
<file path=[Content_Types].xml><?xml version="1.0" encoding="utf-8"?>
<Types xmlns="http://schemas.openxmlformats.org/package/2006/content-types">
  <Default Extension="rels" ContentType="application/vnd.openxmlformats-package.relationships+xml"/>
  <Default Extension="xml" ContentType="application/xml"/>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worksheets/sheet79.xml" ContentType="application/vnd.openxmlformats-officedocument.spreadsheetml.worksheet+xml"/>
  <Override PartName="/xl/worksheets/sheet80.xml" ContentType="application/vnd.openxmlformats-officedocument.spreadsheetml.worksheet+xml"/>
  <Override PartName="/xl/worksheets/sheet81.xml" ContentType="application/vnd.openxmlformats-officedocument.spreadsheetml.worksheet+xml"/>
  <Override PartName="/xl/worksheets/sheet82.xml" ContentType="application/vnd.openxmlformats-officedocument.spreadsheetml.worksheet+xml"/>
  <Override PartName="/xl/worksheets/sheet83.xml" ContentType="application/vnd.openxmlformats-officedocument.spreadsheetml.worksheet+xml"/>
  <Override PartName="/xl/worksheets/sheet84.xml" ContentType="application/vnd.openxmlformats-officedocument.spreadsheetml.worksheet+xml"/>
  <Override PartName="/xl/worksheets/sheet85.xml" ContentType="application/vnd.openxmlformats-officedocument.spreadsheetml.worksheet+xml"/>
  <Override PartName="/xl/worksheets/sheet86.xml" ContentType="application/vnd.openxmlformats-officedocument.spreadsheetml.worksheet+xml"/>
  <Override PartName="/xl/worksheets/sheet87.xml" ContentType="application/vnd.openxmlformats-officedocument.spreadsheetml.worksheet+xml"/>
  <Override PartName="/xl/worksheets/sheet88.xml" ContentType="application/vnd.openxmlformats-officedocument.spreadsheetml.worksheet+xml"/>
  <Override PartName="/xl/worksheets/sheet89.xml" ContentType="application/vnd.openxmlformats-officedocument.spreadsheetml.worksheet+xml"/>
  <Override PartName="/xl/worksheets/sheet90.xml" ContentType="application/vnd.openxmlformats-officedocument.spreadsheetml.worksheet+xml"/>
  <Override PartName="/xl/worksheets/sheet91.xml" ContentType="application/vnd.openxmlformats-officedocument.spreadsheetml.worksheet+xml"/>
  <Override PartName="/xl/worksheets/sheet92.xml" ContentType="application/vnd.openxmlformats-officedocument.spreadsheetml.worksheet+xml"/>
  <Override PartName="/xl/worksheets/sheet93.xml" ContentType="application/vnd.openxmlformats-officedocument.spreadsheetml.worksheet+xml"/>
  <Override PartName="/xl/worksheets/sheet94.xml" ContentType="application/vnd.openxmlformats-officedocument.spreadsheetml.worksheet+xml"/>
  <Override PartName="/xl/worksheets/sheet95.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fileSharing userName="kopecek" reservationPassword="0"/>
  <workbookPr/>
  <bookViews>
    <workbookView xWindow="240" yWindow="120" windowWidth="14940" windowHeight="9225" activeTab="0"/>
  </bookViews>
  <sheets>
    <sheet name="rekapitulace" sheetId="1" r:id="rId1"/>
    <sheet name="SO 001.1" sheetId="2" r:id="rId2"/>
    <sheet name="SO 001.2" sheetId="3" r:id="rId3"/>
    <sheet name="SO 001.3" sheetId="4" r:id="rId4"/>
    <sheet name="SO 001.4" sheetId="5" r:id="rId5"/>
    <sheet name="SO 001.5" sheetId="6" r:id="rId6"/>
    <sheet name="SO 001.6" sheetId="7" r:id="rId7"/>
    <sheet name="SO 001.7" sheetId="8" r:id="rId8"/>
    <sheet name="SO 001.8" sheetId="9" r:id="rId9"/>
    <sheet name="SO 001.9" sheetId="10" r:id="rId10"/>
    <sheet name="SO 101" sheetId="11" r:id="rId11"/>
    <sheet name="SO 102.1" sheetId="12" r:id="rId12"/>
    <sheet name="SO 102.2" sheetId="13" r:id="rId13"/>
    <sheet name="SO 103" sheetId="14" r:id="rId14"/>
    <sheet name="SO 104.1" sheetId="15" r:id="rId15"/>
    <sheet name="SO 104.2" sheetId="16" r:id="rId16"/>
    <sheet name="SO 104.3" sheetId="17" r:id="rId17"/>
    <sheet name="SO 104.4" sheetId="18" r:id="rId18"/>
    <sheet name="SO 105" sheetId="19" r:id="rId19"/>
    <sheet name="SO 106" sheetId="20" r:id="rId20"/>
    <sheet name="SO 107" sheetId="21" r:id="rId21"/>
    <sheet name="SO 108" sheetId="22" r:id="rId22"/>
    <sheet name="SO 109" sheetId="23" r:id="rId23"/>
    <sheet name="SO 110" sheetId="24" r:id="rId24"/>
    <sheet name="SO 111" sheetId="25" r:id="rId25"/>
    <sheet name="SO 111.ODST." sheetId="26" r:id="rId26"/>
    <sheet name="SO 180.1.1" sheetId="27" r:id="rId27"/>
    <sheet name="SO 180.1.2" sheetId="28" r:id="rId28"/>
    <sheet name="SO 180.1.3" sheetId="29" r:id="rId29"/>
    <sheet name="SO 180.1.4" sheetId="30" r:id="rId30"/>
    <sheet name="SO 180.1.5" sheetId="31" r:id="rId31"/>
    <sheet name="SO 180.1.6" sheetId="32" r:id="rId32"/>
    <sheet name="SO 180.1.7" sheetId="33" r:id="rId33"/>
    <sheet name="SO 180.1.8" sheetId="34" r:id="rId34"/>
    <sheet name="SO 180.1.9" sheetId="35" r:id="rId35"/>
    <sheet name="SO 190.1.a" sheetId="36" r:id="rId36"/>
    <sheet name="SO 190.1b" sheetId="37" r:id="rId37"/>
    <sheet name="SO 190.1c" sheetId="38" r:id="rId38"/>
    <sheet name="SO 190.1d" sheetId="39" r:id="rId39"/>
    <sheet name="SO 190.1e" sheetId="40" r:id="rId40"/>
    <sheet name="SO 190.1f" sheetId="41" r:id="rId41"/>
    <sheet name="SO 190.1g" sheetId="42" r:id="rId42"/>
    <sheet name="SO 190.1h" sheetId="43" r:id="rId43"/>
    <sheet name="SO 190.1i" sheetId="44" r:id="rId44"/>
    <sheet name="SO 201" sheetId="45" r:id="rId45"/>
    <sheet name="SO 202" sheetId="46" r:id="rId46"/>
    <sheet name="SO 204" sheetId="47" r:id="rId47"/>
    <sheet name="SO 205" sheetId="48" r:id="rId48"/>
    <sheet name="SO 206" sheetId="49" r:id="rId49"/>
    <sheet name="SO 207" sheetId="50" r:id="rId50"/>
    <sheet name="SO 208" sheetId="51" r:id="rId51"/>
    <sheet name="SO 251" sheetId="52" r:id="rId52"/>
    <sheet name="SO 252.1" sheetId="53" r:id="rId53"/>
    <sheet name="SO 252.2" sheetId="54" r:id="rId54"/>
    <sheet name="SO 301" sheetId="55" r:id="rId55"/>
    <sheet name="SO 302" sheetId="56" r:id="rId56"/>
    <sheet name="SO 321" sheetId="57" r:id="rId57"/>
    <sheet name="SO 322" sheetId="58" r:id="rId58"/>
    <sheet name="SO 331" sheetId="59" r:id="rId59"/>
    <sheet name="SO 341" sheetId="60" r:id="rId60"/>
    <sheet name="SO 342" sheetId="61" r:id="rId61"/>
    <sheet name="SO 361" sheetId="62" r:id="rId62"/>
    <sheet name="SO 362" sheetId="63" r:id="rId63"/>
    <sheet name="SO 364" sheetId="64" r:id="rId64"/>
    <sheet name="SO 371" sheetId="65" r:id="rId65"/>
    <sheet name="SO 372" sheetId="66" r:id="rId66"/>
    <sheet name="SO 413" sheetId="67" r:id="rId67"/>
    <sheet name="SO 415" sheetId="68" r:id="rId68"/>
    <sheet name="SO 430" sheetId="69" r:id="rId69"/>
    <sheet name="SO 431" sheetId="70" r:id="rId70"/>
    <sheet name="SO 433" sheetId="71" r:id="rId71"/>
    <sheet name="SO 441" sheetId="72" r:id="rId72"/>
    <sheet name="SO 442" sheetId="73" r:id="rId73"/>
    <sheet name="SO 467.1" sheetId="74" r:id="rId74"/>
    <sheet name="SO 468.1" sheetId="75" r:id="rId75"/>
    <sheet name="SO 490" sheetId="76" r:id="rId76"/>
    <sheet name="SO 510" sheetId="77" r:id="rId77"/>
    <sheet name="SO 511" sheetId="78" r:id="rId78"/>
    <sheet name="SO 512" sheetId="79" r:id="rId79"/>
    <sheet name="SO 520" sheetId="80" r:id="rId80"/>
    <sheet name="SO 521" sheetId="81" r:id="rId81"/>
    <sheet name="SO 541" sheetId="82" r:id="rId82"/>
    <sheet name="SO 651" sheetId="83" r:id="rId83"/>
    <sheet name="SO 652" sheetId="84" r:id="rId84"/>
    <sheet name="SO 653" sheetId="85" r:id="rId85"/>
    <sheet name="SO 654" sheetId="86" r:id="rId86"/>
    <sheet name="SO 655" sheetId="87" r:id="rId87"/>
    <sheet name="SO 656" sheetId="88" r:id="rId88"/>
    <sheet name="SO 657" sheetId="89" r:id="rId89"/>
    <sheet name="SO 671" sheetId="90" r:id="rId90"/>
    <sheet name="SO 672" sheetId="91" r:id="rId91"/>
    <sheet name="SO 673" sheetId="92" r:id="rId92"/>
    <sheet name="SO 674" sheetId="93" r:id="rId93"/>
    <sheet name="SO 675" sheetId="94" r:id="rId94"/>
    <sheet name="SO 801.1" sheetId="95" r:id="rId95"/>
  </sheets>
  <definedNames/>
  <calcPr/>
  <webPublishing/>
</workbook>
</file>

<file path=xl/sharedStrings.xml><?xml version="1.0" encoding="utf-8"?>
<sst xmlns="http://schemas.openxmlformats.org/spreadsheetml/2006/main" count="21069" uniqueCount="4067">
  <si>
    <t>Soupis objektů s DPH</t>
  </si>
  <si>
    <t>Stavba:17-134-01 - ROZVOJ CENTRÁLNÍ PRŮMYSLOVÉ ZÓNY A DOPRAVNÍ INFRASTRUKTURY</t>
  </si>
  <si>
    <t xml:space="preserve">Varianta:ZŘ - </t>
  </si>
  <si>
    <t>Odbytová cena:</t>
  </si>
  <si>
    <t>OC+DPH:</t>
  </si>
  <si>
    <t>Sazba 1</t>
  </si>
  <si>
    <t>Sazba 2</t>
  </si>
  <si>
    <t>Sazba 3</t>
  </si>
  <si>
    <t>Objekt</t>
  </si>
  <si>
    <t>Popis</t>
  </si>
  <si>
    <t>OC</t>
  </si>
  <si>
    <t>DPH</t>
  </si>
  <si>
    <t>OC+DPH</t>
  </si>
  <si>
    <t>Aspe</t>
  </si>
  <si>
    <t>Příloha k formuláři pro ocenění nabídky</t>
  </si>
  <si>
    <t>Stavba</t>
  </si>
  <si>
    <t>číslo a název SO</t>
  </si>
  <si>
    <t>číslo a název rozpočtu:</t>
  </si>
  <si>
    <t>17-134-01</t>
  </si>
  <si>
    <t>ROZVOJ CENTRÁLNÍ PRŮMYSLOVÉ ZÓNY A DOPRAVNÍ INFRASTRUKTURY</t>
  </si>
  <si>
    <t>SO 001</t>
  </si>
  <si>
    <t>Příprava staveniště</t>
  </si>
  <si>
    <t>SO 001.1</t>
  </si>
  <si>
    <t>Ostatní a vedlejší náklady</t>
  </si>
  <si>
    <t>Poř.
č.pol.</t>
  </si>
  <si>
    <t>1</t>
  </si>
  <si>
    <t>cenová
soustava</t>
  </si>
  <si>
    <t>Kód
položky</t>
  </si>
  <si>
    <t>Varianta
položky</t>
  </si>
  <si>
    <t>Název položky</t>
  </si>
  <si>
    <t>jednotka</t>
  </si>
  <si>
    <t>Počet
jednotek</t>
  </si>
  <si>
    <t>CENA</t>
  </si>
  <si>
    <t>jednotková</t>
  </si>
  <si>
    <t>celkem</t>
  </si>
  <si>
    <t>Sazba</t>
  </si>
  <si>
    <t>2</t>
  </si>
  <si>
    <t>3</t>
  </si>
  <si>
    <t>4</t>
  </si>
  <si>
    <t>5</t>
  </si>
  <si>
    <t>6</t>
  </si>
  <si>
    <t>7</t>
  </si>
  <si>
    <t>8</t>
  </si>
  <si>
    <t>9</t>
  </si>
  <si>
    <t>Všeobecné konstrukce a práce</t>
  </si>
  <si>
    <t>0</t>
  </si>
  <si>
    <t>2022_OTSKP</t>
  </si>
  <si>
    <t>02520</t>
  </si>
  <si>
    <t>ZKOUŠENÍ MATERIÁLŮ NEZÁVISLOU ZKUŠEBNOU
Provedení zkoušek dle vyhlášky č. 130/2019 Sb., resp. 541/2020 Sb.; o kritériích, při jejichž splnění je asfaltová směs vedlejším produktem nebo přestává být odpadem.</t>
  </si>
  <si>
    <t xml:space="preserve">KPL       </t>
  </si>
  <si>
    <t>1=1.000 [A]</t>
  </si>
  <si>
    <t>zahrnuje veškeré náklady spojené s objednatelem požadovanými zkouškami</t>
  </si>
  <si>
    <t>ZKOUŠENÍ MATERIÁLŮ NEZÁVISLOU ZKUŠEBNOU
Provádění zkoušek dle požadavku investora / TDS nad rámec KZP. Provizorní cena.</t>
  </si>
  <si>
    <t>02730</t>
  </si>
  <si>
    <t>POMOC PRÁCE ZŘÍZ NEBO ZAJIŠŤ OCHRANU INŽENÝRSKÝCH SÍTÍ
Vytyčení stávajících inženýrských sítí vč. výkopů sond pro ověření průběhu a hloubky uložení.
Kompletní provedení.</t>
  </si>
  <si>
    <t>zahrnuje veškeré náklady spojené s objednatelem požadovanými zařízeními</t>
  </si>
  <si>
    <t>POMOC PRÁCE ZŘÍZ NEBO ZAJIŠŤ OCHRANU INŽENÝRSKÝCH SÍTÍ
Ochranna inženýrských sítí, včetně sítí SŽ apod.
Kompletní dodávka.</t>
  </si>
  <si>
    <t>02811</t>
  </si>
  <si>
    <t/>
  </si>
  <si>
    <t>PRŮZKUMNÉ PRÁCE GEOTECHNICKÉ NA POVRCHU
Doplňující geologický průzkum v případě potřeby, provedení zkušebních úseků a polní zkoušky.
Položka bude čerpána se souhlasem TDS a objednatele.</t>
  </si>
  <si>
    <t>zahrnuje veškeré náklady spojené s objednatelem požadovanými pracemi</t>
  </si>
  <si>
    <t>02910</t>
  </si>
  <si>
    <t>OSTATNÍ POŽADAVKY - ZEMĚMĚŘIČSKÁ MĚŘENÍ
Zaměření skutečného provedení díla ke kolaudaci stavby. 3x tištěné paré + 1x CD</t>
  </si>
  <si>
    <t>zahrnuje veškeré náklady spojené s objednatelem požadovanými pracemi,
- pro stanovení orientační investorské ceny určete jednotkovou cenu jako 1% odhadované
ceny stavby</t>
  </si>
  <si>
    <t>02911</t>
  </si>
  <si>
    <t>R1</t>
  </si>
  <si>
    <t>OSTATNÍ POŽADAVKY - GEODETICKÉ ZAMĚŘENÍ
Veškerá zaměření nutná k realizaci díla (např. zaměření stavby před výstavbou, vytyčení stavby a obvodu staveniště apod.) a k uvedení stavby do užívání a řádnému předání dokončeného díla.</t>
  </si>
  <si>
    <t>R2</t>
  </si>
  <si>
    <t>OSTATNÍ POŽADAVKY - GEODETICKÉ ZAMĚŘENÍ
Zaměření vrstev pro určení kubatur (dle zaměření příčných řezů v PD) a pro určení kubatur konstrukčních vrstev a celkových plošných a délkových výměr.</t>
  </si>
  <si>
    <t>R3</t>
  </si>
  <si>
    <t>OSTATNÍ POŽADAVKY - GEODETICKÉ ZAMĚŘENÍ
Obnovení vytyčení vlastnických hranic.</t>
  </si>
  <si>
    <t>029113</t>
  </si>
  <si>
    <t>OSTATNÍ POŽADAVKY - GEODETICKÉ ZAMĚŘENÍ - CELKY
Prostorové měření koleje/í nad protlaky před zahájením, při provádění a po dokončení protlaků.</t>
  </si>
  <si>
    <t xml:space="preserve">KUS       </t>
  </si>
  <si>
    <t>02914</t>
  </si>
  <si>
    <t>OSTATNÍ POŽADAVKY - BOD ZÁKLADNÍ VYTYČOVACÍ SÍTĚ
Přeložka měřičských bodů základního bodového pole. Kompletní dodávka, včetně projendání.</t>
  </si>
  <si>
    <t>2=2.000 [A]</t>
  </si>
  <si>
    <t>oceněno jako celková částka ze samostatného soupisu prací jako nedílné součásti projektu základní vytyčovací sítě</t>
  </si>
  <si>
    <t>OSTATNÍ POŽADAVKY - BOD ZÁKLADNÍ VYTYČOVACÍ SÍTĚ
Oceněno jako celková částka dle Souhrnné geodetické dokumentace.</t>
  </si>
  <si>
    <t>02940</t>
  </si>
  <si>
    <t>OSTATNÍ POŽADAVKY - VYPRACOVÁNÍ DOKUMENTACE
Vypracování havarijního a povodňového plánu v potřebném počtu paré tiskem i digitálně. Kompletní provedení.</t>
  </si>
  <si>
    <t>02943</t>
  </si>
  <si>
    <t>OSTATNÍ POŽADAVKY - VYPRACOVÁNÍ RDS
Realizační dokumentace stavby ( tiskem 4x + 1x CD). Obsah dle směrnice pro dokumentaci staveb PK, v souladu s PDPS, Řeší podrobnosti pro kvalitní a bezpečné zhotovení stavby. Mimo jiné zahrnuje vypracování souřadnicového a výškového pokrytí komunikace, zahuštění příčných řezů pro plynulé řešení, aktualizace dopracování dopravního značení. Odsouhlasí správce stavby. Zadavatel poskytne zhotoviteli otevřený formát *.dwg/dgn.</t>
  </si>
  <si>
    <t>02944</t>
  </si>
  <si>
    <t>OSTAT POŽADAVKY - DOKUMENTACE SKUTEČ PROVEDENÍ V DIGIT FORMĚ
Dokumentace skutečného provedení stavby. Výkresy a související písemnosti zhotovené stavby potřebné pro evidenci pozemní komunikace. Výkresy odchylek a změn stavby oproti DSP, PDPS. Ověřené podpisem odpovědného zástupce zhotovitele a správce stavby - tiskem ve 4 vyhotoveních a 1 x na CD. Zadavatel poskytne zhotoviteli otevřený formát *.dwg/dgn.</t>
  </si>
  <si>
    <t>02945</t>
  </si>
  <si>
    <t>R</t>
  </si>
  <si>
    <t>OSTAT POŽADAVKY - GEOMETRICKÝ PLÁN
Vytyčení hranic pozemků, geometrický odděl. plán pro majetkoprávní vypořádání majetkových vztahů (12x tiskem).</t>
  </si>
  <si>
    <t>položka zahrnuje:
- přípravu podkladů, vyhotovení žádosti pro vklad na katastrální úřad
- polní práce spojené s vyhotovením geometrického plánu
- výpočetní a grafické kancelářské práce
- úřední ověření výsledného elaborátu
- schválení návrhu vkladu do katastru nemovitostí příslušným katastrálním úřadem</t>
  </si>
  <si>
    <t>02946</t>
  </si>
  <si>
    <t>OSTAT POŽADAVKY - FOTODOKUMENTACE
1 x měsíčně sada barevných fotografií v tištěné i elektronické formě. 3 x závěrečná fotodokumentace v albu s popisem v tištěné i elektronické podobě.</t>
  </si>
  <si>
    <t>položka zahrnuje:
- fotodokumentaci zadavatelem požadovaného děje a konstrukcí v požadovaných časových
intervalech
- zadavatelem specifikované výstupy (fotografie v papírovém a digitálním formátu) v
požadovaném počtu</t>
  </si>
  <si>
    <t>02950</t>
  </si>
  <si>
    <t>OSTATNÍ POŽADAVKY - POSUDKY, KONTROLY, REVIZNÍ ZPRÁVY
Pasportizace objízdných tras ( pasport bude proveden před zřízením objízdných tras a po jejich ukončení )</t>
  </si>
  <si>
    <t>029511</t>
  </si>
  <si>
    <t>OSTATNÍ POŽADAVKY - POSUDKY A KONTROLY
Zjištění a zdokumentování stávajícího stavu zástavby a objektů před započetím stavebních prací, které mohou být dotčeny stavbou vč. fotodokumentace, projednání se správci sítí. Odevzdání v tištěné podobě.
Pasportizace nejbližších objektů ( budov )
( před stavbou, v průběhu stavby 1 x za měsíc a po stavbě )
- včetně provedení statického posudku budov
- pasportizace sousedních pozemků
- vše včetně vyhotovení fotodokumentace a videozáznamu, s potvrzením vlastníka
objektu</t>
  </si>
  <si>
    <t>02991</t>
  </si>
  <si>
    <t>A</t>
  </si>
  <si>
    <t xml:space="preserve">OSTATNÍ POŽADAVKY - INFORMAČNÍ TABULE
Zhotovitel je povinen v místě realizace stavby umístit 2 velkoplošné reklamní panely v obou směrech provozu, resp. viditelnou a dostatečně velkou stálou informační tabuli (rozměr min. 2,1 m výška x 1,0 m šířka). Na panelu musí být uveden název stavby, logo Královéhradeckého kraje, logo Ministerstva průmyslu a obchodu ČR. Panel musí být zachován po celou dobu realizace díla. Grafická podoba panelu bude v předstihu schválena objednatelem. Zhotovitel je také povinen před zahájením realizace stavby dle vzoru objednatele umístit pamětní desku s osazením na kamenném podstavci.
</t>
  </si>
  <si>
    <t>položka zahrnuje:
- dodání a osazení informačních tabulí v předepsaném provedení a množství s obsahem předepsaným zadavatelem
- veškeré nosné a upevňovací konstrukce
- základové konstrukce včetně nutných zemních prací
- demontáž a odvoz po skončení platnosti
- případně nutné opravy poškozených čátí během platnosti</t>
  </si>
  <si>
    <t>B</t>
  </si>
  <si>
    <t>OSTATNÍ POŽADAVKY - INFORMAČNÍ TABULE
Pamětní deska s osazením na kamenném podstavci po dokončení stavby dle vzoru objednatele.</t>
  </si>
  <si>
    <t>03100</t>
  </si>
  <si>
    <t>ZAŘÍZENÍ STAVENIŠTĚ - ZŘÍZENÍ, PROVOZ, DEMONTÁŽ
Montáž a demontáž zařízení staveniště, včetně prostorů pro objednatele. Položka obsahuje poplatky dočasných záborů během stavby - dle potřeb zhotovitele.
Kompletní provedení.
Zhotovitel vybuduje pro provoz objednatele na staveništi: 
- spojené buňky, tj. 1x „dvojbuňku“, pro provoz objednatele, TDS, koordinátora BOZP a AD – vybavenou barevnou multifunkční tiskárnou formát A3 (s kopírkou a scannerem); 
- sanitární buňku WC a spojené buňky, tj. 1x „trojbuňku“, se zabudovanou kuchyňskou linkou pro zasedací místnost;
- vybavení - elektřinou, vytápěním a chlazením (ne mobilní klimatizací), osvětlením, připojením k internetu, 2x pracovní stůl, 6x židli, min 1x skříň na výkresy (cca 1 x 2 m), 2x uzamykatelné skříně s policemi, 1x věšák na kabáty, odpadkový koš. V zasedací trojbuňce bude minimálně 1x stůl pro min. 12 osob, 16x židle, 1x věšák na kabáty, odpadkový koš. Dále zde bude umístěn dataprojektor s plátnem. Součástí vybavení kuchyňky v zasedací místnosti bude kávovar, rychlovarná konvice, lednice, mikrovlnná trouba, nádobí (min. hrnky, sklenice, malé a velké talíře, misky a lžíce, lžičky a příbory v počtu min. pro 12 osob), odpadkový koš. Všechny prostory budou ve formě stavební buňky, okna a dveře budou zajištěny uzamykatelnou bezpečnostní mříží.</t>
  </si>
  <si>
    <t>zahrnuje objednatelem povolené náklady na pořízení (event. pronájem), provozování, udržování a likvidaci zhotovitelova zařízení</t>
  </si>
  <si>
    <t>C e l k e m</t>
  </si>
  <si>
    <t>Ostatní ve výkazu nespecifikované práce</t>
  </si>
  <si>
    <t>Vícepráce</t>
  </si>
  <si>
    <t>Vícepráce celkem</t>
  </si>
  <si>
    <t>Méněpráce</t>
  </si>
  <si>
    <t>Méněpráce celkem</t>
  </si>
  <si>
    <t>Celkem</t>
  </si>
  <si>
    <t>SO 001.2</t>
  </si>
  <si>
    <t>Sejmutí ornice</t>
  </si>
  <si>
    <t>Zemní práce</t>
  </si>
  <si>
    <t>11020</t>
  </si>
  <si>
    <t>VŠEOBECNÉ VYKLIZENÍ ZEMĚDĚLSKÝCH PLOCH
Kompletní provedení včetně skládkovného apod.</t>
  </si>
  <si>
    <t xml:space="preserve">M2        </t>
  </si>
  <si>
    <t>112133+46518=158 651.000 [A]</t>
  </si>
  <si>
    <t>zahrnuje odstranění všech překážek pro uskutečnění stavby s výjimkou sejmutí ornice a podorničních vrstev</t>
  </si>
  <si>
    <t>11030</t>
  </si>
  <si>
    <t>VŠEOBECNÉ VYKLIZENÍ LESNÍCH PLOCH
Kompletní provedení včetně skládkovného apod.</t>
  </si>
  <si>
    <t>4654+1309=5 963.000 [A]</t>
  </si>
  <si>
    <t>zahrnuje odstranění všech překážek pro uskutečnění stavby s výjimkou mýcení křovin, kácení stromů, odstranění pařezů, odstranění lesní hrabanky</t>
  </si>
  <si>
    <t>11090</t>
  </si>
  <si>
    <t>VŠEOBECNÉ VYKLIZENÍ OSTATNÍCH PLOCH
Kompletní provedení včetně skládkovného apod.</t>
  </si>
  <si>
    <t>27139+18257=45 396.000 [A]</t>
  </si>
  <si>
    <t>zahrnuje odstranění všech překážek pro uskutečnění stavby</t>
  </si>
  <si>
    <t>12110</t>
  </si>
  <si>
    <t>SEJMUTÍ ORNICE NEBO LESNÍ PŮDY
Sejmutí ornice v místě stavby, odvoz na mezideponii.
Trvalý zábor - oblast mezi rozhraním SO / trvalého záboru. Položka bude čerpána pouze v případě nutnosti v minimální možné míře dle skutečnosti se souhlasem TDS a objednatele v prokazatelném množství.
Mocnosti dle pedologického průzkumu, v místech "bez ornice" započteno v odkopech SO.</t>
  </si>
  <si>
    <t xml:space="preserve">M3        </t>
  </si>
  <si>
    <t>Lesní půda v místě poldru: 0.15*0=0.000 [A]
Ornice tl.:
0.12: 248*0.12=29.760 [B]
0.15: 323*0.15=48.450 [C]
0.17: 516*0.17=87.720 [D]
0.18: 391*0.18=70.380 [E]
0,21: 450*0.21=94.500 [G]
0.22: 7952*0.22=1 749.440 [H]
0.25: 594*0.25=148.500 [I]
0.26: 54*0.26=14.040 [J]
0.27: 560*0.27=151.200 [K]
0.30: 461*0.3=138.300 [L]
0.31: 12691*0.31=3 934.210 [M]
0.32: 419*0.32=134.080 [N]
0.34: 922*0.34=313.480 [O]
0.40: 1918*0.4=767.200 [P]
0.46: 418*0.46=192.280 [Q]
Celkem: A+B+C+D+E+G+H+I+J+K+L+M+N+O+P+Q=7 873.540 [R]</t>
  </si>
  <si>
    <t>položka zahrnuje sejmutí ornice bez ohledu na tloušťku vrstvy a její vodorovnou dopravu nezahrnuje uložení na trvalou skládku</t>
  </si>
  <si>
    <t xml:space="preserve">SEJMUTÍ ORNICE NEBO LESNÍ PŮDY
Sejmutí ornice v místě stavby, odvoz na mezideponii.
Dočasné zábory. Položka bude čerpána pouze v minimální možné míře dle skutečnosti, se souhlasem TDS a objednatele v prokazatelném množství.
Mocnosti dle pedologického průzkumu, v místech "bez ornice" započteno v odkopech SO.
</t>
  </si>
  <si>
    <t>Lesní půda v místě poldru: 0.15*1204=180.600 [A]
Ornice tl.:
0.12: 570*0.12=68.400 [B]
0.15: 0*0.15=0.000 [C]
0.17: 106*0.17=18.020 [D]
0.18: 1314*0.18=236.520 [E]
0,21: 5792*0.21=1 216.320 [G]
0.22: 4718*0.22=1 037.960 [H]
0.25: 4229*0.25=1 057.250 [I]
0.26: 248*0.26=64.480 [J]
0.27: 2819*0.27=761.130 [K]
0.30: 2283*0.3=684.900 [L]
0.31: 19393*0.31=6 011.830 [M]
0.32: 229*0.32=73.280 [N]
0.34: 1052*0.34=357.680 [O]
0.40: 1318*0.4=527.200 [P]
0.46: 2033*0.46=935.180 [Q]
Celkem: A+B+C+D+E+G+H+I+J+K+L+M+N+O+P+Q=13 230.750 [R]</t>
  </si>
  <si>
    <t>121107</t>
  </si>
  <si>
    <t>SEJMUTÍ ORNICE NEBO LESNÍ PŮDY S ODVOZEM DO 16KM
Sejmutí ornice a odvoz přebytečné ornice na pozemky ZPF. Zhotovitel v ceně zohlední odvozové vzdálenosti - uložení na mezideponii a uložení na pozemky ZPF.</t>
  </si>
  <si>
    <t>Lesní půda v místě poldru: 0.15*352=52.800 [A]
Ornice tl.:
0.12: 1458*0.12=174.960 [B]
0.15: 1200*0.15=180.000 [C]
0.17: 466*0.17=79.220 [D]
0.18: 12313*0.18=2 216.340 [E]
0,21: 4468*0.21=938.280 [G]
0.22: 16692*0.22=3 672.240 [H]
0.25: 7837*0.25=1 959.250 [I]
0.26: 109*0.26=28.340 [J]
0.27: 221*0.27=59.670 [K]
0.30: 7521*0.3=2 256.300 [L]
0.31: 23515*0.31=7 289.650 [M]
0.32: 3387*0.32=1 083.840 [N]
0.34: 7863*0.34=2 673.420 [O]
0.40: 5306*0.4=2 122.400 [P]
0.46: 2991*0.46=1 375.860 [Q]
Celkem: A+B+C+D+E+G+H+I+J+K+L+M+N+O+P+Q=26 162.570 [R]</t>
  </si>
  <si>
    <t>12190</t>
  </si>
  <si>
    <t>PŘEVRSTVENÍ ORNICE
Předpoklad doby na mezideponii do 2 let.</t>
  </si>
  <si>
    <t>11378.411+7873.54+13230.75=32 482.701 [A]</t>
  </si>
  <si>
    <t>položka zahrnuje převrstvení ornice na skládce</t>
  </si>
  <si>
    <t>12573</t>
  </si>
  <si>
    <t>VYKOPÁVKY ZE ZEMNÍKŮ A SKLÁDEK TŘ. I
Viz položka 12110.2 a 12110.3.
Položka bude čerpána pouze v minimální možné míře dle skutečnosti, se souhlasem TDS a objednatele v prokazatelném množství.
Bez ohledu na vzdálenost v rámci stavby.</t>
  </si>
  <si>
    <t>7873.54+13230.75=21 104.290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</si>
  <si>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ruční vykopávky, odstranění kořenů a napadávek
- pažení, vzepření a rozepření vč. přepažování (vyjma štětových stěn)
- úpravu, ochranu a očištění dna, základové spáry, stěn a svahů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práce spojené s otvírkou zemníku</t>
  </si>
  <si>
    <t>17120</t>
  </si>
  <si>
    <t>ULOŽENÍ SYPANINY DO NÁSYPŮ A NA SKLÁDKY BEZ ZHUTNĚNÍ
Uložení na mezideponie.
Uložení na místo, viz položky 182211, 18222 a 18232 celé PD - tyto položky jsou součtem navazujících stavebních objektů (SO 100, SO 200 atd.). [A]
[B] SO 001.2 - položky 12110.2 a 12110.3.
V rámci mezideponie provedení všech předepsaných prací mimo položky vykázaných samostatně v soupisu prací (tj. převrstvení a ošetřování) apod.</t>
  </si>
  <si>
    <t>11378.411=11 378.411 [A]
7873.54+13230.75=21 104.290 [B]
Celkem: A+B=32 482.701 [C]</t>
  </si>
  <si>
    <t>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</si>
  <si>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18230</t>
  </si>
  <si>
    <t>ROZPROSTŘENÍ ORNICE V ROVINĚ
Rozprostření ornice na polnosti ZPF.</t>
  </si>
  <si>
    <t>26162.57-11378.411=14 784.159 [A]</t>
  </si>
  <si>
    <t>položka zahrnuje:
nutné přemístění ornice z dočasných skládek vzdálených do 50m rozprostření ornice v předepsané tloušťce v rovině a ve svahu do 1:5</t>
  </si>
  <si>
    <t>ROZPROSTŘENÍ ORNICE V ROVINĚ
Uložení zpět na místo, viz položka 12110.2 a 12110.3.
Položka bude čerpána pouze v případě nutnosti v minimální možné míře dle skutečnosti se souhlasem TDS a objednatele v prokazatelném množství.</t>
  </si>
  <si>
    <t>18241</t>
  </si>
  <si>
    <t>ZALOŽENÍ TRÁVNÍKU RUČNÍM VÝSEVEM
Mimo samostatné SO, dle navazujících položek dočasného odstranění ornice.</t>
  </si>
  <si>
    <t>75225=75 225.000 [A]</t>
  </si>
  <si>
    <t>Zahrnuje dodání předepsané travní směsi, její výsev na ornici, zalévání, první pokosení, to vše
bez ohledu na sklon terénu</t>
  </si>
  <si>
    <t>18710</t>
  </si>
  <si>
    <t>OŠETŘENÍ ORNICE NA SKLÁDCE
Po dobu stavby, kompletní provedení.
Poníženo o již provedenou část archeologického průzkumu.</t>
  </si>
  <si>
    <t>11378.411+7873.54+13230.75=32 482.701 [A]
A-24290=8 192.701 [B]</t>
  </si>
  <si>
    <t>Položka zahrnuje urovnání skládky do výšky max. 3m se sklony svahů 1:2 a mírnějšími,
založení trávníku (event. ošetření chemicky před založením trávníku při časové prodlevě mezi nasypáním skládky a osetím), 1x za rok ošetření chemicky, 2x za rok sekání.</t>
  </si>
  <si>
    <t>SO 001.3</t>
  </si>
  <si>
    <t>Likvidace drobných staveb a objektů na zájmovém území</t>
  </si>
  <si>
    <t>014102</t>
  </si>
  <si>
    <t>POPLATKY ZA SKLÁDKU
Beton a železobeton, kamenný obklad apod. Předpoklad 2500 kg/m3.
Položka bude čerpána na základě skutečnosti se souhlasem TDS.
Zhotovitel zohlední v ceně možnost využití materiálu v rámci stavby.
Předpokládaná hmotnost kan. šachty - 4 t.
Trouba DN 800 - 1.05t/m.</t>
  </si>
  <si>
    <t xml:space="preserve">T         </t>
  </si>
  <si>
    <t>Položka 96926: (30+200)*1.05=241.500 [A]
Položka 96688: 4*4=16.000 [B]
Celkem: A+B=257.500 [C]</t>
  </si>
  <si>
    <t>zahrnuje veškeré poplatky provozovateli skládky související s uložením odpadu na skládce.</t>
  </si>
  <si>
    <t>125733</t>
  </si>
  <si>
    <t>VYKOPÁVKY ZE ZEMNÍKŮ A SKLÁDEK TŘ. I, ODVOZ DO 3KM</t>
  </si>
  <si>
    <t>Zásyp trub: 230*(2-0.28)*1.4=553.840 [A]
Odstraňované šachty: 2.0*2.0*(2.2-0.28)*4=30.720 [B]
Nová šachta: 2.0*2.0*(2.2-0.28)-3.14*0.62*0.62*(2.2-0.28)=5.363 [C]
Celkem: A+B+C=589.923 [D]</t>
  </si>
  <si>
    <t>131733</t>
  </si>
  <si>
    <t>HLOUBENÍ JAM ZAPAŽ I NEPAŽ TŘ. I, ODVOZ DO 3KM
Hloubení jam pro odkopy šachet.</t>
  </si>
  <si>
    <t>Odstraňované šachty: 2.0*2.0*(2.2-0.28)*4-3.14*0.62*0.62*(2.2-0.28)*4=21.450 [A]
Nová šachta: 2.0*2.0*(2.2-0.28)=7.680 [B]
Celkem: A+B=29.130 [C]</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</si>
  <si>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</si>
  <si>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132733</t>
  </si>
  <si>
    <t>HLOUBENÍ RÝH ŠÍŘ DO 2M PAŽ I NEPAŽ TŘ. I, ODVOZ DO 3KM
Hloubení rýhy pro odkop HOZ.
Předpoklad hloubky do 2,0 m, odečteno odhumusování - viz SO 001.2.</t>
  </si>
  <si>
    <t>230*(2-0.28)*1.4-3.14*230*0.465*0.465=397.682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</si>
  <si>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</si>
  <si>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ULOŽENÍ SYPANINY DO NÁSYPŮ A NA SKLÁDKY BEZ ZHUTNĚNÍ
Uložení na mezideponii.</t>
  </si>
  <si>
    <t>131733: 29.13=29.130 [A]
132733: 397.682=397.682 [B]
Celkem: A+B=426.812 [C]</t>
  </si>
  <si>
    <t>17411</t>
  </si>
  <si>
    <t>ZÁSYP JAM A RÝH ZEMINOU SE ZHUTNĚNÍM</t>
  </si>
  <si>
    <t>125733: 589.923=589.923 [A]</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</si>
  <si>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</si>
  <si>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Svislé konstrukce</t>
  </si>
  <si>
    <t>342314</t>
  </si>
  <si>
    <t>STĚNY A PŘÍČKY VÝPLŇ A ODDĚL Z PROST BETONU DO C25/30
Zátky výplně HOZ, včetně utěsnění spar.
Bude čerpáno dle skutečnosti dle průměru potrubí.
C25/30-XF3.</t>
  </si>
  <si>
    <t>2*0.3*3.14*0.4*0.4=0.301 [A]</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</si>
  <si>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</si>
  <si>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Vodorovné konstrukce</t>
  </si>
  <si>
    <t>451312</t>
  </si>
  <si>
    <t>PODKLADNÍ A VÝPLŇOVÉ VRSTVY Z PROSTÉHO BETONU C12/15
C12/15-X0.</t>
  </si>
  <si>
    <t>4*2*2*0.1=1.600 [A]</t>
  </si>
  <si>
    <t>45169</t>
  </si>
  <si>
    <t>PODKL A VÝPLŇ VRSTVY ZE STABILIZOVANÉHO POPÍLKU
Výplň potrubí HOZ cementopopílkovou suspenzí - pod komunikací III/32118h.
Předpoklad délky cca 100 m
Bude čerpáno dle skutečnosti dle průměru potrubí.</t>
  </si>
  <si>
    <t>100*3.14*0.4*0.4=50.240 [A]</t>
  </si>
  <si>
    <t>Položka zahrnuje dodávku stabilizovaného popílku a jeho uložení se zhutněním, včetně mimostaveništní a vnitrostaveništní dopravy (rovněž přesuny)</t>
  </si>
  <si>
    <t>Potrubí</t>
  </si>
  <si>
    <t>89416</t>
  </si>
  <si>
    <t>ŠACHTY KANALIZAČ Z BETON DÍLCŮ NA POTRUBÍ DN DO 800MM
Zaslepení u pozemku 5675/1, resp. 5671.</t>
  </si>
  <si>
    <t>položka zahrnuje:
- poklopy s rámem, mříže s rámem, stupadla, žebříky, stropy z bet. dílců a pod.
- předepsané betonové skruže, prefabrikované nebo monolitické betonové dno
-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předepsané podkladní konstrukce</t>
  </si>
  <si>
    <t>Ostatní konstrukce a práce</t>
  </si>
  <si>
    <t>966842</t>
  </si>
  <si>
    <t>ODSTRANĚNÍ OPLOCENÍ Z DRÁT PLETIVA
Odstranění oplocenky z dřevěných trámů a pletiva.
Kompletní položka, včetně skládkovného, skládky a uložení na skládku bez ohledu na vzdálenost.
Lesní školky drátěných plotů určených v rámci objektu k likvidaci je 149 m. Drátěný plot je realizován z dřevěných kůlů výšky cca 2 m a pletiva.</t>
  </si>
  <si>
    <t xml:space="preserve">M         </t>
  </si>
  <si>
    <t>149=149.000 [A]</t>
  </si>
  <si>
    <t>položka zahrnuje:
- kompletní bourací práce včetně odstranění základových konstrukcí a nezbytného rozsahu
zemních prací,
- veškerou manipulaci s vybouranou sutí a hmotami včetně uložení na skládku,
- veškeré další práce plynoucí z technologického předpisu a z platných předpisů,
- odstranění sloupků z jiného materiálu, odstranění vrat a vrátek
nezahrnuje poplatek za skládku, který se vykazuje v položce 0141** (s výjimkou malého množství bouraného materiálu, kde je možné poplatek zahrnout do jednotkové ceny bourání – tento fakt musí být uveden v doplňujícím textu k položce)</t>
  </si>
  <si>
    <t>96688</t>
  </si>
  <si>
    <t>VYBOURÁNÍ KANALIZAČ ŠACHET KOMPLETNÍCH
Kompletní odstranění šachet HOZ - předpoklad 4 ks.</t>
  </si>
  <si>
    <t>4=4.000 [A]</t>
  </si>
  <si>
    <t>položka zahrnuje:
- kompletní bourací práce včetně nezbytného rozsahu zemních prací,
- veškerou manipulaci s vybouranou sutí a hmotami včetně uložení na skládku,
- veškeré další práce plynoucí z technologického předpisu a z platných předpisů,
nezahrnuje poplatek za skládku, který se vykazuje v položce 0141** (s výjimkou malého množství bouraného materiálu, kde je možné poplatek zahrnout do jednotkové ceny bourání – tento fakt musí být uveden v doplňujícím textu k položce)</t>
  </si>
  <si>
    <t>96926</t>
  </si>
  <si>
    <t>VYBOURÁNÍ POTRUBÍ DN DO 800MM KANALIZAČ
Vybourání potrubí HOZ, včetně odvozu na skládku bez ohledu na vzdálenost.</t>
  </si>
  <si>
    <t>30+200=230.000 [A]</t>
  </si>
  <si>
    <t>- položka zahrnuje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položka zahrnuje veškeré další práce plynoucí z technologického předpisu a z platných předpisů</t>
  </si>
  <si>
    <t>SO 001.4</t>
  </si>
  <si>
    <t>Kácení dřevin</t>
  </si>
  <si>
    <t>11120</t>
  </si>
  <si>
    <t>ODSTRANĚNÍ KŘOVIN
Odstranění křovin dle dendrologického průzkumu. Včetně likvidace kořenů a zpětného zásypu jam. Bez ohledu na vzdálenost.
Viz soupis mimolesní zeleně a technická zpráva.
Položka bude čerpána dle skutečnosti.
Poníženo o již provedenou část archeologického průzkumu.</t>
  </si>
  <si>
    <t>Mimolesní zeleň: 4130=4 130.000 [A]
Lesní zeleň: 3390=3 390.000 [B]
Celkem: A+B=7 520.000 [C]
C-2727=4 793.000 [D]</t>
  </si>
  <si>
    <t>odstranění křovin a stromů do průměru 100 mm doprava dřevin bez ohledu na vzdálenost
spálení na hromadách nebo štěpkování</t>
  </si>
  <si>
    <t>11201</t>
  </si>
  <si>
    <t>KÁCENÍ STROMŮ D KMENE DO 0,5M S ODSTRANĚNÍM PAŘEZŮ
Odstranění vzrostlých dřevin. Kompletní položka včetně dopravy, uložení na skládku, skládkovného apod.
Položka obsahuje vytrhání pařezů, vykopání pařezů nebo frézování pařezů. Vč. zásypu jam po pařezech včetně zhutnění, ohumusování a kompletních zemních prací (úprava svahových těles apod.).
Položka bude čerpána dle skutečnosti.
Poníženo o již provedenou část archeologického průzkumu.</t>
  </si>
  <si>
    <t>Mimolesní zeleň: 152=152.000 [A]
Lesní zeleň: 1786=1 786.000 [B]
Celkem: A+B=1 938.000 [C]
C-8=1 930.000 [D]</t>
  </si>
  <si>
    <t>Kácení stromů se měří v [ks] poražených stromů (průměr stromů se měří ve výšce 1,3m nad
terénem) a zahrnuje zejména:
- poražení stromu a osekání větví
- spálení větví na hromadách nebo štěpkování
- dopravu a uložení kmenů, případné další práce s nimi dle pokynů zadávací dokumentace Odstranění pařezů se měří v [ks] vytrhaných nebo vykopaných pařezů a zahrnuje zejména:
- vytrhání nebo vykopání pařezů
- veškeré zemní práce spojené s odstraněním pařezů
- dopravu a uložení pařezů, případně další práce s nimi dle pokynů zadávací dokumentace
- zásyp jam po pařezech</t>
  </si>
  <si>
    <t>11202</t>
  </si>
  <si>
    <t>KÁCENÍ STROMŮ D KMENE DO 0,9M S ODSTRANĚNÍM PAŘEZŮ
Odstranění vzrostlých dřevin. Kompletní položka včetně dopravy, uložení na skládku, skládkovného apod.
Položka obsahuje vytrhání pařezů, vykopání pařezů nebo frézování pařezů. Vč. zásypu jam po pařezech včetně zhutnění, ohumusování a kompletních zemních prací (úprava svahových těles apod.).
Položka bude čerpána dle skutečnosti.
Poníženo o již provedenou část archeologického průzkumu.</t>
  </si>
  <si>
    <t>Mimolesní zeleň: 7=7.000 [A]
Lesní zeleň: 57=57.000 [B]
Celkem: A+B=64.000 [C]
C-13=51.000 [D]</t>
  </si>
  <si>
    <t>11203</t>
  </si>
  <si>
    <t>KÁCENÍ STROMŮ D KMENE PŘES 0,9M S ODSTRAN PAŘEZŮ
Odstranění vzrostlých dřevin. Kompletní položka včetně dopravy, uložení na skládku, skládkovného apod.
Položka obsahuje vytrhání pařezů, vykopání pařezů nebo frézování pařezů. Vč. zásypu jam po pařezech včetně zhutnění, ohumusování a kompletních zemních prací (úprava svahových těles apod.).
Položka bude čerpána dle skutečnosti.</t>
  </si>
  <si>
    <t>Lesní zeleň: 57=57.000 [B]</t>
  </si>
  <si>
    <t>11221</t>
  </si>
  <si>
    <t>ODSTRANĚNÍ PAŘEZŮ D DO 0,5M
Odstranění pařezů lesních porostů - navýšení dle technické zprávy. Kompletní položka včetně dopravy, uložení na skládku, skládkovného apod.
Položka bude čerpána dle skutečnosti.</t>
  </si>
  <si>
    <t>170=170.000 [A]</t>
  </si>
  <si>
    <t>Odstranění pařezů se měří v [ks] vytrhaných nebo vykopaných pařezů, průměr pařezu je uvažován dle stromu ve výšce 1,3m nad terénem, u stávajícího pařezu se stanoví jako změřený průměr vynásobený  koeficientem 1/1,38.
Položka zahrnuje zejména:
- vytrhání nebo vykopání pařezů
- veškeré zemní práce spojené s odstraněním pařezů
- dopravu a uložení pařezů, případně další práce s nimi dle pokynů zadávací dokumentace
- zásyp jam po pařezech.</t>
  </si>
  <si>
    <t>SO 001.5</t>
  </si>
  <si>
    <t>Ochrana FVE</t>
  </si>
  <si>
    <t>POMOC PRÁCE ZŘÍZ NEBO ZAJIŠŤ OCHRANU INŽENÝRSKÝCH SÍTÍ
Zvýšené požadavky na kropení v místě FVE pro zajištění minimalizace prašnosti v blízkém okolí.
Kompletní provedení.</t>
  </si>
  <si>
    <t>Základy</t>
  </si>
  <si>
    <t>21461</t>
  </si>
  <si>
    <t>SEPARAČNÍ GEOTEXTILIE
Ochrana FVE separačními geotextíliemi pro omezení prašnosti FVE. Položka včetně upevnění na oplocení, odstranění, uložení na skládku, skládkovného apod. Kompletní provedení.</t>
  </si>
  <si>
    <t>580*2=1 160.000 [A]</t>
  </si>
  <si>
    <t>Položka zahrnuje:
- dodávku předepsané geotextilie
- úpravu, očištění a ochranu podkladu
- přichycení k podkladu, případně zatížení
- úpravy spojů a zajištění okrajů
- úpravy pro odvodnění
- nutné přesahy
- mimostaveništní a vnitrostaveništní dopravu</t>
  </si>
  <si>
    <t>SO 001.6</t>
  </si>
  <si>
    <t>Uložení chrániček</t>
  </si>
  <si>
    <t>POPLATKY ZA SKLÁDKU
Přebytečná zemina / hornina. Uložení na řízenou skládku – bez ohledu na vzdálenost. Předpoklad 2000 kg/m3. Položka bude čerpána na základě skutečnosti.</t>
  </si>
  <si>
    <t>84.672*2=169.344 [A]</t>
  </si>
  <si>
    <t>SKL</t>
  </si>
  <si>
    <t>VYKOPÁVKY ZE ZEMNÍKŮ A SKLÁDEK TŘ. I
Vodorovná a svislá doprava, odvoz přebytků na řízenou skládku, bez ohledu na vzdálenost.
Položka bude čerpána na základě skutečnosti. Zhotovitel zohlední v ceně možnost přímého odvozu části přebytečného materiálu bez mezideponie.</t>
  </si>
  <si>
    <t>84.672=84.672 [A]</t>
  </si>
  <si>
    <t>SO 101 - km 0,420: (1.5-0.36)*1.3*46=68.172 [A]
SO 107 - km 0,264: (2.0-0.36)*1.3*33=70.356 [B]
SO 109 - km 0,020: (2.0-0.36)*1.3*26=55.432 [C]
SO 107 - km 0,048: (1.5-0.36)*1.3*44=65.208 [D]
SO 109 - km 0,043 B: (1.5-0.36)*2.0*11=25.080 [E]
SO 111 - km 0,027: (1.5-0.36)*1.3*15=22.230 [F]
Celkem: A+B+C+D+E+F=306.478 [G]</t>
  </si>
  <si>
    <t>12843</t>
  </si>
  <si>
    <t>PŘEDRCENÍ VÝKOPKU TŘ. II</t>
  </si>
  <si>
    <t>SO 107 - km 0,264: 2.0*1.3*33*1/2=42.900 [A]
SO 109 - km 0,020: 2.0*1.3*26=67.600 [B]
SO 109 - km 0,043 B: 1.5*2.0*11*1/2=16.500 [C]
SO 111 - km 0,027: (1.5)*1.3*15=29.250 [D]
Celkem: A+B+C+D=156.250 [E]</t>
  </si>
  <si>
    <t>položka nezahrnuje žádnou manipulaci s výkopkem (nakládání, doprava)</t>
  </si>
  <si>
    <t>12893</t>
  </si>
  <si>
    <t>PŘEDRCENÍ VÝKOPKU TŘ. III</t>
  </si>
  <si>
    <t>SO 101 - km 0,420: 89.7=89.700 [A]
SO 107 0,264: 2.0*1.3*33*1/2=42.900 [B]
Celkem: A+B=132.600 [C]</t>
  </si>
  <si>
    <t>132732</t>
  </si>
  <si>
    <t>HLOUBENÍ RÝH ŠÍŘ DO 2M PAŽ I NEPAŽ TŘ. I, ODVOZ DO 2KM</t>
  </si>
  <si>
    <t>SO 107 - km 0,048: 1.5*1.3*44=85.800 [A]
SO 109 - km 0,043 B: 1.5*2.0*11*1/2=16.500 [B]
Celkem: A+B=102.300 [C]</t>
  </si>
  <si>
    <t>132832</t>
  </si>
  <si>
    <t>HLOUBENÍ RÝH ŠÍŘ DO 2M PAŽ I NEPAŽ TŘ. II, ODVOZ DO 2KM</t>
  </si>
  <si>
    <t>SO 107 - km 0,264: 2.0*1.3*33*1/2=42.900 [A]
SO 109 - km 0,020: 2.0*1.3*26=67.600 [B]
SO 109 - km 0,043 B: 1.5*2.0*11*1/2=16.500 [C]
SO 111 - km 0,027: 1.5*1.3*15=29.250 [D]
Celkem: A+B+C+D=156.250 [E]</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</si>
  <si>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</si>
  <si>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132932</t>
  </si>
  <si>
    <t>HLOUBENÍ RÝH ŠÍŘ DO 2M PAŽ I NEPAŽ TŘ. III, ODVOZ DO 2KM</t>
  </si>
  <si>
    <t>SO 101 - km 0,420: 1.5*1.3*46=89.700 [A]
SO 107 - km 0,264: 2.0*1.3*33*1/2=42.900 [B]
Celkem: A+B=132.600 [C]</t>
  </si>
  <si>
    <t>ULOŽENÍ SYPANINY DO NÁSYPŮ A NA SKLÁDKY BEZ ZHUTNĚNÍ
Uložení přebytků zemin / hornin na řízenou skládku, bez ohledu na vzdálenost.
Položka bude čerpána na základě skutečnosti.</t>
  </si>
  <si>
    <t>17581</t>
  </si>
  <si>
    <t>OBSYP POTRUBÍ A OBJEKTŮ Z NAKUPOVANÝCH MATERIÁLŮ</t>
  </si>
  <si>
    <t>SO 101 - km 0,420: 1.3*0.36*46-3*3.14*0.08*0.08*46=18.755 [A]
SO 107 - km 0,264: 1.3*0.36*33-3*3.14*0.08*0.08*33=13.454 [B]
SO 109 - km 0,020: 1.3*0.36*26-3*3.14*0.08*0.08*26=10.601 [C]
SO 107 - km 0,048: 1.3*0.36*44-3*3.14*0.08*0.08*44=17.939 [D]
SO 109 - km 0,043 B: 2*0.36*11-5*3.14*0.08*0.08*11=6.815 [E]
SO 111 - km 0,027: 1.3*0.36*15-3*3.14*0.08*0.08*15=6.116 [F]
Celkem: A+B+C+D+E+F=73.680 [G]</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</si>
  <si>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</si>
  <si>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Přidružená stavební výroba</t>
  </si>
  <si>
    <t>702313</t>
  </si>
  <si>
    <t>ZAKRYTÍ KABELŮ VÝSTRAŽNOU FÓLIÍ ŠÍŘKY PŘES 40 CM</t>
  </si>
  <si>
    <t>SO 101 - km 0,420: 46=46.000 [A]
SO 107 - km 0,264: 33=33.000 [B]
SO 109 - km 0,020: 26=26.000 [C]
SO 107 - km 0,048: 44=44.000 [D]
SO 109 - km 0,043 B: 11=11.000 [E]
SO 111 - km 0,027: 15=15.000 [F]
Celkem: A+B+C+D+E+F=175.000 [G]</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</si>
  <si>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a povrchovou úpravu
2. Položka neobsahuje:
X
3. Způsob měření:
Udává se počet sad, které se skládají z předepsaných dílů, jež tvoří požadovaný celek, za každý započatý měsíc pronájmu.</t>
  </si>
  <si>
    <t>87734</t>
  </si>
  <si>
    <t>CHRÁNIČKY PŮLENÉ Z TRUB PLAST DN DO 200MM</t>
  </si>
  <si>
    <t>SO 101 - km 0,420: 3*46=138.000 [A]
SO 107 - km 0,264: 3*33=99.000 [B]
SO 109 - km 0,020: 3*26=78.000 [C]
SO 107 - km 0,048: 3*44=132.000 [D]
SO 109 - km 0,043 B: 5*11=55.000 [E]
SO 111 - km 0,027: 3*15=45.000 [F]
Celkem: A+B+C+D+E+F=547.000 [G]</t>
  </si>
  <si>
    <t>položky pro zhotovení potrubí platí bez ohledu na sklon
zahrnuje:
- výrobní dokumentaci (včetně technologického předpisu)
- dodání veškerého trubního a pomocného materiálu  (trouby včetně podélného rozpůlení, trubky,  tvarovky,  spojovací a těsnící  materiál a pod.), podpěrných, závěsných a
upevňovacích prvků, včetně potřebných úprav
- úprava a příprava podkladu a podpěr, očištění a ošetření podkladu a podpěr
- zřízení plně fun 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včetně případně předepsaného utěsnění konců chrániček
- položky platí pro práce prováděné v prostoru zapaženém i nezapaženém a i v kolektorech, chráničkách</t>
  </si>
  <si>
    <t>SO 001.7</t>
  </si>
  <si>
    <t>Odstranění potrubí VTL</t>
  </si>
  <si>
    <t>VYKOPÁVKY ZE ZEMNÍKŮ A SKLÁDEK TŘ. I
Bude čerpáno dle skutečnosti, bez ohledu na vzdálenost.
Předpoklad manipulace s materiálem v místě stavby.</t>
  </si>
  <si>
    <t>1545=1 545.000 [A]</t>
  </si>
  <si>
    <t>13273</t>
  </si>
  <si>
    <t>HLOUBENÍ RÝH ŠÍŘ DO 2M PAŽ I NEPAŽ TŘ. I
Hloubení potrubí DN 150, vzhledem k předpokládané stávající hloubce uložení u uložení v minulosti předpokládána rýha třídy I. 
Bude čerpáno dle skutečnosti, bez ohledu na vzdálenost.
Zpětný zásyp místním materiálem.
Položka bude čerpána dle skutečnosti.</t>
  </si>
  <si>
    <t>Průmyslová zóna: (780+85)*1.5*1=1 297.500 [A]
SO 102.1: 165*1.5*1=247.500 [B]
Celkem: A+B=1 545.000 [C]</t>
  </si>
  <si>
    <t>ZÁSYP JAM A RÝH ZEMINOU SE ZHUTNĚNÍM
Zpětný zásyp místním materiálem po odkopání potrubí VTL.
Bude čerpáno dle skutečnosti, bez ohledu na vzdálenost.</t>
  </si>
  <si>
    <t>969333</t>
  </si>
  <si>
    <t xml:space="preserve">VYBOURÁNÍ POTRUBÍ DN DO 150MM PLYNOVÝCH
Kompletní odstranění potrubí včetně všech prvků, kompletní provedení prací včetně všech navazujících činností.
Položka včetně odvozu a uložení na skládku (bez ohledu na vzdálenost) a skládkovného - předpoklad ocelové trouby DN 150. Po vypuštění plynu v rámci přeložek SO 500.
</t>
  </si>
  <si>
    <t>1030=1 030.000 [A]</t>
  </si>
  <si>
    <t>SO 001.8</t>
  </si>
  <si>
    <t>Náklady na výluky</t>
  </si>
  <si>
    <t>027211</t>
  </si>
  <si>
    <t>POM PRÁCE ZAJIŠŤ REGUL DOPRAVY - VÝLUKY NA NEELEKTRIF TRATI
Kompletní náklady na výluky na železniční tratí, vč. projednání, náhrad, zajištění náhradní dopravy apod. dle harmonogramu zhotovitele.
Kompletní práce. Provizorní cena 2 871 500 Kč bez DPH.</t>
  </si>
  <si>
    <t>zahrnuje veškeré náklady pro ČD spojené s objednatelem požadovaným omezením provozu na železnici</t>
  </si>
  <si>
    <t>SO 001.9</t>
  </si>
  <si>
    <t>Archeologické průzkumy</t>
  </si>
  <si>
    <t>02821</t>
  </si>
  <si>
    <t>PRŮZKUMNÉ PRÁCE ARCHEOLOGICKÉ NA POVRCHU
Podrobný archeologický průzkum v případě potřeby.
Položka bude čerpána na základě skutečnosti a se souhlasem TDS a objednatele.
Provizorní cena - 10,0 mil. Kč.</t>
  </si>
  <si>
    <t>PRŮZKUMNÉ PRÁCE ARCHEOLOGICKÉ NA POVRCHU
Průzkum ornice prováděný sběrem za pomoci detektoru kovu před zahájením stavby. Provizorní cena - 250 000 Kč bez DPH.</t>
  </si>
  <si>
    <t>PRŮZKUMNÉ PRÁCE ARCHEOLOGICKÉ NA POVRCHU
Archeologický dohled. Provizorní cena - 100 000 Kč bez DPH.</t>
  </si>
  <si>
    <t>SO 101</t>
  </si>
  <si>
    <t>Přístupová komunikace východ</t>
  </si>
  <si>
    <t>POPLATKY ZA SKLÁDKU
Nestmelené kryty, podkladní a ochranné vrstvy komunikace apod. předpoklad 2100 kg/m3</t>
  </si>
  <si>
    <t>Položka 113328: 265.434*2.1=557.411 [A]</t>
  </si>
  <si>
    <t>POPLATKY ZA SKLÁDKU
Beton a železobeton, kamenný obklad apod. Předpoklad 2500 kg/m3.
Položka bude čerpána na základě skutečnosti se souhlasem TDS.
Zhotovitel zohlední v ceně možnost využití materiálu v rámci stavby.</t>
  </si>
  <si>
    <t>96615: 0.4*2.5=1.000 [A]</t>
  </si>
  <si>
    <t>POPLATKY ZA SKLÁDKU
Přebytečná zemina / hornina. Uložení na řízenou skládku – bez ohledu na vzdálenost. Předpoklad 2000 kg/m3. Položka bude čerpána na základě skutečnosti.
Odečteny nedostatky materiálu pro zpětné využití v rámci SO 100.</t>
  </si>
  <si>
    <t>13875.089*2=27 750.178 [A]</t>
  </si>
  <si>
    <t>11332</t>
  </si>
  <si>
    <t>ODSTRANĚNÍ PODKLADŮ ZPEVNĚNÝCH PLOCH Z KAMENIVA NESTMELENÉHO
Odstranění konstrukce nezpevněné polní cesty. 
Asfaltová souvrství u FVE - viz SO 106 (nejsou součástí SO 101).
Naložení, odvoz a uložení. Položka včetně odvozu bez ohledu na vzdálenost a uložení na skládku (skládka bude zvolena zhotovitelem).
Plocha odměřena digitálně.
Koeficient 1.3 vyjadřuje přesahy vrstev.
Předpoklad mocnosti dle PN 609 - 0,41 m.</t>
  </si>
  <si>
    <t>498*0.41*1.3=265.434 [A]</t>
  </si>
  <si>
    <t>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</si>
  <si>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113763</t>
  </si>
  <si>
    <t>FRÉZOVÁNÍ DRÁŽKY PRŮŘEZU DO 300MM2 V ASFALTOVÉ VOZOVCE
Řezání asfaltových krytů podél obrubníků a CURB-kingů. Drážka min. 25x12 mm dle VL 2 212.05 08.07 (navrhováno 25x12 mm).
Položka včetně odvozu bez ohledu na vzdálenost, uložení na skládku a skládkovného.
Položka 917224.2 ponížena o srpovité krajnice (těsnění podél KO).</t>
  </si>
  <si>
    <t>Položka 91726: 244=244.000 [A]
Položka 917425: 181=181.000 [B]
Položka 917224.2: 1141=1 141.000 [C]
Položka 93531: 34.5=34.500 [D]
Celkem: A+B+C+D=1 600.500 [E]</t>
  </si>
  <si>
    <t>Položka zahrnuje veškerou manipulaci s vybouranou sutí a s vybouranými hmotami vč. uložení na skládku.</t>
  </si>
  <si>
    <t>12373PAR</t>
  </si>
  <si>
    <t>ODKOP PRO SPOD STAVBU SILNIC A ŽELEZNIC TŘ. I PARAMETRICKY
Položka s odvozem na mezideponii pro možnost dalšího využití v rámci stavby (v případě alternativního umístění mezideponie položka bez ohledu na vzdálenost - věcí zhotovitele), popřípadě na řízenou skládku, nebo na místo určené objednatelem.
Položka bude čerpána dle skutečnosti.
Hodnota viz bilance prací - včetně příkopů, pod. drenáží, propustků apod.
Zemina podmínečně vhodná dle IGP.</t>
  </si>
  <si>
    <t>Bilance prací: 22688=22 688.000 [A]
Odečet polní cesty (113328): -204.18=- 204.180 [B]
Celkem: A+B=22 483.820 [C]</t>
  </si>
  <si>
    <t>položka zahrnuje:
- v případě zpětného použití případný odvoz a uložení na mezideponii
- odvoz přebytku na skládku, vč. uložení a poplatku za skládku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</si>
  <si>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ODKOP PRO SPOD STAVBU SILNIC A ŽELEZNIC TŘ. I PARAMETRICKY
Položka s odvozem na mezideponii pro možnost dalšího využití v rámci stavby (v případě alternativního umístění mezideponie položka bez ohledu na vzdálenost - věcí zhotovitele), popřípadě na řízenou skládku, nebo na místo určené objednatelem.
Výkop pro aktivní zónu.
Položka bude čerpána dle skutečnosti.
Hodnota viz bilance prací.
Zemina podmínečně vhodná dle IGP.</t>
  </si>
  <si>
    <t>AZ ŠD+ hubený beton: 31=31.000 [A]
AZ zlepšení: 1925=1 925.000 [B]
AZ sjezd km 0,147: 55*1.2*0.5=33.000 [C]
Celkem: A+B+C=1 989.000 [D]</t>
  </si>
  <si>
    <t>12383PAR</t>
  </si>
  <si>
    <t>ODKOP PRO SPOD STAVBU SILNIC A ŽELEZNIC TŘ. II PARAMETRICKY
Položka s odvozem na mezideponii pro možnost dalšího využití v rámci stavby (v případě alternativního umístění mezideponie položka bez ohledu na vzdálenost - věcí zhotovitele), popřípadě na řízenou skládku, nebo na místo určené objednatelem.
Položka bude čerpána dle skutečnosti.
Kompletní položka, včetně začištění např. předsplitovým odstřelem, dolamováním apod.
Hodnota viz bilance prací - včetně příkopů, pod. drenáží, propustků apod.
Zemina podmínečně vhodná, hornina vhodná dle IGP.</t>
  </si>
  <si>
    <t>13186=13 186.000 [A]</t>
  </si>
  <si>
    <t>položka zahrnuje:
- v případě zpětného použití případný odvoz a uložení na mezideponii
- odvoz přebytku na skládku, vč. uložení a poplatku za skládku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</si>
  <si>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ODKOP PRO SPOD STAVBU SILNIC A ŽELEZNIC TŘ. II PARAMETRICKY
Položka s odvozem na mezideponii pro možnost dalšího využití v rámci stavby (v případě alternativního umístění mezideponie položka bez ohledu na vzdálenost - věcí zhotovitele), popřípadě na řízenou skládku, nebo na místo určené objednatelem.
Výkop pro aktivní zónu.
Položka bude čerpána dle skutečnosti.
Kompletní položka, včetně začištění např. předsplitovým odstřelem, dolamováním apod.
Hodnota viz bilance prací.
Zemina podmínečně vhodná, hornina vhodná dle IGP.</t>
  </si>
  <si>
    <t>AZ ŠD+beton: 447=447.000 [A]
AZ zlepšení: 1139=1 139.000 [B]
Sjezd km 0,980: 77*1.2*0.5=46.200 [C]
Celkem: A+B+C=1 632.200 [D]</t>
  </si>
  <si>
    <t>12393PAR</t>
  </si>
  <si>
    <t>ODKOP PRO SPOD STAVBU SILNIC A ŽELEZNIC TŘ. III PARAMETRICKY
Položka s odvozem na mezideponii pro možnost dalšího využití v rámci stavby (v případě alternativního umístění mezideponie položka bez ohledu na vzdálenost - věcí zhotovitele), popřípadě na řízenou skládku, nebo na místo určené objednatelem.
Kompletní položka, včetně začištění např. předsplitovým odstřelem, dolamováním apod.
Položka bude čerpána dle skutečnosti.
Hodnota viz bilance prací - včetně příkopů, pod. drenáží apod.
Hornina vhodná dle IGP.</t>
  </si>
  <si>
    <t>12794=12 794.000 [A]</t>
  </si>
  <si>
    <t>ODKOP PRO SPOD STAVBU SILNIC A ŽELEZNIC TŘ. III PARAMETRICKY
Položka s odvozem na mezideponii pro možnost dalšího využití v rámci stavby (v případě alternativního umístění mezideponie položka bez ohledu na vzdálenost - věcí zhotovitele), popřípadě na řízenou skládku, nebo na místo určené objednatelem.
Kompletní položka, včetně začištění např. předsplitovým odstřelem, dolamováním apod.
Výkop pro aktivní zónu.
Položka bude čerpána dle skutečnosti.
Hodnota viz bilance prací.
Hornina vhodná dle IGP.</t>
  </si>
  <si>
    <t>738=738.000 [A]</t>
  </si>
  <si>
    <t>VYKOPÁVKY ZE ZEMNÍKŮ A SKLÁDEK TŘ. I
Přesuny zeminy a horniny v rámci stavby pro zlepšení, parametry dle ČSN 73 6133. Materiál dle tab. A1 a čl. 4.1.3.b.
Naložení a odvoz na požadované místo, včetně složení - kompletní provedení. Položka bez ohledu na vzdálenost.
Násypové těleso, položka bude čerpána dle skutečnosti.
Materiál čerpán z materiálu v rámci stavby.
Viz bilance prací.</t>
  </si>
  <si>
    <t>9233=9 233.000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</si>
  <si>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ruční vykopávky, odstranění kořenů a napadávek
- pažení, vzepření a rozepření vč. přepažování (vyjma štětových stěn)
- úpravu, ochranu a očištění dna, základové spáry, stěn a svahů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práce spojené s otvírkou zemníku</t>
  </si>
  <si>
    <t>VYKOPÁVKY ZE ZEMNÍKŮ A SKLÁDEK TŘ. I
Přesuny zeminy a horniny v rámci stavby pro zlepšení, parametry dle ČSN 73 6133.
Naložení a odvoz na požadované místo, včetně složení - kompletní provedení.
Položka bez ohledu na vzdálenost.
Aktivní zóna, položka bude čerpána dle skutečnosti.
Materiál čerpán z materiálu v rámci stavby.
Viz bilance prací.</t>
  </si>
  <si>
    <t>Hlavní trasa: 1925+1139+1471=4 535.000 [A]
Sjezd km 0,147: 55*1.2*0.5=33.000 [B]
Sjezd km 0,980: 77*1.2*0.5=46.200 [C]
ORL: 465*1.2*0.5=279.000 [D]
TS: 48*1.2*0.5=28.800 [E]
Celkem: A+B+C+D+E=4 922.000 [F]</t>
  </si>
  <si>
    <t>VYKOPÁVKY ZE ZEMNÍKŮ A SKLÁDEK TŘ. I
Zásypy zemin v rámci stavby, využití lokálního materiálu.
Položka bez ohledu na vzdálenost.</t>
  </si>
  <si>
    <t>17411.1: 15.675=15.675 [A]
17411.2: 3.952=3.952 [B]
17411.3: 1172.618=1 172.618 [C]
17411.4: 683.876=683.876 [D]
Celkem: A+B+C+D=1 876.121 [E]</t>
  </si>
  <si>
    <t>VYKOPÁVKY ZE ZEMNÍKŮ A SKLÁDEK TŘ. I
Ornice v rámci stavby.
Viz 18221, 18232.2, 18222 a 18232.1 a 18232.2.</t>
  </si>
  <si>
    <t>(8194.01+11999)*0.15+4659*1.15*0.1=3 564.737 [A]</t>
  </si>
  <si>
    <t>VYKOPÁVKY ZE ZEMNÍKŮ A SKLÁDEK TŘ. I
Vodorovná a svislá doprava, odvoz přebytků na řízenou skládku, bez ohledu na vzdálenost.
Položka bude čerpána na základě skutečnosti. Zhotovitel zohlední v ceně možnost přímého odvozu části přebytečného materiálu bez mezideponie.
Odečteny nedostatky materiálu pro zpětné využití v rámci SO 100.</t>
  </si>
  <si>
    <t>13875.089=13 875.089 [A]</t>
  </si>
  <si>
    <t>PŘEDRCENÍ VÝKOPKU TŘ. II
Předrcení výkopu / výlomu pro odvoz na skládku, pro zpětné využití v rámci stavby apod.
Předrcení do požadovaných parametrů pro násypy apod.
Položka bude čerpána dle skutečnosti.
Položka včetně naložení a prácí před uložením mezideponie, včetně dopravy apod. Kompletní dodávka.</t>
  </si>
  <si>
    <t>12383PAR.1: 13186=13 186.000 [A]
13183PAR1: 378=378.000 [B]
13183PAR2: 24=24.000 [C]
13183PAR.3: 32=32.000 [D]
132833.1: 130.2=130.200 [E]
132833.2: 462.9=462.900 [F]
Celkem: A+B+C+D+E+F=14 213.100 [G]</t>
  </si>
  <si>
    <t>PŘEDRCENÍ VÝKOPKU TŘ. II
Předrcení výkopu / výlomu pro odvoz na skládku, pro zpětné využití v rámci stavby apod.
Předrcení do požadovaných parametrů pro AZ apod.
Položka bude čerpána dle skutečnosti.
Položka včetně naložení a prácí před uložením mezideponie, včetně dopravy apod. Kompletní dodávka.</t>
  </si>
  <si>
    <t>12383PAR.2: 1632.2=1 632.200 [A]</t>
  </si>
  <si>
    <t>PŘEDRCENÍ VÝKOPKU TŘ. III
Předrcení výkopu / výlomu pro odvoz na skládku, pro zpětné využití v rámci stavby apod.
Předrcení do požadovaných parametrů pro násypy apod.
Položka bude čerpána dle skutečnosti.
Položka včetně naložení a prácí před uložením mezideponie, včetně dopravy apod. Kompletní dodávka.</t>
  </si>
  <si>
    <t>12393PAR.1: 12794=12 794.000 [A]
13193PAR.1: 327.6=327.600 [B]
13193PAR.2: 9=9.000 [C]
132933.1: 121.8=121.800 [D]
132933.2: 462.9=462.900 [E]
132933.3: 3.42=3.420 [F]
Celkem: A+B+C+D+E+F=13 718.720 [G]</t>
  </si>
  <si>
    <t>PŘEDRCENÍ VÝKOPKU TŘ. III
Předrcení výkopu / výlomu pro odvoz na skládku, pro zpětné využití v rámci stavby apod.
Předrcení do požadovaných parametrů pro AZ.
Položka bude čerpána dle skutečnosti.
Položka včetně naložení a prácí před uložením mezideponie, včetně dopravy apod. Kompletní dodávka.</t>
  </si>
  <si>
    <t>12393PAR.3: 738=738.000 [A]</t>
  </si>
  <si>
    <t>13173PAR</t>
  </si>
  <si>
    <t>HLOUBENÍ JAM ZAPAŽ I NEPAŽ TŘ. I PARAMETRICKY
Položka s odvozem na mezideponii pro možnost dalšího využití v rámci stavby (v případě alternativního umístění mezideponie položka bez ohledu na vzdálenost), popřípadě na řízenou skládku, nebo na místo určené objednatelem.
Položka bude čerpána dle skutečnosti.
Odkop pro horské vpusti, včetně pažení.
Koeficient 1,5 zohledňuje svahování jámy.
Zemina podmínečně vhodná dle IGP.</t>
  </si>
  <si>
    <t>5*(2.4*2.8*2.5)*1.5=126.000 [A]</t>
  </si>
  <si>
    <t>položka zahrnuje:
- v případě zpětného použití případný odvoz a uložení na mezideponii
- odvoz přebytku na skládku, vč. uložení a poplatku za skládku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</si>
  <si>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HLOUBENÍ JAM ZAPAŽ I NEPAŽ TŘ. I PARAMETRICKY
Položka s odvozem na mezideponii pro možnost dalšího využití v rámci stavby (v případě alternativního umístění mezideponie položka bez ohledu na vzdálenost), popřípadě na řízenou skládku, nebo na místo určené objednatelem.
Položka bude čerpána dle skutečnosti dle rozměru ORL.
Odkop pro ORL, včetně pažení.
Koeficient 1,5 zohledňuje svahování jámy.
Zemina podmínečně vhodná dle IGP.</t>
  </si>
  <si>
    <t>2*(3.0*2.0*2.5)*1.5=45.000 [A]</t>
  </si>
  <si>
    <t>HLOUBENÍ JAM ZAPAŽ I NEPAŽ TŘ. I PARAMETRICKY
Položka s odvozem na mezideponii pro možnost dalšího využití v rámci stavby (v případě alternativního umístění mezideponie položka bez ohledu na vzdálenost), popřípadě na řízenou skládku, nebo na místo určené objednatelem.
Položka bude čerpána dle skutečnosti.
Odkop pro uliční vpusti, včetně pažení.
Koeficient 1,5 zohledňuje svahování jámy.
Zemina podmínečně vhodná dle IGP.</t>
  </si>
  <si>
    <t>9*(1*1*1)*1.5=13.500 [A]</t>
  </si>
  <si>
    <t>13183PAR</t>
  </si>
  <si>
    <t>HLOUBENÍ JAM ZAPAŽ I NEPAŽ TŘ II  PARAMETRICKY
Položka s odvozem na mezideponii pro možnost dalšího využití v rámci stavby (v případě alternativního umístění mezideponie položka bez ohledu na vzdálenost), popřípadě na řízenou skládku, nebo na místo určené objednatelem.
Položka bude čerpána dle skutečnosti.
Odkop pro horské vpusti, včetně pažení.
Kompletní položka, včetně začištění, dolamování apod.
Koeficient 1,5 zohledňuje svahování jámy.
Zemina podmínečně vhodná dle IGP.</t>
  </si>
  <si>
    <t>15*(2.4*2.8*2.5)*1.5=378.000 [A]</t>
  </si>
  <si>
    <t>položka zahrnuje:
- v případě zpětného použití případný odvoz a uložení na mezideponii
- odvoz přebytku na skládku, vč. uložení a poplatku za skládku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</si>
  <si>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HLOUBENÍ JAM ZAPAŽ I NEPAŽ TŘ II  PARAMETRICKY
Položka s odvozem na mezideponii pro možnost dalšího využití v rámci stavby (v případě alternativního umístění mezideponie položka bez ohledu na vzdálenost), popřípadě na řízenou skládku, nebo na místo určené objednatelem.
Položka bude čerpána dle skutečnosti.
Odkop pro uliční vpusti, včetně pažení.
Kompletní položka, včetně začištění, dolamování apod.
Koeficient 1,5 zohledňuje svahování jámy.
Zemina podmínečně vhodná dle IGP.</t>
  </si>
  <si>
    <t>16*(1*1*1)*1.5=24.000 [A]</t>
  </si>
  <si>
    <t>HLOUBENÍ JAM ZAPAŽ I NEPAŽ TŘ II  PARAMETRICKY
Položka s odvozem na mezideponii pro možnost dalšího využití v rámci stavby (v případě alternativního umístění mezideponie položka bez ohledu na vzdálenost), popřípadě na řízenou skládku, nebo na místo určené objednatelem.
Položka bude čerpána dle skutečnosti.
Odkop pro kanalizační šachty.
Kompletní položka, včetně začištění, dolamování apod.
Koeficient 1,5 zohledňuje svahování jámy.
Zemina podmínečně vhodná dle IGP.</t>
  </si>
  <si>
    <t>2*2*2*4=32.000 [A]</t>
  </si>
  <si>
    <t>13193PAR</t>
  </si>
  <si>
    <t>HLOUBENÍ JAM ZAPAŽ I NEPAŽ TŘ III PARAMETRICKY
Položka s odvozem na mezideponii pro možnost dalšího využití v rámci stavby (v případě alternativního umístění mezideponie položka bez ohledu na vzdálenost), popřípadě na řízenou skládku, nebo na místo určené objednatelem.
Položka bude čerpána dle skutečnosti.
Odkop pro horské vpusti, včetně pažení.
Kompletní položka, včetně začištění, dolamování apod.
Koeficient 1,5 zohledňuje svahování jámy.
Zemina podmínečně vhodná dle IGP.</t>
  </si>
  <si>
    <t>13*(2.4*2.8*2.5)*1.5=327.600 [A]</t>
  </si>
  <si>
    <t>HLOUBENÍ JAM ZAPAŽ I NEPAŽ TŘ III PARAMETRICKY
Položka s odvozem na mezideponii pro možnost dalšího využití v rámci stavby (v případě alternativního umístění mezideponie položka bez ohledu na vzdálenost), popřípadě na řízenou skládku, nebo na místo určené objednatelem.
Položka bude čerpána dle skutečnosti.
Odkop pro uliční vpusti, včetně pažení.
Kompletní položka, včetně začištění, dolamování apod.
Koeficient 1,5 zohledňuje svahování jámy.
Zemina podmínečně vhodná dle IGP.</t>
  </si>
  <si>
    <t>6*(1*1*1)*1.5=9.000 [A]</t>
  </si>
  <si>
    <t>HLOUBENÍ RÝH ŠÍŘ DO 2M PAŽ I NEPAŽ TŘ. I, ODVOZ DO 3KM
Položka s odvozem na mezideponii pro možnost dalšího využití v rámci stavby (v případě alternativního umístění mezideponie položka bez ohledu na vzdálenost), popřípadě na řízenou skládku, nebo na místo určené objednatelem.
Přípojky horských vpustí.
Položka bude čerpána dle skutečnosti, položka včetně pažení.
Zemina podmínečně vhodná dle IGP.
Délka odměřena digitálně z koordinační situace.</t>
  </si>
  <si>
    <t>56*1*1.4=78.400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</si>
  <si>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</si>
  <si>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HLOUBENÍ RÝH ŠÍŘ DO 2M PAŽ I NEPAŽ TŘ. I, ODVOZ DO 3KM
Položka s odvozem na mezideponii pro možnost dalšího využití v rámci stavby (v případě alternativního umístění mezideponie položka bez ohledu na vzdálenost), popřípadě na řízenou skládku, nebo na místo určené objednatelem.
Odkop pro palisádu.
Položka bude čerpána dle skutečnosti, položka včetně pažení.
Zemina podmínečně vhodná dle IGP.
Délka odměřena digitálně z koordinační situace.</t>
  </si>
  <si>
    <t>7.6*1*2=15.200 [A]</t>
  </si>
  <si>
    <t>132833</t>
  </si>
  <si>
    <t>HLOUBENÍ RÝH ŠÍŘ DO 2M PAŽ I NEPAŽ TŘ. II, ODVOZ DO 3KM
Položka s odvozem na mezideponii pro možnost dalšího využití v rámci stavby (v případě alternativního umístění mezideponie položka bez ohledu na vzdálenost), popřípadě na řízenou skládku, nebo na místo určené objednatelem.
Přípojky horských vpustí.
Kompletní položka, včetně začištění, dolamování apod.
Položka bude čerpána dle skutečnosti, položka včetně pažení.
Zemina podmínečně vhodná, hornina vhodná dle IGP.
Délka odměřena digitálně z koordinační situace.</t>
  </si>
  <si>
    <t>93*1*1.4=130.200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</si>
  <si>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</si>
  <si>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HLOUBENÍ RÝH ŠÍŘ DO 2M PAŽ I NEPAŽ TŘ. II, ODVOZ DO 3KM
Položka s odvozem na mezideponii pro možnost dalšího využití v rámci stavby (v případě alternativního umístění mezideponie položka bez ohledu na vzdálenost), popřípadě na řízenou skládku, nebo na místo určené objednatelem.
Přípojky uličních vpustí, kanalizace DN 300.
Položka bude čerpána dle skutečnosti, položka včetně pažení.
Zemina podmínečně vhodná, hornina vhodná dle IGP.
Délka odměřena digitálně z koordinační situace.
Předpoklad 50 % II. třídy těžitelnosti, 50 % III. třídy těžitelnosti</t>
  </si>
  <si>
    <t>Š18-Š25: 180*1*4.0=720.000 [A]
Š14-Š18: 39*1*3.2=124.800 [B]
SO 322: 27*3=81.000 [C]
Celkem: A+B+C=925.800 [D]
D*0.5=462.900 [E]</t>
  </si>
  <si>
    <t>132933</t>
  </si>
  <si>
    <t>HLOUBENÍ RÝH ŠÍŘ DO 2M PAŽ I NEPAŽ TŘ. III, ODVOZ DO 3KM
Položka s odvozem na mezideponii pro možnost dalšího využití v rámci stavby (v případě alternativního umístění mezideponie položka bez ohledu na vzdálenost), popřípadě na řízenou skládku, nebo na místo určené objednatelem.
Přípojky horských vpustí.
Kompletní položka, včetně začištění, dolamování apod.
Položka bude čerpána dle skutečnosti, položka včetně pažení.
Hornina vhodná dle IGP.
Délka odměřena digitálně z koordinační situace.</t>
  </si>
  <si>
    <t>87*1*1.4=121.800 [A]</t>
  </si>
  <si>
    <t>HLOUBENÍ RÝH ŠÍŘ DO 2M PAŽ I NEPAŽ TŘ. III, ODVOZ DO 3KM
Položka s odvozem na mezideponii pro možnost dalšího využití v rámci stavby (v případě alternativního umístění mezideponie položka bez ohledu na vzdálenost), popřípadě na řízenou skládku, nebo na místo určené objednatelem.
Přípojky uličních vpustí, kanalizace DN 300.
Položka bude čerpána dle skutečnosti, položka včetně pažení.
Hornina vhodná dle IGP.
Délka odměřena digitálně z koordinační situace.
Předpoklad 50 % II. třídy těžitelnosti, 50 % III. třídy těžitelnosti</t>
  </si>
  <si>
    <t>HLOUBENÍ RÝH ŠÍŘ DO 2M PAŽ I NEPAŽ TŘ. III, ODVOZ DO 3KM
Položka s odvozem na mezideponii pro možnost dalšího využití v rámci stavby (v případě alternativního umístění mezideponie položka bez ohledu na vzdálenost), popřípadě na řízenou skládku, nebo na místo určené objednatelem.
Prahy skluzů.
Položka bude čerpána dle skutečnosti, položka včetně pažení.
Hornina vhodná dle IGP.</t>
  </si>
  <si>
    <t>3*(1.2*0.4*0.95)=1.368 [A]
3*(1.8*0.4*0.95)=2.052 [B]
Celkem: A+B=3.420 [C]</t>
  </si>
  <si>
    <t>17110</t>
  </si>
  <si>
    <t>ULOŽENÍ SYPANINY DO NÁSYPŮ SE ZHUTNĚNÍM
Uložení na mezideponie (po předrcení v případ třídy II a III těžitelnosti) v rámci stavby,
Položka bez ohledu na vzdálenost.
Položka bude čerpána dle skutečnosti.</t>
  </si>
  <si>
    <t>12373PAR.1: 22483.82=22 483.820 [A]
12383PAR.1: 13186=13 186.000 [B]
12393PAR.1: 12794=12 794.000 [C]
12373PAR.2: 1989=1 989.000 [D]
12383PAR.2: 1632.2=1 632.200 [E]
12393PAR.2: 738=738.000 [F]
13173PAR.1: 126=126.000 [G]
13173PAR.2: 45.0=45.000 [H]
13173PAR.3: 13.5=13.500 [I]
13183PAR.1: 378=378.000 [J]
13183PAR.2: 24=24.000 [K]
13183PAR.3: 32=32.000 [L]
13193PAR.1: 327.6=327.600 [M]
13193PAR.2: 9=9.000 [N]
132733.1: 78.4=78.400 [O]
132733.2: 15.2=15.200 [P]
132833.1: 130.2=130.200 [Q]
132833.2: 462.9=462.900 [R]
132933.1: 121.8=121.800 [S]
132933.2: 462.9=462.900 [T]
132933.3: 3.42=3.420 [U]
Celkem: A+B+C+D+E+F+G+H+I+J+K+L+M+N+O+P+Q+R+S+T+U=55 052.940 [V]</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</si>
  <si>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</si>
  <si>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17111</t>
  </si>
  <si>
    <t>ULOŽENÍ SYPANINY DO NÁSYPŮ SE ZLEPŠENÍM ZEMINY
Materiál do násypu, předpoklad využití místních zdrojů na základě IGP, včetně zlepšení zeminy / horniny pro úpravu parametrů pro užití do násypů dle ČSN 73 6133.
Kompletní položka včetně úpravy křivky zrnitosti a vhodného promísení podmínečně vhodného a vhodného materiálu, hutnění, zlepšení hydraulickými pojivy, včetně vykopávek a odvozů na určená místa, mezideponií, doplnění vhodného materiálu (včetně případného nákupu) apod.
Položka včetně vykopávky, naložení a manipulace během a po zlepšení materiálu.
Užití cementu, vápna, příp kombinace (např. dorosol, doroport).
Pro IBI min. 10% dle IGP min. 1% pojiva (v případě CaO) – předpoklad 1,5-2% s ohledem na namrzavost materiálu. V případě dorosolu, doroportu bude nabídková cena uvedena analogicky dle dávkování a užité směsi. Technologie bude užita dle volby zhotovitele.
Zhotovitel v rámci své odbornosti navrhne a nacení veškeré úkony vedoucí ke splnění požadovaných parametrů podloží násypů, technologických vrstev násypového tělesa a aktivní zóny (způsob těžby materiálu, způsob ukládání, hutnění apod.)
Viz bilance prací.</t>
  </si>
  <si>
    <t>ULOŽENÍ SYPANINY DO NÁSYPŮ A NA SKLÁDKY BEZ ZHUTNĚNÍ
Uložení přebytků zemin / hornin na řízenou skládku, bez ohledu na vzdálenost.
Položka bude čerpána na základě skutečnosti. 
Odečteny nedostatky materiálu pro zpětné využití v rámci SO 100.</t>
  </si>
  <si>
    <t>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</si>
  <si>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17131</t>
  </si>
  <si>
    <t>ULOŽENÍ SYPANINY DO NÁSYPŮ V AKTIVNÍ ZÓNĚ SE ZHUT SE ZLEPŠENÍM ZEMINY
Materiál do aktivní zóny, předpoklad využití místních zdrojů na základě IGP, včetně zlepšení zeminy / horniny pro úpravu parametrů pro užití do aktivní zóny dle ČSN 73 6133.
Kompletní položka včetně úpravy křivky zrnitosti a vhodného promísení podmínečně vhodného a vhodného materiálu, hutnění, zlepšení hydraulickými pojivy, včetně vykopávky a odvozu na určené místo, doplnění vhodného materiálu (včetně případného nákupu) apod.
Položka včetně vykopávky, naložení a manipulace během a po zlepšení materiálu 
Užití cementu, vápna, příp kombinace (např. dorosol, doroport) – dle návrhu zhotovitele.
Pro CBR min. 30% dle IGP min. 1.5% pojiva (v případě CaO) - předpoklad 2,0-2,5%, V případě dorosolu, doroportu, cementu bude nabídková cena uvedena analogicky dle dávkování a užité směsi. Technologie bude užita dle volby zhotovitele.
Zhotovitel v rámci své odbornosti navrhne a nacení veškeré úkony vedoucí ke splnění požadovaných parametrů podloží násypů, technologických vrstev násypového tělesa a aktivní zóny (způsob těžby materiálu, způsob ukládání, hutnění apod.)
Viz bilance prací.</t>
  </si>
  <si>
    <t>17180</t>
  </si>
  <si>
    <t>ULOŽENÍ SYPANINY DO NÁSYPŮ Z NAKUPOVANÝCH MATERIÁLŮ
Drenážní vrstva z hrubého drceného kameniva frakce 4/125 u okružní křižovatky.
Plocha odměřena digitálně ze vzorového řezu. Násobeno délkou obruby,</t>
  </si>
  <si>
    <t>115*0.85=97.750 [A]</t>
  </si>
  <si>
    <t>položka zahrnuje:
- kompletní provedení zemní konstrukce (násypového tělesa včetně aktivní zóny)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</si>
  <si>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17380</t>
  </si>
  <si>
    <t>ZEMNÍ KRAJNICE A DOSYPÁVKY Z NAKUPOVANÝCH MATERIÁLŮ
Zhutněná dosypávka krajnice materiál min. vhodný dle tab. A1 míra zhutnění 100 % PS dle ČSN 73 6133.
V ceně bude zhotovitelem zohledněna možnost využití vyzískaného materiálu v rámci stavby s ohledem na požadované parametry PD.
Položka bude čerpána dle skutečnosti.
Viz bilance prací.</t>
  </si>
  <si>
    <t>585=585.000 [A]</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</si>
  <si>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svahování, hutnění a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</si>
  <si>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ZÁSYP JAM A RÝH ZEMINOU SE ZHUTNĚNÍM
Zásyp / obsyp u ORL. Využití lokálního materiálu, položka včetně dopravy bez ohledu na vzdálenost, včetně nutných úprav zeminy, např. promísení, úprava křivky zrnitost, doplnění materiálu (včetně nákupu a opatření) apod.
Položka bude čerpána dle skutečnosti dle rozměru ORL. 
Předpoklad 2,5x2,0x2,0 m,</t>
  </si>
  <si>
    <t>(3*2.5*(2.0+0.34-0.15-0.1)*1.5-2.5*2*(2.0+0.34-0.15-0.1)*1.5)*2=15.675 [A]</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</si>
  <si>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</si>
  <si>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ZÁSYP JAM A RÝH ZEMINOU SE ZHUTNĚNÍM
Zásyp / obsyp u palisády. Využití lokálního materiálu, položka včetně dopravy bez ohledu na vzdálenost, včetně nutných úprav zeminy, např. promísení, úprava křivky zrnitost, doplnění materiálu (včetně nákupu a opatření) apod.</t>
  </si>
  <si>
    <t>7.6*0.3*0.4+7.6*0.4*1=3.952 [A]</t>
  </si>
  <si>
    <t>ZÁSYP JAM A RÝH ZEMINOU SE ZHUTNĚNÍM
Zásyp rýhy pro kanalizační přípojky a potrubí DN 400. Využití lokálního materiálu, položka včetně dopravy bez ohledu na vzdálenost, včetně nutných úprav zeminy, např. promísení, úprava křivky zrnitost, doplnění materiálu (včetně nákupu a opatření) apod.
Položka bude čerpána dle skutečnosti.</t>
  </si>
  <si>
    <t>Horské vpusti 236*1.4*1-(236*0.35*0.35)*1.1=298.599 [A]
Uliční vpust - přípojky:
Š18-Š25: 153*1*4-(153*0.35*0.35)*1.25=588.572 [B]
Š14-Š18: 39*1*3.2-(39*0.35*0.35)*1.25=118.828 [C]
SO 322: 27*1*3.0-(26*0.35*0.35)*1.25=77.019 [D]
DN 400: 28*1*(4-0.1-0.7)=89.600 [E]
Celkem: A+B+C+D+E=1 172.618 [F]</t>
  </si>
  <si>
    <t>ZÁSYP JAM A RÝH ZEMINOU SE ZHUTNĚNÍM
Zásyp jámy kanalizačních šachet, uličních vpustí a horských vpustí. Využití lokálního materiálu, položka včetně dopravy bez ohledu na vzdálenost, včetně nutných úprav zeminy, např. promísení, úprava křivky zrnitost, doplnění materiálu (včetně nákupu a opatření) apod.
Položka bude čerpána dle skutečnosti.</t>
  </si>
  <si>
    <t>KŠ: 2*2*2*4-2*(3.14*0.65*0.65)*4=21.387 [A]
UV: 31*1*(1-0.1)*1.5-31*3.14*0.275*0.275*(1-0.1)=35.225 [B]
HV: 33*(2.4*2.8*2.4)*1.5-33*(1.8*1.2*2.4)=627.264 [C]
Celkem: A+B+C=683.876 [D]</t>
  </si>
  <si>
    <t>OBSYP POTRUBÍ A OBJEKTŮ Z NAKUPOVANÝCH MATERIÁLŮ
Obsyp potrubí DN 400 - hutněná směs kameniva (dle ČSN EN 13 285) frakce 0/4 (max. 0/20 - nutno zohlednit rozteč žeber), hutněno po 15 cm na 95 % PS,</t>
  </si>
  <si>
    <t>27*1*(0.4+0.3)-27*3.14*0.2*0.2=15.509 [A]</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</si>
  <si>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</si>
  <si>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18110</t>
  </si>
  <si>
    <t>ÚPRAVA PLÁNĚ SE ZHUTNĚNÍM V HORNINĚ TŘ. I
Úprava pláně dle platných TKP a požadavku min. Edef,2 dle projektové dokumentace.
Koeficienty zohledňují průměrnou šířku pláně v dotčených úsecích.
Uvažuje se s plání tvořenou úpravou AZ.
ORL - digitálně odměřená plocha, 1,2 - koeficient zohledňující přesahy kce.</t>
  </si>
  <si>
    <t>km 0,021-0,180: (180-21)*11.5=1 828.500 [A]
km 0,180-0,560: (560-180)*12.3=4 674.000 [B]
km 0,560-0,722: (722-560)*13.9=2 251.800 [C]
km 0,771-1,000: (1000-771)*11.2=2 564.800 [D]
km 1,000-1,247: (1247-1000)*13.6=3 359.200 [E]
Okružní křižovatka: 2*3.14*25*9=1 413.000 [F]
ORL: 465*1.2=558.000 [G]
Sjezd km 0,147: 55*1.2=66.000 [H]
Sjezd km 0,980: 77*1.2=92.400 [I]
TS: 48*1.2=57.600 [J]
Celkem: A+B+C+D+E+F+G+H+I+J=16 865.300 [K]</t>
  </si>
  <si>
    <t>položka zahrnuje úpravu pláně včetně vyrovnání výškových rozdílů. Míru zhutnění určuje projekt.</t>
  </si>
  <si>
    <t>18221</t>
  </si>
  <si>
    <t>ROZPROSTŘENÍ ORNICE VE SVAHU V TL DO 0,10M
Rozprostření ornice tl. 100 mm v místě osazení protierozní georohože / geomříže.
Manipulace a přesuny bez ohledu na vzdálenost.
Využití lokálního humózního materiálu.</t>
  </si>
  <si>
    <t>4659*1.15=5 357.850 [A]</t>
  </si>
  <si>
    <t>položka zahrnuje:
nutné přemístění ornice z dočasných skládek vzdálených do 50m
rozprostření ornice v předepsané tloušťce ve svahu přes 1:5</t>
  </si>
  <si>
    <t>18222</t>
  </si>
  <si>
    <t>ROZPROSTŘENÍ ORNICE VE SVAHU V TL DO 0,15M
Rozprostření ornice tl. 150 mm.
Položka bez ohledu na vzdálenost.
Koeficient 1.15 - sklon 1:1.75; 1.12 - sklon 1:2.0; 1.08 - 1:2.5.
Plocha měřena digitálně z koordinační situace.
Manipulace a přesuny bez ohledu na vzdálenost.
Využití lokálního humózního materiálu.</t>
  </si>
  <si>
    <t>4659*1.15=5 357.850 [A]
1055*1.12=1 181.600 [B]
895*1.08=966.600 [C]
Střed OK: 637*1.08=687.960 [D]
Celkem: A+B+C+D=8 194.010 [E]</t>
  </si>
  <si>
    <t>18232</t>
  </si>
  <si>
    <t>ROZPROSTŘENÍ ORNICE V ROVINĚ V TL DO 0,15M
Rozprostření ornice tl. 150 mm.
Manipulace a přesuny bez ohledu na vzdálenost.
Využití lokálního humózního materiálu.</t>
  </si>
  <si>
    <t>11601=11 601.000 [A]
OK střed: 398=398.000 [B]
Celkem: A+B=11 999.000 [C]</t>
  </si>
  <si>
    <t>položka zahrnuje:
nutné přemístění ornice z dočasných skládek vzdálených do 50m
rozprostření ornice v předepsané tloušťce v rovině a ve svahu do 1:5</t>
  </si>
  <si>
    <t>18351</t>
  </si>
  <si>
    <t>CHEMICKÉ ODPLEVELENÍ
Před rozprostřením ornice.</t>
  </si>
  <si>
    <t>4659*1.15+8194.01+11999+22.5=25 573.360 [A]</t>
  </si>
  <si>
    <t>položka zahrnuje celoplošný postřik a chemickou likvidace nežádoucích rostlin nebo jejích částí a zabránění jejich dalšímu růstu na urovnaném volném terénu</t>
  </si>
  <si>
    <t>21197</t>
  </si>
  <si>
    <t>OPLÁŠTĚNÍ ODVODŇOVACÍCH ŽEBER Z GEOTEXTILIE
Filtrační a separační geotextílie plošné hmotnosti min. 400 g/m2, podélná pevnost v tahu min. 18 kN/m.
Dle položky 212645, 212646, 212647.</t>
  </si>
  <si>
    <t>(977+917+318)*(0.4+0.6+0.6)=3 539.200 [A]</t>
  </si>
  <si>
    <t>položka zahrnuje dodávku předepsané geotextilie, mimostaveništní a vnitrostaveništní dopravu a její uložení včetně potřebných přesahů (nezapočítávají se do výměry)</t>
  </si>
  <si>
    <t>212645</t>
  </si>
  <si>
    <t>TRATIVODY KOMPL Z TRUB Z PLAST HM DN DO 200MM, RÝHA TŘ I
Drenážní trubka DN 160 z HDPE, perforovaná na 220° s plným dnem, kruhové pevnosti min. SN 8. Drenážní trubka bude uložena do štěrkodrti frakce 0/22 tl. min. 100 mm při sklonu přes 1 % (včetně). Při sklonu 0,3 – 1 % bude drenážní potrubí uloženo do betonového lože C16/20-X0 tl. min. 100 mm. Obsyp drenážní trubky bude proveden z hrubozrnného materiálu štěrkopísek 8/32 dle VL2.2.
Odvoz výkop zeminy / horniny v rámci bilance odkopu spodní stavby,
Položka včetně provedení zaústění do uličních a horských vpustí / kanalizace / přípojek UV; záslepek apod.
Položka bude čerpána na základě skutečnosti.
Délky odměřeny digitálně z koordinační situace.</t>
  </si>
  <si>
    <t>977=977.000 [A]</t>
  </si>
  <si>
    <t>Položka platí pro kompletní konstrukce trativodů a zahrnuje zejména:
- výkop rýhy předepsaného tvaru v dané třídě těžitelnosti, výplň, zásyp trativodu včetně dopravy, uložení přebytečného materiálu, dodávky předepsaného materiálu pro výplň a zásyp
- zřízení spojovací vrstvy
- zřízení podkladu a lože trativodu z předepsaného materiálu
- dodávka a uložení trativodu předepsaného materiálu a profilu
- obsyp trativodu předepsaným materiálem
- ukončení trativodu zaústěním do potrubí nebo vodoteče, případně vybudování ukončujícího objektu (kapličky) dle VL
- veškerý materiál, výrobky a polotovary, včetně mimostaveništní a vnitrostaveništní dopravy
- nezahrnuje opláštění z geotextilie, fólie</t>
  </si>
  <si>
    <t>212646</t>
  </si>
  <si>
    <t>TRATIVODY KOMPL Z TRUB Z PLAST HM DN DO 200MM, RÝHA TŘ II
Drenážní trubka DN 160 z HDPE, perforovaná na 220° s plným dnem, kruhové pevnosti min. SN 8. Drenážní trubka bude uložena do štěrkodrti frakce 0/22 tl. min. 100 mm při sklonu přes 1 % (včetně). Při sklonu 0,3 – 1 % bude drenážní potrubí uloženo do betonového lože C16/20-X0 tl. min. 100 mm. Obsyp drenážní trubky bude proveden z hrubozrnného materiálu štěrkopísek 8/32 dle VL2.2.
Odvoz výkop zeminy / horniny v rámci bilance odkopu spodní stavby,
Položka včetně provedení zaústění do uličních a horských vpustí / kanalizace / přípojek UV; záslepek apod.
Položka bude čerpána na základě skutečnosti.
Délky odměřeny digitálně z koordinační situace.</t>
  </si>
  <si>
    <t>318=318.000 [A]</t>
  </si>
  <si>
    <t>212647</t>
  </si>
  <si>
    <t>TRATIVODY KOMPL Z TRUB Z PLAST HM DN DO 200MM, RÝHA TŘ III
Drenážní trubka DN 160 z HDPE, perforovaná na 220° s plným dnem, kruhové pevnosti min. SN 8. Drenážní trubka bude uložena do štěrkodrti frakce 0/22 tl. min. 100 mm při sklonu přes 1 % (včetně). Při sklonu 0,3 – 1 % bude drenážní potrubí uloženo do betonového lože C16/20-X0 tl. min. 100 mm. Obsyp drenážní trubky bude proveden z hrubozrnného materiálu štěrkopísek 8/32 dle VL2.2.
Odvoz výkop zeminy / horniny v rámci bilance odkopu spodní stavby,
Položka včetně provedení zaústění do uličních a horských vpustí / kanalizace / přípojek UV; záslepek apod.
Položka bude čerpána na základě skutečnosti.
Délky odměřeny digitálně z koordinační situace.</t>
  </si>
  <si>
    <t>917=917.000 [A]</t>
  </si>
  <si>
    <t>27152</t>
  </si>
  <si>
    <t>POLŠTÁŘE POD ZÁKLADY Z KAMENIVA DRCENÉHO
Polštář pod násypové těleso ŠD-B frakce 32/63 dle ČSN EN 13 285 tl. min. 300 mm, hutnění min. na 95% PS, ID=0,90.
Plocha odměřena digitálně z koordinační situace.</t>
  </si>
  <si>
    <t>3390*0.3=1 017.000 [B]</t>
  </si>
  <si>
    <t>položka zahrnuje dodávku předepsaného kameniva, mimostaveništní a vnitrostaveništní dopravu a jeho uložení
není-li v zadávací dokumentaci uvedeno jinak, jedná se o nakupovaný materiál</t>
  </si>
  <si>
    <t>289971</t>
  </si>
  <si>
    <t>OPLÁŠTĚNÍ (ZPEVNĚNÍ) Z GEOTEXTILIE
Filtrační a separační geotextilie pod štěrkový polštář dle TP 97, plošná hmotnost min. 400 g/m2.
Plocha odměřena digitálně dle charakteristických řezů.
4 m přesah po stranách.</t>
  </si>
  <si>
    <t>3390*2+415*4=8 440.000 [A]</t>
  </si>
  <si>
    <t>Položka zahrnuje:
- dodávku předepsané geotextilie
- úpravu, očištění a ochranu podkladu
- přichycení k podkladu, případně zatížení
- úpravy spojů a zajištění okrajů
- úpravy pro odvodnění
- nutné přesahy
- mimostaveništní a vnitrostaveništní dopravu</t>
  </si>
  <si>
    <t>289972</t>
  </si>
  <si>
    <t>OPLÁŠTĚNÍ (ZPEVNĚNÍ) Z GEOMŘÍŽOVIN
PP/HDPE, min. pevnost v tahu 40 kN/m, plošná hmotnost min. 400 g/m2. Kompletní provedení.</t>
  </si>
  <si>
    <t>4497*1.15=5 171.550 [A]</t>
  </si>
  <si>
    <t>Položka zahrnuje:
- dodávku předepsané geomřížoviny
- úpravu, očištění a ochranu podkladu
- přichycení k podkladu, případně zatížení
- úpravy spojů a zajištění okrajů
- úpravy pro odvodnění
- nutné přesahy
- mimostaveništní a vnitrostaveništní dopravu</t>
  </si>
  <si>
    <t>38694</t>
  </si>
  <si>
    <t>ODLUČOVAČ BENZINU A OLEJŮ (LAPOL)
Kompletní provedení, ORL pro průtok do 20 l/s. Včetně poklopů apod.</t>
  </si>
  <si>
    <t>Položka zahrnuje veškerý materiál, výrobky a polotovary, včetně mimostaveništní a vnitrostaveništní dopravy (rovněž přesuny), včetně naložení a složení, případně s uložením.</t>
  </si>
  <si>
    <t>PODKLADNÍ A VÝPLŇOVÉ VRSTVY Z PROSTÉHO BETONU C12/15
Podkladní beton C12/15-X0.</t>
  </si>
  <si>
    <t>ORL: 3*2.5*2*0.1=1.500 [A]
Kan. šachta: 2*2*2*0.1=0.800 [B]
UV: 31*(1*1)*0.1=3.100 [C]
HV: 33*(2.8*2.4)*0.1=22.176 [D]
DŠ: 3*1*1*0.1=0.300 [E]
Celkem: A+B+C+D+E=27.876 [F]</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</si>
  <si>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</si>
  <si>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451314</t>
  </si>
  <si>
    <t>PODKLADNÍ A VÝPLŇOVÉ VRSTVY Z PROSTÉHO BETONU C25/30
Podkladní beton C25/30nXF3 tl. 150 mm pod prahy skluzů. 
V případě doložení prohlášení o shodě je možné užít namísto betonu C25/30nXF3 nekonstrukčního betonu C20/25nXF3.</t>
  </si>
  <si>
    <t>Prahy
3*(1.2*0.4*0.15)=0.216 [A]
3*(1.8*0.4*0.15)=0.324 [B]
Celkem: A+B=0.540 [C]
Podkladní beton pod příložné desky:
1062*1.09*0.15=173.637 [D]
C+D=174.177 [E]</t>
  </si>
  <si>
    <t>451384</t>
  </si>
  <si>
    <t>PODKL VRSTVY ZE ŽELEZOBET DO C25/30 VČET VÝZTUŽE
Propustek DN 400 - km 0,147.
Betonové lože z betonu C25/30nXF3 v tloušťce min. 100 mm pod žebra,
Včetně KARI 100/100/8.
Plocha obetonování měřena digitálně.</t>
  </si>
  <si>
    <t>14.5*0.205-2*1.6*0.4*0.8=1.949 [A]</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</si>
  <si>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nátěry zabraňující soudržnost betonu a bednění
- výplň, těsnění  a tmelení spar a spojů
- opatření  povrchů  betonu  izolací  proti zemní vlhkosti v částech, kde přijdou do styku se zeminou nebo kamenivem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úpravy výztuže pro osazení doplňkových konstrukcí
- veškerá opatření pro zajištění soudržnosti výztuže a betonu
- povrchovou antikorozní úpravu výztuže
- separaci výztuže</t>
  </si>
  <si>
    <t>451385</t>
  </si>
  <si>
    <t>PODKL VRSTVY ZE ŽELEZOBET DO C30/37 VČET VÝZTUŽE
Betonová podkladní deska pod betonová svodidla.
C30/37-XF4, včetně dilatací max. á 5 m a jejich ošetření dle TP, VL a ČSN. Kompletní provedení. 
Spáry budou vyplněny pružným silikonovým tmelem.
Dvě vrstvy KARI 100/100/8.</t>
  </si>
  <si>
    <t>33*1*0.2=6.600 [A]</t>
  </si>
  <si>
    <t>45157</t>
  </si>
  <si>
    <t>PODKLADNÍ A VÝPLŇOVÉ VRSTVY Z KAMENIVA TĚŽENÉHO
Podsyp pod potrubí DN 400 - ŠP 0/4 (max. 0/8), tl. 100 mm. Hutnění na 95% PS.</t>
  </si>
  <si>
    <t>28*0.1*1=2.800 [A]</t>
  </si>
  <si>
    <t>46499</t>
  </si>
  <si>
    <t>BŘEHOVÉ OPEVNĚNÍ Z FÓLIE
HDPE folie pod zpevněný rigol tl. 1,5 mm, pevnosti v tahu min. 19 N/mm2; vodotěsná, odolná vůči nárazu, chemicky odolná, zdravotně nezávadná, odolná vůči ropným produktům, solím apod.
Kompletní provedení nepropustných příkopů.
Průměrná šířka 3,5 m.</t>
  </si>
  <si>
    <t>1152*3.5=4 032.000 [A]</t>
  </si>
  <si>
    <t>položka zahrnuje:
- nezbytné zemní práce (např. svahování)
- dodávku a položení předepsané fólie včetně mimostaveništní a vnitrostaveništní dopravy 
- úpravu, očištění a ochranu podkladu
- přichycení k podkladu, případně zatížení
- úpravy spojů a zajištění okrajů
- úpravy pro odvodnění
- nutné přesahy</t>
  </si>
  <si>
    <t>46511</t>
  </si>
  <si>
    <t>DLAŽBY Z DÍLCŮ BETONOVÝCH
Příložné desky rozměru 500x330x80 mm z betonu min. odolnosti C30/37-XF4 uložených do betonového lože z betonu C25/30nXF3. Spáry mezi tvárnicemi budou vyplněny cementovou maltou MC25-XF4. Po 5 m budou spáry vyplněny pružným tmelem.
V případě doložení prohlášení o shodě je možné užít namísto betonu C25/30nXF3 nekonstrukčního betonu C20/25nXF3.
Plocha odměřena digitálně, koeficient 1.09 zohledňuje sklon svahu.</t>
  </si>
  <si>
    <t>1062*1.09*0.08=92.606 [A]</t>
  </si>
  <si>
    <t>položka zahrnuje:
- nutné zemní práce (svahování, úpravu pláně a pod.)
- dodání dílce požadovaného tvaru a vlastností, jeho skladování, doprava a osazení do definitivní polohy, včetně komplexní technologie výroby a montáže dílců, ošetření a ochrana dílců,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
- nezahrnuje podklad pod dlažbu, vykazuje se samostatně položkami SD 45</t>
  </si>
  <si>
    <t>465512</t>
  </si>
  <si>
    <t>DLAŽBY Z LOMOVÉHO KAMENE NA MC
Dlažby z lomového kamene tloušťky 200 mm do betonového lože C25/30nXF3 v tloušťce min. 100 mm. Veškeré spáry budou vyplněny maltou M25-XF4.
V případě doložení prohlášení o shodě je možné užít namísto betonu C25/30nXF3 nekonstrukčního betonu C20/25nXF3.
Čelo propustku DN 400 - km 0,147 a navazující HV.
Koeficienty zohledňují sklon svahů.</t>
  </si>
  <si>
    <t>Sklon 1:2: 6*1.12=6.720 [A]
Sklon 1:2.5: 11*1.08=11.880 [B]
Rovina: 1.15*1=1.150 [C]
Celkem: A+B+C=19.750 [D]
D*0.3=5.925 [E]</t>
  </si>
  <si>
    <t>položka zahrnuje:
- nutné zemní práce (svahování, úpravu pláně a pod.)
- zřízení spojovací vrstvy
- zřízení lože dlažby z cementové malty předepsané kvality a předepsané tloušťky
- dodávku a položení dlažby z lomového kamene do předepsaného tvaru
- spárování, těsnění, tmelení a vyplnění spar MC případně s vyklínováním
- úprava povrchu pro odvedení srážkové vody
- nezahrnuje podklad pod dlažbu, vykazuje se samostatně položkami SD 45</t>
  </si>
  <si>
    <t>467314</t>
  </si>
  <si>
    <t>STUPNĚ A PRAHY VODNÍCH KORYT Z PROSTÉHO BETONU C25/30
Prahy trubního propustku C25/30nXF3 - 1,6x0,8x0,4 m.</t>
  </si>
  <si>
    <t>2*1.6*0.4*0.8=1.024 [A]</t>
  </si>
  <si>
    <t>položka zahrnuje:
- nutné zemní práce (hloubení rýh apod.)
- dodání  čerstvého  betonu  (betonové  směsi)  požadované  kvality,  jeho  uložení  do požadovaného tvaru při jakékoliv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doplňkových konstrukcí a vybavení,
- úpravy povrchu pro položení požadované izolace, povlaků a nátěrů, případně vyspravení,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t>
  </si>
  <si>
    <t>467315</t>
  </si>
  <si>
    <t>STUPNĚ A PRAHY VODNÍCH KORYT Z PROSTÉHO BETONU C30/37
Opěrné prahy skluzů v rozměru 1200(1800)x400x800 mm z betonu C30/37-XF4.</t>
  </si>
  <si>
    <t>3*(1.2*0.4*0.8)=1.152 [A]
3*(1.8*0.4*0.8)=1.728 [B]
Celkem: A+B=2.880 [C]</t>
  </si>
  <si>
    <t>Komunikace</t>
  </si>
  <si>
    <t>561143</t>
  </si>
  <si>
    <t>PODKLADNÍ BETON TŘ. III TL. DO 200MM
Hubený beton mezi staničením km 0,180 - 0,560.
Vyrovnání výkopu (výlomu) aktivní zóny - hubený beton C12/15-X0 v tloušťce 150-200 mm. 
Průměrná šířka betonu dle charakteristických řezů - 10.8 m.</t>
  </si>
  <si>
    <t>(560-180)*10.8=4 104.000 [A]</t>
  </si>
  <si>
    <t>- dodání směsi v požadované kvalitě
- očištění podkladu
- uložení směsi dle předepsaného technologického předpisu a zhutnění vrstvy v předepsané tloušťce
- zřízení vrstvy bez rozlišení šířky, pokládání vrstvy po etapách, včetně pracovních spar a spojů
- úpravu napojení, ukončení
- úpravu dilatačních spar včetně předepsané výztuže
- nezahrnuje postřiky, nátěry
- nezahrnuje úpravu povrchu krytu</t>
  </si>
  <si>
    <t>56140</t>
  </si>
  <si>
    <t>KAMENIVO ZPEVNĚNÉ CEMENTEM
Vrstva ze směsi stmelené cementem SC 0/22 C8/10 tl. 170 mm dle ČSN EN 14 227-1
Plocha odměřena digitálně.
Koeficient 1.09 zohleňuje přesahy konstrukčních vrstev.</t>
  </si>
  <si>
    <t>Vozovka: (12297-243)*1.09*0.17=2 233.606 [A]
Prstenec OK: 243*1.09*0.15=39.731 [B]
Směrovací zvýšený ostrůvek: 225*0.2=45.000 [C]
Celkem: A+B+C=2 318.337 [D]</t>
  </si>
  <si>
    <t>56330</t>
  </si>
  <si>
    <t>VOZOVKOVÉ VRSTVY ZE ŠTĚRKODRTI
ŠD-A frakce 0/32 (Ge) dle ČSN EN 13 285. Vyrovnávací vrstva ve staničení km 0,180-0,560. Tl. průměrně 150 mm.
Viz bilance prací.</t>
  </si>
  <si>
    <t>617=617.000 [A]</t>
  </si>
  <si>
    <t>- dodání kameniva předepsané kvality a zrnitosti
- rozprostření a zhutnění vrstvy v předepsané tloušťce
- zřízení vrstvy bez rozlišení šířky, pokládání vrstvy po etapách
- nezahrnuje postřiky, nátěry</t>
  </si>
  <si>
    <t>VOZOVKOVÉ VRSTVY ZE ŠTĚRKODRTI
ŠD-A frakce 0/32 (Ge) dle ČSN EN 13 285 tl. min. 150 mm; resp. 200 m u bet. dlažby. Ochranná vrstva komunikace.
Viz bilance prací.</t>
  </si>
  <si>
    <t>Hlavní trasa: 2711=2 711.000 [A]
TS: 48*1.2*0.2=11.520 [B]
Celkem: A+B=2 722.520 [C]</t>
  </si>
  <si>
    <t>VOZOVKOVÉ VRSTVY ZE ŠTĚRKODRTI
ŠD-B frakce 0/32 (Ge) dle ČSN EN 13 285 tl. min. 300 mm. Ochranná vrstva komunikace.
Plocha odměřena digitálně.
PN 612 - R-mat dle katalogu polních cest.</t>
  </si>
  <si>
    <t>Sjezd km 0,147: 55*1.2*0.3=19.800 [A]
Sjezd km 0,980: 77*1.2*0.3=27.720 [B]
ORL: 465*1.2*0.3=167.400 [C]
Celkem: A+B+C=214.920 [D]</t>
  </si>
  <si>
    <t>DOČ</t>
  </si>
  <si>
    <t>VOZOVKOVÉ VRSTVY ZE ŠTĚRKODRTI
Ochrana vrstev, aktivní zóny apod. pro pohyb vozidel Správy železnic po SO 101 v rámci stavby. Položka včetně odstranění, odvozu a skládkovného. Zhotovitel zohlední v ceně možnost zpětného využití v rámci stavby.
Předpoklad ŠD-A(B) 0/32 tl. 300 mm. Přepokládán pohyb vozidel v šířce cca 4,0 m, délce cca 540 m. Případné staveništní komunikace pro potřeby Správy železnic jsou věcí Správy železnic.</t>
  </si>
  <si>
    <t>540*0.3*1.3*4=842.400 [A]</t>
  </si>
  <si>
    <t>56362</t>
  </si>
  <si>
    <t>VOZOVKOVÉ VRSTVY Z RECYKLOVANÉHO MATERIÁLU TL DO 100MM
PN 612 - R-mat dle katalogu polních cest.
Tl. 100 mm.</t>
  </si>
  <si>
    <t>Sjezd km 0,147: 55*1.02=56.100 [A]
Sjezd km 0,980: 77=77.000 [B]
ORL: 465=465.000 [C]
Celkem: A+B+C=598.100 [D]</t>
  </si>
  <si>
    <t>- dodání recyklátu v požadované kvalitě
- očištění podkladu
- uložení recyklátu dle předepsaného technologického předpisu, zhutnění vrstvy v předepsané tloušťce
- zřízení vrstvy bez rozlišení šířky, pokládání vrstvy po etapách, včetně pracovních spar a spojů
- úpravu napojení, ukončení 
- nezahrnuje postřiky, nátěry</t>
  </si>
  <si>
    <t>56933</t>
  </si>
  <si>
    <t>ZPEVNĚNÍ KRAJNIC ZE ŠTĚRKODRTI TL. DO 150MM
Tl. 150 mm z ze štěrkodrti ŠD frakce 0/32 Gn, tř. B dle TKP a VL1.
Krajnice musí být odsazena o 0,03 m pod okraj vozovky a bude provedena ve sklonu 8,0 % v souladu se vzorovými listy.
Plocha odměřena digitálně.</t>
  </si>
  <si>
    <t>1617=1 617.000 [A]</t>
  </si>
  <si>
    <t>- dodání kameniva předepsané kvality a zrnitosti
- rozprostření a zhutnění vrstvy v předepsané tloušťce
- zřízení vrstvy bez rozlišení šířky, pokládání vrstvy po etapách</t>
  </si>
  <si>
    <t>572123</t>
  </si>
  <si>
    <t>INFILTRAČNÍ POSTŘIK Z EMULZE DO 1,0KG/M2
Infiltrační postřik (PI-C) z kationaktivní modifikované asfaltové emulze, množství 0,6 kg/m2 zbytkového pojiva po vyštěpení dle ČSN 73 6129.
Plocha odměřena digitálně z koordinační situace.
Koeficient 1.09 zohledňuje přesahy konstrukčních vrstev.</t>
  </si>
  <si>
    <t>12297*1.09=13 403.730 [A]</t>
  </si>
  <si>
    <t>- dodání všech předepsaných materiálů pro postřiky v předepsaném množství
- provedení dle předepsaného technologického předpisu
- zřízení vrstvy bez rozlišení šířky, pokládání vrstvy po etapách
- úpravu napojení, ukončení</t>
  </si>
  <si>
    <t>572214</t>
  </si>
  <si>
    <t>SPOJOVACÍ POSTŘIK Z MODIFIK EMULZE DO 0,5KG/M2
Spojovací postřik (PS-CP) z kationaktivní modifikované asfaltové emulze, množství 0,35 kg/m2 zbytkového pojiva po vyštěpení dle ČSN 73 6129.
Koeficient 1.02 a 1.04 zohledňuje přesahy konstrukčních vrstev mimo obrubníky.</t>
  </si>
  <si>
    <t>670+5223+5774*1.02=11 782.480 [A]
670+5223+5774*1.04=11 897.960 [B]
Celkem: A+B=23 680.440 [C]</t>
  </si>
  <si>
    <t>574D06</t>
  </si>
  <si>
    <t>ASFALTOVÝ BETON PRO LOŽNÍ VRSTVY MODIFIK ACL 16+, 16S
ACL 16S, PmB 25/55-60 tl. 70 mm dle ČSN EN 13 108-1.
Plocha odměřena digitálně.
Koeficienty zahrnují vliv přesahů konstrukce dle vzorových listů v extravilánu mimo obrubníky.</t>
  </si>
  <si>
    <t>(670+5223+5774*1.02)*0.07=824.774 [A]</t>
  </si>
  <si>
    <t>-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 nezahrnuje postřiky, nátěry
- nezahrnuje těsnění podél obrubníků, dilatačních zařízení, odvodňovacích proužků, odvodňovačů, vpustí, šachet a pod.</t>
  </si>
  <si>
    <t>574E06</t>
  </si>
  <si>
    <t>ASFALTOVÝ BETON PRO PODKLADNÍ VRSTVY ACP 16+, 16S
ACP 16S 50/70 tl. 60 mm dle ČSN EN 13 108-1.
Plocha odměřena digitálně.
Koeficienty zahrnují vliv přesahů konstrukce dle vzorových listů v extravilánu mimo obrubníky.</t>
  </si>
  <si>
    <t>(670+5223+5774*1.04)*0.06=713.878 [A]</t>
  </si>
  <si>
    <t>574J04</t>
  </si>
  <si>
    <t>ASFALTOVÝ KOBEREC MASTIXOVÝ MODIFIK SMA 11+, 11S
SMA 11S, PmB 45/80-65 tl. 40 mm dle ČSN EN 13 108-5.
Plocha odměřena digitálně.
Koeficienty zahrnují vliv přesahů konstrukce dle vzorových listů v extravilánu mimo obrubníky.</t>
  </si>
  <si>
    <t>(5223+5774*1.005)*0.04=441.035 [A]</t>
  </si>
  <si>
    <t>ASFALTOVÝ KOBEREC MASTIXOVÝ MODIFIK SMA 11+, 11S
SMA 11S, PmB 45/80-65+aramidová vlákna tl. 40 mm dle ČSN EN 13 108-5. Okružní pás okružní křižovatky.
Plocha odměřena digitálně.
Koeficienty zahrnují vliv přesahů konstrukce dle vzorových listů v extravilánu mimo obrubníky.</t>
  </si>
  <si>
    <t>670*0.04=26.800 [A]</t>
  </si>
  <si>
    <t>576411</t>
  </si>
  <si>
    <t>POSYP KAMENIVEM OBALOVANÝM 2KG/M2
Posyp SMA předobaleným kamenivem frakce 2/4; 1,5 kg/m2.
Plocha odměřena digitálně.</t>
  </si>
  <si>
    <t>11667=11 667.000 [A]</t>
  </si>
  <si>
    <t>- dodání obalovaného kameniva předepsané kvality a zrnitosti
- posyp předepsaným množstvím</t>
  </si>
  <si>
    <t>576412</t>
  </si>
  <si>
    <t>POSYP KAMENIVEM OBALOVANÝM 3KG/M2
Posyp infiltrační postřiku předobaleným kamenivem HDK Gc85/15 fr. 2/4 v množství 3,0 kg/m2.
Koeficient 1.09 zohledňuje přesahy konstrukčních vrstev.</t>
  </si>
  <si>
    <t>581352</t>
  </si>
  <si>
    <t>CEMENTOBETONOVÝ KRYT JEDNOVRSTVÝ VYZTUŽENÝ TŘ.I TL. DO 250MM
Superplastifikovaný beton, cementobetonová jednovrstvá deska, včetně kari sítí 100x100/8. Položka včetně zdrsnění povrchu a dalších úprav pro zdárné provedení díla.
Tl. 240 mm.
Cementobetonový kryt dle TP 170 - dodatek č.2.</t>
  </si>
  <si>
    <t>205=205.000 [A]</t>
  </si>
  <si>
    <t>- dodání směsi v požadované kvalitě a výztuže v předepsaném množství
- očištění podkladu
- uložení směsi a výztuže dle předepsaného technologického předpisu a zhutnění vrstvy v předepsané tloušťce
- zřízení vrstvy bez rozlišení šířky, pokládání vrstvy po etapách, včetně pracovních spar a spojů
- úpravu napojení, ukončení
- úpravu dilatačních spar včetně předepsané výztuže
- úpravu povrchu krytu uvedenou v kapitole 7.10 ČSN 73 6123-1
- navrtání otvorů a osazení kotev a kluzných trnů v napojovacích spárách
- nezahrnuje postřiky, nátěry</t>
  </si>
  <si>
    <t>58222</t>
  </si>
  <si>
    <t>DLÁŽDĚNÉ KRYTY Z DROBNÝCH KOSTEK DO LOŽE Z MC
Dlažba z kamenných kostek 8/10 do betonového lože C25/30nXF3 (v případě doložení prohlášení o shodě je možné užít namísto betonu C25/30nXF3 nekonstrukčního betonu C20/25nXF3.).
Plocha měřena digitálně z koordinační situace, koeficient 1.14 zohledňuje sklon svahu.
Horské vpusti.</t>
  </si>
  <si>
    <t>107*1.14=121.980 [A]</t>
  </si>
  <si>
    <t>-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</si>
  <si>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DLÁŽDĚNÉ KRYTY Z DROBNÝCH KOSTEK DO LOŽE Z MC
Kamenná dlažba 8/10 (tle TP 92) uložených do betonového lože z betonu C25/30nXF3 tl. min. 100 mm. Dále bude navázáno na konstrukční skladbu komunikace.
V případě doložení prohlášení o shodě je možné užít namísto betonu C25/30nXF3 nekonstrukčního betonu C20/25nXF3.
Plochy odměřeny digitálně z koordinační situace.
Ostrůvky.</t>
  </si>
  <si>
    <t>Směrovací a dělící ostrůvky: 216=216.000 [A]
Srpovité krajnice: 88=88.000 [B]
Celkem: A+B=304.000 [C]</t>
  </si>
  <si>
    <t>582611</t>
  </si>
  <si>
    <t>KRYTY Z BETON DLAŽDIC SE ZÁMKEM ŠEDÝCH TL 60MM DO LOŽE Z KAM
Zámková dlažba tl. 60 mm do lože z drceného kameniva frakce L4/8 (0/4) tl. 40 mm; dle TP 192. 
Dělící ostrůvek.</t>
  </si>
  <si>
    <t>7=7.000 [A]</t>
  </si>
  <si>
    <t>582612</t>
  </si>
  <si>
    <t>KRYTY Z BETON DLAŽDIC SE ZÁMKEM ŠEDÝCH TL 80MM DO LOŽE Z KAM
Zámková dlažba tl. 80 mm do lože z drceného kameniva frakce L4/8 (0/4) tl. 40 mm; dle TP 192. 
Dělící ostrůvek.</t>
  </si>
  <si>
    <t>TS: 48=48.000 [A]</t>
  </si>
  <si>
    <t>58261A</t>
  </si>
  <si>
    <t>KRYTY Z BETON DLAŽDIC SE ZÁMKEM BAREV RELIÉF TL 60MM DO LOŽE Z KAM
Zámková dlažba tl. 60 mm do lože z drceného kameniva frakce L4/8 (0/4) tl. 40 mm; dle TP 192. 
Úpravy pro nevidomé dle vyhlášky č. 398/2009 Sb.
Dělící ostrůvek.</t>
  </si>
  <si>
    <t>4.1=4.100 [A]</t>
  </si>
  <si>
    <t>58920</t>
  </si>
  <si>
    <t>VÝPLŇ SPAR MODIFIKOVANÝM ASFALTEM
Výplň spár po řezání obrusné a ložní vrstvy dle položky 919111.</t>
  </si>
  <si>
    <t>24=24.000 [A]</t>
  </si>
  <si>
    <t>položka zahrnuje:
- dodávku předepsaného materiálu
- vyčištění a výplň spar tímto materiálem</t>
  </si>
  <si>
    <t>87433</t>
  </si>
  <si>
    <t>POTRUBÍ Z TRUB PLASTOVÝCH ODPADNÍCH DN DO 150MM
Přípojky horských a uličních vpustí - PP DN 150 SN 16.
Včetně kolen, odboček apod.
Délka odměřena digitálně.
Položka včetně zaústění do kanalizací, vyústění apod. - vyvrtáním, výsekem apod.
Koeficient 1,1 horských vpustí zohledňuje navýšení vzhledem ke sklonům přípojek.
Koeficient 1,25 uličních vpustí zohledňuje navýšení vzhledem ke sklonům přípojek.</t>
  </si>
  <si>
    <t>Horské vpusti: 236*1.1=259.600 [A]
Uliční vpusti: 218*1.25=272.500 [B]
Celkem: A+B=532.100 [C]</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</si>
  <si>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zkoušky vodotěsnosti a televizní prohlídku</t>
  </si>
  <si>
    <t>87446</t>
  </si>
  <si>
    <t>POTRUBÍ Z TRUB PLASTOVÝCH ODPADNÍCH DN DO 400MM
Propojení mezi šachtamu - PP DN 400 SN 16.
Včetně kolen, odboček apod.
Délka odměřena digitálně.</t>
  </si>
  <si>
    <t>28=28.000 [A]</t>
  </si>
  <si>
    <t>894146</t>
  </si>
  <si>
    <t>ŠACHTY KANALIZAČNÍ Z BETON DÍLCŮ NA POTRUBÍ DN DO 400MM
Kanalizační šachty pro napojení přípojek UV okružní křižovatky.
Kompletní provedení, včetně poklopů D400, izolací, otvorů apod.
1 šachta - směrovací / dělící ostrůvek, 1 šachta - ostrov OK (uvažovat nadstandardní výšku).</t>
  </si>
  <si>
    <t>položka zahrnuje:
- poklopy s rámem, mříže s rámem, stupadla, žebříky, stropy z bet. dílců a pod.
- předepsané betonové skruže, prefabrikované nebo monolitické betonové dno
-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předepsané podkladní konstrukce</t>
  </si>
  <si>
    <t>89536</t>
  </si>
  <si>
    <t>DRENÁŽNÍ VÝUSŤ Z PROST BETONU
Dle VL z beton C30/37-XF4.</t>
  </si>
  <si>
    <t>položka zahrnuje:
- dodání  čerstvého  betonu  (betonové  směsi)  požadované  kvality,  jeho  uložení  do požadovaného tvaru, ošetření a ochranu betonu,
- bednění  požadovaných  konstr. (i ztracené) s úpravou  dle požadované  kvality povrchu betonu, včetně odbedňovacích a odskružovacích prostředků,
- zřízení  všech  požadovaných  otvorů, kapes, výklenků, prostupů, dutin, drážek a pod., vč. ztížení práce a úprav  kolem nich,
- úpravy povrchu pro položení požadované izolace, povlaků a nátěrů, případně vyspravení,
- nátěry zabraňující soudržnost betonu a bednění,
- opatření  povrchů  betonu  izolací  proti zemní vlhkosti v částech, kde přijdou do styku se zeminou nebo kamenivem</t>
  </si>
  <si>
    <t>895822</t>
  </si>
  <si>
    <t>DRENÁŽNÍ ŠACHTICE KONTROLNÍ Z PLAST DÍLCŮ ŠK 80
Drenážní šachtice km cca 0,670 a km 0,680, km 0,700 - výústní objekt.
Předpoklad plastová šachta z PP průměru DN400, včetně poklopů min. C250 (umístění mimo vozovku).
Odkopy součástí odkopů pro spodní stavbu.
Kompletní provedení a dodávka.</t>
  </si>
  <si>
    <t>3=3.000 [A]</t>
  </si>
  <si>
    <t>položka zahrnuje:
- poklopy s rámem z předepsaného materiálu a tvaru
- předepsané plastové skruže, dno a není-li uvedeno jinak i podkladní vrstvu (z kameniva nebo betonu).
- výplň, těsnění a tmelení spár a spojů,
- očištění a ošetření úložných ploch,
- předepsané podkladní konstrukce</t>
  </si>
  <si>
    <t>89712</t>
  </si>
  <si>
    <t>VPUSŤ KANALIZAČNÍ ULIČNÍ KOMPLETNÍ Z BETONOVÝCH DÍLCŮ
Kompletní dodávka, včetně mříží min. D400, kalových košů, zálivek, izolací apod.</t>
  </si>
  <si>
    <t>31=31.000 [A]</t>
  </si>
  <si>
    <t>položka zahrnuje:
- dodávku a osazení předepsaných dílů včetně mříže
- výplň, těsnění  a tmelení spar a spojů,
- opatření  povrchů  betonu  izolací  proti zemní vlhkosti v částech, kde přijdou do styku se zeminou nebo kamenivem,
- předepsané podkladní konstrukce</t>
  </si>
  <si>
    <t>89721</t>
  </si>
  <si>
    <t>VPUSŤ KANALIZAČNÍ HORSKÁ KOMPLETNÍ MONOLITICKÁ BETONOVÁ
Kompletní provedení z monolitického železobetonu C30/37-XF4 (možno alternativně prefa), včetně výztuže (předpoklad KARI 100/100/8), včetně typizované mříže s rámem min. C250.
Včetně kalové prostoru zpevněného dlažbou z lomového kamene s podkladním betonem a vyspárováním, včetně otvoru přípojky, včetně ochranných nátěrů NA a NP apod.</t>
  </si>
  <si>
    <t>33=33.000 [A]</t>
  </si>
  <si>
    <t>položka zahrnuje:
- mříže s rámem, koše na bahno,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zřízení  všech  požadovaných  otvorů, kapes, výklenků, prostupů, dutin, drážek a pod., vč. ztížení práce a úprav  kolem nich,
- nátěry zabraňující soudržnost betonu a bednění,
- výplň, těsnění  a tmelení spar a spojů,
- opatření  povrchů  betonu  izolací  proti zemní vlhkosti v částech, kde přijdou do styku se zeminou nebo kamenivem,
- předepsané podkladní konstrukce</t>
  </si>
  <si>
    <t>89943</t>
  </si>
  <si>
    <t>VÝŘEZ, VÝSEK, ÚTES NA POTRUBÍ DN DO 150MM
Zaústění potrubí přípojek UV a HV do kanalizace.
Technologie bude volena zhotovitelem.
Kompletní provedení.</t>
  </si>
  <si>
    <t>HV: 1=1.000 [A]
UV: 1=1.000 [B]
Celkem: A+B=2.000 [C]</t>
  </si>
  <si>
    <t>- zahrnují zejména náklady na osekání trub na útesy, na vysekání otvorů pro zaústění, na obetonování útesu. U výřezu a výseku náklady na ohlášení uzavírání vody, uzavření a otevření šoupat, vypuštění a napuštění vody, odvzdušnění potrubí a pod.</t>
  </si>
  <si>
    <t>89945</t>
  </si>
  <si>
    <t>VÝŘEZ, VÝSEK, ÚTES NA POTRUBÍ DN DO 300MM
Zaústění potrubí přípojek UV a HV do kanalizace.
Technologie bude volena zhotovitelem.
Kompletní provedení.</t>
  </si>
  <si>
    <t>HV: 8=8.000 [A]</t>
  </si>
  <si>
    <t>89946</t>
  </si>
  <si>
    <t>VÝŘEZ, VÝSEK, ÚTES NA POTRUBÍ DN DO 400MM
Zaústění potrubí přípojek UV a HV do kanalizace.
Technologie bude volena zhotovitelem.
Kompletní provedení.</t>
  </si>
  <si>
    <t>HV: 24=24.000 [A]
UV: 16=16.000 [B]
Celkem: A+B=40.000 [C]</t>
  </si>
  <si>
    <t>89947</t>
  </si>
  <si>
    <t>VÝŘEZ, VÝSEK, ÚTES NA POTRUBÍ DN DO 600MM
Zaústění potrubí přípojek UV a HV do kanalizace.
Technologie bude volena zhotovitelem.
Kompletní provedení.</t>
  </si>
  <si>
    <t>UV: 12=12.000 [B]</t>
  </si>
  <si>
    <t>89949</t>
  </si>
  <si>
    <t>VÝŘEZ, VÝSEK, ÚTES NA POTRUBÍ DN PŘES 800MM
Zaústění potrubí přípojek UV a HV do kanalizace.
Technologie bude volena zhotovitelem.
Kompletní provedení.</t>
  </si>
  <si>
    <t>UV: 1=1.000 [A]</t>
  </si>
  <si>
    <t>899524</t>
  </si>
  <si>
    <t>OBETONOVÁNÍ POTRUBÍ Z PROSTÉHO BETONU DO C25/30
Obetonování kanalizačních přípojek z betonu C20/25-X0 (C20/25nXF3).</t>
  </si>
  <si>
    <t>Horské vpusti (236*0.35*0.35-236*3.14*0.075*0.075)*1.1=27.216 [A]
Uliční vpusti: (218*0.35*0.35-218*3.14*0.075*0.075)*1.25=28.568 [B]
Celkem: A+B=55.784 [C]</t>
  </si>
  <si>
    <t>899574</t>
  </si>
  <si>
    <t>OBETONOVÁNÍ POTRUBÍ ZE ŽELEZOBETONU DO C25/30 VČETNĚ VÝZTUŽE
Obetonování trouby s KARI sítí 100/100/8 v tloušťce 150 mm z betonu C25/30nXF3 v tloušťce min. 150 mm.
V případě doložení prohlášení o shodě je možné užít namísto betonu C25/30nXF3 nekonstrukčního betonu C20/25nXF3.</t>
  </si>
  <si>
    <t>14.5*0.255=3.698 [A]</t>
  </si>
  <si>
    <t>899662</t>
  </si>
  <si>
    <t>ZKOUŠKA VODOTĚSNOSTI POTRUBÍ DN DO 400MM
Položka 87446.</t>
  </si>
  <si>
    <t>- přísun, montáž, demontáž, odsun zkoušecího čerpadla, napuštění tlakovou vodou, dodání vody pro tlakovou zkoušku, montáž a demontáž dílců pro zabezpečení konce zkoušeného úseku potrubí, montáž a demontáž koncových tvarovek, montáž zaslepovací příruby, zaslepení odboček pro armatury a pro odbočující řady.</t>
  </si>
  <si>
    <t>89980</t>
  </si>
  <si>
    <t>TELEVIZNÍ PROHLÍDKA POTRUBÍ
Položka 87446.</t>
  </si>
  <si>
    <t>položka zahrnuje prohlídku potrubí televizní kamerou, záznam prohlídky na nosičích DVD a vyhotovení závěrečného písemného protokolu</t>
  </si>
  <si>
    <t>9113A1</t>
  </si>
  <si>
    <t>SVODIDLO OCEL SILNIČ JEDNOSTR, ÚROVEŇ ZADRŽ N1, N2 - DODÁVKA A MONTÁŽ
Ocelové svodidlo svodnicového typu JS/N2 včetně náběhů. Včetně antikorozní ochrany, napojení, spojovacíh prvků, náběhů atd. Dle TP 114 a TP 203. Dle PPK-SVO.
Kompletní dodávka.</t>
  </si>
  <si>
    <t>km 0,02160-0,12953: 76=76.000 [A]
km 0,23108-0,48388: 260=260.000 [B]
km 0,22970-0,52420: 292=292.000 [C]
Celkem: A+B+C=628.000 [D]</t>
  </si>
  <si>
    <t>položka zahrnuje:
- kompletní dodávku všech dílů ocelového svodidla s předepsanou povrchovou úpravou včetně spojovacích prvků
- montáž a osazení svodidla, osazení sloupků zaberaněním nebo osazením do betonových bloků (včetně betonových bloků a nutných zemních prací
- ukončení zapuštěním do betonových bloků (včetně betonového bloku a nutných zemních prací) nebo koncovkou
- přechod na jiný typ svodidla nebo přes mostní závěr
- ochranu proti bludným proudům a vývody pro jejich měření
nezahrnuje odrazky nebo retroreflexní fólie</t>
  </si>
  <si>
    <t>911DB1</t>
  </si>
  <si>
    <t>SVODIDLO BETON, ÚROVEŇ ZADRŽ H1 VÝŠ 1,0M - DODÁVKA A MONTÁŽ
Betonové svodidlo H1, v. 1,0 m.
Kompletní provedení, včetně přechodových dílů, napojení, spojovacích prvků, kotvení apod.</t>
  </si>
  <si>
    <t>32=32.000 [A]</t>
  </si>
  <si>
    <t>položka zahrnuje:
- kompletní dodávku všech dílů betonového svodidla včetně spojovacích prvků
- osazení svodidla
- přechod na jiný typ svodidla nebo přes mostní závěr
nezahrnuje odrazky nebo retroreflexní fólie
nezahrnuje podkladní vrstvu</t>
  </si>
  <si>
    <t>91228</t>
  </si>
  <si>
    <t>SMĚROVÉ SLOUPKY Z PLAST HMOT VČETNĚ ODRAZNÉHO PÁSKU
Směrové sloupky Z 11c + Z 11d (konstrukčně tvoří jeden celek). Sloupky budou provedeny jako plastové, výšky 800 mm ± 50 mm nad komunikací, osazeny budou ve vzdálenostech dle ČSN 73 6101. Bílá barva.
Z 11g - červená barva.</t>
  </si>
  <si>
    <t>Z 11g: 6=6.000 [A]
Z11c+Z11d: 118=118.000 [B]
Celkem: A+B=124.000 [C]</t>
  </si>
  <si>
    <t>položka zahrnuje:
- dodání a osazení sloupku včetně nutných zemních prací
- vnitrostaveništní a mimostaveništní doprava
- odrazky plastové nebo z retroreflexní fólie</t>
  </si>
  <si>
    <t>91238</t>
  </si>
  <si>
    <t>SMĚROVÉ SLOUPKY Z PLAST HMOT - NÁSTAVCE NA SVODIDLA VČETNĚ ODRAZNÉHO PÁSKU
Z 11a + Z 11b (konstrukčně tvoří jeden celek). Sloupky budou provedeny jako plastové nástavce na svodidlo. Výška směrového nástavce musí dosahovat hodnoty 330 mm ±50 mm.</t>
  </si>
  <si>
    <t>61=61.000 [A]</t>
  </si>
  <si>
    <t>91267</t>
  </si>
  <si>
    <t>ODRAZKY NA SVODIDLA
Odrazky na svodidla v souladu s TP 58.
Kompletní provedení bez ohledu na typ svodidla.</t>
  </si>
  <si>
    <t>Betonové svodidlo: 4=4.000 [A]</t>
  </si>
  <si>
    <t>- kompletní dodávka se všemi pomocnými a doplňujícími pracemi a součástmi</t>
  </si>
  <si>
    <t>91271</t>
  </si>
  <si>
    <t>ZÁVORA MECHANICKÁ
Mechanická uzamykatelná závora, včetně zámku, základů z betonu C20/25nXF3 dle požadavku výrobce, montáže apod. Kompletní dodávka u ORL.</t>
  </si>
  <si>
    <t>zahrnuje dodávku kompletního zařízení včetně nutných zemních prací a základových konstrukcí</t>
  </si>
  <si>
    <t>914133</t>
  </si>
  <si>
    <t>DOPRAVNÍ ZNAČKY ZÁKLADNÍ VELIKOSTI OCELOVÉ FÓLIE TŘ 2 - DEMONTÁŽ
Demontáž svislého značení, včetně všech prvků uchycení apod. 
Položka včetně odvozu a uložení na skládku (bez ohledu na vzdálenost) a skládkovného.</t>
  </si>
  <si>
    <t>P6: 2=2.000 [A]
A32a: 2=2.000 [B]
Celkem: A+B=4.000 [C]</t>
  </si>
  <si>
    <t>Položka zahrnuje odstranění, demontáž a odklizení materiálu s odvozem na předepsané místo</t>
  </si>
  <si>
    <t>914923</t>
  </si>
  <si>
    <t>SLOUPKY A STOJKY DZ Z OCEL TRUBEK DO PATKY DEMONTÁŽ
Demontáž svislého značení, včetně všech prvků uchycení apod. 
Položka včetně odvozu a uložení na skládku (bez ohledu na vzdálenost) a skládkovného.</t>
  </si>
  <si>
    <t>Železniční přejezd: 2=2.000 [A]</t>
  </si>
  <si>
    <t>91710</t>
  </si>
  <si>
    <t>OBRUBY Z BETONOVÝCH PALISÁD
Betonové palisády šířky min. 0,2 m, výšky 2,00 m a délky 7,6 m uložených do betonového lože z betonu C25/30nXF3. Kotvení do základu palisády musí být realizováno min. do 1/3 celkové výšky betonové palisády.
Položka včetně betonového lože tl. min. 400 mm (vykázán objem palisády, nutné zohlednit v ceně).
V případě doložení prohlášení o shodě je možné užít namísto betonu C25/30nXF3 nekonstrukčního betonu C20/25nXF3.</t>
  </si>
  <si>
    <t>7.6*2*0.2=3.040 [A]</t>
  </si>
  <si>
    <t>Položka zahrnuje:
dodání a pokládku betonových palisád o rozměrech předepsaných zadávací dokumentací
betonové lože i boční betonovou opěrku.</t>
  </si>
  <si>
    <t>917212</t>
  </si>
  <si>
    <t>ZÁHONOVÉ OBRUBY Z BETONOVÝCH OBRUBNÍKŮ ŠÍŘ 80MM
Betonové obrubníky 80x250 mm do betonového lože v min. tl. 100 mm z betonu C25/30nXF3 s opěrkou. 
V případě doložení prohlášení o shodě je možné užít namísto betonu C25/30nXF3 nekonstrukčního betonu C20/25nXF3.
Prostor ORL.</t>
  </si>
  <si>
    <t>142=142.000 [A]</t>
  </si>
  <si>
    <t>Položka zahrnuje:
dodání a pokládku betonových obrubníků o rozměrech předepsaných zadávací dokumentací
betonové lože i boční betonovou opěrku.</t>
  </si>
  <si>
    <t>917224</t>
  </si>
  <si>
    <t>SILNIČNÍ A CHODNÍKOVÉ OBRUBY Z BETONOVÝCH OBRUBNÍKŮ ŠÍŘ 150MM
Betonové obrubníky 150x250 mm (150x150 mm, náběhové obrubníky) dl. 1000 mm (500 mm); do betonového lože v min. tl. 100 mm z betonu C25/30nXF3 s opěrkou. 
V případě doložení prohlášení o shodě je možné užít namísto betonu C25/30nXF3 nekonstrukčního betonu C20/25nXF3.</t>
  </si>
  <si>
    <t>1303=1 303.000 [A]</t>
  </si>
  <si>
    <t>SILNIČNÍ A CHODNÍKOVÉ OBRUBY Z BETONOVÝCH OBRUBNÍKŮ ŠÍŘ 150MM
Betonové obrubníky 150x300 mm do betonového lože v min. tl. 100 mm z betonu C25/30nXF3 s opěrkou. 
V případě doložení prohlášení o shodě je možné užít namísto betonu C25/30nXF3 nekonstrukčního betonu C20/25nXF3.</t>
  </si>
  <si>
    <t>115=115.000 [A]</t>
  </si>
  <si>
    <t>91726</t>
  </si>
  <si>
    <t>KO OBRUBNÍKY BETONOVÉ
Nájezdové obruby 300x195 mm uložených do betonového lože v min. tl. 100 mm z betonu C25/30nXF3 s opěrkou.
V případě doložení prohlášení o shodě je možné užít namísto betonu C25/30nXF3 nekonstrukčního betonu C20/25nXF3.</t>
  </si>
  <si>
    <t>Prstenec: 128=128.000 [A]
Srpovité krajnice: 116=116.000 [B]
Celkem: A+B=244.000 [C]</t>
  </si>
  <si>
    <t>917425</t>
  </si>
  <si>
    <t>CHODNÍKOVÉ OBRUBY Z KAMENNÝCH OBRUBNÍKŮ ŠÍŘ 200MM
Kamenné obrubníky OP 2 do betonového lože v min. tl. 100 mm z betonu C25/30nXF3 s opěrkou.
V případě doložení prohlášení o shodě je možné užít namísto betonu C25/30nXF3 nekonstrukčního betonu C20/25nXF3.</t>
  </si>
  <si>
    <t xml:space="preserve">Dělící ostrůvky: 181=181.000 [A]
Prstenec OK: 30.6=30.600 [B]
Celkem: A+B=211.600 [C] </t>
  </si>
  <si>
    <t>Položka zahrnuje:
dodání a pokládku kamenných obrubníků o rozměrech předepsaných zadávací dokumentací
betonové lože i boční betonovou opěrku.</t>
  </si>
  <si>
    <t>9183B3</t>
  </si>
  <si>
    <t>PROPUSTY Z TRUB DN 400MM PLASTOVÝCH
PP trouby DN 400 SN 16.
Položka včetně seříznutí, prořezů apod.</t>
  </si>
  <si>
    <t>14.5=14.500 [A]</t>
  </si>
  <si>
    <t>Položka zahrnuje:
- dodání a položení potrubí z trub z dokumentací předepsaného materiálu a předepsaného průměru
- případné úpravy trub (zkrácení, šikmé seříznutí)
Nezahrnuje podkladní vrstvy a obetonování.</t>
  </si>
  <si>
    <t>919111</t>
  </si>
  <si>
    <t>ŘEZÁNÍ ASFALTOVÉHO KRYTU VOZOVEK TL DO 50MM
Napojení na OK komunikace I/14.</t>
  </si>
  <si>
    <t>položka zahrnuje řezání vozovkové vrstvy v předepsané tloušťce, včetně spotřeby vody</t>
  </si>
  <si>
    <t>931323</t>
  </si>
  <si>
    <t>TĚSNĚNÍ DILATAČ SPAR ASF ZÁLIVKOU MODIFIK PRŮŘ DO 300MM2
Výplň spár pro proříznutí dle položky 113763 modifikovanou asfaltovou zálivkou typu N2 dle ČSN EN 14 188-1 a dle VL 2 212.05 08.07 a dle PD.
Položka 917224.2 ponížena o srpovité krajnice (těsnění podél KO).
Rozměr dle VL min. 20x12 mm.</t>
  </si>
  <si>
    <t xml:space="preserve">Položka 91726: 244=244.000 [A]
Položka 917425: 181=181.000 [B]
Položka 917224.2: 1141=1 141.000 [C]
Položka 93531: 34.5=34.500 [D]
Celkem: A+B+C+D=1 600.500 [E]
 </t>
  </si>
  <si>
    <t>položka zahrnuje dodávku a osazení předepsaného materiálu, očištění ploch spáry před úpravou, očištění okolí spáry po úpravě
nezahrnuje těsnící profil</t>
  </si>
  <si>
    <t>93135</t>
  </si>
  <si>
    <t>TĚSNĚNÍ DILATAČ SPAR PRYŽ PÁSKOU NEBO KRUH PROFILEM
Předtěsnění spáry u obrubníků v souladu se VL.</t>
  </si>
  <si>
    <t>položka zahrnuje dodávku a osazení předepsaného materiálu, očištění ploch spáry před úpravou, očištění okolí spáry po úpravě</t>
  </si>
  <si>
    <t>935212</t>
  </si>
  <si>
    <t>PŘÍKOPOVÉ ŽLABY Z BETON TVÁRNIC ŠÍŘ DO 600MM DO BETONU TL 100MM
Příkopové spádové tvárnice, z betonu min. C30/37-XF4, šířky ~600 mm do betonového lože C20/25nXF3 tl. min. 0,15 m. Příkopové tvárnice budou uloženy do podoby skluzu. Skluz dle VL 2 214.01 08.07, včetně výplně spar apod.
Výkop součástí odkopu spodní stavby.
Plocha měřena digitálně, koeficient 1.15 zohledňuje sklon svahu.</t>
  </si>
  <si>
    <t>32*1.15=36.800 [A]</t>
  </si>
  <si>
    <t>položka zahrnuje:
- dodávku a uložení příkopových tvárnic předepsaného rozměru a kvality
- dodání a rozprostření lože z předepsaného materiálu v předepsané kvalitěa v předepsané tloušťce
- veškerou manipulaci s materiálem, vnitrostaveništní i mimostaveništní dopravu
- ukončení, patky, spárování
- měří se v metrech běžných délky osy žlabu</t>
  </si>
  <si>
    <t>PŘÍKOPOVÉ ŽLABY Z BETON TVÁRNIC ŠÍŘ DO 600MM DO BETONU TL 100MM
Příkopové tvárnice, z betonu min. C30/37-XF4, šířky ~600 mm do betonového lože z betonu C25/30nXF3 tl. min. 0,15 m. Spáry mezi tvárnicemi budou vyplněny cementovou maltou MC25-XF4. Po 5 m budou spáry vyplněny pružným tmelem.
V případě doložení prohlášení o shodě je možné užít namísto betonu C25/30nXF3 nekonstrukčního betonu C20/25nXF3.
Délka měřena digitálně z koordinační situace.
Výkop součástí odkopu spodní stavby.</t>
  </si>
  <si>
    <t>1152=1 152.000 [A]</t>
  </si>
  <si>
    <t>93531</t>
  </si>
  <si>
    <t>ŽLABY A RIGOLY MONOLITICKÉ BETONOVÉ PRŮŘEZ 0,09 M2
Monolitický žlab CURB KING šířky 500 mm, min. C30/37-XF4 ; dle VL. 2 213.02 08.07. Položka včetně proříznutí příčných spár po 2,5 m a ošetření spár polyuretanovým tmelem.
Položka včetně zaústění do příkopu / rigolu.</t>
  </si>
  <si>
    <t>34.5=34.500 [A]</t>
  </si>
  <si>
    <t>položka zahrnuje:
- dodání a uložení betonové směsi předepsané kvality do předepsaného tvaru
- provedení spar (smršťovacích, vkládaných, řezaných)
- postřiky povrchu (proti odpařování, ochranné)</t>
  </si>
  <si>
    <t>96615</t>
  </si>
  <si>
    <t>BOURÁNÍ KONSTRUKCÍ Z PROSTÉHO BETONU
Betonové patky svislého dopravního značení.
Odvoz bez ohledu na vzdálenost, včetně uložení na skládku.</t>
  </si>
  <si>
    <t>Železniční přejezd: 2*(0.5*0.5*0.8)=0.400 [A]</t>
  </si>
  <si>
    <t>položka zahrnuje:
- rozbourání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</si>
  <si>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SO 102.1</t>
  </si>
  <si>
    <t>Přístupová komunikace západ - část jih</t>
  </si>
  <si>
    <t>POPLATKY ZA SKLÁDKU
Asfaltová souvrství - předpoklad 2400 kg/m3.
Položka bude čerpána na základě skutečnosti se souhlasem TDS.
Zhotovitel zohlední v ceně možnost využití materiálu v rámci stavby.</t>
  </si>
  <si>
    <t>Položka 11372: 534.219*2.4=1 282.126 [A]</t>
  </si>
  <si>
    <t>POPLATKY ZA SKLÁDKU
Souvrství stmelená cementem - předpoklad 2300 kg/m3.
Položka bude čerpána na základě skutečnosti se souhlasem TDS.
Zhotovitel zohlední v ceně možnost využití materiálu v rámci stavby.</t>
  </si>
  <si>
    <t>Položka 11334: 176.22*2.3=405.306 [A]</t>
  </si>
  <si>
    <t>POPLATKY ZA SKLÁDKU
Nestmelené kryty, podkladní a ochranné vrstvy komunikace apod. předpoklad 2000 kg/m3.
Položka bude čerpána na základě skutečnosti se souhlasem TDS.
Zhotovitel zohlední v ceně možnost využití materiálu v rámci stavby.</t>
  </si>
  <si>
    <t>Položka 11332: 1412.34*2.0=2 824.680 [A]
Položka 12373PAR.1: 3201*2=6 402.000 [B]
Celkem: A+B=9 226.680 [C]</t>
  </si>
  <si>
    <t>POPLATKY ZA SKLÁDKU
Beton a železobeton, kamenný obklad apod. Předpoklad 2500 kg/m3.
Položka bude čerpána na základě skutečnosti se souhlasem TDS.
Zhotovitel zohlední v ceně možnost využití materiálu v rámci stavby.
Předpokládaná hmotnost kan. šachty - 4 t.</t>
  </si>
  <si>
    <t>Položka 11415: 38.508*2.5=96.270 [A]
Položka 96615: 0.4*2.5=1.000 [B]
Položka 96616: 85.355*2.5=213.388 [C]
Položka 966358: 28*0.584+(28*1.0-28*3.14*0.35*0.35)*2.5=59.427 [D]
Položka 96688: 2*4=8.000 [E]
Položka 96713: 2.325*2.5=5.813 [F]
Položka 969258: 26*0.584+(26*1.0-26*3.14*0.35*0.35)*2.5=55.182 [G]
Celkem: A+B+C+D+E+F+G=439.080 [H]</t>
  </si>
  <si>
    <t>ODSTRANĚNÍ PODKLADŮ ZPEVNĚNÝCH PLOCH Z KAMENIVA NESTMELENÉHO
Naložení, odvoz a uložení. Položka včetně odvozu bez ohledu na vzdálenost a uložení na skládku (skládka bude zvolena zhotovitelem).
Plocha odměřena digitálně ze zaměření.
Koeficient 1.20 vyjadřuje přesahy kcí dle VL.
Zhotovitel zohlední v ceně možnost využití materiálu v rámci stavby.
Položka bude čerpána dle skutečnosti.</t>
  </si>
  <si>
    <t>Polní cesta ZÚ - železniční přejezd: 1335*0.24*1.2=384.480 [A]
Polní cesta železniční přejezd - SO 102.1/SO 102.2: 2728*0.3*1.2=982.080 [B]
Společné stezky pro chodce a cyklisty: 218*0.2*1.05=45.780 [C]
Celkem: A+B+C=1 412.340 [D]</t>
  </si>
  <si>
    <t>11334</t>
  </si>
  <si>
    <t>ODSTRANĚNÍ PODKLADU ZPEVNĚNÝCH PLOCH S CEMENT POJIVEM
Naložení, odvoz a uložení. Položka včetně odvozu bez ohledu na vzdálenost a uložení na skládku (skládka bude zvolena zhotovitelem).
Plocha odměřena digitálně ze zaměření.
Koeficient 1.10 vyjadřuje přesahy kcí dle VL.
Zhotovitel zohlední v ceně možnost využití materiálu v rámci stavby.
Položka bude čerpána dle skutečnosti.</t>
  </si>
  <si>
    <t>Polní cesta ZÚ - železniční přejezd: 1335*0.12*1.10=176.220 [A]</t>
  </si>
  <si>
    <t>11372</t>
  </si>
  <si>
    <t>FRÉZOVÁNÍ ZPEVNĚNÝCH PLOCH ASFALTOVÝCH
Zhotovitel provede vzorkování a zkoušení dle vyhlášky č. 130/2019 Sb.
Na základě zkoušek zhotovitel v ceně zohlední možnost použití materiálu zpět na stavbě. Položka včetně odvozu materiálu bez ohledu na vzdálenost (skládka zvolena zhotovitelem).
Poplatky za uložení na případnou skládku jsou vykázány v samostatné položce.
Koeficient 1.05 vyjadřuje přesahy kce dle VL.
Plocha odměřena digitálně ze zaměření. Tloušťky asfaltů uvažovány dle diagnostiky vozovky.
Polní cesta ZÚ - železniční přejezd: realizace po roce 2006 - nepředpokládá se přítomnost PAU -&gt; ZAS-T3.
Polní cesta železniční přejezd - SO 102.1/SO 102.2 realizace po roce 2019 - nepředpokládá se přítomnost PAU. Uvažováno PN 502.
Společné stezky pro chodce a cyklisty: realizace po roce 2006 nepředpokládá se přítomnost PAU -&gt; ZAS-T3.
Na základě výše uvedených skutečností je předpokládáno přeřazení na základě zkoušek do ZAS-T1 a ZAS-T2.</t>
  </si>
  <si>
    <t>Polní cesta ZÚ - železniční přejezd: 1335*0.14*1.05=196.245 [A]
Polní cesta železniční přejezd - SO 102.1/SO 102.2: 2728*0.11*1.05=315.084 [B]
Společné stezky pro chodce a cyklisty: 218*0.1*1.05=22.890 [C]
Celkem: A+B+C=534.219 [D]</t>
  </si>
  <si>
    <t>FRÉZOVÁNÍ DRÁŽKY PRŮŘEZU DO 300MM2 V ASFALTOVÉ VOZOVCE
Řezání asfaltových krytů podél obrubníků apod. Drážka min. 25x12 mm dle VL 2 212.05 08.07 (navrhováno 25x12 mm).
Položka včetně odvozu bez ohledu na vzdálenost, uložení na skládku a skládkovného.</t>
  </si>
  <si>
    <t>1491=1 491.000 [A]</t>
  </si>
  <si>
    <t>11415</t>
  </si>
  <si>
    <t>ODSTRAN DLAŽEB VODNÍCH KORYT Z LOM KAM NA MC VČET PODKL
Odstranění dlažby koryta vodního toku u retenční nádrže. Předpoklad 200 mm dlažba, 100 mm betonové lože.
Koeficienty zohledňují sklon svahu 1:2.0 - 1.12.</t>
  </si>
  <si>
    <t>Rovina RN (vtok + výtok): 3*0.3+45*0.3=14.400 [A]
Svahy RN: 53*0.3*1.12=17.808 [B]
Výtok od RN za PC: 21*0.3=6.300 [C]
Celkem: A+B+C=38.508 [D]</t>
  </si>
  <si>
    <t>Odstranění konstrukcí vodních koryt se měří v [m3] vybouraných hmot ve stavu před vybouráním. 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</si>
  <si>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11514</t>
  </si>
  <si>
    <t>ČERPÁNÍ VODY DO 4000 L/MIN
Čerpání vody pro zaústění kanalizační šachty do SO 206, resp. pro osazení kanalizační šachty.
Do doby prací s kanalizační šachtou, předpoklad zahájení čerpání po částečné výstavbě SO 206.
Položka bude čerpána dle skutečnosti.
Kompletní provedení, včetně čerpací jímky, hrázek apod.
Předpoklad zaústění do navazující šachty před prácemi v suchém poldru (do dočasného převedení v suchém poldru).</t>
  </si>
  <si>
    <t xml:space="preserve">HOD       </t>
  </si>
  <si>
    <t>2*31*24=1 488.000 [A]</t>
  </si>
  <si>
    <t>Položka čerpání vody na povrchu zahrnuje i potrubí, pohotovost záložní čerpací soupravy a zřízení čerpací jímky. Součástí položky je také následná demontáž a likvidace těchto zařízení</t>
  </si>
  <si>
    <t>Bilance: 7383=7 383.000 [A]
Navážka: 3201=3 201.000 [B]
Celkem: A+B=10 584.000 [C]</t>
  </si>
  <si>
    <t xml:space="preserve">Bilance: 1505=1 505.000 [A] </t>
  </si>
  <si>
    <t>ODKOP PRO SPOD STAVBU SILNIC A ŽELEZNIC TŘ. II PARAMETRICKY
Položka s odvozem na mezideponii pro možnost dalšího využití v rámci stavby (v případě alternativního umístění mezideponie položka bez ohledu na vzdálenost - věcí zhotovitele), popřípadě na řízenou skládku, nebo na místo určené objednatelem.
Položka bude čerpána dle skutečnosti.
Kompletní položka, včetně začištění např. předsplitovým odstřelem, dolamováním apod.
Hodnota viz bilance prací - včetně příkopů, pod. drenáží, propustků apod.
Zemina podmínečně vhodná, hornina vhodná dle IGP.
Plochy měřeny digitálně z koordinační situace - rámový propustek, odkop včetně čel apod..</t>
  </si>
  <si>
    <t>Bilance: 26=26.000 [A]
Rámový propustek: 62*1.5+8*1.5+8*1.5+((12.5+14+13+11)*1.12)*1.5/2+((12.5+14+13+11)*1.12)*(0.3)=176.388 [B]
Celkem: A+B=202.388 [C]</t>
  </si>
  <si>
    <t>Bilance: 184=184.000 [A]
Sjezd km 0,580: 90*0.5*1.2=54.000 [B]
Sjezd km 0,786: 27*0.5*1.2=16.200 [C]
Sjezd polní cesta km 0,875: 307*0.5*1.2=184.200 [D]
Celkem: A+B+C+D=438.400 [E]</t>
  </si>
  <si>
    <t>Armovaný svah: 8313=8 313.000 [A]
Násyp: 19890.21=19 890.210 [B]
Celkem: A+B=28 203.210 [C]</t>
  </si>
  <si>
    <t>Položka 17131: 6296.4=6 296.400 [A]</t>
  </si>
  <si>
    <t>17411.1: 46.049=46.049 [A]
17411.2: 6.72=6.720 [B]
17411.3: 285.94=285.940 [C]
17411.4: 1.312=1.312 [D]
Celkem: A+B+C+D=340.021 [E]</t>
  </si>
  <si>
    <t>VYKOPÁVKY ZE ZEMNÍKŮ A SKLÁDEK TŘ. I
Ornice v rámci stavby.
Viz 18221, 18232.2, 18222 a 18232.</t>
  </si>
  <si>
    <t>(5240.6+4780)*0.15=1 503.090 [A]</t>
  </si>
  <si>
    <t>12383PAR1: 202.388=202.388 [A]
132833.1: 40.8=40.800 [B]
132833.2: 132=132.000 [C]
132833.3: 65.529=65.529 [D]
13183PAR.1: 23.55=23.550 [E]
13183PAR.2: 1.5=1.500 [F]
13183PAR.3: 42.6=42.600 [G]
Celkem: A+B+C+D+E+F+G=508.367 [H]</t>
  </si>
  <si>
    <t>12383PAR.2: 438.4=438.400 [A]</t>
  </si>
  <si>
    <t>HLOUBENÍ JAM ZAPAŽ I NEPAŽ TŘ II  PARAMETRICKY
Položka s odvozem na mezideponii pro možnost dalšího využití v rámci stavby (v případě alternativního umístění mezideponie položka bez ohledu na vzdálenost), popřípadě na řízenou skládku, nebo na místo určené objednatelem.
Položka bude čerpána dle skutečnosti. Hloubky zohledňují odkopy pro kce vozovky apod.
Odkop pro horské vpusti, včetně pažení - uvažována pažená jáma.
Kompletní položka, včetně začištění, dolamování apod.
Zemina podmínečně vhodná dle IGP.</t>
  </si>
  <si>
    <t>HV 33: 2.5*(0.5+0.9*2+0.5)*1.6=11.200 [A]
HV 34: 2.5*1.9*0.8=3.800 [B]
HV 35: 2.5*1.9*1.8=8.550 [C]
Celkem: A+B+C=23.550 [D]</t>
  </si>
  <si>
    <t>HLOUBENÍ JAM ZAPAŽ I NEPAŽ TŘ II  PARAMETRICKY
Položka s odvozem na mezideponii pro možnost dalšího využití v rámci stavby (v případě alternativního umístění mezideponie položka bez ohledu na vzdálenost), popřípadě na řízenou skládku, nebo na místo určené objednatelem.
Položka bude čerpána dle skutečnosti. Hloubky zohledňují odkopy pro kce vozovky apod.
Odkop pro drenážní šachtice. 
Kompletní položka, včetně začištění, dolamování apod.
Včetně pažení - uvažována pažená jáma.
Zemina podmínečně vhodná dle IGP.</t>
  </si>
  <si>
    <t>Km cca 0,620: 1*1*0.6=0.600 [A]
Km cca 0,840: 1*1*0.3=0.300 [B]
SO 102.1/SO 102.2: 1*1*0.6=0.600 [C]
Celkem: A+B+C=1.500 [D]</t>
  </si>
  <si>
    <t>HLOUBENÍ JAM ZAPAŽ I NEPAŽ TŘ II  PARAMETRICKY
Položka s odvozem na mezideponii pro možnost dalšího využití v rámci stavby (v případě alternativního umístění mezideponie položka bez ohledu na vzdálenost), popřípadě na řízenou skládku, nebo na místo určené objednatelem.
Položka bude čerpána dle skutečnosti. Hloubky zohledňují odkopy pro kce vozovky apod.
Odkop pro kanalizační šachtu a uliční vpusti. 
Kompletní položka, včetně začištění, dolamování apod.
Koeficient 1,5 zohledňuje svahování jámy.
Zemina podmínečně vhodná dle IGP.</t>
  </si>
  <si>
    <t>KŠ: 2*2*2.1*1.5=12.600 [A]
UV: 20*1*1*1.5=30.000 [B]
Celkem: A+B=42.600 [C]</t>
  </si>
  <si>
    <t>HLOUBENÍ RÝH ŠÍŘ DO 2M PAŽ I NEPAŽ TŘ. I, ODVOZ DO 3KM
Položka s odvozem na mezideponii pro možnost dalšího využití v rámci stavby (v případě alternativního umístění mezideponie položka bez ohledu na vzdálenost), popřípadě na řízenou skládku, nebo na místo určené objednatelem.
Vsakovací rýha.
Položka bude čerpána dle skutečnosti, položka včetně pažení.
Zemina podmínečně vhodná dle IGP.
Délka odměřena digitálně z koordinační situace.</t>
  </si>
  <si>
    <t>22.5*0.5*1=11.250 [A]</t>
  </si>
  <si>
    <t>HLOUBENÍ RÝH ŠÍŘ DO 2M PAŽ I NEPAŽ TŘ. I, ODVOZ DO 3KM
Položka s odvozem na mezideponii pro možnost dalšího využití v rámci stavby (v případě alternativního umístění mezideponie položka bez ohledu na vzdálenost), popřípadě na řízenou skládku, nebo na místo určené objednatelem.
Příkopové tvárnice ZÚ - zbývající v rámci odkopu spodní stavby - viz bilance.
Položka bude čerpána dle skutečnosti, položka včetně pažení.
Zemina podmínečně vhodná dle IGP.
Délka odměřena digitálně z koordinační situace.</t>
  </si>
  <si>
    <t>Pravá strana: 15*0.6*0.8+2*((1.6+15)*(1*0.8))/2=20.480 [A]
Levá strana: (43.5-14)*0.6*0.5+2*((43.5-14)*(0.45*0.5)/2)+(14)*0.6*1.15+2*((14)*(2.3*1.15)/2)=62.178 [B]
Celkem: A+B=82.658 [C]</t>
  </si>
  <si>
    <t>HLOUBENÍ RÝH ŠÍŘ DO 2M PAŽ I NEPAŽ TŘ. I, ODVOZ DO 3KM
Položka s odvozem na mezideponii pro možnost dalšího využití v rámci stavby (v případě alternativního umístění mezideponie položka bez ohledu na vzdálenost), popřípadě na řízenou skládku, nebo na místo určené objednatelem.
Přípojky horských a sorpčních vpustí.
Položka bude čerpána dle skutečnosti, položka včetně pažení.
Zemina podmínečně vhodná dle IGP.
Délka odměřena digitálně z koordinační situace.
SV1, SV2 - kanalizace nad hranicí výkopu.</t>
  </si>
  <si>
    <t>SV3: 10*1*0.2=2.000 [A]
SV4: 10*1*0.8=8.000 [B]
SV5: 10*1*1.5=15.000 [C]
SV6: 9*1*0.9=8.100 [D]
SV7: 10*1*1.1=11.000 [E]
SV8: 10*1*2=20.000 [F]
HV35: 13.5*1*1.7=22.950 [G]
Celkem: A+B+C+D+E+F+G=87.050 [H]</t>
  </si>
  <si>
    <t>HLOUBENÍ RÝH ŠÍŘ DO 2M PAŽ I NEPAŽ TŘ. I, ODVOZ DO 3KM
Položka s odvozem na mezideponii pro možnost dalšího využití v rámci stavby (v případě alternativního umístění mezideponie položka bez ohledu na vzdálenost), popřípadě na řízenou skládku, nebo na místo určené objednatelem.
Odkop pro potrubí DN 600 mezi šachtami.
Položka bude čerpána dle skutečnosti, položka včetně pažení.
Zemina podmínečně vhodná dle IGP.
Délka odměřena digitálně z koordinační situace.</t>
  </si>
  <si>
    <t>26*1.8*1.4-26*3.14*0.35*0.35=55.519 [A]</t>
  </si>
  <si>
    <t>6*1*2=12.000 [A]</t>
  </si>
  <si>
    <t>HLOUBENÍ RÝH ŠÍŘ DO 2M PAŽ I NEPAŽ TŘ. I, ODVOZ DO 3KM
Položka s odvozem na mezideponii pro možnost dalšího využití v rámci stavby (v případě alternativního umístění mezideponie položka bez ohledu na vzdálenost), popřípadě na řízenou skládku, nebo na místo určené objednatelem.
Rýha žlabu sjezdu km 0,786.
Položka bude čerpána dle skutečnosti, položka včetně pažení.
Zemina podmínečně vhodná dle IGP.
Délka odměřena digitálně z koordinační situace.</t>
  </si>
  <si>
    <t>7*(0.35+0.2+0.2)*0.3=1.575 [A]</t>
  </si>
  <si>
    <t>HLOUBENÍ RÝH ŠÍŘ DO 2M PAŽ I NEPAŽ TŘ. I, ODVOZ DO 3KM
Hloubení rýh u trubního propustku a RN.</t>
  </si>
  <si>
    <t>Práh na vtoku: 0.8*0.4*3.7=1.184 [A]
RN: 35*0.8*0.4=11.200 [B]
Celkem: A+B=12.384 [C]</t>
  </si>
  <si>
    <t>HV33: 12*1*2=24.000 [A]
HV34: 12*1.4=16.800 [B]
Celkem: A+B=40.800 [C]</t>
  </si>
  <si>
    <t>HLOUBENÍ RÝH ŠÍŘ DO 2M PAŽ I NEPAŽ TŘ. II, ODVOZ DO 3KM
Položka s odvozem na mezideponii pro možnost dalšího využití v rámci stavby (v případě alternativního umístění mezideponie položka bez ohledu na vzdálenost), popřípadě na řízenou skládku, nebo na místo určené objednatelem.
Přípojky uličních vpustí a štěrbinového žlabu.
Položka bude čerpána dle skutečnosti, položka včetně pažení.
Zemina podmínečně vhodná dle IGP.
Délka odměřena digitálně z koordinační situace.</t>
  </si>
  <si>
    <t>ŠŽ: 6*1*2=12.000 [A]
UV32+33: 15*1*2=30.000 [B]
Přípojky UV: 75*1*1.2=90.000 [C]
Celkem: A+B+C=132.000 [D]</t>
  </si>
  <si>
    <t>HLOUBENÍ RÝH ŠÍŘ DO 2M PAŽ I NEPAŽ TŘ. II, ODVOZ DO 3KM
Položka s odvozem na mezideponii pro možnost dalšího využití v rámci stavby (v případě alternativního umístění mezideponie položka bez ohledu na vzdálenost), popřípadě na řízenou skládku, nebo na místo určené objednatelem.
Základ rámového propustku.
Položka bude čerpána dle skutečnosti, položka včetně pažení.
Zemina podmínečně vhodná a hornina vhodná dle IGP.
Délka odměřena digitálně z koordinační situace.</t>
  </si>
  <si>
    <t>Základ: (11.6+11.6)*0.8*1.65=30.624 [A]
Výkop za základem: (13+13)*(0.8*0.5+0.8*0.5/2)=15.600 [B]
Odkop před základem: (11+11)*(1.17*0.5+1.17*0.5/2)=19.305 [C]
Celkem: A+B+C=65.529 [D]</t>
  </si>
  <si>
    <t>ULOŽENÍ SYPANINY DO NÁSYPŮ SE ZHUTNĚNÍM
Uložení na mezideponie (po předrcení v případě třídy II a III těžitelnosti) v rámci stavby,
Položka bez ohledu na vzdálenost.
Položka bude čerpána dle skutečnosti.</t>
  </si>
  <si>
    <t>12373PAR.1: 10584=10 584.000 [A]
12373PAR.2: 1505=1 505.000 [B]
12383PAR.1: 202.388=202.388 [C]
12383PAR.2: 438.40=438.400 [D]
12393PAR.1: 4=4.000 [E]
13183PAR.1: 23.55=23.550 [F]
13183PAR.2: 1.5=1.500 [G]
13183PAR.3: 42.60=42.600 [H]
132733.1: 11.25=11.250 [I]
132733.2: 82.658=82.658 [J]
132733.3: 87.05=87.050 [K]
132733.4: 55.519=55.519 [L]
132733.5: 12=12.000 [M]
132733.6: 1.575=1.575 [N]
132733.7: 12.384=12.384 [O]
132833.1: 40.8=40.800 [P]
132833.2: 132=132.000 [Q]
132833.3: 65.529=65.529 [R]
212645(6): (914+56)*0.35=339.500 [S]
Celkem: A+B+C+D+E+F+G+H+I+J+K+L+M+N+O+P+Q+R+S=13 641.703 [T]</t>
  </si>
  <si>
    <t>Bilanace: 19876=19 876.000 [A]
Zásyp rámového propustku: (0.65*2+0.6+0.15)*6.3=12.915 [B]
Zásypy před prahem propustku: 3.7*0.35=1.295 [C]
Celkem: A+B+C=19 890.210 [D]</t>
  </si>
  <si>
    <t>Bilance: 1505+184+4353=6 042.000 [A]
Sjezd km 0,580: 90*0.5*1.2=54.000 [B]
Sjezd km 0,786: 27*0.5*1.2=16.200 [C]
Sjezd polní cesta km 0,875: 307*0.5*1.2=184.200 [D]
Celkem: A+B+C+D=6 296.400 [E]</t>
  </si>
  <si>
    <t>389=389.000 [A]</t>
  </si>
  <si>
    <t>ZÁSYP JAM A RÝH ZEMINOU SE ZHUTNĚNÍM
Zásyp jámy kanalizačních šachet, uličních vpustí a horských vpustí.
Využití lokálního materiálu, položka včetně dopravy bez ohledu na vzdálenost, včetně nutných úprav zeminy, např. promísení, úprava křivky zrnitost, doplnění materiálu (včetně nákupu a opatření) apod.
Položka bude čerpána dle skutečnosti.</t>
  </si>
  <si>
    <t>KŠ: 2*2*1.5-3.14*0.65*0.65=4.673 [A]
UV: 20*1*1*1.5-20*3.14*0.275*0.275=25.251 [B]
HV 33: 2.5*(0.5+0.9*2+0.5)*1.6-2*1.5*0.9*1.6=6.880 [C]
HV 34: 2.5*1.9*0.8-1.5*0.9*0.8=2.720 [D]
HV 35: 2.5*1.9*1.8-1.5*0.9*1.5=6.525 [E]
Celkem: A+B+C+D+E=46.049 [F]</t>
  </si>
  <si>
    <t>ZÁSYP JAM A RÝH ZEMINOU SE ZHUTNĚNÍM
Zásyp / obsyp u palisády.
Využití lokálního materiálu, položka včetně dopravy bez ohledu na vzdálenost, včetně nutných úprav zeminy, např. promísení, úprava křivky zrnitost, doplnění materiálu (včetně nákupu a opatření) apod.</t>
  </si>
  <si>
    <t>6*0.4*1.4+6*0.4*1.4=6.720 [A]</t>
  </si>
  <si>
    <t>ZÁSYP JAM A RÝH ZEMINOU SE ZHUTNĚNÍM
Zásyp rýhy pro kanalizační přípojky DN 150 a DN 300. Využití lokálního materiálu, položka včetně dopravy bez ohledu na vzdálenost, včetně nutných úprav zeminy, např. promísení, úprava křivky zrnitost, doplnění materiálu (včetně nákupu a opatření) apod.
Položka bude čerpána dle skutečnosti.
SV: sorpční vpusti
UV: uliční vpusti
HV: horské vpusti</t>
  </si>
  <si>
    <t>SV3: 10*1*0.2-10*0.35*0.35*1.35=0.346 [A]
SV4: 10*1*0.8-10*0.35*0.35*1.35=6.346 [B]
SV5: 10*1*1.5-10*0.35*0.35*1.35=13.346 [C]
SV6: 9*1*0.9-9*0.35*0.35*1.35=6.612 [D]
SV7: 10*1*1.1-10*0.35*0.35*1.35=9.346 [E]
SV8: 10*1*2-10*0.35*0.35*1.35=18.346 [F]
UV32+33: 15*1*2-15*0.4*0.4*1.25=27.000 [G]
Přípojky UV: 75*1*1.2-75*0.35*0.35*1.25=78.516 [H]
HV33: 12*1*2-12*0.5*0.5*1.35=19.950 [I]
HV34: 12*1.4-12*0.4*0.4*1.25=14.400 [J]
HV35: 13.5*1*1.7-13.5*0.5*0.5*1.7*1.35=15.204 [K]
Zásyp u potrubí DN 600: 26*1.8*1.4=65.520 [L]
ŠŽ: 6*1*2-6*0.35*0.35*1.35=11.008 [M]
Celkem: A+B+C+D+E+F+G+H+I+J+K+L+M=285.940 [N]</t>
  </si>
  <si>
    <t>ZÁSYP JAM A RÝH ZEMINOU SE ZHUTNĚNÍM
Zásyp drenážních šachet.
Využití lokálního materiálu, položka včetně dopravy bez ohledu na vzdálenost, včetně nutných úprav zeminy, např. promísení, úprava křivky zrnitost, doplnění materiálu (včetně nákupu a opatření) apod.</t>
  </si>
  <si>
    <t>Km cca 0,620: 1*1*0.6=0.600 [A]
Km cca 0,840: 1*1*0.3=0.300 [B]
SO 102.1/SO 102.2: 1*1*0.6=0.600 [C]
Celkem: A+B+C=1.500 [D]
D-2*(3.14*0.2*0.2*0.6)-(3.14*0.2*0.2*0.3)=1.312 [E]</t>
  </si>
  <si>
    <t>17481</t>
  </si>
  <si>
    <t>ZÁSYP JAM A RÝH Z NAKUPOVANÝCH MATERIÁLŮ
Zásyp základu rámového propustku v kvalitě těsnící vrstvy dle ČSN 73 6244.</t>
  </si>
  <si>
    <t>Položka 132833.3: (11+11)*(1.17*0.5+1.17*0.5/2)=19.305 [C]</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</si>
  <si>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</si>
  <si>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OBSYP POTRUBÍ A OBJEKTŮ Z NAKUPOVANÝCH MATERIÁLŮ
Obsyp vyústění vsakovací drenáže ŠP 8/32.</t>
  </si>
  <si>
    <t>15*(0.16+0.15)-15*3.14*0.08*0.08=4.349 [A]</t>
  </si>
  <si>
    <t>17910</t>
  </si>
  <si>
    <t>NÁSYPY Z ARMOVANÝCH ZEMIN SE ZHUTNĚNÍM
Materiál do násypu armovaného svahu, předpoklad využití místních zdrojů na základě IGP po zlepšení.
Materiál do násypů v parametrech dle ČSN 73 6133. 
Kompletní položka včetně úpravy křivky zrnitosti a vhodného promísení podmínečně vhodného a vhodného materiálu, hutnění, zlepšení hydraulickými pojivy, včetně vykopávky a odvozu na určené místo, doplnění vhodného materiálu (včetně případného nákupu) apod.
Položka včetně vykopávky, naložení a manipulace během a po zlepšení materiálu.
Kompletní položka včetně úpravy křivky zrnitosti a vhodného promísení podmínečně vhodného a vhodného materiálu, hutnění, zlepšení hydraulickými pojivy, včetně vykopávek a odvozů na určená místa, mezideponií, doplnění vhodného materiálu (včetně případného nákupu) apod.
Položka včetně vykopávky, naložení a manipulace během a po zlepšení materiálu.
Užití cementu, vápna, příp kombinace (např. dorosol, doroport).
Pro CBR min. 10% dle IGP min. 1% pojiva (v případě CaO) – předpoklad 1,5-2% s ohledem na namrzavost materiálu. V případě dorosolu, doroportu bude nabídková cena uvedena analogicky dle dávkování a užité směsi. Technologie bude užita dle volby zhotovitele.
Viz bilance prací.</t>
  </si>
  <si>
    <t>8313=8 313.000 [A]</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</si>
  <si>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nezahrnuje armovací sítě</t>
  </si>
  <si>
    <t>ÚPRAVA PLÁNĚ SE ZHUTNĚNÍM V HORNINĚ TŘ. I
Úprava pláně dle platných TKP a požadavku min. Edef,2 dle projektové dokumentace.
Koeficienty zohledňují průměrnou šířku pláně v dotčených úsecích.
Uvažuje se s plání tvořenou úpravou AZ.
1,25 - koeficient zohledňující přesahy kce.</t>
  </si>
  <si>
    <t>Hlavní trasa: 
0,006-0,200: 200*16.8=3 360.000 [A]
0,200-0,400: 200*15.1=3 020.000 [B]
0,400-0,600: 200*13.1=2 620.000 [C]
0,600-0,800: 200*11.1=2 220.000 [D]
0,800-0,902: 102*10.2=1 040.400 [E]
Sjezd km 0,580: 90*1.25=112.500 [F]
Sjezd km 0,786: 27*1.25=33.750 [G]
Sjezd polní cesta km 0,875: 307*1.25=383.750 [H]
Úprava podloží násypů (položka 289971.1): 10960=10 960.000 [I]
Celkem: A+B+C+D+E+F+G+H+I=23 750.400 [J]</t>
  </si>
  <si>
    <t>ROZPROSTŘENÍ ORNICE VE SVAHU V TL DO 0,15M
Rozprostření ornice tl. 150 mm.
Položka bez ohledu na vzdálenost.
Koeficient 1.2 - sklon 1:1.5; 1.15 - sklon 1:1.75; 1.12 - sklon 1:2.0; 1.08 - 1:2.5.
Plocha měřena digitálně z koordinační situace.
Využití lokálního humózního materiálu.</t>
  </si>
  <si>
    <t>202*1.2=242.400 [A]
836*1.12=936.320 [B]
3761*1.08=4 061.880 [C]
Celkem: A+B+C=5 240.600 [D]</t>
  </si>
  <si>
    <t>ROZPROSTŘENÍ ORNICE V ROVINĚ V TL DO 0,15M
Rozprostření ornice tl. 150 mm.
Položka bez ohledu na vzdálenost.
Využití lokálního humózního materiálu.</t>
  </si>
  <si>
    <t>4780=4 780.000 [A]</t>
  </si>
  <si>
    <t>CHEMICKÉ ODPLEVELENÍ</t>
  </si>
  <si>
    <t>5240.6+4780=10 020.600 [A]</t>
  </si>
  <si>
    <t>21152</t>
  </si>
  <si>
    <t>SANAČNÍ ŽEBRA Z KAMENIVA DRCENÉHO
ŠDB 8/16 dle ČSN EN 13285 - vsakovací rýha na ZÚ.
Plocha měřena ze vzorového řezu.</t>
  </si>
  <si>
    <t>0.25*22.5=5.625 [A]</t>
  </si>
  <si>
    <t>položka zahrnuje dodávku předepsaného kameniva, mimostaveništní a vnitrostaveništní dopravu a jeho uložení není-li v zadávací dokumentaci uvedeno jinak, jedná se o nakupovaný materiál</t>
  </si>
  <si>
    <t>SANAČNÍ ŽEBRA Z KAMENIVA DRCENÉHO
ŠDB 16/32 dle ČSN EN 13285 - vsakovací rýha na ZÚ.
Plocha měřena ze vzorového řezu.</t>
  </si>
  <si>
    <t>25*0.9=22.500 [A]</t>
  </si>
  <si>
    <t>Komunikace: (749+56)*(0.4+0.6+0.6)=1 288.000 [A]
Armovaný svah: 165*(0.5+0.6+0.6)=280.500 [B]
Celkem: A+B=1 568.500 [C]</t>
  </si>
  <si>
    <t>OPLÁŠTĚNÍ ODVODŇOVACÍCH ŽEBER Z GEOTEXTILIE
Vsakovací rýha - separační a filtrační geotextílií plošné hmotnosti min. 400 g/m2, podélná pevnost v tahu min. 18 kN/m.</t>
  </si>
  <si>
    <t>22.5*2.5*2+0.5*2.5*2+15*0.5*2+15*0.45*2=143.500 [A]</t>
  </si>
  <si>
    <t>Komunikace: 749=749.000 [A]
Armovaný svah: 165=165.000 [B]
Celkem: A+B=914.000 [C]</t>
  </si>
  <si>
    <t>56=56.000 [A]</t>
  </si>
  <si>
    <t>21331</t>
  </si>
  <si>
    <t>DRENÁŽNÍ VRSTVY Z BETONU MEZEROVITÉHO (DRENÁŽNÍHO)
C12/15-X0, min. 100 mm nad troubu.</t>
  </si>
  <si>
    <t>6.3*2*0.05=0.630 [A]</t>
  </si>
  <si>
    <t>Položka zahrnuje:
- dodávku předepsaného materiálu pro drenážní vrstvu, včetně mimostaveništní a vnitrostaveništní dopravy
- provedení drenážní vrstvy předepsaných rozměrů a předepsaného tvaru</t>
  </si>
  <si>
    <t>26A14</t>
  </si>
  <si>
    <t>VRTY PRO SLOUPKY OPLOCENÍ TŘ. TĚŽITELNOSTI I D DO 300MM
Položka včetně odvozu na skládku, uložení na skládku a skládkovného, bez ohledu na vzdálenost.
Včetně ručního odkopu pro rozšíření patky vzpěr.</t>
  </si>
  <si>
    <t>(14+5)*0.8=15.200 [A]</t>
  </si>
  <si>
    <t>položka zahrnuje:
- zřízení vrtu, svislou a vodorovnou dopravu zeminy
- dopravu, nájem, provoz a přemístění, montáž a demontáž vrtacích zařízení a dalších mechanismů
- lešení a podpěrné konstrukce pro práci a manipulaci s vrtacím zařízení a dalších mechanismů
- vrtací plošiny vč. zemních prací, zpevnění, odvodnění a pod.
- uložení zeminy na skládku a poplatek za skládku</t>
  </si>
  <si>
    <t>3541=3 541.000 [A]</t>
  </si>
  <si>
    <t>272313</t>
  </si>
  <si>
    <t>ZÁKLADY Z PROSTÉHO BETONU DO C16/20
Výplň z prostého betonu za základem rámového propustku C16/20-X0.</t>
  </si>
  <si>
    <t>Položka 132833.3: (13+13)*(0.8*0.5+0.8*0.5/2)=15.600 [B]</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</si>
  <si>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</si>
  <si>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272365</t>
  </si>
  <si>
    <t>VÝZTUŽ ZÁKLADŮ Z OCELI 10505, B500B
Výztuž základu rámového propustku, předpoklad 130 kg/m3.</t>
  </si>
  <si>
    <t>((11.8+11.8)*0.8*1.5)*0.13=3.682 [B]</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</si>
  <si>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</si>
  <si>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272366</t>
  </si>
  <si>
    <t>VÝZTUŽ ZÁKLADŮ Z KARI SÍTÍ
Viz položka 451324.
Váha 7,90 kg/m2.
100/100/8</t>
  </si>
  <si>
    <t>Podkladní beton propustku: 29*2.75*0.0079=0.630 [A]</t>
  </si>
  <si>
    <t>10960+(420-6)*4*2+72*4+13.5*4=14 614.000 [A]</t>
  </si>
  <si>
    <t>28997F</t>
  </si>
  <si>
    <t>OPLÁŠTĚNÍ (ZPEVNĚNÍ) Z GEOTEXTILIE DO 600G/M2
Geotextilie na natavované AIP pásy a pod izolační fólii.
Min. 600 g/m2.</t>
  </si>
  <si>
    <t>(1.44*2+2.4)*7.1+2*1.65*6.3*2=79.068 [A]</t>
  </si>
  <si>
    <t>317365</t>
  </si>
  <si>
    <t>VÝZTUŽ ŘÍMS Z OCELI 10505, B500B
Výztuž říms rámového propustku, předpoklad 170 kg/m3.</t>
  </si>
  <si>
    <t>((10.7+10.7)*(0.3*0.65+0.25*0.65))*0.17=1.301 [C]</t>
  </si>
  <si>
    <t>položka zahrnuje: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</si>
  <si>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327365</t>
  </si>
  <si>
    <t>VÝZTUŽ ZDÍ OPĚRNÝCH, ZÁRUBNÍCH, NÁBŘEŽNÍCH Z OCELI 10505, B500B
Výztuž čela rámového propustku, předpoklad 150 kg/m3.</t>
  </si>
  <si>
    <t>(2.05*(10.8+10.8)*0.65-3.45*0.65*2)*0.15=3.645 [A]</t>
  </si>
  <si>
    <t>32833</t>
  </si>
  <si>
    <t>OPĚRNÝ SYSTÉM S LÍCEM Z TRVALÉ OCELOVÉ SÍTĚ S OZELENĚNÍM VÝŠ 4M - 6M
Položka zahrnuje ucelený certifikovaný systém - předpoklad např. Green Terra Mesh - systém s dvouzákrutovými ocelovými sítěmi apod.
Materiálové složení je možné nahradit dle systému konkrétního výrobce za splnění předpokladů pro stabilitu svahu. 
Kompletní provedení, včetně všech nutných prvků, georohoží, sítí, geotextílií, humózního materiálu, osetí, vzpěr, včetně vhodného opatření v místě propustku apod.
Zhotovitel v rámci své odbornosti navrhne a nacení veškeré úkony vedoucí ke splnění požadovaných parametrů podloží násypů, technologických vrstev násypového tělesa a aktivní zóny (způsob těžby materiálu, způsob ukládání, hutnění apod.)
Plocha odměřena z podélného profilu.</t>
  </si>
  <si>
    <t>750=750.000 [A]</t>
  </si>
  <si>
    <t>Položka se vykazuje v m2 šikmé lícní pohledové plochy 
Pod pojmem „výška“ na 5. pozici číselného znaku se rozumí svislá vzdálenost horní hrany opěrného systému od rostlého terénu
Položka zahrnuje ucelený certifikovaný systém (tuhé monolitické geomříže, čelní ocelové sítě s protikorozní ochranou v kombinaci s protierozní rohoží a travním semenem)
Položka nezahrnuje dodávku a dopravu zásypového materiálu vyztuženého bloku. Pro výpočet kubatury tohoto materiálu se uvažuje s hloubkou vyztuženého bloku jako jednonásobkem výšky konstrukce, u výšky do 2m pak jeden a půl násobkem výšky</t>
  </si>
  <si>
    <t>33817A</t>
  </si>
  <si>
    <t>SLOUPKY OHRADNÍ A PLOTOVÉ Z DÍLCŮ KOVOVÝCH  KOTVENÉ DO PATEK NEBO BERANĚNÉ
Sloupky oplocení průměru 60,3x2,9 mm, dl. 2800 mm. Protikorozní ochrana dle TKP 14.
Položka v kompletní dodávce, včetně kotvícího materiálu, hlavic, víček, železných patek a ukotvení a doplňkových prací v místech dlažeb, PHS, spodních konstrukcí mostů apod.
Předpokládaná hmotnost sloupku dl. 2800 mm - 12,4 kg.</t>
  </si>
  <si>
    <t>14*0.0124=0.174 [A]</t>
  </si>
  <si>
    <t>- dodání a osazení předepsaného sloupku včetně PKO
- případnou betonovou patku z předepsané třídy betonu
- nutné zemní práce</t>
  </si>
  <si>
    <t>33817D</t>
  </si>
  <si>
    <t>VZPĚRY PLOTOVÉ Z DÍLCŮ KOVOVÝCH  DO BETONOVÝCH PATEK
Vzpěry oplocení průměru 48,3x2,6 mm, dl. 2700 mm. Protikorozní ochrana dle TKP 14.
Položka v kompletní dodávce, včetně kotvícího materiálu, hlavic, víček, železných patek ukotvení a doplňkových prací v místech dlažeb, PHS, spodních konstrukcí mostů apod.
Položka bude čerpána dle skutečnosti.</t>
  </si>
  <si>
    <t xml:space="preserve">KS        </t>
  </si>
  <si>
    <t>5=5.000 [A]</t>
  </si>
  <si>
    <t>- dodání a osazení předepsané vzpěry včetně PKO
- případnou betonovou patku z předepsané třídy betonu
- nutné zemní práce</t>
  </si>
  <si>
    <t>Rámový propustek: 4.1*(2.4+0.5+0.5)*0.15=2.091 [A]
Základ rámového propustku: (11.8+11.8)*0.15*1.5=5.310 [B]
Podkladní beton bočních drenáží rámového propustku: 0.3*0.75*6.3*2=2.835 [C]
HV: 4*2.5*1.9*0.1=1.900 [D]
Kan. šachta: 2*2*0.1=0.400 [E]
UV: 20*(1*1)*0.1=2.000 [F]
DŠ: 5*1*1*0.1=0.500 [G]
Celkem: A+B+C+D+E+F+G=15.036 [H]</t>
  </si>
  <si>
    <t>PODKLADNÍ A VÝPLŇOVÉ VRSTVY Z PROSTÉHO BETONU C25/30
Podkladní beton C25/30nXF3 tl. 100 mm pod příložné desky.
V případě doložení prohlášení o shodě je možné užít namísto betonu C25/30nXF3 nekonstrukčního betonu C20/25nXF3.</t>
  </si>
  <si>
    <t>38*1.09*0.10=4.142 [A]</t>
  </si>
  <si>
    <t>451324</t>
  </si>
  <si>
    <t>PODKL A VÝPLŇ VRSTVY ZE ŽELEZOBET DO C25/30
Podkladní beton C25/30nXF3.
V případě prohlášení o shodě možné C20/25nXF3.</t>
  </si>
  <si>
    <t>Podkladní beton propustku: 29*0.15*2.75=11.963 [A]</t>
  </si>
  <si>
    <t>45152</t>
  </si>
  <si>
    <t>PODKLADNÍ A VÝPLŇOVÉ VRSTVY Z KAMENIVA DRCENÉHO
ŠD 0/22, tl. 010 m dle ČSN EN 13285 - vsakovací rýha.</t>
  </si>
  <si>
    <t>22.5*0.5*1=11.250 [A]
15*0.5*0.1=0.750 [B]
Celkem: A+B=12.000 [C]</t>
  </si>
  <si>
    <t>PODKLADNÍ A VÝPLŇOVÉ VRSTVY Z KAMENIVA TĚŽENÉHO
Rámový propustek - podsyp ŠP 0/4 pod a nad těsnící fólií.</t>
  </si>
  <si>
    <t>6.3*2*(0.205+0.23)=5.481 [A]</t>
  </si>
  <si>
    <t>457385</t>
  </si>
  <si>
    <t>VYROVNÁVACÍ A SPÁD ŽELEZOBETON DO C30/37 VČET VÝZTUŽE
C30/37-XF2 - rámový propustek.
Včetně výztuže a trnů pro uchycení.</t>
  </si>
  <si>
    <t>6.3*2.4*0.1+(6.3*1.2*0.05/2)*2=1.890 [A]</t>
  </si>
  <si>
    <t>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povrchovou antikorozní úpravu výztuže,
- separaci výztuže</t>
  </si>
  <si>
    <t>461314</t>
  </si>
  <si>
    <t>PATKY Z PROSTÉHO BETONU C25/30
Základové patky oplocení 0,3x0,3x0,80 m; C25/30nXF3.
V případě prohlášení o shodě možné nahradit C20/25nXF3.</t>
  </si>
  <si>
    <t>14*3.14*0.3*0.3*0.8+5*0.55*0.3*0.8=3.825 [A]</t>
  </si>
  <si>
    <t>položka zahrnuje:
- nutné zemní práce (hloubení rýh a pod.)
- dodání  čerstvého  betonu  (betonové  směsi)  požadované  kvality,  jeho  uložení  do požadovaného tvaru při jakékoliv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zřízení  všech  požadovaných  otvorů, kapes, výklenků, prostupů, dutin, drážek a pod., vč. ztížení práce a úprav  kolem nich,
- úpravy pro osazení doplňkových konstrukcí a vybavení,
- úpravy povrchu pro položení požadované izolace, povlaků a nátěrů, případně vyspravení,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t>
  </si>
  <si>
    <t>BŘEHOVÉ OPEVNĚNÍ Z FÓLIE
HDPE folie pod zpevněný rigol tl. 1,5 mm, pevnosti v tahu min. 19 N/mm2; vodotěsná, odolná vůči nárazu, chemicky odolná, zdravotně nezávadná, odolná vůči ropným produktům, solím apod.
Kompletní provedení nepropustných příkopů.
Koeficient značí průměrnou šířku fólie.</t>
  </si>
  <si>
    <t>Dlažba z lomového kamene - rámová propust: 8+8+((12.5+14+13+11)*1.12)+(5+16*1.08+11*1.12+2*1.08+5*1.12)=114.920 [A]
Položka 935212.1: 17*2.0=34.000 [B]
Položka 935212.2: 119*2.0=238.000 [C]
Položka 935212.3: 242*2.0=484.000 [D]
Položka 935232: 22*2.0=44.000 [E]
Celkem: A+B+C+D+E=914.920 [F]</t>
  </si>
  <si>
    <t>38*1.09*0.08=3.314 [A]</t>
  </si>
  <si>
    <t>DLAŽBY Z LOMOVÉHO KAMENE NA MC
Dlažba z lomového kamene tl. 150 mm na dno rámového propustku do betonového lože C25/30nXF3 (v případě prohlášení o shodě možné C20/25nXF3) v tl. 100 mm. Spárování maltou MC25-XF4</t>
  </si>
  <si>
    <t>7.1*2*0.25=3.550 [A]</t>
  </si>
  <si>
    <t>DLAŽBY Z LOMOVÉHO KAMENE NA MC
Dlažba z lomového kamene tl. 200 mm do betonového lože C25/30nXF3 (v případě prohlášení o shodě možné C20/25nXF3) v tl. 150 mm. Spárování maltou MC25-XF4.
Odkopy jsou součástí bilance prací, není-li uvedeno jinak,</t>
  </si>
  <si>
    <t>Rámová propust: 8*0.35+8*0.35+((12.5+14+13+11)*1.12)*(0.35)=25.396 [A]
Propust km 0,040: (5+16*1.08+11*1.12+2*1.08+5*1.12)*0.35=14.826 [B]
RN: 224*0.35*1.08*3/4+224*0.35*1.15*1/4=86.044 [C]
Celkem: A+B+C=126.266 [D]</t>
  </si>
  <si>
    <t>STUPNĚ A PRAHY VODNÍCH KORYT Z PROSTÉHO BETONU C30/37
C30/37-XF4 - prahy u trubních propustků a u retenční nádrže.</t>
  </si>
  <si>
    <t>Práh na vtoku: 0.8*0.4*3.7=1.184 [A]
Podkladní práh po troubou: (0.5*0.5+0.3*1.5)*2.75=1.925 [B]
RN: 35*0.8*0.4=11.200 [C]
Celkem: A+B+C=14.309 [D]</t>
  </si>
  <si>
    <t>KAMENIVO ZPEVNĚNÉ CEMENTEM
Vrstva ze směsi stmelené cementem SC 0/22 C8/10 tl. 170 mm dle ČSN EN 14 227-1
Plocha odměřena digitálně.
Koeficienty zohledňují přesahy konstrukčních vrstev.</t>
  </si>
  <si>
    <t>Mimo obruníky: 3120*1.08*0.17=572.832 [A]
Mezi obrubníky: 4593*1.09*0.17=851.083 [B]
Ostrůvky: 55*0.2=11.000 [C]
Celkem: A+B+C=1 434.915 [D]</t>
  </si>
  <si>
    <t>VOZOVKOVÉ VRSTVY ZE ŠTĚRKODRTI
ŠD-A frakce 0/32 (Ge) dle ČSN EN 13 285 tl. min. 150 mm. Ochranná vrstva komunikace.
Viz bilance prací.</t>
  </si>
  <si>
    <t xml:space="preserve">Hlavní trasa: 2007=2 007.000 [A] </t>
  </si>
  <si>
    <t>Sjezd km 0,580: 90*0.3*1.2=32.400 [A]
Sjezd km 0,786: 27*0.3*1.2=9.720 [B]
Sjezd polní cest km 0,875: 307*0.3*1.2=110.520 [C]
Celkem: A+B+C=152.640 [D]</t>
  </si>
  <si>
    <t>Sjezd km 0,580: 81*1.02=82.620 [A]
Sjezd km 0,786: 17*1.02=17.340 [B]
Sjezd polní cest km 0,875: 293*1.02=298.860 [C]
Celkem: A+B+C=398.820 [D]</t>
  </si>
  <si>
    <t>ZPEVNĚNÍ KRAJNIC ZE ŠTĚRKODRTI TL. DO 150MM
Tl. 150 mm z ze štěrkodrti ŠD frakce 0/32, tř. B dle TKP a VL1.
Krajnice musí být odsazena o 0,03 m pod okraj vozovky a bude provedena ve
sklonu 8,0 % v souladu se vzorovými listy.
Plocha odměřena digitálně.</t>
  </si>
  <si>
    <t>243=243.000 [A]</t>
  </si>
  <si>
    <t>INFILTRAČNÍ POSTŘIK Z EMULZE DO 1,0KG/M2
Infiltrační postřik (PI-C) z kationaktivní modifikované asfaltové emulze, množství 0,6 kg/m2 zbytkového pojiva po vyštěpení dle ČSN 73 6129.
Plocha odměřena digitálně z koordinační situace.
Koeficient zohledňuje přesahy konstrukčních vrstev.</t>
  </si>
  <si>
    <t>Mimo obrubníky: 3039*1.02=3 099.780 [A]
Mezi obrubníky: 4589=4 589.000 [B]
Celkem: A+B=7 688.780 [C]</t>
  </si>
  <si>
    <t>SPOJOVACÍ POSTŘIK Z MODIFIK EMULZE DO 0,5KG/M2
Spojovací postřik (PS-CP) z kationaktivní modifikované asfaltové emulze, množství 0,35 kg/m2 zbytkového pojiva po vyštěpení dle ČSN 73 6129.
Koeficient 1.008 a 1.02 zohledňuje přesahy konstrukčních vrstev mimo obrubníky.</t>
  </si>
  <si>
    <t>Mimo obrubníky: 3039*1.008+3039*1.02=6 163.092 [A]
Mezi obrubníky: 4589+4589=9 178.000 [B]
Celkem: A+B=15 341.092 [C]</t>
  </si>
  <si>
    <t>Mimo obrubníky: 3039*1.01*0.07=214.857 [A]
Mezi obrubníky: 4589*0.07=321.230 [B]
Celkem: A+B=536.087 [C]</t>
  </si>
  <si>
    <t>Mimo obrubníky: 3039*1.02*0.06=185.987 [A]
Mezi obrubníky: 4589*0.06=275.340 [B]
Celkem: A+B=461.327 [C]</t>
  </si>
  <si>
    <t>Mimo obrubníky: 3039*1.005*0.04=122.168 [A]
Mezi obrubníky: 4589*0.04=183.560 [B]
Celkem: A+B=305.728 [C]</t>
  </si>
  <si>
    <t>Mimo obrubníky: 3039=3 039.000 [A]
Mezi obrubníky: 4589=4 589.000 [B]
Celkem: A+B=7 628.000 [C]</t>
  </si>
  <si>
    <t>POSYP KAMENIVEM OBALOVANÝM 3KG/M2
Posyp infiltrační postřiku předobaleným kamenivem HDK Gc85/15 fr. 2/4 v množství 3,0 kg/m2.
Koeficient zohledňuje přesahy konstrukčních vrstev.</t>
  </si>
  <si>
    <t>DLÁŽDĚNÉ KRYTY Z DROBNÝCH KOSTEK DO LOŽE Z MC
Kamenná dlažba 8/10 (tle TP 92) uložených do betonového lože z betonu C25/30nXF3 tl. min. 120 mm. Dále bude navázáno na konstrukční skladbu komunikace.
V případě doložení prohlášení o shodě je možné užít namísto betonu C25/30nXF3 nekonstrukčního betonu C20/25nXF3.
Plochy odměřeny digitálně z koordinační situace.
Žlab sjezdu - lože min. 200 mm.</t>
  </si>
  <si>
    <t>Směrovací ostrůvek 5=5.000 [A]
Dělící ostrůvek 49=49.000 [B]
Žlab sjezdu km 0,875: 15=15.000 [C]
Celkem: A+B+C=69.000 [D]</t>
  </si>
  <si>
    <t>KRYTY Z BETON DLAŽDIC SE ZÁMKEM ŠEDÝCH TL 60MM DO LOŽE Z KAM
Zámková dlažba tl. 60 mm do lože z drceného kameniva frakce L4/8 (0/4) tl. 40 mm; dle TP 192.</t>
  </si>
  <si>
    <t>Směrovací ostrůvek: 8=8.000 [A]</t>
  </si>
  <si>
    <t>KRYTY Z BETON DLAŽDIC SE ZÁMKEM BAREV RELIÉF TL 60MM DO LOŽE Z KAM
Zámková dlažba tl. 60 mm do lože z drceného kameniva frakce L4/8 (0/4) tl. 40 mm; dle TP 192.
Úpravy pro nevidomé dle vyhlášky č. 398/2009 Sb.</t>
  </si>
  <si>
    <t>Dělící ostrůvek: 3.5=3.500 [A]</t>
  </si>
  <si>
    <t>58261B</t>
  </si>
  <si>
    <t>KRYTY Z BETON DLAŽDIC SE ZÁMKEM BAREV RELIÉF TL 80MM DO LOŽE Z KAM
Zámková dlažba tl. 80 mm do lože z drceného kameniva frakce L4/8 (0/4) tl. 40 mm; dle TP 192.
Úpravy pro nevidomé dle vyhlášky č. 398/2009 Sb.</t>
  </si>
  <si>
    <t>Sjezdy: 12.5=12.500 [A]</t>
  </si>
  <si>
    <t>702212</t>
  </si>
  <si>
    <t>KABELOVÁ CHRÁNIČKA ZEMNÍ DN PŘES 100 DO 200 MM
Kabelové chráničky u přejezdu.</t>
  </si>
  <si>
    <t>14+14+18=46.000 [A]</t>
  </si>
  <si>
    <t>1. Položka obsahuje:
 – proražení otvoru zdivem o průřezu od 0,01 do 0,025m2
 – úpravu a začištění omítky po montáži vedení
 – pomocné mechanismy
2. Položka neobsahuje:
 – protipožární ucpávku
3. Způsob měření:
Udává se počet kusů kompletní konstrukce nebo práce.</t>
  </si>
  <si>
    <t>702422</t>
  </si>
  <si>
    <t>KABELOVÝ PROSTUP DO OBJEKTU PŘES ZÁKLAD BETONOVÝ SVĚTLÉ ŠÍŘKY PŘES 100 DO 200 MM
Prostup pro kabely přes betonovou palisádu.</t>
  </si>
  <si>
    <t>1. Položka obsahuje:
 – kompletní montáž, rozměření, upevnění, sváření, řezání, spojování a pod. 
 – veškerý spojovací a montážní materiál vč. upevňovacího materiálu ( stojky, držáky, konzoly apod.)
 – elektrické pospojování
 – pomocné mechanismy a nátěr
2. Položka neobsahuje:
 – víko a kabelové příchytky
3. Způsob měření:
Měří se metr délkový.</t>
  </si>
  <si>
    <t>711311</t>
  </si>
  <si>
    <t>IZOLACE PODZEMNÍCH OBJEKTŮ PROTI ZEMNÍ VLHKOSTI ASFALTOVÝMI NÁTĚRY
ALP</t>
  </si>
  <si>
    <t>(1.44*2+2.4*2)*7.1=54.528 [A]</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</si>
  <si>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geotextilii, cementový potěr, izolační přizdívku</t>
  </si>
  <si>
    <t>711312</t>
  </si>
  <si>
    <t>IZOLACE PODZEMNÍCH OBJEKTŮ PROTI ZEMNÍ VLHKOSTI ASFALTOVÝMI PÁSY
Izolace NAIP</t>
  </si>
  <si>
    <t>(1.44*2+2.4)*7.1=37.488 [A]</t>
  </si>
  <si>
    <t>711317</t>
  </si>
  <si>
    <t>IZOLACE PODZEM OBJ PROTI ZEM VLHK Z PE FÓLIÍ
Těsnící fólie drenáže rámového propustku.</t>
  </si>
  <si>
    <t>1.65*2*6.3=20.790 [A]</t>
  </si>
  <si>
    <t>76792</t>
  </si>
  <si>
    <t>OPLOCENÍ Z DRÁTĚNÉHO PLETIVA POTAŽENÉHO PLASTEM
Poplastovaný drát, rozměru ok 55x55 mm</t>
  </si>
  <si>
    <t>(37+4)*2=82.000 [A]</t>
  </si>
  <si>
    <t>- položka zahrnuje vedle vlastního pletiva i rámy, rošty, lišty, kování, podpěrné, závěsné, upevňovací prvky, spojovací a těsnící materiál, pomocný materiál, kompletní povrchovou úpravu.
- nejsou zahrnuty sloupky, které se vykazují v samostatných položkách 338**, není zahrnuta podezdívka (272**)
- součástí položky je  případně i ostnatý drát, uvažovaná plocha se pak vypočítává po horní hranu drátu.</t>
  </si>
  <si>
    <t>POTRUBÍ Z TRUB PLASTOVÝCH ODPADNÍCH DN DO 150MM
Přípojky horských, sorpčních a uličních vpustí - PP DN 150 SN 16.
Včetně kolen, odboček apod.
Délka odměřena digitálně.
Položka včetně zaústění do kanalizací, vyústění apod. - vyvrtáním, výsekem apod.
Koeficient 1,1 horských vpustí zohledňuje navýšení vzhledem ke sklonům přípojek.
Koeficient 1,25 uličních vpustí zohledňuje navýšení vzhledem ke sklonům přípojek.
Koeficient 1,35 sorpčních vpustí zohledňuje navýšení vzhledem ke sklonům přípojek.</t>
  </si>
  <si>
    <t>SV: 86*1.35=116.100 [A]
UV: 75*1.25=93.750 [B]
ŠŽ: 6*1.35=8.100 [C]
Celkem: A+B+C=217.950 [D]</t>
  </si>
  <si>
    <t>87434</t>
  </si>
  <si>
    <t>POTRUBÍ Z TRUB PLASTOVÝCH ODPADNÍCH DN DO 200MM
Přípojky horských, sorpčních a uličních vpustí - PP DN 200 SN 16.
Včetně kolen, odboček apod.
Délka odměřena digitálně.
Položka včetně zaústění do kanalizací, vyústění apod. - vyvrtáním, výsekem apod.
Koeficient zohledňuje navýšení vzhledem ke sklonům přípojek.</t>
  </si>
  <si>
    <t>HV34: 12*1.25=15.000 [A]
UV32+33: 15*1.25=18.750 [B]
Celkem: A+B=33.750 [C]</t>
  </si>
  <si>
    <t>87445</t>
  </si>
  <si>
    <t>POTRUBÍ Z TRUB PLASTOVÝCH ODPADNÍCH DN DO 300MM
Přípojky horských, sorpčních a uličních vpustí - PP DN 300 SN 16.
Včetně kolen, odboček apod.
Délka odměřena digitálně.
Položka včetně zaústění do kanalizací, vyústění apod. - vyvrtáním, výsekem apod.
Koeficient zohledňuje navýšení vzhledem ke sklonům přípojek.</t>
  </si>
  <si>
    <t>HV33: 12*1.35=16.200 [A]
HV35: 13.5*1.35=18.225 [B]
Celkem: A+B=34.425 [C]</t>
  </si>
  <si>
    <t>87458</t>
  </si>
  <si>
    <t>POTRUBÍ Z TRUB PLAST ODPAD DN DO 600MM
Napojení objektu SO 200 a nové kanalizační šachty.
Min. SN 16, včetně nutného statického zajištění apod. s ohledem na hloubku uložení.</t>
  </si>
  <si>
    <t>5.2=5.200 [A]</t>
  </si>
  <si>
    <t>875332</t>
  </si>
  <si>
    <t>POTRUBÍ DREN Z TRUB PLAST DN DO 150MM DĚROVANÝCH
Drenážní potrubí min. SN 8, DN 150 - rámový propustek - včetně vyvrtávek nutných otvorů apod.</t>
  </si>
  <si>
    <t>2*7.1=14.200 [A]</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</si>
  <si>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t>
  </si>
  <si>
    <t>87534</t>
  </si>
  <si>
    <t>POTRUBÍ DREN Z TRUB PLAST DN DO 200MM
Drenážní potrubí min. SN 12, DN 160 - vsakovací průleh - včetně vyvrtávek nutných otvorů, odboček, kolen apod.</t>
  </si>
  <si>
    <t>15=15.000 [A]</t>
  </si>
  <si>
    <t>875342</t>
  </si>
  <si>
    <t>POTRUBÍ DREN Z TRUB PLAST DN DO 200MM DĚROVANÝCH
Drenážní potrubí min. SN 12, DN 160 - vsakovací průleh - včetně vyvrtávek nutných otvorů, odboček, kolen apod.
Perforace 220° s plným dnem.</t>
  </si>
  <si>
    <t>22.5=22.500 [A]</t>
  </si>
  <si>
    <t>894158</t>
  </si>
  <si>
    <t>ŠACHTY KANALIZAČNÍ Z BETON DÍLCŮ NA POTRUBÍ DN DO 600MM
Kompletní provedení, včetně poklopů D400, izolací, otvorů, nátěrů, zajištění stability apod.
Nutné uvažovat nadstandardní výšku do 10 m (max. možná výška např. dle PREFA Brno).</t>
  </si>
  <si>
    <t>DRENÁŽNÍ VÝUSŤ Z PROST BETONU
Dle VL z beton C25/30-XF3.</t>
  </si>
  <si>
    <t>ZÚ: 1=1.000 [A]
km 0,520: 1=1.000 [B]
km 0,620: 1=1.000 [C]
km 0,840: 1=1.000 [D]
km 0,903: 1=1.000 [E]
Celkem: A+B+C+D+E=5.000 [F]</t>
  </si>
  <si>
    <t>20=20.000 [A]</t>
  </si>
  <si>
    <t>VPUSŤ KANALIZAČNÍ ULIČNÍ SORPČNÍ KOMPLETNÍ Z BETONOVÝCH DÍLCŮ
Sorpční vpusti dle PD.
Kompletní provedení a dodávka, včetně mříže a rámu min. D400, košů apod. Předpokládaný průtok pro vpust odvodňující plochu do 300 m2.
Přípojka DN 150.</t>
  </si>
  <si>
    <t>8=8.000 [A]</t>
  </si>
  <si>
    <t>89722</t>
  </si>
  <si>
    <t>VPUSŤ KANALIZAČNÍ HORSKÁ KOMPLETNÍ Z BETON DÍLCŮ
Kompletní provedení ze železobetonu C30/37-XF4 (možno alternativně monolitické), včetně výztuže (předpoklad KARI 100/100/8), včetně typizované mříže s rámem min. C250.
Včetně kalové prostoru zpevněného dlažbou z lomového kamene s podkladním betonem a vyspárováním, včetně otvoru přípojky do DN300, včetně ochranných nátěrů NA a NP apod.</t>
  </si>
  <si>
    <t>897626</t>
  </si>
  <si>
    <t>VPUSŤ ŠTĚRBINOVÝCH ŽLABŮ Z BETON DÍLCŮ SV. ŠÍŘKY DO 400MM
Vpusťový dílec štěrbinové trouby typu I, s přerušovanou štěrbinou
Kompletní dodávka, včetně mříží D400, rámů, těsnění, zálivek, betonového lože, spojovacích nátěrů, dilatací apod.</t>
  </si>
  <si>
    <t>položka zahrnuje dodávku a osazení předepsaného dílce včetně mříže
nezahrnuje předepsané podkladní konstrukce</t>
  </si>
  <si>
    <t>897726</t>
  </si>
  <si>
    <t>ČISTÍCÍ KUSY ŠTĚRBIN ŽLABŮ Z BETON DÍLCŮ SV. ŠÍŘKY DO 400MM
Čistící dílec štěrbinové trouby typu I, s přerušovanou štěrbinou.
Kompletní dodávka, včetně mříží D400, rámů, těsnění, zálivek, betonového lože, spojovacích nátěrů, dilatací apod.</t>
  </si>
  <si>
    <t>položka zahrnuje dodávku a osazení předepsaného dílce
nezahrnuje předepsané podkladní konstrukce</t>
  </si>
  <si>
    <t>VÝŘEZ, VÝSEK, ÚTES NA POTRUBÍ DN DO 400MM
Zaústění potrubí přípojek UV, SV a HV do kanalizace.
Technologie bude volena zhotovitelem.
Kompletní provedení.</t>
  </si>
  <si>
    <t>UV: 19=19.000 [A]
HV: 1=1.000 [B]
Celkem: A+B=20.000 [C]</t>
  </si>
  <si>
    <t>VÝŘEZ, VÝSEK, ÚTES NA POTRUBÍ DN DO 600MM
Zaústění potrubí přípojek UV, SV a HV do kanalizace.
Technologie bude volena zhotovitelem.
Kompletní provedení.</t>
  </si>
  <si>
    <t>SV: 8=8.000 [A]
HV: 1=1.000 [B]
UV: 1=1.000 [C]
Celkem: A+B+C=10.000 [D]</t>
  </si>
  <si>
    <t>HV: 1=1.000 [A]
SŽ: 1=1.000 [B]
Celkem: A+B=2.000 [C]</t>
  </si>
  <si>
    <t>OBETONOVÁNÍ POTRUBÍ Z PROSTÉHO BETONU DO C25/30
Obetonování propustku z betonu C25/30nXF3, tl. min. 200 mm.
Plocha odměřena digitálně z řezu propustku.
V případě prohlášení o shodě možné C20/25nXF3.</t>
  </si>
  <si>
    <t>29*1.1=31.900 [A]</t>
  </si>
  <si>
    <t>OBETONOVÁNÍ POTRUBÍ Z PROSTÉHO BETONU DO C25/30
Obetonování z betonu C25/30nXF3.
Plocha odměřena digitálně z řezu propusktu.
V případě prohlášení o shodě možné C20/25nXF3.</t>
  </si>
  <si>
    <t>87433: 217.95*0.35-217.95*3.14*0.075*0.075=72.433 [A]
87434: 33.75*0.4*0.4-33.75*3.14*0.1*0.1=4.340 [B]
87445: 34.425*0.5*0.5-34.425*3.14*0.15*0.15=6.174 [C]
87458: 5.2*0.95*0.95-5.2*3.14*0.3*0.3=3.223 [D]
Celkem: A+B+C+D=86.170 [E]</t>
  </si>
  <si>
    <t>899672</t>
  </si>
  <si>
    <t>ZKOUŠKA VODOTĚSNOSTI POTRUBÍ DN DO 600MM
Položka 87458.</t>
  </si>
  <si>
    <t>9111A1</t>
  </si>
  <si>
    <t>ZÁBRADLÍ SILNIČNÍ S VODOR MADLY - DODÁVKA A MONTÁŽ
Silniční zábradlí výšky 1,30m na rámovém propustku. Dodatečně kotvené.
Včetně PKO a nátěru RAL dle požadavku investora.
Včetně všech prvků kotvení, plastbetonu apod.</t>
  </si>
  <si>
    <t>2*10.5=21.000 [A]</t>
  </si>
  <si>
    <t>položka zahrnuje:
- dodání zábradlí včetně předepsané povrchové úpravy
- osazení sloupků zaberaněním nebo osazením do betonových bloků (včetně betonových bloků a nutných zemních prací)
- případné bednění ( trubku) betonové patky v gabionové zdi</t>
  </si>
  <si>
    <t>172=172.000 [A]</t>
  </si>
  <si>
    <t>Z11g: 6=6.000 [A]
Z11c+Z11d: 77=77.000 [B]
Celkem: A+B=83.000 [C]</t>
  </si>
  <si>
    <t>11=11.000 [A]</t>
  </si>
  <si>
    <t>ODRAZKY NA SVODIDLA
Odrazky v prolisu svodnice.</t>
  </si>
  <si>
    <t>DOPRAVNÍ ZNAČKY ZÁKLADNÍ VELIKOSTI OCELOVÉ FÓLIE TŘ 2 - DEMONTÁŽ
Demontáž svislého značení, včetně všech prvků uchycení apod. 
Položka včetně odvozu a uložení na skládku (bez ohledu na vzdálenost) a skládkovného</t>
  </si>
  <si>
    <t>915641</t>
  </si>
  <si>
    <t>VODOR DOPRAV ZNAČ - KNOFLÍKY SKLENĚNÉ OBRUBNÍKOVÉ - DOD A POKLÁD
Knoflíky frézované do obrub podél společné stezky v přímém rozhraní stezka / obrubník / vozovka.</t>
  </si>
  <si>
    <t>46=46.000 [A]</t>
  </si>
  <si>
    <t>zahrnuje dodávku a osazení knoflíků předepsaným způsobem</t>
  </si>
  <si>
    <t>OBRUBY Z BETONOVÝCH PALISÁD
Betonové palisády šířky min. 0,2 m, výšky 2,00 m a délky 6,0 m uložených do betonového lože z betonu C25/30nXF3. Kotvení do základu palisády musí být realizováno min. do 1/3 celkové výšky betonové palisády.
Položka včetně betonového lože tl. min. 400 mm (vykázán objem palisády, nutné zohlednit v ceně).
V případě doložení prohlášení o shodě je možné užít namísto betonu C25/30nXF3 nekonstrukčního betonu C20/25nXF3.</t>
  </si>
  <si>
    <t>6*2*0.2=2.400 [A]</t>
  </si>
  <si>
    <t>1469=1 469.000 [A]</t>
  </si>
  <si>
    <t>26+12=38.000 [A]</t>
  </si>
  <si>
    <t>CHODNÍKOVÉ OBRUBY Z KAMENNÝCH OBRUBNÍKŮ ŠÍŘ 200MM
Kamenné obrubníky OP2 do betonového lože v min. tl. 100 mm z betonu C25/30nXF3 s opěrkou.
V případě doložení prohlášení o shodě je možné užít namísto betonu C25/30nXF3 nekonstrukčního betonu C20/25nXF3.</t>
  </si>
  <si>
    <t>35.5=35.500 [A]</t>
  </si>
  <si>
    <t>918115</t>
  </si>
  <si>
    <t>ČELA PROPUSTU Z BETONU DO C 30/37
Čelo rámového propustku z monolitického ŽB C30/37-XF4. 
Včetně izolačních nátěrů.</t>
  </si>
  <si>
    <t>Čela: 2.05*(10.8+10.8)*0.65-3.45*0.65*2=24.297 [A]
Základy: (11.8+11.8)*0.8*1.5=28.320 [B]
Římsy: (10.7+10.7)*(0.3*0.65+0.25*0.65)=7.651 [C]
Celkem: A+B+C=60.268 [D]</t>
  </si>
  <si>
    <t>Položka zahrnuje kompletní čelo (základ, dřík, římsu)
- dodání  čerstvého  betonu  (betonové  směsi)  požadované  kvality,  jeho  uložení  do požadovaného tvaru při jakékoliv hustotě výztuže, konzistenci čerstvého betonu a způsobu hutnění, ošetření a ochranu betonu,
- dodání a osazení výztuže,
- případně dokumentací předepsaný kamenný obklad,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</si>
  <si>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9183G3</t>
  </si>
  <si>
    <t>PROPUSTY Z TRUB DN 1200MM PLASTOVÝCH
PE-HD potrubí DN 1200 min. SN 16.
Položka včetně seříznutí, prořezů apod.</t>
  </si>
  <si>
    <t>30.5=30.500 [A]</t>
  </si>
  <si>
    <t>91841</t>
  </si>
  <si>
    <t>PROPUSTY RÁMOVÉ 200/100
Rámový propustek vnitřních rozměrů 2000x1000 mm z betonu min. C30/37-XF4.</t>
  </si>
  <si>
    <t>Položka zahrnuje:
- dodání a položení prefabrikovaných rámů z dokumentací předepsaných rozměrů
- případné úpravy rámů
Nezahrnuje podkladní vrstvy, vyrovnávací a spádový beton uvnitř rámů a na jejich povrchu, izolaci.</t>
  </si>
  <si>
    <t>TĚSNĚNÍ DILATAČ SPAR ASF ZÁLIVKOU MODIFIK PRŮŘ DO 300MM2
Výplň spár pro proříznutí dle položky 113763 modifikovanou asfaltovou zálivkou typu N2 dle ČSN EN 14 188-1 a dle VL 2 212.05 08.07 a dle PD.
Položka je ponížena vůči položkám obrubníků ponížena o vnitřní plochy.
Rozměr dle VL min. 20x12 mm.</t>
  </si>
  <si>
    <t>935111</t>
  </si>
  <si>
    <t>ŠTĚRBINOVÉ ŽLABY Z BETONOVÝCH DÍLCŮ ŠÍŘ DO 400MM VÝŠ DO 500MM BEZ OBRUBY
Štěrbinové trouby typu I, s přerušovanou štěrbinou
Kompletní dodávka, včetně mříží D400, rámů, těsnění, zálivek, betonového lože, spojovacích nátěrů, dilatací apod. 
Nutné počítat s atypickou délkou.</t>
  </si>
  <si>
    <t>6.5=6.500 [A]</t>
  </si>
  <si>
    <t>položka zahrnuje:
- veškerý materiál, výrobky a polotovary, včetně mimostaveništní a vnitrostaveništní dopravy (rovněž přesuny), včetně naložení a složení,případně s uložením.
- veškeré práce nutné pro zřízení těchto konstrukcí, včetně zemních prací, lože, ukončení, patek, spárování, úpravy vtoku a výtoku. Měří se v [m] délky osy žlabu bez čistících kusů a odtokových vpustí.</t>
  </si>
  <si>
    <t>PŘÍKOPOVÉ ŽLABY Z BETON TVÁRNIC ŠÍŘ DO 600MM DO BETONU TL 100MM
Příkopové spádové tvárnice, z betonu min. C30/37-XF4, šířky ~600 mm do betonového lože C20/25nXF3 tl. min. 0,10 m. Příkopové tvárnice budou uloženy do podoby skluzu. Skluz dle VL 2 214.01 08.07, včetně výplně spár apod.
Výkop součástí odkopu spodní stavby.
Plocha měřena digitálně, koeficient 1.15 zohledňuje sklon svahu.</t>
  </si>
  <si>
    <t>17=17.000 [A]</t>
  </si>
  <si>
    <t>PŘÍKOPOVÉ ŽLABY Z BETON TVÁRNIC ŠÍŘ DO 600MM DO BETONU TL 100MM
Příkopové tvárnice, z betonu min. C30/37-XF4, šířky ~600 mm do betonového lože z betonu C25/30nXF3 tl. min. 0,10 m - standardní hloubka. Spáry mezi tvárnicemi budou vyplněny cementovou maltou MC25-XF4. Po 5 m budou spáry vyplněny pružným tmelem.
V případě doložení prohlášení o shodě je možné užít namísto betonu C25/30nXF3 nekonstrukčního betonu C20/25nXF3.
Délka měřena digitálně z koordinační situace.
Výkop součástí odkopu spodní stavby.</t>
  </si>
  <si>
    <t>119=119.000 [A]</t>
  </si>
  <si>
    <t>PŘÍKOPOVÉ ŽLABY Z BETON TVÁRNIC ŠÍŘ DO 600MM DO BETONU TL 100MM
Příkopové tvárnice, z betonu min. C30/37-XF4, šířky ~600 mm do betonového lože z betonu C25/30nXF3 tl. min. 0,10 m - hloubka 0,22 m např. TBM-Q220-600. Spáry mezi tvárnicemi budou vyplněny cementovou maltou MC25-XF4. Po 5 m budou spáry vyplněny pružným tmelem.
V případě doložení prohlášení o shodě je možné užít namísto betonu C25/30nXF3 nekonstrukčního betonu C20/25nXF3.
Délka měřena digitálně z koordinační situace.
Výkop součástí odkopu spodní stavby.</t>
  </si>
  <si>
    <t>259-17=242.000 [A]</t>
  </si>
  <si>
    <t>935232</t>
  </si>
  <si>
    <t>PŘÍKOPOVÉ ŽLABY Z BETON TVÁRNIC ŠÍŘ DO 1200MM DO BETONU TL 100MM
Příkopové tvárnice, z betonu min. C30/37-XF4, šířky ~1000 mm do betonového lože z betonu C25/30nXF3 tl. min. 0,10 m - např. ŽPSV TZZ 5. Spáry mezi tvárnicemi budou vyplněny cementovou maltou MC25-XF4. Po 5 m budou spáry vyplněny pružným tmelem.
V případě doložení prohlášení o shodě je možné užít namísto betonu C25/30nXF3 nekonstrukčního betonu C20/25nXF3.
Délka měřena digitálně z koordinační situace.
Výkop součástí odkopu spodní stavby.</t>
  </si>
  <si>
    <t>22=22.000 [A]</t>
  </si>
  <si>
    <t>93556</t>
  </si>
  <si>
    <t>ŽLABY Z DÍLCŮ Z BETONU SVĚTLÉ ŠÍŘKY DO 400MM VČET MŘÍŽÍ
Žlab šířky 350 mm, včetně mříže D400, potřebných izolací, kotvících prvků, seříznutí, spárovacích malt, provedení se spádovaným dnem apod. Kompletní dodávka.
Včetně betonového lože min. 250 mm C25/30nXF3.
Např. ACO PowerDrain 355/375 mm.</t>
  </si>
  <si>
    <t>položka zahrnuje:
-dodávku a uložení dílců žlabu z předepsaného materiálu předepsaných rozměrů včetně mříže
- spárování, úpravy vtoku a výtoku
- nezahrnuje nutné zemní práce, předepsané lože, obetonování
- měří se v metrech běžných délky osy žlabu, odečítají se čistící kusy a vpustě</t>
  </si>
  <si>
    <t>96616</t>
  </si>
  <si>
    <t>BOURÁNÍ KONSTRUKCÍ ZE ŽELEZOBETONU
Bourání čel trubních propustí, říms, kamenného obkladu apod. Kompletní provedení, včetně odstranění zábradlí, doplňkových kcí, stavítek, mříží apod. Odvoz bez ohledu na vzdálenost.
Mimo ŽB kce včetně poplatku za skládku, odvozu a uložení na skládku.
Položka bude čerpána dle skutečnosti po odkrytí.</t>
  </si>
  <si>
    <t>Čelo u RN: (5.5+6)*2.6*0.8+(5.5+6)*0.8*(0.8+0.5+1)=45.080 [A]
Čelo v příkopu: 6*0.6*1.2+6*0.8*(0.6+0.5+1)=14.400 [B]
Vtokový objekt RN: 4.4*2.2*0.5+(4.4*2.2*2.5-4.4*0.35*2-1.5*0.35*2)=24.910 [C]
Schodnice: 2.7*1*0.35=0.945 [D]
Celkem: A+B+C+D=85.335 [E]</t>
  </si>
  <si>
    <t>966358</t>
  </si>
  <si>
    <t>BOURÁNÍ PROPUSTŮ Z TRUB DN DO 600MM
Odstranění ŽB trub, včetně případného obetonování a zbývajících prvků trubního propustku.</t>
  </si>
  <si>
    <t>20.5+7.5=28.000 [A]</t>
  </si>
  <si>
    <t>položka zahrnuje:
- odstranění trub včetně případného obetonování a lože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
- nezahrnuje bourání čel, vtokových a výtokových jímek, odstranění zábradlí</t>
  </si>
  <si>
    <t>ODSTRANĚNÍ OPLOCENÍ Z DRÁT PLETIVA
Odstranění oplocenky z dřevěných trámů a pletiva.
Kompletní položka, včetně skládkovného, skládky a uložení na skládku bez ohledu na vzdálenost.</t>
  </si>
  <si>
    <t>55=55.000 [A]</t>
  </si>
  <si>
    <t>položka zahrnuje:
- kompletní bourací práce včetně odstranění základových konstrukcí a nezbytného rozsahu zemních prací,
- veškerou manipulaci s vybouranou sutí a hmotami včetně uložení na skládku,
- veškeré další práce plynoucí z technologického předpisu a z platných předpisů,
- odstranění sloupků z jiného materiálu, odstranění vrat a vrátek
nezahrnuje poplatek za skládku, který se vykazuje v položce 0141** (s výjimkou malého množství bouraného materiálu, kde je možné poplatek zahrnout do jednotkové ceny bourání – tento fakt musí být uveden v doplňujícím textu k položce)</t>
  </si>
  <si>
    <t>VYBOURÁNÍ KANALIZAČ ŠACHET KOMPLETNÍCH
Vybourání kompletní kanalizační šachty u výtoku z RN.</t>
  </si>
  <si>
    <t>96713</t>
  </si>
  <si>
    <t>VYBOURÁNÍ ČÁSTÍ KONSTRUKCÍ KAMENNÝCH NA MC
Bourání čel trubních propustí, říms, kamenného obkladu apod. Kompletní provedení, včetně odstranění zábradlí, doplňkových kcí, stavítek, mříží apod. Odvoz bez ohledu na vzdálenost.
Mimo kamenné kce včetně poplatku za skládku a uložení na skládku.
Položka bude čerpána dle skutečnosti po odkrytí.</t>
  </si>
  <si>
    <t>Výtok od RN: 1.5*0.5*1.5+1.5*1*0.8=2.325 [A]</t>
  </si>
  <si>
    <t>položka zahrnuje:
- veškerou manipulaci s vybouranou sutí a hmotami včetně uložení na skládku,
- veškeré další práce plynoucí z technologického předpisu a z platných předpisů,
nezahrnuje poplatek za skládku, který se vykazuje v položce 0141** (s výjimkou malého množství bouraného materiálu, kde je možné poplatek zahrnout do jednotkové ceny bourání – tento fakt musí být uveden v doplňujícím textu k položce)</t>
  </si>
  <si>
    <t>969258</t>
  </si>
  <si>
    <t>VYBOURÁNÍ POTRUBÍ DN DO 600MM KANALIZAČ
Vybourání potrubí mezi šachtou u výtoku z RN a šachtou v suchém poldru.
Předpoklad - ŽB DN 600.</t>
  </si>
  <si>
    <t>26=26.000 [A]</t>
  </si>
  <si>
    <t>- položka zahrnuje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položka zahrnuje veškeré další práce plynoucí z technologického předpisu a z platných předpisů</t>
  </si>
  <si>
    <t>SO 102.2</t>
  </si>
  <si>
    <t>Přístupová komunikace západ - část sever</t>
  </si>
  <si>
    <t>Položka 11372: 278.355*2.4=668.052 [A]</t>
  </si>
  <si>
    <t>Položka 11318: (12*0.04)*2.0=0.960 [A]
Položka 11332: 1208.6*2.0=2 417.200 [B]
Položka 12373PAR.1: 386*2.0=772.000 [C]
Celkem: A+B+C=3 190.160 [D]</t>
  </si>
  <si>
    <t>POPLATKY ZA SKLÁDKU
Beton a železobeton, kamenný obklad apod. Předpoklad 2500 kg/m3.
Položka bude čerpána na základě skutečnosti se souhlasem TDS.
Zhotovitel zohlední v ceně možnost využití materiálu v rámci stavby.
U trub uvažováno DN 400 - 304 kg/m; obetonování tl. 100 mm.
U trub uvažováno DN 600 - 564 kg/m; obetonování tl. 100 mm.</t>
  </si>
  <si>
    <t>Položka 11318: (12*0.08)*2.5=2.400 [A]
Položka 11351: (8*0.08*0.25+8*0.05)*2.5=1.400 [B]
Položka 11352: (4*0.15*0.25+4*0.05)*2.5=0.875 [C]
Položka 96615: 0.2*2.5=0.500 [D]
Položka 96616: 1.44*2.5=3.600 [E]
Položka 966346: (16.5)*0.304+(16.5)*(0.8*0.8-3.14*0.28*0.28)*2.5+8*0.304=23.693 [F]
Položka 966358: (11)*0.564+(11)*(1*1-3.14*0.4*0.4)*2.5=19.888 [G]
Celkem: A+B+C+D+E+F+G=52.356 [H]</t>
  </si>
  <si>
    <t>219.385*2=438.770 [A]</t>
  </si>
  <si>
    <t>11318</t>
  </si>
  <si>
    <t>ODSTRANĚNÍ KRYTU ZPEVNĚNÝCH PLOCH Z DLAŽDIC
Odstranění betonové dlažby, včetně lože.
Dlažba předpoklad 80 mm, lože 40 mm.
Plocha měřena digitálně.
Zhotovitel zohlední v ceně možnost využití stávajících nepoškozených kusů.</t>
  </si>
  <si>
    <t>12*(0.08+0.04)=1.440 [A]</t>
  </si>
  <si>
    <t>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</si>
  <si>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ODSTRANĚNÍ PODKLADŮ ZPEVNĚNÝCH PLOCH Z KAMENIVA NESTMELENÉHO
Naložení, odvoz a uložení. Položka včetně odvozu bez ohledu na vzdálenost a uložení na skládku (skládka bude zvolena zhotovitelem).
Plocha odměřena digitálně ze zaměření.
Koeficient 1.3 vyjadřuje přesahy kcí dle VL.
Zhotovitel zohlední v ceně možnost využití materiálu v rámci stavby.
Položka bude čerpána dle skutečnosti.</t>
  </si>
  <si>
    <t>Polní cesty: (908+1502)*0.5=1 205.000 [A]
Zámková dlažba: 12*0.25*1.2=3.600 [B]
Celkem: A+B=1 208.600 [C]</t>
  </si>
  <si>
    <t>11351</t>
  </si>
  <si>
    <t>ODSTRANĚNÍ ZÁHONOVÝCH OBRUBNÍKŮ
Včetně dopravy a uložení na skládku bez ohledu na vzdálenost. Včetně betonového lože.</t>
  </si>
  <si>
    <t>2*4=8.000 [A]</t>
  </si>
  <si>
    <t>11352</t>
  </si>
  <si>
    <t>ODSTRANĚNÍ CHODNÍKOVÝCH A SILNIČNÍCH OBRUBNÍKŮ BETONOVÝCH
Včetně dopravy a uložení na skládku bez ohledu na vzdálenost. Včetně betonového lože.</t>
  </si>
  <si>
    <t>FRÉZOVÁNÍ ZPEVNĚNÝCH PLOCH ASFALTOVÝCH
Zhotovitel provede vzorkování a zkoušení dle vyhlášky č. 130/2019 Sb.
Na základě zkoušek zhotovitel v ceně zohlední možnost použití materiálu zpět na stavbě. Položka včetně odvozu materiálu bez ohledu na vzdálenost (skládka zvolena zhotovitelem).
Poplatky za uložení na případnou skládku jsou vykázány v samostatné položce.
Koeficient 1.05 vyjadřuje přesahy kce dle VL.
Plocha odměřena digitálně ze zaměření. Tloušťky asfaltů uvažovány dle diagnostikky vozovky.
Polní cesta ZÚ kú: realizace po roce 2006 - nepředpokládá se přítomnost PAU -&gt; ZAS-T3.
ZÚ - km 1,280: realizace po roce 2019 - nepředpokládá se přítomnost PAU -&gt; ZAS-T3. Uvažováno PN 502.
Na základě výše uvedených skutečností je předpokládáno přeřazení na základě zkoušek do ZAS-T1 a ZAS-T2.</t>
  </si>
  <si>
    <t>(908+1502)*0.11*1.05=278.355 [A]</t>
  </si>
  <si>
    <t>344=344.000 [A]</t>
  </si>
  <si>
    <t>ODKOP PRO SPOD STAVBU SILNIC A ŽELEZNIC TŘ. I PARAMETRICKY
Položka s odvozem na mezideponii pro možnost dalšího využití v rámci stavby (v případě alternativního umístění mezideponie položka bez ohledu na vzdálenost - věcí zhotovitele), popřípadě na řízenou skládku, nebo na místo určené objednatelem.
Položka bude čerpána dle skutečnosti.
Hodnota viz bilance prací - včetně příkopů, pod. drenáží, propustků apod.
Zemina podmínečně vhodná dle IGP.
Dlažba z lomového kamene (v bilanci prací započtena tl. 0,18 m) - propustky. Odkop u norných stěn započten v bilanci.</t>
  </si>
  <si>
    <t xml:space="preserve">Bilance: 2174=2 174.000 [A]
Navážka: 386=386.000 [B]
Propustky - dlažba z lomového kamene: (6+71*1.12)*0.17=14.538 [C]
Zatrubněné sjezdy: 
km 0,96685: (11.8*1.8)*0.200=4.248 [D]
km 1,29044: (13.1*1.8)*0.200=4.716 [E]
km 1,39650: (16.4*1.8)*0.200=5.904 [F]
km 1,47432: (14.3-1.8)*0.200=2.500 [G]
Celkem: A+B+C+D+E+F+G=2 591.906 [H]
</t>
  </si>
  <si>
    <t>položka zahrnuje:
- v případě zpětného použití případný odvoz a uložení na mezideponii
- odvoz přebytku na skládku, vč. uložení a poplatku za skládku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</si>
  <si>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Bilance: 1700=1 700.000 [A]
Sjezd km 0,96685: 55*0.5*1.3=35.750 [B]
Sjezd km 1,29044: 62*0.5*1.3=40.300 [C]
Sjezd km 1,39650: 55*0.5*1.3=35.750 [D]
Sjezd km 1.47432: 40*0.5*1.3=26.000 [E]
Sjezd RS: 7*0.5*1.3=4.550 [F]
Celkem: A+B+C+D+E+F=1 842.350 [G]</t>
  </si>
  <si>
    <t>ODKOP PRO SPOD STAVBU SILNIC A ŽELEZNIC TŘ. I PARAMETRICKY
Položka s odvozem na mezideponii pro možnost dalšího využití v rámci stavby (v případě alternativního umístění mezideponie položka bez ohledu na vzdálenost - věcí zhotovitele), popřípadě na řízenou skládku, nebo na místo určené objednatelem.
Položka bude čerpána dle skutečnosti.
Trubní propustek km 1,16686. Odkop nad troubami součástí bilance.
Zemina podmínečně vhodná dle IGP.</t>
  </si>
  <si>
    <t>Pod troubami: 4.4*0.15*10.5=6.930 [A]
Vtok: 6*1.82*0.35+6*1.27*1.12*0.35=6.809 [B]
Vtok - odkop za prahy - trouby: 4.4*(0.55+0.4)=4.180 [C]
Vtok - odkop za prahy: 6*(0.17+0.3)=2.820 [D]
Výtok - odkop za prahy - trouby: 4.4*(0.55+0.4)=4.180 [E]
Výtok - odkop za prahy: 6*2.5=15.000 [F]
Celkem: A+B+C+D+E+F=39.919 [G]</t>
  </si>
  <si>
    <t>245=245.000 [A]</t>
  </si>
  <si>
    <t>položka zahrnuje:
- v případě zpětného použití případný odvoz a uložení na mezideponii
- odvoz přebytku na skládku, vč. uložení a poplatku za skládku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</si>
  <si>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734=734.000 [A]</t>
  </si>
  <si>
    <t>17111: 1631.3=1 631.300 [A]
17411: 21.12=21.120 [B]
Celkem: A+B=1 652.420 [C]</t>
  </si>
  <si>
    <t>Bilance: 1700+734+791=3 225.000 [A]
Sjezd km 0,96685: 55*0.5*1.3=35.750 [B]
Sjezd km 1,29044: 62*0.5*1.3=40.300 [C]
Sjezd km 1,39650: 55*0.5*1.3=35.750 [D]
Sjezd km 1.47432: 40*0.5*1.3=26.000 [E]
Sjezd RS: 7*0.5*1.3=4.550 [F]
Celkem: A+B+C+D+E+F=3 367.350 [G]</t>
  </si>
  <si>
    <t>VYKOPÁVKY ZE ZEMNÍKŮ A SKLÁDEK TŘ. I
Ornice v rámci stavby.
Viz 18222, 18232.</t>
  </si>
  <si>
    <t>(2391.48+3523)*0.15=887.172 [A]</t>
  </si>
  <si>
    <t>VYKOPÁVKY ZE ZEMNÍKŮ A SKLÁDEK TŘ. I
Vodorovná a svislá doprava, odvoz přebytků na řízenou skládku, bez ohledu na vzdálenost.
Položka bude čerpána na základě skutečnosti. Zhotovitel zohlední v ceně možnost přímého odvozu části přebytečného materiálu bez mezidepononie.</t>
  </si>
  <si>
    <t>219.385=219.385 [A]</t>
  </si>
  <si>
    <t>12383PAR.1: 245=245.000 [A]
132833.1: 28=28.000 [B]
132833.1: 17.058=17.058 [C]
Celkem: A+B+C=290.058 [D]</t>
  </si>
  <si>
    <t>12383PAR.2: 734=734.000 [A]</t>
  </si>
  <si>
    <t>HLOUBENÍ RÝH ŠÍŘ DO 2M PAŽ I NEPAŽ TŘ. I, ODVOZ DO 3KM
Položka s odvozem na mezideponii pro možnost dalšího využití v rámci stavby (v případě alternativního umístění mezideponie položka bez ohledu na vzdálenost), popřípadě na řízenou skládku, nebo na místo určené objednatelem.
Norné stěny.
Položka bude čerpána dle skutečnosti, položka včetně pažení.
Zemina podmínečně vhodná dle IGP.
Délka odměřena digitálně z koordinační situace.
LS - levá strana, PS - pravá strana.</t>
  </si>
  <si>
    <t>Práh LS: 0.8*0.4*0.8+0.4*0.4*0.8*1.12+0.4*0.4*0.8*1.08=0.538 [A]
Práh PS: 0.6*0.4*0.8+2.15*0.4*0.8*1.08+1.6*0.4*0.8*1.12=1.508 [B]
Norná stěna LS: 4.4*1.05*0.75=3.465 [C]
Norná stěna PS: 4.4*1.05*0.65=3.003 [D]
Norná stěna PS: 4.4*1.05*0.8=3.696 [E]
Práh PS: 0.6*0.4*0.8+0.75*0.4*0.8*1.08+1.9*0.4*0.8*1.12=1.132 [F]
Celkem: A+B+C+D+E+F=13.342 [G]</t>
  </si>
  <si>
    <t>HLOUBENÍ RÝH ŠÍŘ DO 2M PAŽ I NEPAŽ TŘ. I, ODVOZ DO 3KM
Položka s odvozem na mezideponii pro možnost dalšího využití v rámci stavby (v případě alternativního umístění mezideponie položka bez ohledu na vzdálenost), popřípadě na řízenou skládku, nebo na místo určené objednatelem.
Propustky - sjezdy.
Položka bude čerpána dle skutečnosti, položka včetně pažení.
Zemina podmínečně vhodná dle IGP.
Délka odměřena digitálně z koordinační situace.</t>
  </si>
  <si>
    <t>km 0,96685: 2*(0.6*0.3*0.8+1.4*0.3*0.8*1.08+1.6*0.3*0.8*1.12)+2*1.7*0.8*0.5=3.234 [A]
km 1,29044: 2*(0.6*0.3*0.8+1.2*0.3*0.8*1.08+1.8*0.3*0.8*1.12)+2*1.7*0.8*0.5=3.238 [B]
km 1,39650: 2*(0.6*0.3*0.8+1.85*0.3*0.8*1.08+2.0*0.3*0.8*1.12)+2*1.7*0.8*0.5=3.682 [C]
km 1,47432: 2*(0.6*0.3*0.8+1.85*0.3*0.8*1.08+1.3*0.3*0.8*1.12)+2*1.7*0.8*0.5=3.306 [D]
Celkem: A+B+C+D=13.460 [E]</t>
  </si>
  <si>
    <t>HLOUBENÍ RÝH ŠÍŘ DO 2M PAŽ I NEPAŽ TŘ. I, ODVOZ DO 3KM
Položka s odvozem na mezideponii pro možnost dalšího využití v rámci stavby (v případě alternativního umístění mezideponie položka bez ohledu na vzdálenost), popřípadě na řízenou skládku, nebo na místo určené objednatelem.
Propustek km 1,16686.
Položka bude čerpána dle skutečnosti, položka včetně pažení.
Zemina podmínečně vhodná dle IGP.
Délka odměřena digitálně z koordinační situace.</t>
  </si>
  <si>
    <t>Práh vtok: 6*0.25*0.8=1.200 [A]
Práh vtok - čelo: 0.5*4.4*0.8+0.25*1*4.4=2.860 [B]
Práh výtok - čelo: 0.5*4.4*0.8+0.25*1*4.4=2.860 [C]
Práh výtok: 6*0.25*0.8=1.200 [D]
Celkem: A+B+C+D=8.120 [E]</t>
  </si>
  <si>
    <t>HLOUBENÍ RÝH ŠÍŘ DO 2M PAŽ I NEPAŽ TŘ. I, ODVOZ DO 3KM
Položka s odvozem na mezideponii pro možnost dalšího využití v rámci stavby (v případě alternativního umístění mezideponie položka bez ohledu na vzdálenost), popřípadě na řízenou skládku, nebo na místo určené objednatelem.
Vsakovací rýha zemní pláně.
Položka bude čerpána dle skutečnosti, položka včetně pažení.
Zemina podmínečně vhodná dle IGP.
Plocha odměřena digitálně z koordinační situace.</t>
  </si>
  <si>
    <t>km 1.210 - 1.290: (1290-1210)*1.15=92.000 [A]</t>
  </si>
  <si>
    <t>HLOUBENÍ RÝH ŠÍŘ DO 2M PAŽ I NEPAŽ TŘ. II, ODVOZ DO 3KM
Položka s odvozem na mezideponii pro možnost dalšího využití v rámci stavby (v případě alternativního umístění mezideponie položka bez ohledu na vzdálenost), popřípadě na řízenou skládku, nebo na místo určené objednatelem.
Vsakovací rýha zemní pláně.
Položka bude čerpána dle skutečnosti, položka včetně pažení.
Zemina podmínečně vhodná dle IGP.
Plocha odměřena digitálně z koordinační situace.</t>
  </si>
  <si>
    <t>km 1.210 - 1.290: (1290-1210)*0.35=28.000 [A]</t>
  </si>
  <si>
    <t>16.5*1.6*0.8-16.5*3.14*0.28*0.28=17.058 [A]</t>
  </si>
  <si>
    <t>12373PAR.1: 2591.906=2 591.906 [A]
12373PAR.2: 1842.35=1 842.350 [B]
12373PAR.3: 39.919=39.919 [C]
12383PAR.1: 245=245.000 [D]
12383PAR.2: 734=734.000 [E]
132733.1: 13.342=13.342 [F]
132733.2: 13.46=13.460 [G]
132733.3: 8.12=8.120 [H]
132733.4: 92=92.000 [I]
132833.1: 28=28.000 [J]
132833.1: 17.058=17.058 [K]
Celkem: A+B+C+D+E+F+G+H+I+J+K=5 625.155 [L]</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</si>
  <si>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</si>
  <si>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Bilance: 1594=1 594.000 [A]
Propustek km 1,16686:
Vtok - odkop za prahy - trouby: 4.4*(0.55+0.4)=4.180 [B]
Vtok - odkop za prahy: 6*(0.17+0.3)=2.820 [C]
Výtok - odkop za prahy - trouby: 4.4*(0.55+0.4)=4.180 [D]
Výtok - odkop za prahy: 6*2.5=15.000 [E]
Zatrubněné sjezdy (zásyp mezi AZ a podkl. bet): 
km 0,96685: (11.8)*2*0.1=2.360 [F]
km 1,29044: (13.1)*2*0.1=2.620 [G]
km 1,39650: (16.4)*2*0.1=3.280 [H]
km 1,47432: (14.3)*2*0.1=2.860 [I]
Celkem: A+B+C+D+E+F+G+H+I=1 631.300 [J]</t>
  </si>
  <si>
    <t>Bilance: 1700+734+791=3 225.000 [A]
Sjezd km 0,96685: 55*0.5*1.3=35.750 [B]
Sjezd km 1,29044: 62*0.5*1.3=40.300 [C]
Sjezd km 1,39650: 55*0.5*1.3=35.750 [D]
Sjezd km 1.47432: 40*0.5*1.3=26.000 [E]
Sjezd RS: 7*0.5*1.3=4.550 [F]
Celkem: A+B+C+D+E+F=3 367.350 [G]</t>
  </si>
  <si>
    <t>340=340.000 [A]</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</si>
  <si>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svahování, hutnění a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</si>
  <si>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ZÁSYP JAM A RÝH ZEMINOU SE ZHUTNĚNÍM
Zásyp rýhy po odstranění trubní propusti.
Využití lokálního materiálu, položka včetně dopravy bez ohledu na vzdálenost, včetně nutných úprav zeminy, např. promísení, úprava křivky zrnitost, doplnění materiálu (včetně nákupu a opatření) apod.
Položka bude čerpána dle skutečnosti.</t>
  </si>
  <si>
    <t>16.5*1.6*0.8=21.120 [A]</t>
  </si>
  <si>
    <t>ZÁSYP JAM A RÝH Z NAKUPOVANÝCH MATERIÁLŮ
Vsakovací rýha pro odvodnění zemní pláně ŠDB 8/16 do hloubky 300 mm, dle ČSN EN 13285.</t>
  </si>
  <si>
    <t>(1290-1210)*0.38=30.400 [A]</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</si>
  <si>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</si>
  <si>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ZÁSYP JAM A RÝH Z NAKUPOVANÝCH MATERIÁLŮ
Vsakovací rýha pro odvodnění zemní pláně ŠDB 16/32 od hloubky 300 mm, dle ČSN EN 13285.</t>
  </si>
  <si>
    <t>(1290-1210)*1.09=87.200 [A]</t>
  </si>
  <si>
    <t>ÚPRAVA PLÁNĚ SE ZHUTNĚNÍM V HORNINĚ TŘ. I
Úprava pláně dle platných TKP a požadavku min. Edef,2 dle projektové dokumentace.
Koeficienty zohledňují průměrnou šířku pláně v dotčených úsecích.
Uvažuje se s plání tvořenou úpravou AZ.
1,30 - koeficient zohledňující přesahy kce.</t>
  </si>
  <si>
    <t>Hlavní trasa: 
0,902-1,000: 100*10.2=1 020.000 [A]
1,000-1,200: 200*9.4=1 880.000 [B]
1,200-1,300: 100*11.2=1 120.000 [C]
1,300-1,400: 100*10.1=1 010.000 [D]
1,400-KÚ: 100*9.5+19*((9.4+4.1)/2)=1 078.250 [E]
Sjezd km 0,96685: 55*1.3=71.500 [F]
Sjezd km 1,29044: 62*1.3=80.600 [G]
Sjezd km 1,39650: 55*1.3=71.500 [H]
Sjezd km 1.47432: 40*1.3=52.000 [I]
Sjezd RS: 7*1.3=9.100 [J]
Celkem: A+B+C+D+E+F+G+H+I+J=6 392.950 [K]</t>
  </si>
  <si>
    <t>položka zahrnuje úpravu pláně včetně vyrovnání výškových rozdílů. Míru zhutnění určuje
projekt.</t>
  </si>
  <si>
    <t>1:2.0: 603*1.12=675.360 [A]
1:2.5: 1589*1.08=1 716.120 [B]
Celkem: A+B=2 391.480 [C]</t>
  </si>
  <si>
    <t>položka zahrnuje:
nutné přemístění ornice z dočasných skládek vzdálených do 50m rozprostření ornice v předepsané tloušťce ve svahu přes 1:5</t>
  </si>
  <si>
    <t>3523=3 523.000 [A]</t>
  </si>
  <si>
    <t>(2391.48+3523)=5 914.480 [A]</t>
  </si>
  <si>
    <t>OPLÁŠTĚNÍ ODVODŇOVACÍCH ŽEBER Z GEOTEXTILIE
Separační a filtrační geotextílie plošné hmotnosti min. 400 g/m2, podélná pevnost v tahu min. 18 kN/m.
Dle položky 212645, 212646, 212647.</t>
  </si>
  <si>
    <t>46*(0.6+0.4+0.6)=73.600 [A]</t>
  </si>
  <si>
    <t>OPLÁŠTĚNÍ ODVODŇOVACÍCH ŽEBER Z GEOTEXTILIE
Separační a filtrační geotextílie plošné hmotnosti min. 400 g/m2, podélná pevnost v tahu min. 18 kN/m.</t>
  </si>
  <si>
    <t>(1290-1210)*(1.8+1.8+0.6)=336.000 [A]</t>
  </si>
  <si>
    <t>VÝZTUŽ ZÁKLADŮ Z KARI SÍTÍ
Viz položka 451324.1
Váha 7,90 kg/m2.
100/100/8</t>
  </si>
  <si>
    <t>10.5*4.4*0.00790=0.365 [A]</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</si>
  <si>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</si>
  <si>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VÝZTUŽ ZÁKLADŮ Z KARI SÍTÍ
Viz položka 451324.2
Váha 3,03 kg/m2.
150/150/6</t>
  </si>
  <si>
    <t>km 0,96685: 11.8*1.8=21.240 [A]
km 1,29044: 13.1*1.8=23.580 [B]
km 1,39650: 16.4*1.8=29.520 [C]
km 1,47432: 14.3*1.8=25.740 [D]
Celkem: A+B+C+D=100.080 [E]
E*0.00303=0.303 [F]</t>
  </si>
  <si>
    <t>PODKLADNÍ A VÝPLŇOVÉ VRSTVY Z PROSTÉHO BETONU C12/15
Podkladní beton C12/15-X0.
Podkladní beton pod nornou stěnu.</t>
  </si>
  <si>
    <t>Norná stěna LS: 4.4*0.1*1.05=0.462 [A]
Norná stěna PS: 4.4*0.1*1.05=0.462 [B]
Norná stěna PS: 4.4*0.1*1.05=0.462 [C]
Celkem: A+B+C=1.386 [D]</t>
  </si>
  <si>
    <t>511*1.09*0.10=55.699 [A]</t>
  </si>
  <si>
    <t>PODKL A VÝPLŇ VRSTVY ZE ŽELEZOBET DO C25/30
Podkladní beton C25/30nXF3.
V případě prohlášení o shodě možné C20/25nXF3.
Propustek km 1,16686.</t>
  </si>
  <si>
    <t>10.5*4.4*0.15=6.930 [A]</t>
  </si>
  <si>
    <t>PODKL A VÝPLŇ VRSTVY ZE ŽELEZOBET DO C25/30
Podkladní beton C25/30nXF3.
V případě prohlášení o shodě možné C20/25nXF3.
Zatrubněné sjezdy,</t>
  </si>
  <si>
    <t>km 0,96685: (11.8-2*0.5)*0.250=2.700 [A]
km 1,29044: (13.1-2*0.5)*0.250=3.025 [B]
km 1,39650: (16.4-2*0.5)*0.250=3.850 [C]
km 1,47432: (14.3-2*0.5)*0.250=3.325 [D]
Celkem: A+B+C+D=12.900 [E]</t>
  </si>
  <si>
    <t>BŘEHOVÉ OPEVNĚNÍ Z FÓLIE
HDPE folie pod zpevněný rigol tl. 1,5 mm, pevnosti v tahu min. 19 N/mm2; vodotěsná, odolná vůči nárazu, chemicky odolná, zdravotně nezávadná, odolná vůči ropným produktům, solím apod.
Kompletní provedení nepropustných příkopů.
Koeficient značí průměrnou šířku fólie.
Odečet nadobrubníkové příkopové tvárnice.</t>
  </si>
  <si>
    <t>Příkopová tvárnice: 588*2.7=1 587.600 [A]
Norná stěna LS: (15+21*1.12+19*1.08)=59.040 [B]
Norná stěna PS: (23+57*1.08+49*1.12)=139.440 [C]
Norná stěna PS: (60+114*1.08+120*1.12)=317.520 [D]
Celkem: A+B+C+D=2 103.600 [E]</t>
  </si>
  <si>
    <t>položka zahrnuje:
- nezbytné zemní práce (např. svahování)
- dodávku a položení předepsané fólie včetně mimostaveništní a vnitrostaveništní dopravy
- úpravu, očištění a ochranu podkladu
- přichycení k podkladu, případně zatížení
- úpravy spojů a zajištění okrajů
- úpravy pro odvodnění
- nutné přesahy</t>
  </si>
  <si>
    <t>511*1.09*0.08=44.559 [A]</t>
  </si>
  <si>
    <t>položka zahrnuje:
- nutné zemní práce (svahování, úpravu pláně a pod.)
- dodání dílce požadovaného tvaru a vlastností, jeho skladování, doprava a osazení do
definitivní polohy, včetně komplexní technologie výroby a montáže dílců, ošetření a ochrana dílců,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
- nezahrnuje podklad pod dlažbu, vykazuje se samostatně položkami SD 45</t>
  </si>
  <si>
    <t>DLAŽBY Z LOMOVÉHO KAMENE NA MC
Dlažba z lomového kamene tl. 200 mm do betonového lože C25/30nXF3 (v případě prohlášení o shodě možné C20/25nXF3) v tl. 150 mm. Spárování maltou MC25-XF4.
Norné stěny.
Odkopy jsou součástí bilance prací, není-li uvedeno jinak,</t>
  </si>
  <si>
    <t>Norná stěna LS: (15+21*1.12+19*1.08)*0.35=20.664 [A]
Norná stěna PS: (23+57*1.08+49*1.12)*0.35=48.804 [B]
Norná stěna PS: (60+114*1.08+120*1.12)*0.35=111.132 [C]
Celkem: A+B+C=180.600 [D]</t>
  </si>
  <si>
    <t>DLAŽBY Z LOMOVÉHO KAMENE NA MC
Dlažba z lomového kamene tl. 200 mm do betonového lože C25/30nXF3 (v případě prohlášení o shodě možné C20/25nXF3) v tl. 150 mm. Spárování maltou MC25-XF4.
Propustek km 1,16686.
Odkopy jsou součástí bilance prací, není-li uvedeno jinak,</t>
  </si>
  <si>
    <t>Vtok: (20.5*1.08+3.6+7.65*1.12)*0.35=12.008 [A]
Výtok: (21*1.08+10.5)*0.35=11.613 [B]
Celkem: A+B=23.621 [C]</t>
  </si>
  <si>
    <t>DLAŽBY Z LOMOVÉHO KAMENE NA MC
Dlažba z lomového kamene tl. 200 mm do betonového lože C25/30nXF3 (v případě prohlášení o shodě možné C20/25nXF3) v tl. 150 mm. Spárování maltou MC25-XF4.
Zatrubněné sjezdy.
Odkopy jsou součástí bilance prací, není-li uvedeno jinak,</t>
  </si>
  <si>
    <t>km 0,96685: (1.5+5.5*1.08+12*1.12)*0.35=7.308 [A]
km 1,29044: (5.5*1.08+15*1.12)*0.35=7.959 [B]
km 1,39650: (1+9.5*1.08+20*1.12)*0.35=11.781 [C]
km 1,47432: (1+22*1.08+24*1.12)*0.35=18.074 [D]
Celkem: A+B+C+D=45.122 [E]</t>
  </si>
  <si>
    <t>STUPNĚ A PRAHY VODNÍCH KORYT Z PROSTÉHO BETONU C30/37
C30/37-XF4.
Norné stěny - prahy.</t>
  </si>
  <si>
    <t>Práh LS: 0.8*0.4*0.8+0.4*0.4*0.8*1.12+0.4*0.4*0.8*1.08=0.538 [A]
Práh PS: 0.6*0.4*0.8+2.15*0.4*0.8*1.08+1.6*0.4*0.8*1.12=1.508 [B]
Práh PS: 0.6*0.4*0.8+0.75*0.4*0.8*1.08+1.9*0.4*0.8*1.12=1.132 [C]
Celkem: A+B+C=3.178 [D]</t>
  </si>
  <si>
    <t>položka zahrnuje:
- nutné zemní práce (hloubení rýh apod.)
- dodání  čerstvého  betonu  (betonové  směsi)  požadované  kvality,  jeho  uložení  do požadovaného tvaru při jakékoliv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doplňkových konstrukcí a vybavení,
- úpravy povrchu pro položení požadované izolace, povlaků a nátěrů, případně vyspravení,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t>
  </si>
  <si>
    <t>STUPNĚ A PRAHY VODNÍCH KORYT Z PROSTÉHO BETONU C30/37
C30/37-XF4.
Podkladní a vtokové a výtokové prahy propustku km 1,16686.</t>
  </si>
  <si>
    <t>STUPNĚ A PRAHY VODNÍCH KORYT Z PROSTÉHO BETONU C30/37
C30/37-XF4.
Podkladní a vtokové a výtokové prahy zatrubněných sjezdů.</t>
  </si>
  <si>
    <t>467385</t>
  </si>
  <si>
    <t>STUPNĚ A PRAHY VOD KORYT ZE ŽELBET DO C30/37 VČET VÝZT
Monolitické bloky norných stěn ze železobetonu včetně výztuže - C30/37-XF4 dle VL.
Předpoklad výztuže 120 kg/m3.</t>
  </si>
  <si>
    <t>Norná stěna LS: 4.4*1.4*1.05-0.8*0.8*1.05=5.796 [A]
Norná stěna PS: 4.4*1.4*1.05-0.8*0.8*1.05=5.796 [B]
Norná stěna PS: 4.4*1.4*1.05-0.8*0.8*1.05=5.796 [C]
Celkem: A+B+C=17.388 [D]</t>
  </si>
  <si>
    <t>položka zahrnuje:
- nutné zemní práce (hloubení rýh apod.)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 dodání betonářské výztuže v požadované kvalitě, stříhání, řezání, ohýbání a spojování do všech požadovaných tvarů (vč. armakošů) a uložení s požadovaným zajištěním polohy a krytí výztuže betonem,</t>
  </si>
  <si>
    <t>KAMENIVO ZPEVNĚNÉ CEMENTEM
Vrstva ze směsi stmelené cementem SC 0/22 C8/10 tl. 130 mm dle ČSN EN 14 227-1
Plocha odměřena digitálně.
Koeficienty zohledňují přesahy konstrukčních vrstev.</t>
  </si>
  <si>
    <t>4251*0.13*1.09=602.367 [A]</t>
  </si>
  <si>
    <t>1252=1 252.000 [A]</t>
  </si>
  <si>
    <t>VOZOVKOVÉ VRSTVY ZE ŠTĚRKODRTI
ŠD-B frakce 0/32 (Ge) dle ČSN EN 13 285 tl. min. 250 mm. Ochranná vrstva komunikace.
Plocha odměřena digitálně.
PN 612 - R-mat dle katalogu polních cest.</t>
  </si>
  <si>
    <t>Sjezd km 0,96685: 55*1.3*0.25=17.875 [A]
Sjezd km 1,29044: 62*1.3*0.25=20.150 [B]
Sjezd km 1,39650: 55*1.3*0.25=17.875 [C]
Sjezd km 1.47432: 40*1.3*0.25=13.000 [D]
Sjezd RS: 7*1.3*0.25=2.275 [E]
Celkem: A+B+C+D+E=71.175 [F]</t>
  </si>
  <si>
    <t>Sjezd km 0,96685: 55*1.02=56.100 [A]
Sjezd km 1,29044: 62*1.02=63.240 [B]
Sjezd km 1,39650: 55*1.02=56.100 [C]
Sjezd km 1.47432: 40*1.02=40.800 [D]
Celkem: A+B+C+D=216.240 [E]</t>
  </si>
  <si>
    <t>- dodání recyklátu v požadované kvalitě
- očištění podkladu
- uložení recyklátu dle předepsaného technologického předpisu, zhutnění vrstvy v předepsané tloušťce
- zřízení vrstvy bez rozlišení šířky, pokládání vrstvy po etapách, včetně pracovních spar a spojů
- úpravu napojení, ukončení
- nezahrnuje postřiky, nátěry</t>
  </si>
  <si>
    <t>645=645.000 [A]</t>
  </si>
  <si>
    <t>4251*1.09=4 633.590 [A]</t>
  </si>
  <si>
    <t>SPOJOVACÍ POSTŘIK Z MODIFIK EMULZE DO 0,5KG/M2
Spojovací postřik (PS-CP) z kationaktivní modifikované asfaltové emulze, množství 0,35 kg/m2 zbytkového pojiva po vyštěpení dle ČSN 73 6129.
Koeficient 1.03 a 1.05 zohledňuje přesahy konstrukčních vrstev mimo obrubníky.</t>
  </si>
  <si>
    <t>4251*1.03+4251*1.05=8 842.080 [A]</t>
  </si>
  <si>
    <t>574B04</t>
  </si>
  <si>
    <t>ASFALTOVÝ BETON PRO OBRUSNÉ VRSTVY MODIFIK ACO 11+, 11S
ACO 11+, PmB 25/55-55(65) tl. 40 mm dle ČSN EN 13 108-1.
Plocha odměřena digitálně.
Koeficienty zahrnují vliv přesahů konstrukce dle vzorových listů v extravilánu mimo obrubníky.</t>
  </si>
  <si>
    <t>4251*1.005*0.04=170.890 [A]</t>
  </si>
  <si>
    <t>ASFALTOVÝ BETON PRO LOŽNÍ VRSTVY MODIFIK ACL 16+, 16S
ACL 16+, PmB 25/55-60(65) tl. 60 mm dle ČSN EN 13 108-1.
Plocha odměřena digitálně.
Koeficienty zahrnují vliv přesahů konstrukce dle vzorových listů.</t>
  </si>
  <si>
    <t>4251*1.03*0.06=262.712 [A]</t>
  </si>
  <si>
    <t>ASFALTOVÝ BETON PRO PODKLADNÍ VRSTVY ACP 16+, 16S
ACP 16+ 50/70 tl. 50 mm dle ČSN EN 13 108-1.
Plocha odměřena digitálně.
Koeficienty zahrnují vliv přesahů konstrukce dle vzorových listů.</t>
  </si>
  <si>
    <t>4251*1.05*0.05=223.178 [A]</t>
  </si>
  <si>
    <t>KRYTY Z BETON DLAŽDIC SE ZÁMKEM ŠEDÝCH TL 80MM DO LOŽE Z KAM
Zámková dlažba tl. 80 mm do lože z drceného kameniva frakce L4/8 (0/4) tl. 40 mm; dle TP 192.</t>
  </si>
  <si>
    <t>7-3.25*0.4=5.700 [A]</t>
  </si>
  <si>
    <t>-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</si>
  <si>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KRYTY Z BETON DLAŽDIC SE ZÁMKEM BAREV RELIÉF TL 80MM DO LOŽE Z KAM
Zámková dlažba tl. 80 mm do lože z drceného kameniva frakce L4/8 (0/4) tl. 40 mm; dle TP 192.
Úpravy pro nevidomé dle vyhlášky č. 398/2009 Sb.
Varovný pás na sjezdu k RS.</t>
  </si>
  <si>
    <t>3.25*0.4=1.300 [A]</t>
  </si>
  <si>
    <t>DRENÁŽNÍ VÝUSŤ Z PROST BETONU
Dle VL z betonu C30/37-XF4.</t>
  </si>
  <si>
    <t>km 0,950: 1=1.000 [A]</t>
  </si>
  <si>
    <t>položka zahrnuje:
- dodání  čerstvého  betonu  (betonové  směsi)  požadované  kvality,  jeho  uložení  do požadovaného tvaru, ošetření a ochranu betonu,
- bednění  požadovaných  konstr. (i ztracené) s úpravou  dle požadované  kvality povrchu betonu, včetně odbedňovacích a odskružovacích prostředků,
- zřízení  všech  požadovaných  otvorů, kapes, výklenků, prostupů, dutin, drážek a pod., vč. ztížení práce a úprav  kolem nich,
- úpravy povrchu pro položení požadované izolace, povlaků a nátěrů, případně vyspravení,
- nátěry zabraňující soudržnost betonu a bednění,
- opatření  povrchů  betonu  izolací  proti zemní vlhkosti v částech, kde přijdou do styku se
zeminou nebo kamenivem</t>
  </si>
  <si>
    <t>899303</t>
  </si>
  <si>
    <t>DOPLŇKY NA POTRUBÍ - POCH
Odstranění a obnova POCH, kompletní provedení včetně chrániček, výkopů, zásypů, odstranění a osazení čichaček apod.
Kompletní dodávka.</t>
  </si>
  <si>
    <t>- Položka zahrnuje veškerý materiál, výrobky a polotovary, včetně mimostaveništní a
vnitrostaveništní dopravy (rovněž přesuny), včetně naložení a složení,případně s uložením.
- položka zásuvky POCH zahrnuje i vodiče z média a z chráničky, event. i vlastní sloupek (pokud není zásuvka umístěna na orientačním sloupku nebo na čichačce).</t>
  </si>
  <si>
    <t>OBETONOVÁNÍ POTRUBÍ ZE ŽELEZOBETONU DO C25/30 VČETNĚ VÝZTUŽE
Beton C25/30nXF3.
V případě prohlášení o shodě možné C20/25nXF3.
Propustek km 1,16686.
KARI 100/100/8.</t>
  </si>
  <si>
    <t>4.4*1.23*12.4-3.14*0.5*0.5*3*12.4=37.907 [A]</t>
  </si>
  <si>
    <t>OBETONOVÁNÍ POTRUBÍ ZE ŽELEZOBETONU DO C25/30 VČETNĚ VÝZTUŽE
Beton C25/30nXF3.
V případě prohlášení o shodě možné C20/25nXF3.
Zatrubněné sjezdy,
KARI 150/150/6.</t>
  </si>
  <si>
    <t>km 0,96685: 11.8*0.400=4.720 [A]
km 1,29044: 13.1*0.400=5.240 [B]
km 1,39650: 16.4*0.400=6.560 [C]
km 1,47432: 14.3*0.400=5.720 [D]
Celkem: A+B+C+D=22.240 [E]</t>
  </si>
  <si>
    <t>Z11g: 8=8.000 [A]
Z11c+Z11d: 86=86.000 [B]
Celkem: A+B=94.000 [C]</t>
  </si>
  <si>
    <t>B 1 + E13: 2=2.000 [A]</t>
  </si>
  <si>
    <t>Položka zahrnuje odstranění, demontáž a odklizení materiálu s odvozem na předepsané
místo</t>
  </si>
  <si>
    <t>SLOUPKY A STOJKY DZ Z OCEL TRUBEK DO PATKY DEMONTÁŽ
Demontáž svislého značení, včetně všech prvků uchycení apod. 
Položka včetně odvozu a uložení na skládku (bez ohledu na vzdálenost) a skládkovného.
Značení u OK bude znovu využito.</t>
  </si>
  <si>
    <t>ZÁHONOVÉ OBRUBY Z BETONOVÝCH OBRUBNÍKŮ ŠÍŘ 80MM
Betonové obrubníky 80x250 mm do betonového lože v min. tl. 100 mm z betonu C25/30nXF3 s opěrkou. 
V případě doložení prohlášení o shodě je možné užít namísto betonu C25/30nXF3 nekonstrukčního betonu C20/25nXF3.
U regulační stanice (RS).</t>
  </si>
  <si>
    <t>4.2=4.200 [A]</t>
  </si>
  <si>
    <t>Položka zahrnuje:
dodání a pokládku betonových obrubníků o rozměrech předepsaných zadávací dokumentací betonové lože i boční betonovou opěrku.</t>
  </si>
  <si>
    <t>SILNIČNÍ A CHODNÍKOVÉ OBRUBY Z BETONOVÝCH OBRUBNÍKŮ ŠÍŘ 150MM
Betonové obrubníky 150x250 mm (150x150 mm, náběhové obrubníky) dl. 1000 mm (500 mm); do betonového lože v min. tl. 150 mm z betonu C25/30nXF3 s opěrkou. 
V případě doložení prohlášení o shodě je možné užít namísto betonu C25/30nXF3 nekonstrukčního betonu C20/25nXF3.</t>
  </si>
  <si>
    <t>9183D3</t>
  </si>
  <si>
    <t>PROPUSTY Z TRUB DN 600MM PLASTOVÝCH
Potrubí z PP DN 600 mm; min. SN 16
Položka včetně seříznutí, prořezů apod.
Zatrubněné sjezdy.</t>
  </si>
  <si>
    <t>km 0,96685: 11.8=11.800 [A]
km 1,29044: 13.1=13.100 [B]
km 1,39650: 16.4=16.400 [C]
km 1,47432: 14.3=14.300 [D]
Celkem: A+B+C+D=55.600 [E]</t>
  </si>
  <si>
    <t>9183F3</t>
  </si>
  <si>
    <t>PROPUSTY Z TRUB DN 1000MM PLASTOVÝCH
Potrubí z PE-HD DN 1000 mm; min. SN 16
Položka včetně seříznutí, prořezů apod.</t>
  </si>
  <si>
    <t>3*13.5=40.500 [A]</t>
  </si>
  <si>
    <t>Položka 917224: 344=344.000 [A]</t>
  </si>
  <si>
    <t>93421</t>
  </si>
  <si>
    <t>HRADÍTKA A STAVIDLOVÉ TABULE RYBNÍKŮ A NÁDRŽÍ ZE DŘEVA
Hradítka norné stěny. Fošny tl. 40mm, dl. 870mm. Impregnace 2x nátěr - viz VL2 2.216 - součástí položky.</t>
  </si>
  <si>
    <t>0.04*0.87*0.6*3*3=0.188 [A]</t>
  </si>
  <si>
    <t>- dílenská dokumentace, včetně technologického předpisu spojování,
- dodání dřeva v požadované kvalitě a výroba konstrukce (vč. pomůcek,  přípravků a prostředků pro výrobu) bez ohledu na náročnost a její objem, dílenská montáž, montážní dokumentace,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jakákoliv doprava a manipulace dílců a montážních sestav, včetně dopravy konstrukce z
výrobny na stavbu,
- montáž konstrukce na stavbě, včetně montážních prostředků a pomůcek a zednických
výpomocí,
- výplň, těsnění a tmelení spar a spojů,
- čištění konstrukce a odstranění všech vrubů (vrypy, otlačeniny a pod.),
- veškeré druhy opracování povrchů, včetně úprav pod nátěry a pod izolaci,
- veškeré druhy dílenských základů a základních nátěrů a povlaků,
- všechny druhy ocelového kotvení,
- dílenskou přejímku a montážní prohlídku, včetně požadovaných dokladů,
- zřízení kotevních otvorů nebo jam, nejsou-li částí jiné konstrukce, jejich úpravy, očištění a ošetření,
- osazení kotvení nebo přímo částí konstrukce do podpůrné konstrukce nebo do zeminy,
- výplň  kotevních  otvorů (případně podlití patních desek) maltou, betonem nebo jinou speciální hmotou, vyplnění jam zeminou,
- ošetření kotevní oblasti proti vzniku trhlin, vlivu povětrnosti a pod.,
- osazení značek, včetně jejich zaměření.
Dokumentace pro zadání stavby může dále předepsat, že cena položky ještě obsahuje např.:
- veškeré úpravy dřeva pro zlepšení jeho užitných vlastností (impregnace, zpevňování a pod.),
- veškeré druhy povrchových úprav,</t>
  </si>
  <si>
    <t>870-28=842.000 [A]</t>
  </si>
  <si>
    <t>93650</t>
  </si>
  <si>
    <t>DROBNÉ DOPLŇK KONSTR KOVOVÉ
Vodítka norných stěn. U profil č. 65, hm 7,09 kg/m.</t>
  </si>
  <si>
    <t xml:space="preserve">KG        </t>
  </si>
  <si>
    <t>3*(2*3)*1*7.09=127.620 [A]</t>
  </si>
  <si>
    <t>- dílenská dokumentace, včetně technologického předpisu spojování,
- dodání  materiálu  v požadované kvalitě a výroba konstrukce i dílenská (včetně  pomůcek, přípravků a prostředků pro výrobu) bez ohledu na náročnost a její hmotnost, dílenská montáž,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jakákoliv doprava a manipulace dílců  a  montážních  sestav,  včetně  dopravy konstrukce z
výrobny na stavbu,
- montáž konstrukce na staveništi, včetně montážních prostředků a pomůcek a zednických
výpomocí,
- montážní dokumentace včetně technologického předpisu montáže,
- výplň, těsnění a tmelení spar a spojů,
- čištění konstrukce a odstranění všech vrubů (vrypy, otlačeniny a pod.),
- veškeré druhy opracování povrchů, včetně úprav pod nátěry a pod izolaci,
- veškeré druhy dílenských základů a základních nátěrů a povlaků,
- všechny druhy ocelového kotvení,
- dílenskou přejímku a montážní prohlídku, včetně požadovaných dokladů,
- zřízení kotevních otvorů nebo jam, nejsou-li částí jiné konstrukce, jejich úpravy, očištění a ošetření,
- osazení kotvení nebo přímo částí konstrukce do podpůrné konstrukce nebo do zeminy,
- výplň kotevních otvorů  (příp.  podlití  patních  desek)  maltou,  betonem  nebo  jinou speciální hmotou, vyplnění jam zeminou,
- ošetření kotevní oblasti proti vzniku trhlin, vlivu povětrnosti a pod.,
- osazení nivelačních značek, včetně jejich zaměření, označení znakem výrobce a vyznačení letopočtu.
Dokumentace pro zadání stavby může dále předepsat že cena položky ještě obsahuje
například:</t>
  </si>
  <si>
    <t>B1 + E13: 1*0.5*0.5*0.8=0.200 [A]</t>
  </si>
  <si>
    <t>BOURÁNÍ KONSTRUKCÍ ZE ŽELEZOBETONU
Bourání čel trubních propustí, říms, odvodňovacích prvků apod. Kompletní provedení, včetně odstranění zábradlí, doplňkových kcí, stavítek, mříží apod. Odvoz bez ohledu na vzdálenost.
Mimo ŽB kce včetně poplatku za skládku, odvozu a uložení na skládku.
Položka bude čerpána dle skutečnosti po odkrytí.
Položka včetně zaslepení na výtoku.</t>
  </si>
  <si>
    <t>Čelo (zasypáno - odhad): 1.5*0.8*0.4+1.5*0.8*0.8=1.440 [A]</t>
  </si>
  <si>
    <t>966346</t>
  </si>
  <si>
    <t>BOURÁNÍ PROPUSTŮ Z TRUB DN DO 400MM
Odstranění ŽB trub, včetně případného obetonování a zbývajících prvků trubního propustku.
Položka včetně zaslepení na výtoku - dobetonávka C30/37-XF4.</t>
  </si>
  <si>
    <t>Cca km 1,390: 16.5=16.500 [B]
Cca km 1,470: 8=8.000 [C]
Celkem: B+C=24.500 [D]</t>
  </si>
  <si>
    <t>BOURÁNÍ PROPUSTŮ Z TRUB DN DO 600MM
Odstranění ŽB trub, včetně případného obetonování a zbývajících prvků trubního propustku.
Položka bude čerpána dle skutečnosti po odkrytí (propustek nenalezen). Položka četně výkopů, zásypů rýhy apod. - kompletní dodávka.</t>
  </si>
  <si>
    <t>km 1,166: 11=11.000 [A]</t>
  </si>
  <si>
    <t>SO 103</t>
  </si>
  <si>
    <t>Úprava komunikace III/32118</t>
  </si>
  <si>
    <t>Položka 11372.1: 158.844*2.4=381.226 [A]
Položka 11372.2: 2*2.4=4.800 [B]
Celkem: A+B=386.026 [C]</t>
  </si>
  <si>
    <t>Položka 11334: 47.16*2.3=108.468 [A]</t>
  </si>
  <si>
    <t>Položka 11332: 176.457*2=352.914 [A]
Položka 12924: 132*0.2*2.0=52.800 [B]
Celkem: A+B=405.714 [C]</t>
  </si>
  <si>
    <t>POPLATKY ZA SKLÁDKU
Beton a železobeton, kamenný obklad apod. Předpoklad 2500 kg/m3.
Položka bude čerpána na základě skutečnosti se souhlasem TDS.
Zhotovitel zohlední v ceně možnost využití materiálu v rámci stavby.
U trub uvažováno DN 400 - 304 kg/m; obetonování tl. 100 mm.
U trub uvažováno DN 600 - 564 kg/m; obetonování tl. 100 mm.
Příkopové tvárnice: hmotnost předpokládána 134 kg/m
Prefa čelo - předpoklad hmotnosti 1060 kg.</t>
  </si>
  <si>
    <t>Položka 11328: 87*0.134+87*0.1*2.5=33.408 [A]
Položka 11351.1: ((63+65)*0.08*0.25+(63+65)*0.05)*2.5=22.400 [B]
Položka 11352.1: (62*0.15*0.25+62*0.05)*2.5=13.563 [C]
Položka 96615.1: 2.25*2.5=5.625 [D]
Položka 96615.2: 3.2*2.5=8.000 [E]
Položka 96615.3: 3.336*2.5=8.340 [F]
Položka 96616: 2*1.06+(7.188)*2.5=20.090 [G]
Položka 966358: (12.3)*0.564+12.3*((0.8+0.1+0.1)^2-3.14*0.4*0.4)*2.5=22.238 [H]
Celkem: A+B+C+D+E+F+G+H=133.664 [I]</t>
  </si>
  <si>
    <t>POPLATKY ZA SKLÁDKU
Zemina, předpoklad 2000kg/m3.
Položka bude čerpána na základě skutečnosti se souhlasem TDS.
Zhotovitel zohlední v ceně možnost využití materiálu v rámci stavby.</t>
  </si>
  <si>
    <t>Položka 11130: 505*0.15*2=151.500 [A]
Položka 212645: (22+47+5)*0.3*2=44.400 [B]
Celkem: A+B=195.900 [C]</t>
  </si>
  <si>
    <t>POPLATKY ZA SKLÁDKU
Přebytečná zemina / hornina. Uložení na řízenou skládku – bez ohledu na vzdálenost. Předpoklad 2000 kg/m3.
Položka bude čerpána na základě skutečnosti.</t>
  </si>
  <si>
    <t>41.811*2=83.622 [A]</t>
  </si>
  <si>
    <t>03730</t>
  </si>
  <si>
    <t>POMOC PRÁCE ZAJIŠŤ NEBO ZŘÍZ OCHRANU INŽENÝRSKÝCH SÍTÍ
Ochrana stožárů a veřejného osvětlení po dobu výstavby, zajištění jejich stability, včetně ochrany kabelů podél III/32118h.
Kompletní položka.</t>
  </si>
  <si>
    <t>zahrnuje objednatelem povolené náklady na požadovaná zařízení zhotovitele</t>
  </si>
  <si>
    <t>11130</t>
  </si>
  <si>
    <t>SEJMUTÍ DRNU
Sejmutí drnu v místě RN a osazení obrubníků. 
Cena s odvozem na skládku bez ohledu na vzdálenost.
Uvažovat ztížení filtračními geotextíliemi (včetně uložení na skládku a skládkovného, bez ohledu na vzdálenost).</t>
  </si>
  <si>
    <t>(120+281)+44+60=505.000 [A]</t>
  </si>
  <si>
    <t>včetně vodorovné dopravy  a uložení na skládku</t>
  </si>
  <si>
    <t>11328</t>
  </si>
  <si>
    <t>ODSTRANĚNÍ PŘÍKOPŮ, ŽLABŮ A RIGOLŮ Z PŘÍKOPOVÝCH TVÁRNIC
Odstranění stávajících příkopových tvárnic mezi stezkou pro chodce a cyklisty a komunikací III/32118h.
0,5 příkopová tvárnice - hmotnost 67 kg.
Včetně betonového lože.</t>
  </si>
  <si>
    <t>87*0.6=52.200 [A]</t>
  </si>
  <si>
    <t>Položka zahrnuje odstranění tvárnic včetně podkladu,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</si>
  <si>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ODSTRANĚNÍ PODKLADŮ ZPEVNĚNÝCH PLOCH Z KAMENIVA NESTMELENÉHO
Naložení, odvoz a uložení. Položka včetně odvozu bez ohledu na vzdálenost a uložení na skládku (skládka bude zvolena zhotovitelem).
Plocha odměřena digitálně ze zaměření.
Koeficienty vyjadřuje přesahy kcí dle VL.
Zhotovitel zohlední v ceně možnost využití materiálu v rámci stavby.
Položka bude čerpána dle skutečnosti.</t>
  </si>
  <si>
    <t>Ochranná vrstva - silnice III. třídy u ŠA: 170*0.15*1.3=33.150 [A]
Ochranná vrstva - společná stezka u ŠA: 248*0.3*1.3=96.720 [B]
U OK (DN 800): (1.7+0.5+0.5)*0.27*6=4.374 [C]
OK KŠ: (2.8+0.5)*(2.5+0.5)*0.27=2.673 [D]
UV: 2*1.5*1.5*0.27=1.215 [E]
Stezka pro chodce a cyklisty u OK: 33*0.3*1.35=13.365 [F]
Stávající sjezd s propustkem DN 600 (předpoklad R-mat + ŠD) u OK: 48*0.4*1.3=24.960 [G]
Celkem: A+B+C+D+E+F+G=176.457 [H]</t>
  </si>
  <si>
    <t>ODSTRANĚNÍ PODKLADU ZPEVNĚNÝCH PLOCH S CEMENT POJIVEM
Naložení, odvoz a uložení. Položka včetně odvozu bez ohledu na vzdálenost a uložení na skládku (skládka bude zvolena zhotovitelem).
Plocha odměřena digitálně ze zaměření.
Koeficient 1.2 vyjadřuje přesahy kcí dle VL.
Zhotovitel zohlední v ceně možnost využití materiálu v rámci stavby.
Položka bude čerpána dle skutečnosti.</t>
  </si>
  <si>
    <t>U závod ŠA dle diagnostiky: 217*0.15*1.2=39.060 [A]
U OK (DN 800): (1.7+0.75+0.75)*0.2*6=3.840 [B]
OK (KŠ): (2.8+1.00)*(2.5+1.00)*0.2=2.660 [C]
AZ UV: 2*2.0*2.0*0.2=1.600 [D]
Celkem: A+B+C+D=47.160 [E]</t>
  </si>
  <si>
    <t>ODSTRANĚNÍ ZÁHONOVÝCH OBRUBNÍKŮ
Včetně dopravy a uložení na skládku bez ohledu na vzdálenost. Včetně betonového lože.
Oblast u závodu Škoda Auto a.s.</t>
  </si>
  <si>
    <t>64+61=125.000 [A]</t>
  </si>
  <si>
    <t>ODSTRANĚNÍ CHODNÍKOVÝCH A SILNIČNÍCH OBRUBNÍKŮ BETONOVÝCH
Včetně dopravy a uložení na skládku bez ohledu na vzdálenost. Včetně betonového lože.
Oblast u závodu Škoda Auto a.s.</t>
  </si>
  <si>
    <t>62=62.000 [A]</t>
  </si>
  <si>
    <t>FRÉZOVÁNÍ ZPEVNĚNÝCH PLOCH ASFALTOVÝCH
Zhotovitel provede vzorkování a zkoušení dle vyhlášky č. 130/2019 Sb.
Na základě zkoušek zhotovitel v ceně zohlední možnost použití materiálu zpět na stavbě. Položka včetně odvozu materiálu bez ohledu na vzdálenost (skládka zvolena zhotovitelem).
Poplatky za uložení na případnou skládku jsou vykázány v samostatné položce.
Koeficienty vyjadřují přesahy konstrukcí,
Plocha odměřena digitálně ze zaměření. Tloušťky asfaltů uvažovány dle diagnostiky vozovky.
Hlavní komunikace - odečty reflektují odskoky vrstev dle vzorového řezu.
Hlavní komunikace: realizace po roce 2003 - nepředpokládá se přítomnost PAU -&gt; ZAS-T3.
Společné stezky pro chodce a cyklisty: realizace po roce 2006 - nepředpokládá se přítomnost PAU -&gt; ZAS-T3.
Na základě výše uvedených skutečností je předpokládáno přeřazení na základě zkoušek do ZAS-T1 a ZAS-T2.</t>
  </si>
  <si>
    <t>Hlavní komunikace: 577*0.26*1.1-0.9*156*0.20-156*1.05*0.15=112.372 [A]
Společné stezky: 248*0.11*1.05=28.644 [B]
U OK (DN 800): (1.224+1.296+0.912)=3.432 [C]
OK KŠ: (0.528+0.6048+0.4576)=1.590 [D]
UV: (0.5408+0.6912+0.5808)=1.813 [E]
Obrubníky: 33*0.16*1.36=7.181 [F]
Stezka pro chodce a cyklisty: 33*0.11*1.05=3.812 [G]
Celkem: A+B+C+D+E+F+G=158.844 [H]</t>
  </si>
  <si>
    <t>FRÉZOVÁNÍ ZPEVNĚNÝCH PLOCH ASFALTOVÝCH
Zhotovitel provede vzorkování a zkoušení dle vyhlášky č. 130/2019 Sb.
Na základě zkoušek zhotovitel v ceně zohlední možnost použití materiálu zpět na stavbě. Položka včetně odvozu materiálu bez ohledu na vzdálenost (skládka zvolena zhotovitelem).
Poplatky za uložení na případnou skládku jsou vykázány v samostatné položce.
Koeficient vyjadřuje přesahy kce dle VL.
Plocha odměřena digitálně ze zaměření.
Položka bypassu - bude čerpána v případě významného poškození (mimo SO 208) - provádění po roce 2017 - zařazení ZAS-T3.
Na základě výše uvedených skutečností je předpokládáno přeřazení na základě zkoušek do ZAS-T1 a ZAS-T2.</t>
  </si>
  <si>
    <t>50*0.04=2.000 [A]</t>
  </si>
  <si>
    <t>U závodu ŠA: 24=24.000 [A]
Bypass OK: 64+4=68.000 [B]
Celkem: A+B=92.000 [C]</t>
  </si>
  <si>
    <t>Bilance: 352=352.000 [A]
RN: (281*0.15+120*0.15*1.05)=61.050 [B]
Celkem: A+B=413.050 [C]</t>
  </si>
  <si>
    <t>Bilance: 488=488.000 [A]
AZ u OK I/14 - DN 800: (1.7+0.25+0.25)*6*0.5=6.600 [B]
AZ KŠ: 2.8*2.5*0.5=3.500 [C]
AZ UV: 2*1.0*1.0*0.5=1.000 [D]
Společná stezka pro chodce a cyklisty: 31*0.5*1.3=20.150 [E]
Celkem: A+B+C+D+E=519.250 [F]</t>
  </si>
  <si>
    <t>Bilance: 59=59.000 [A]
Položka 17411: 40.913=40.913 [B]
Celkem: A+B=99.913 [C]</t>
  </si>
  <si>
    <t>Bilance: 488+25=513.000 [A]
OK (DN 800): (1.7+0.25+0.25)*6*0.5=6.600 [B]
AZ KŠ: 2.8*2.5*0.5-1.8*1.5*0.5=2.150 [C]
AZ UV: 2*1.0*1.0*0.5-2*3.14*0.275*0.275*0.5=0.763 [D]
Společná stezka pro chodce a cyklisty: 31*0.5*1.3=20.150 [E]
Celkem: A+B+C+D+E=542.663 [F]</t>
  </si>
  <si>
    <t>VYKOPÁVKY ZE ZEMNÍKŮ A SKLÁDEK TŘ. I
Přesuny zeminy a horniny v rámci stavby, parametry dle ČSN 73 6133.
Naložení a odvoz na požadované místo, včetně složení - kompletní provedení.
Položka bez ohledu na vzdálenost.
Zásypy a násypové zeminy.
Materiál čerpán z materiálu v rámci stavby.</t>
  </si>
  <si>
    <t>Společná stezka pro chodce a cyklisty: 31*0.5*1.3=20.150 [A]
RN: (281*0.65+120*0.65*1.2/2)=229.450 [B]
Obrubníky: (64-6)*(0.5*0.5+0.5*0.5/2)=21.750 [C]
Přípojky UV: 1*2*(6.5+2)-(6.5+2)*1.2*0.35*0.35=15.751 [D]
Celkem: A+B+C+D=287.101 [E]</t>
  </si>
  <si>
    <t>VYKOPÁVKY ZE ZEMNÍKŮ A SKLÁDEK TŘ. I
Ornice v rámci stavby.
Viz 18232.</t>
  </si>
  <si>
    <t>Závod ŠA: 225*0.15=33.750 [A]
RN + OK: (60+455)*0.15=77.250 [B]
Celkem: A+B=111.000 [C]</t>
  </si>
  <si>
    <t>41.811=41.811 [A]</t>
  </si>
  <si>
    <t>12924</t>
  </si>
  <si>
    <t>ČIŠTĚNÍ KRAJNIC OD NÁNOSU TL. DO 200MM
Odstranění stávajících nezpevněných krajnic.</t>
  </si>
  <si>
    <t>U závodu ŠA: 76=76.000 [A]
U OK: (60)*0.75=45.000 [B]
Společná stezka pro chodce a cyklisty: 11=11.000 [C]
Celkem: A+B+C=132.000 [D]</t>
  </si>
  <si>
    <t>Součástí položky je vodorovná a svislá doprava, přemístění, přeložení, manipulace s materiálem a uložení na skládku.
Nezahrnuje poplatek za skládku, který se vykazuje v položce 0141** (s výjimkou malého množství  materiálu, kde je možné poplatek zahrnout do jednotkové ceny položky – tento fakt musí být uveden v doplňujícím textu k položce)</t>
  </si>
  <si>
    <t>HLOUBENÍ JAM ZAPAŽ I NEPAŽ TŘ. I PARAMETRICKY
Položka s odvozem na mezideponii pro možnost dalšího využití v rámci stavby (v případě alternativního umístění mezideponie položka bez ohledu na vzdálenost), popřípadě na řízenou skládku, nebo na místo určené objednatelem.
Položka bude čerpána dle skutečnosti.
Odkop pro drenážní šachtu, kanalizační šachta.
Koeficient 1,5 zohledňuje svahování jámy.
Zemina podmínečně vhodná dle IGP.</t>
  </si>
  <si>
    <t>DŠ: 1*1*1*0.6=0.600 [A]
KŠ: 2.8*2.5*0.7=4.900 [B]
Šachta pozemku 5675/1: 3.2*2*2.2-2.8*1.6*2.1-0.1*3.2*2=4.032 [C]
UV: 2*(1*1)*1=2.000 [D]
Celkem: A+B+C+D=11.532 [E]</t>
  </si>
  <si>
    <t>položka zahrnuje:
- v případě zpětného použití případný odvoz a uložení na mezideponii
- odvoz přebytku na skládku, vč. uložení a poplatku za skládku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</si>
  <si>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HLOUBENÍ RÝH ŠÍŘ DO 2M PAŽ I NEPAŽ TŘ. I
Položka s odvozem na mezideponii pro možnost dalšího využití v rámci stavby (v případě alternativního umístění mezideponie položka bez ohledu na vzdálenost), popřípadě na řízenou skládku, nebo na místo určené objednatelem.
Odkop pro obrubník mimo komunikaci III. třídy - u závodu ŠA. Zbývající v rámci bilance prací.
Položka bude čerpána dle skutečnosti, položka včetně pažení.
Zemina podmínečně vhodná dle IGP.
Délka odměřena digitálně z koordinační situace.</t>
  </si>
  <si>
    <t>4.5*0.3*0.15=0.203 [A]</t>
  </si>
  <si>
    <t>HLOUBENÍ RÝH ŠÍŘ DO 2M PAŽ I NEPAŽ TŘ. I
Položka s odvozem na mezideponii pro možnost dalšího využití v rámci stavby (v případě alternativního umístění mezideponie položka bez ohledu na vzdálenost), popřípadě na řízenou skládku, nebo na místo určené objednatelem.
Odkopy pro práce u OK I/14 - bypass.
Položka bude čerpána dle skutečnosti, položka včetně pažení.
Zemina podmínečně vhodná dle IGP.
Délka odměřena digitálně z koordinační situace.
Potrubí DN 800 - zbývající odkop v rámci SO 208.</t>
  </si>
  <si>
    <t>Potrubí DN 800: 1.7*0.6*6-3.14*0.4*0.4*6=3.106 [A]
Potrubí DN 600: 1.5*0.4*5-3.14*0.3*0.3*5=1.587 [B]
Obrubníky: 64.0*(0.3*0.3)=5.760 [C]
Přípojky UV: 1*2*(6.5+2)=17.000 [D]
Celkem: A+B+C+D=27.453 [E]</t>
  </si>
  <si>
    <t>12373PAR.1: 413.05=413.050 [A]
12373PAR.2: 519.25=519.250 [B]
12924: 132*0.2=26.400 [C]
13173PAR.1: 11.532=11.532 [D]
13273.1: 0.203=0.203 [E]
13273.2: 27.56=27.560 [F]
Celkem: A+B+C+D+E+F=997.995 [G]</t>
  </si>
  <si>
    <t>ULOŽENÍ SYPANINY DO NÁSYPŮ SE ZHUTNĚNÍM
Zásyp retenční nádrže mástním materiálem.
Kompletní položka včetně úpravy křivky zrnitosti a vhodného promísení podmínečně vhodného a vhodného materiálu, hutnění apod.
Položka včetně naložení, mezivýkopku a manipulace během a po promísení materiálu apod.</t>
  </si>
  <si>
    <t>RN: (281*0.65+120*0.65*1.2/2)=229.450 [A]</t>
  </si>
  <si>
    <t>Bilance: 59=59.000 [A]
Obrubníky: (64-6)*(0.5*0.5+0.5*0.5/2)=21.750 [B]
Celkem: A+B=80.750 [C]</t>
  </si>
  <si>
    <t>ULOŽENÍ SYPANINY DO NÁSYPŮ A NA SKLÁDKY BEZ ZHUTNĚNÍ
Uložení na skládku, bez ohledu na vzdálenost.</t>
  </si>
  <si>
    <t>Položka 11130: 505*0.15=75.750 [A]</t>
  </si>
  <si>
    <t>Bilance: 488+25=513.000 [A]
Společná stezka pro chodce a cyklisty: 31*0.5*1.3=20.150 [D]
Celkem: A+D=533.150 [E]</t>
  </si>
  <si>
    <t>ULOŽENÍ SYPANINY DO NÁSYPŮ V AKTIVNÍ ZÓNĚ SE ZHUT SE ZLEPŠENÍM ZEMINY
Materiál do aktivní zóny, předpoklad využití místních zdrojů na základě IGP, včetně zlepšení zeminy / horniny pro úpravu parametrů pro užití do aktivní zóny dle ČSN 73 6133.
Kompletní položka včetně úpravy křivky zrnitosti a vhodného promísení podmínečně vhodného a vhodného materiálu, hutnění, zlepšení hydraulickými pojivy, včetně vykopávky a odvozu na určené místo, doplnění vhodného materiálu (včetně případného nákupu) apod.
Položka včetně vykopávky, naložení a manipulace během a po zlepšení materiálu 
Užití cementu, vápna, příp kombinace (např. dorosol, doroport) – dle návrhu zhotovitele.
Pro CBR min. 30% dle IGP min. 1.5% pojiva (v případě CaO) - předpoklad 2,0-2,5%, V případě dorosolu, doroportu, cementu bude nabídková cena uvedena analogicky dle dávkování a užité směsi. Technologie bude užita dle volby zhotovitele.
Zhotovitel v rámci své odbornosti navrhne a nacení veškeré úkony vedoucí ke splnění požadovaných parametrů podloží násypů, technologických vrstev násypového tělesa a aktivní zóny (způsob těžby materiálu, způsob ukládání, hutnění apod.)</t>
  </si>
  <si>
    <t xml:space="preserve">OK (DN 800): (1.7+0.25+0.25)*6*0.5=6.600 [A]
AZ KŠ: 2.8*2.5*0.5-1.8*1.5*0.5=2.150 [B]
AZ UV: 2*1.0*1.0*0.5-2*3.14*0.275*0.275*0.5=0.763 [C]
Společná stezka pro chodce a cyklisty: 31*0.5*1.3=20.150 [D]
Celkem: A+B+C+D=29.663 [E] </t>
  </si>
  <si>
    <t>Bilance: 57=57.000 [A]</t>
  </si>
  <si>
    <t>ZÁSYP JAM A RÝH ZEMINOU SE ZHUTNĚNÍM
Zásyp jámy kanalizačních šachet, uličních vpustí a horských vpustí. Využití lokálního materiálu, položka včetně dopravy bez ohledu na vzdálenost, včetně nutných úprav zeminy, např. promísení, úprava křivky zrnitost, doplnění materiálu (včetně nákupu a opatření) apod. Přednostně bude užit materiál vhodný do násypů.
Položka bude čerpána dle skutečnosti.</t>
  </si>
  <si>
    <t>Potrubí DN 600: 5*1.5*1.0=7.500 [A]
Šachta pozemku 5675/1: 3.2*2*2.05=13.120 [B]
KŠ: (2.8*2.5*0.6-1.8*1.5*0.6)=2.580 [C]
UV: 2*1*1*1-2*3.14*0.275*0.275*1=1.525 [D]
DŠ: 1*(1*1-3.14*0.2*0.2)*0.5=0.437 [E]
Přípojky UV: 1*2*(6.5+2)-(6.5+2)*1.2*0.35*0.35=15.751 [F]
Celkem: A+B+C+D+E+F=40.913 [G]</t>
  </si>
  <si>
    <t>OBSYP POTRUBÍ A OBJEKTŮ Z NAKUPOVANÝCH MATERIÁLŮ
Obsyp potrubí  hutněná směs kameniva (dle ČSN EN 13 285) frakce 0/4 (max. 0/20 - nutno zohlednit rozteč žeber), hutněno po 15 cm na 95 % PS,
Včetně podsypových klínů pískového lože.
Položka bude čerpána dle skutečnosti.</t>
  </si>
  <si>
    <t>DN 800: 1.7*0.5*6-3.14*0.4*0.4*6*3/4=2.839 [A]
DN 600: 1.5*0.25*2=0.750 [B]
Celkem: A+B=3.589 [C]</t>
  </si>
  <si>
    <t>ÚPRAVA PLÁNĚ SE ZHUTNĚNÍM V HORNINĚ TŘ. I
Úprava pláně dle platných TKP a požadavku min. Edef,2 dle projektové dokumentace.
Koeficienty zohledňují průměrnou šířku pláně v dotčených úsecích.
Uvažuje se s plání tvořenou úpravou AZ.</t>
  </si>
  <si>
    <t>km 0,487-0,500: (500-487)*2.4=31.200 [A]
km 0,500-0,560: (560-500)*8.1=486.000 [B]
km 0,560-0,600: (600-560)*6.8=272.000 [C]
km 0,600-0,649: (649-600)*3.1=151.900 [D]
AZ u OK I/14 (DN 800): (1.7+0.25+0.25)*6=13.200 [E]
AZ KŠ: 2.8*2.5-1.8*1.5=4.300 [F]
AZ UV: 2*1.0*1.0-2*3.14*0.275*0.275=1.525 [G]
Společná stezka pro chodce a cyklisty: (31+2)*1.3=42.900 [H]
Celkem: A+B+C+D+E+F+G+H=1 003.025 [I]</t>
  </si>
  <si>
    <t>Závod ŠA: 225=225.000 [A]
RN + OK: (60+455)=515.000 [B]
Celkem: A+B=740.000 [C]</t>
  </si>
  <si>
    <t>U ŠA: 22*(0.6+0.6+0.4)=35.200 [A]
OK: (47+5)*(0.6+0.6+0.4)=83.200 [B]
Celkem: A+B=118.400 [C]</t>
  </si>
  <si>
    <t>TRATIVODY KOMPL Z TRUB Z PLAST HM DN DO 200MM, RÝHA TŘ I
Drenážní trubka DN 160 z HDPE, perforovaná na 220° s plným dnem, kruhové pevnosti min. SN 8. Drenážní trubka bude uložena do štěrkodrti frakce 0/22 tl. min. 100 mm při sklonu přes 1 % (včetně). Při sklonu 0,3 – 1 % bude drenážní potrubí uloženo do betonového lože C16/20-X0 tl. min. 100 mm. Obsyp drenážní trubky bude proveden z hrubozrnného materiálu štěrkopísek 8/32 dle VL2.2.
Odvoz výkop zeminy / horniny v rámci bilance odkopu spodní stavby,
Položka včetně provedení zaústění do uličních a horských vpustí / kanalizace / přípojek UV / rámových propustí; záslepek apod.
Položka bude čerpána na základě skutečnosti.
Délky odměřeny digitálně z koordinační situace.</t>
  </si>
  <si>
    <t>U ŠA: 22=22.000 [A]
OK: 47+5=52.000 [B]
Celkem: A+B=74.000 [C]</t>
  </si>
  <si>
    <t>KŠ: 2.8*2.5*0.1=0.700 [A]
UV: 2*1*1*0.1=0.200 [B]
DŠ: 1*1*1*0.1=0.100 [C]
Celkem: A+B+C=1.000 [D]</t>
  </si>
  <si>
    <t>PODKLADNÍ A VÝPLŇOVÉ VRSTVY Z KAMENIVA TĚŽENÉHO
Podsyp pod potrubí ŠP 0/4 (max. 0/8), tl. 100 mm. Hutnění na 95% PS.</t>
  </si>
  <si>
    <t>DN 800: 1.7*0.1*6=1.020 [A]
DN 600: 1.5*0.1*2=0.300 [B]
Celkem: A+B=1.320 [C]</t>
  </si>
  <si>
    <t>PATKY Z PROSTÉHO BETONU C25/30
C25/30nXF3 (v případě prohlášení o shodě možné užít C20/25nXF3) rozměru 0.5x0.5x0.8m, není-li uvedeno jinak.
Včetně provedení výkopu (vč. případného dodatečného) a uložení na skládku, skládkovného a dopravy bez ohledu na vzdálenost (věcí provádění zhotovitele).</t>
  </si>
  <si>
    <t>C9a + E13: 1*0.8*0.5*0.5=0.200 [A]
C9b: 1*0.8*0.5*0.5=0.200 [B]
P4: 1*0.8*0.5*0.5=0.200 [C]
P1 + E2b: 1*0.8*0.5*0.5=0.200 [D]
IP 19: 1*0.8*0.5*0.5=0.200 [E]
VLKP: 2*0.8*0.8*0.8=1.024 [F]
Zrcadlo: 1*0.5*0.5*0.8=0.200 [G]
Celkem: A+B+C+D+E+F+G=2.224 [H]</t>
  </si>
  <si>
    <t>položka zahrnuje:
- nutné zemní práce (hloubení rýh a pod.)
- dodání  čerstvého  betonu  (betonové  směsi)  požadované  kvality,  jeho  uložení  do požadovaného tvaru při jakékoliv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zřízení  všech  požadovaných  otvorů, kapes, výklenků, prostupů, dutin, drážek a pod., vč. ztížení práce a úprav  kolem nich,
- úpravy pro osazení doplňkových konstrukcí a vybavení,
- úpravy povrchu pro položení požadované izolace, povlaků a nátěrů, případně vyspravení,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t>
  </si>
  <si>
    <t>KAMENIVO ZPEVNĚNÉ CEMENTEM
Vrstva ze směsi stmelené cementem SC 0/22 C8/10 tl. 200 mm dle ČSN EN 14 227-1
Plocha odměřena digitálně.</t>
  </si>
  <si>
    <t>U OK (DN 800): (1.7+0.75+0.75)*0.2*6=3.840 [A]
OK KŠ: (2.8+1.00)*(2.5+1.00)*0.2-1.8*1.5*0.2=2.120 [B]
UV: 2*2.0*2.0*0.2-2*3.14*0.275*0.275*0.2=1.505 [C]
Celkem: A+B+C=7.465 [D]</t>
  </si>
  <si>
    <t>VOZOVKOVÉ VRSTVY ZE ŠTĚRKODRTI
ŠD-A frakce 0/32 (Ge) dle ČSN EN 13 285 tl. min. 200 mm, resp. min. 250; 150 mm. Podkladní a ochranná vrstva komunikace.
Viz bilance prací.</t>
  </si>
  <si>
    <t>Podkladní vrstva: 142=142.000 [A]
Ochranná vrstva: 152=152.000 [B]
U OK (DN 800): (1.7+0.5+0.5)*0.27*6=4.374 [C]
OK KŠ: (2.8+0.5)*(2.5+0.5)*0.27-(1.8*1.5*0.27)=1.944 [D]
UV: 2*1.5*1.5*0.27-2*3.14*0.275*0.275*0.27=1.087 [E]
Společná stezka pro chodce a cyklisty: (31+2)*0.2*1.3=8.580 [F]
Celkem: A+B+C+D+E+F=309.985 [G]</t>
  </si>
  <si>
    <t>Závod ŠA: 76=76.000 [A]
OK: 11=11.000 [B]
Celkem: A+B=87.000 [C]</t>
  </si>
  <si>
    <t>U závodu ŠA: 753*1.02=768.060 [A]
U OK (DN 800): (1.7+0.85+0.85)*6=20.400 [B]
OK KŠ: (2.8+1.2)*(2.5+1.20)-0.55*0.55=14.498 [C]
UV: 2.2*2.2*2=9.680 [D]
Společná stezka: 31*1.15=35.650 [E]
Obrubníky: 33=33.000 [F]
Celkem: A+B+C+D+E+F=881.288 [G]</t>
  </si>
  <si>
    <t>572213</t>
  </si>
  <si>
    <t>SPOJOVACÍ POSTŘIK Z EMULZE DO 0,5KG/M2
Spojovací postřik (PS-C) z kationaktivní modifikované asfaltové emulze, množství 0,30 kg/m2 zbytkového pojiva po vyštěpení dle ČSN 73 6129.
Koeficient 1.05</t>
  </si>
  <si>
    <t>Společná stezka u OK: 31*1.05=32.550 [A]</t>
  </si>
  <si>
    <t>SPOJOVACÍ POSTŘIK Z MODIFIK EMULZE DO 0,5KG/M2
Spojovací postřik (PS-CP) z kationaktivní modifikované asfaltové emulze, množství 0,35 kg/m2 zbytkového pojiva po vyštěpení dle ČSN 73 6129.
Koeficienty zohledňuje přesahy konstrukčních vrstev mimo obrubníky.</t>
  </si>
  <si>
    <t>U závodu ŠA: 1017*1.02+904*1.02=1 959.420 [A]
U OK (DN 800): (1.7+0.95+0.95)*6+(1.7+1.05+1.05)*6=44.400 [B]
OK KŠ: 4.4*2.6+4.2*2.4-0.55*0.55*2=20.915 [C]
UV: 2.4*2.4*2+2.6*2.6*2-0.55*0.55*4=23.830 [D]
Bypass: 50*0.04=2.000 [E]
Obrubníky: 33*2=66.000 [F]
Celkem: A+B+C+D+E+F=2 116.565 [G]</t>
  </si>
  <si>
    <t>572222</t>
  </si>
  <si>
    <t>SPOJOVACÍ POSTŘIK Z MODIFIK ASFALTU DO 1,0KG/M2
Spojovací postřik (PS-CP) z kationaktivní modifikované asfaltové emulze, množství min. 0,5 kg/m2 zbytkového pojiva po vyštěpení dle ČSN 73 6129.
Výztužná geomříž.</t>
  </si>
  <si>
    <t>158*1.9=300.200 [A]</t>
  </si>
  <si>
    <t>57476</t>
  </si>
  <si>
    <t>VOZOVKOVÉ VÝZTUŽNÉ VRSTVY Z GEOMŘÍŽOVINY S TKANINOU
Výztužná polypropylenová geomříž do asfaltových vrstev, min. pevnost v tahu 22 kN/M. geomříž tvořena tuhou monolitickou geomříží tepelně spojenou s netkanou geotextílií (min. 130 g/m2).
Délka měřena digitálně.</t>
  </si>
  <si>
    <t>- dodání geomříže v požadované kvalitě a v množství včetně přesahů (přesahy započteny v jednotkové ceně)
- očištění podkladu
- pokládka geomříže dle předepsaného technologického předpisu</t>
  </si>
  <si>
    <t>574A04</t>
  </si>
  <si>
    <t>ASFALTOVÝ BETON PRO OBRUSNÉ VRSTVY ACO 11+, 11S
ACO 11+, 50/70 tl. 40 mm dle ČSN EN 13 108-1.
Plocha odměřena digitálně.
Koeficienty zahrnují vliv přesahů konstrukce dle vzorových listů v extravilánu mimo obrubníky.
Stezka pro chodce a cyklisty u OK.</t>
  </si>
  <si>
    <t>31*0.04*1.005=1.246 [A]</t>
  </si>
  <si>
    <t>U závodu ŠA: 1017*1.005*0.06=61.325 [A]</t>
  </si>
  <si>
    <t>U závodu ŠA: 904*0.06=54.240 [A]
U OK (DN 800): (1.7+0.95+0.95)*6*0.06=1.296 [B]
OK KŠ: (4.2)*(2.4)*0.06-0.55*0.55*0.06=0.587 [C]
UV: 2*2.4*2.4*0.06-2*0.55*0.55*0.06=0.655 [D]
Obrubníky: 33*0.06=1.980 [E]
Celkem: A+B+C+D+E=58.758 [F]</t>
  </si>
  <si>
    <t>ASFALTOVÝ BETON PRO PODKLADNÍ VRSTVY ACP 16+, 16S
ACP 16+ 50/70 tl. 60 (50) mm dle ČSN EN 13 108-1.
Koeficienty zahrnují vliv přesahů konstrukce dle vzorových listů.</t>
  </si>
  <si>
    <t>U OK (DN 800): (1.7+0.85+0.85)*6*0.06=1.224 [A]
OK KŠ: 4*2.2*0.06-0.55*0.55*0.06=0.510 [B]
UV: 2*2.2*2.2*0.06-2*0.55*0.55*0.06=0.545 [C]
Společná stezka pro chodce a cyklisty: 31*0.05*1.05=1.628 [D]
Obrubníky: 33*0.06=1.980 [E]
Celkem: A+B+C+D+E=5.887 [F]</t>
  </si>
  <si>
    <t>574E07</t>
  </si>
  <si>
    <t>ASFALTOVÝ BETON PRO PODKLADNÍ VRSTVY ACP 22+, 22S
ACP 22+ 50/70 tl. 90 mm dle ČSN EN 13 108-1.
Plocha odměřena digitálně.
Koeficienty zahrnují vliv přesahů konstrukce dle vzorových listů.</t>
  </si>
  <si>
    <t>U závodu ŠA: 753*0.09=67.770 [A]</t>
  </si>
  <si>
    <t>U OK (DN 800): (1.7+1.05+1.05)*6*0.04=0.912 [A]
OK KŠ: 4.4*2.6*0.04-0.55*0.55*0.04=0.446 [B]
UV: 2*2.6*2.6*0.04-2*0.55*0.55*0.04=0.517 [C]
Bypass (obnova SMA): 50*0.04=2.000 [D]
Obrubníky: 33*0.04=1.320 [E]
Celkem: A+B+C+D+E=5.195 [F]</t>
  </si>
  <si>
    <t>U OK (DN 800): (1.7+1.05+1.05)*6=22.800 [A]
OK KŠ: 4.4*2.6-0.55*0.55=11.138 [B]
UV: 2*2.6*2.6-2*0.55*0.55=12.915 [C]
Bypass: 50=50.000 [D]
Obrubníky: 33=33.000 [E]
Celkem: A+B+C+D+E=129.853 [F]</t>
  </si>
  <si>
    <t>U závodu ŠA: 753*1.02=768.060 [A]
U závodu ŠA: 753*1.02=768.060 [B]
U OK (DN 800): (1.7+0.85+0.85)*6=20.400 [C]
OK KŠ: (2.8+1.2)*(2.5+1.20)-0.55*0.55=14.498 [D]
UV: 2.2*2.2*2=9.680 [E]
Společná stezka: 31*1.15=35.650 [F]
Celkem: A+B+C+D+E+F=1 616.348 [G]</t>
  </si>
  <si>
    <t>KRYTY Z BETON DLAŽDIC SE ZÁMKEM BAREV RELIÉF TL 60MM DO LOŽE Z KAM
Zámková dlažba tl. 60 mm do lože z drceného kameniva frakce L4/8 (0/4) tl. 40 mm; dle TP 192.
Úpravy pro nevidomé dle vyhlášky č. 398/2009 Sb.
Varovný pás stezky u OK.</t>
  </si>
  <si>
    <t>743Z11</t>
  </si>
  <si>
    <t>DEMONTÁŽ OSVĚTLOVACÍHO STOŽÁRU ULIČNÍHO VÝŠKY DO 15 M
Položka včetně odvozu na skládku určenou investorem / správcem osvětlení.
Předpoklad budoucího využití, v případě nesouhlasu položka včetně odvozu a uložení na skládku (bez ohledu na vzdálenost) a skládkovného
Kompletní provedení, včetně výložníků, svítidel apod.</t>
  </si>
  <si>
    <t>U ŠA: 1=1.000 [A]
U OK: 1=1.000 [B]
Celkem: A+B=2.000 [C]</t>
  </si>
  <si>
    <t>1. Položka obsahuje:
– všechny náklady na demontáž stávajícího zařízení se všemi pomocnými doplňujícími
úpravami pro jeho likvidaci
– naložení vybouraného materiálu na dopravní prostředek
2. Položka neobsahuje:
– odvoz vybouraného materiálu
– poplatek za likvidaci odpadů (nacení se dle SSD 0)
3. Způsob měření:
Udává se počet kusů kompletní konstrukce nebo práce.</t>
  </si>
  <si>
    <t>POTRUBÍ Z TRUB PLASTOVÝCH ODPADNÍCH DN DO 150MM
Přípojky uličních vpustí - PP DN 150 SN 16.
Včetně kolen, odboček apod.
Délka odměřena digitálně.
Položka včetně zaústění do kanalizací, rámových objektů, vyústění apod. - vyvrtáním, výsekem apod.
Koeficient 1,20 uličních vpustí zohledňuje navýšení vzhledem ke sklonům přípojek.</t>
  </si>
  <si>
    <t>(6.5+2)*1.2=10.200 [A]</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</si>
  <si>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 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zkoušky vodotěsnosti a televizní prohlídku</t>
  </si>
  <si>
    <t>POTRUBÍ Z TRUB PLAST ODPAD DN DO 600MM
Potrubí z PP (PE-HD) DN 600 mm; min. SN 16
Položka včetně seříznutí, prořezů apod.
Doplnění / výměna u šachty při společné stezce.</t>
  </si>
  <si>
    <t>87460</t>
  </si>
  <si>
    <t>POTRUBÍ Z TRUB PLAST ODPAD DN DO 800MM
Potrubí z PE-HD DN 800 mm; min. SN 16
Položka včetně seříznutí, prořezů apod.
Včetně zaústění do objektu SO 208.</t>
  </si>
  <si>
    <t>6=6.000 [A]</t>
  </si>
  <si>
    <t>POTRUBÍ DREN Z TRUB PLAST DN DO 200MM
Drenážní trubka DN 160 z HDPE, plná, kruhové pevnosti min. SN 8. 
Položka včetně provedení zaústění, odboček, kolen apod.
Koeficient 1,2 zohledňuje sklon potrubí.</t>
  </si>
  <si>
    <t>19*1.2=22.800 [A]</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</si>
  <si>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 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t>
  </si>
  <si>
    <t>891860</t>
  </si>
  <si>
    <t>ZASLEPENÍ POTRUBÍ DN DO 800MM
Zaslepení potrubí DN 800 za objektem SO 208 - plastové potrubí - vhodnou technologií - např. navařením, zátkami apod.
Kompletní provedení dle návrhu zhotovitele.</t>
  </si>
  <si>
    <t>- Položka zahrnuje kompletní montáž dle technologického předpisu, dodávku armatury, veškerou mimostaveništní a vnitrostaveništní dopravu.</t>
  </si>
  <si>
    <t>894458</t>
  </si>
  <si>
    <t>ŠACHTY KANAL ZE ŽELEZOBET VČET VÝZT NA POTRUBÍ DN DO 600MM
Kompletní dodávka, včetně mříže / poklopy D400 umožňují vtok vody, izolací, v případě monolitické šachty uvažován kalový prostor 0,5 m, min. monolitický železobeton C30/37-XF4 apod.
Možné nahradit po odkrytí přesné hloubky prefa dílci - např. šachtové dno, zákrytová deska, vyrovnávací prstenec, mříž.</t>
  </si>
  <si>
    <t>položka zahrnuje:
- poklopy s rámem, mříže s rámem, stupadla, žebříky, stropy z bet. dílců a pod.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dodání betonářské výztuže v požadované kvalitě, stříhání, řezání, ohýbání a spojování do všech požadovaných tvarů (vč. armakošů) a uložení s požadovaným zajištěním polohy a krytí výztuže betonem,
- veškeré svary nebo jiné spoje výztuže,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t>
  </si>
  <si>
    <t>DRENÁŽNÍ ŠACHTICE KONTROLNÍ Z PLAST DÍLCŮ ŠK 80
Drenážní šachtice na začátku podélné drenáže ve volném terénu.
Předpoklad plastová šachta z PP průměru DN400, včetně poklopů min. C250 (umístění mimo vozovku).
Odkopy součástí odkopů pro spodní stavbu a samostatné položky.
Kompletní provedení a dodávka.</t>
  </si>
  <si>
    <t>položka zahrnuje:
- poklopy s rámem z předepsaného materiálu a tvaru
- předepsané plastové skruže, dno a není-li uvedeno jinak i podkladní vrstvu (z kameniva nebo
betonu).
- výplň, těsnění a tmelení spár a spojů,
- očištění a ošetření úložných ploch,
- předepsané podkladní konstrukce</t>
  </si>
  <si>
    <t>položka zahrnuje:
- dodávku a osazení předepsaných dílů včetně mříže
- výplň, těsnění  a tmelení spar a spojů,
- opatření  povrchů  betonu  izolací  proti zemní vlhkosti v částech, kde přijdou do styku se
zeminou nebo kamenivem,
- předepsané podkladní konstrukce</t>
  </si>
  <si>
    <t>OBETONOVÁNÍ POTRUBÍ Z PROSTÉHO BETONU DO C25/30
Obetonování vyústění drenáže z betonu C20/25nX0 (C20/25nXF3).
Obetonování kanalizačních přípojek z betonu C20/25nX0 (C20/25nXF3).</t>
  </si>
  <si>
    <t>Drenáž: 19*1.2*(0.16+0.1+0.1)^2-19*1.2*3.14*0.08*0.08=2.497 [A]
UV: ((6.5+2)*1.2*0.35*0.35)-(6.5+2)*3.14*0.075*0.075=1.099 [B]
Celkem: A+B=3.596 [C]</t>
  </si>
  <si>
    <t>9111A3</t>
  </si>
  <si>
    <t>ZÁBRADLÍ SILNIČNÍ S VODOR MADLY - DEMONTÁŽ S PŘESUNEM
Odstranění silničního zábradlí podél společné stezky pro chodce a cyklisty.
Odvoz bez ohledu na vzdálenost.
Položka včetně odvozu a uložení na skládku (bez ohledu na vzdálenost) a skládkovného.</t>
  </si>
  <si>
    <t>50=50.000 [A]</t>
  </si>
  <si>
    <t>položka zahrnuje:
- demontáž a odstranění zařízení
- jeho odvoz na předepsané místo</t>
  </si>
  <si>
    <t>SMĚROVÉ SLOUPKY Z PLAST HMOT VČETNĚ ODRAZNÉHO PÁSKU
Směrové sloupky Z 11c + Z 11d (konstrukčně tvoří jeden celek). Sloupky budou provedeny jako plastové, výšky 800 mm ± 50 mm nad komunikací, osazeny budou ve vzdálenostech dle ČSN 73 6101. Bílá barva.</t>
  </si>
  <si>
    <t>U závodu ŠA: 5=5.000 [A]
U OK: 8=8.000 [B]
Podél III/32118 (koryto): 8+14=22.000 [C]
Celkem: A+B+C=35.000 [D]</t>
  </si>
  <si>
    <t>912283</t>
  </si>
  <si>
    <t>SMĚROVÉ SLOUPKY Z PLAST HMOT - DEMONTÁŽ A ODVOZ
Včetně skládkovného, uložení a odvozu bez ohledu na vzdálenost.</t>
  </si>
  <si>
    <t>položka zahrnuje demontáž stávajícího sloupku, jeho odvoz do skladu nebo na skládku</t>
  </si>
  <si>
    <t>912A8</t>
  </si>
  <si>
    <t>BALISETY Z PLASTICKÝCH HMOT
Demontáž a zpětná montáž v případě obnovy obrusné vrstvy bypassu.
Křižovatka III/32118h a SO 102.1 - dodávka a montáž.</t>
  </si>
  <si>
    <t>Demontáž a zpětná montáž: 4=4.000 [A]
Nové balisety: 20=20.000 [B]
Celkem: A+B=24.000 [C]</t>
  </si>
  <si>
    <t>položka zahrnuje:
- dodání a osazení balisety včetně nutných zemních prací
- vnitrostaveništní a mimostaveništní dopravu
- odrazky plastové nebo z retroreflexní fólie</t>
  </si>
  <si>
    <t>914132</t>
  </si>
  <si>
    <t>DOPRAVNÍ ZNAČKY ZÁKLADNÍ VELIKOSTI OCELOVÉ FÓLIE TŘ 2 - MONTÁŽ S PŘEMÍSTĚNÍM
Zpětná montáž svislého značení, včetně všech prvků uchycení apod.</t>
  </si>
  <si>
    <t>C9a: 1=1.000 [A]
C9b: 1=1.000 [B]
E13: 1=1.000 [C]
P4: 1=1.000 [D]
P1 + E2b: 2=2.000 [E]
Zrcadlo: 1=1.000 [F]
Celkem: A+B+C+D+E+F=7.000 [G]</t>
  </si>
  <si>
    <t>položka zahrnuje:
- dopravu demontované značky z dočasné skládky
- osazení a montáž značky na místě určeném projektem
- nutnou opravu poškozených částí nezahrnuje dodávku značky</t>
  </si>
  <si>
    <t>DOPRAVNÍ ZNAČKY ZÁKLADNÍ VELIKOSTI OCELOVÉ FÓLIE TŘ 2 - DEMONTÁŽ
Demontáž svislého značení, včetně všech prvků uchycení apod. 
Položka včetně odvozu a uložení na skládku (bez ohledu na vzdálenost) a skládkovného.
Značení u OK bude znovu využito.</t>
  </si>
  <si>
    <t>A30: 1=1.000 [A]
A31a: 1=1.000 [B]
C9a: 3=3.000 [C]
C9b: 3=3.000 [D]
E13: 3=3.000 [E]
Zrcadlo: 1=1.000 [F]
P4: 1=1.000 [G]
P1 + E2b: 2=2.000 [H]
Celkem: A+B+C+D+E+F+G+H=15.000 [I]</t>
  </si>
  <si>
    <t>914412</t>
  </si>
  <si>
    <t>DOPRAVNÍ ZNAČKY 100X150CM OCELOVÉ - MONTÁŽ S PŘEMÍSTĚNÍM
IP 19.</t>
  </si>
  <si>
    <t>914413</t>
  </si>
  <si>
    <t>DOPRAVNÍ ZNAČKY 100X150CM OCELOVÉ - DEMONTÁŽ
IP 19 u OK - bude znovu využito.</t>
  </si>
  <si>
    <t>914433</t>
  </si>
  <si>
    <t>DOPRAVNÍ ZNAČKY 100X150CM OCELOVÉ FÓLIE TŘ 2 - DEMONTÁŽ
IP 16.
Demontáž svislého značení, včetně všech prvků uchycení apod. 
Položka včetně odvozu a uložení na skládku (bez ohledu na vzdálenost) a skládkovného.</t>
  </si>
  <si>
    <t>914522</t>
  </si>
  <si>
    <t>DOPR ZNAČ VELKOPLOŠ OCEL LAMELY FÓLIE TŘ 2 - MONT S PŘESUNEM
VLKP.
Kompletní provedení prací, včetně spojovacího materiálu apod.</t>
  </si>
  <si>
    <t>3.5*2.5=8.750 [A]</t>
  </si>
  <si>
    <t>položka zahrnuje:
- demontáž stávající dopravní značky s příslušenstvím, její přemístění z původního místa a její osazení a montáž na místě určeném projektem</t>
  </si>
  <si>
    <t>914523</t>
  </si>
  <si>
    <t>DOPRAV ZNAČ VELKOPLOŠ OCEL LAMELY FÓLIE TŘ 2 - DEMONTÁŽ
VLKP.</t>
  </si>
  <si>
    <t>914922</t>
  </si>
  <si>
    <t>SLOUPKY A STOJKY DZ Z OCEL TRUBEK DO PATKY MONTÁŽ S PŘESUNEM
Zpětná montáž svislého značení, včetně všech prvků uchycení apod. Včetně betonových patek 0.5x0.5x0,8 m C25/30nXF3, včetně potřebného výkopu a páce se zeminou, skládkovného apod.</t>
  </si>
  <si>
    <t>C9a + E13: 1=1.000 [A]
C9b: 1=1.000 [B]
P4: 1=1.000 [C]
P1 + E2b: 1=1.000 [D]
IP 19: 1=1.000 [E]
Zrcadlo: 1=1.000 [F]
Celkem: A+B+C+D+E+F=6.000 [G]</t>
  </si>
  <si>
    <t>položka zahrnuje:
- dopravu demontovaného zařízení z dočasné skládky
- osazení a montáž zařízení na místě určeném projektem
- nutnou opravu poškozených částí
nezahrnuje dodávku sloupku, stojky a upevňovacího zařízení</t>
  </si>
  <si>
    <t>C9a + E13: 3=3.000 [A]
C9b: 2=2.000 [B]
Zrcadlo: 1=1.000 [C]
P4: 1=1.000 [D]
P1 + E2b: 1=1.000 [E]
IP 19: 1=1.000 [F]
Celkem: A+B+C+D+E+F=9.000 [G]</t>
  </si>
  <si>
    <t>914982</t>
  </si>
  <si>
    <t>SLOUPKY A STOJKY DZ Z PŘÍHRAD KONSTR MONTÁŽ S PŘESUNEM
VLKP.
Kompletní provedení prací, včetně spojovacího materiálu apod.</t>
  </si>
  <si>
    <t>914983</t>
  </si>
  <si>
    <t>SLOUPKY A STOJKY DZ Z PŘÍHRAD KONSTR DEMONTÁŽ
IP 16 a VLKP.
Demontáž svislého značení, včetně všech prvků uchycení apod. 
Položka včetně odvozu a uložení na skládku (bez ohledu na vzdálenost) a skládkovného.
VLKP bude znovu použito.</t>
  </si>
  <si>
    <t>IP 16: 1=1.000 [A]
VLKP: 2=2.000 [B]
Celkem: A+B=3.000 [C]</t>
  </si>
  <si>
    <t>U závodu ŠA: 24=24.000 [A]
Bypass OK: 64=64.000 [B]
Celkem: A+B=88.000 [C]</t>
  </si>
  <si>
    <t>BOURÁNÍ KONSTRUKCÍ Z PROSTÉHO BETONU
Betonové patky zábradlí, předpoklad 0,5x0,3x0,6 m. Á 2,0 m.
Odvoz bez ohledu na vzdálenost, včetně uložení na skládku.</t>
  </si>
  <si>
    <t>50/2=25.000 [A]
A*0.5*0.3*0.6=2.250 [B]</t>
  </si>
  <si>
    <t>BOURÁNÍ KONSTRUKCÍ Z PROSTÉHO BETONU
Betonové patky VO.
Odvoz bez ohledu na vzdálenost, včetně uložení na skládku.</t>
  </si>
  <si>
    <t>2*(1*1*1.6)=3.200 [A]</t>
  </si>
  <si>
    <t>C9a + E13: 3*0.5*0.5*0.8=0.600 [A]
C9b: 2*0.5*0.5*0.8=0.400 [B]
Zrcadlo: 1*0.5*0.5*0.8=0.200 [C]
P4: 1*0.5*0.5*0.8=0.200 [D]
IP 16: 1*0.8*0.8*0.8=0.512 [E]
P1 + E2b: 1*0.5*0.5*0.8=0.200 [F]
IP 19: 1*0.5*0.5*0.8=0.200 [G]
VLKP: 2*0.8*0.8*0.8=1.024 [H]
Celkem: A+B+C+D+E+F+G+H=3.336 [I]</t>
  </si>
  <si>
    <t>BOURÁNÍ KONSTRUKCÍ ZE ŽELEZOBETONU
Bourání čel trubních propustí, říms, kamenného obkladu apod. Kompletní provedení, včetně odstranění zábradlí, doplňkových kcí, stavítek, mříží apod. Odvoz bez ohledu na vzdálenost.
Mimo ŽB kce včetně poplatku za skládku, odvozu a uložení na skládku.
Položka bude čerpána dle skutečnosti po odkrytí.
Prefa čela - odstranění a odvoz na skládku.</t>
  </si>
  <si>
    <t>Prefa čela: 2*0.46=0.920 [A]
Šachta pozemku 5675/1: (2.8*1.6*2.1-1*2.2*1.3)+3.2*2*0.1=7.188 [B]
Celkem: A+B=8.108 [C]</t>
  </si>
  <si>
    <t>BOURÁNÍ PROPUSTŮ Z TRUB DN DO 600MM
Sjezd na pozemek p.č. 5671, trouby mezi šachtami apod.
Předpoklad ŽB.</t>
  </si>
  <si>
    <t>Propustek sjezdu: 12.3=12.300 [A]</t>
  </si>
  <si>
    <t>VYBOURÁNÍ POTRUBÍ DN DO 600MM KANALIZAČ
Plast, vybourání včetně uložení na skládku, odvozu bez ohledu na vzdálenost, včetně skládkovného.</t>
  </si>
  <si>
    <t>Trouba mezi šachtami směrovacího ostrůvku OK a bypassem: 5.0=5.000 [A]</t>
  </si>
  <si>
    <t>VYBOURÁNÍ POTRUBÍ DN DO 800MM KANALIZAČ
Plast, vybourání včetně uložení na skládku, odvozu bez ohledu na vzdálenost, včetně skládkovného.</t>
  </si>
  <si>
    <t>Trouby mezi šachtami v kolizi SO 208: 12=12.000 [A]</t>
  </si>
  <si>
    <t>SO 104.1</t>
  </si>
  <si>
    <t>Úprava cyklostezek</t>
  </si>
  <si>
    <t>6.815*2.4=16.356 [A]</t>
  </si>
  <si>
    <t>Položka 11332: 20.650*2=41.300 [A]
Položka 12924: 88.5*0.15*2=26.550 [B]
Celkem: A+B=67.850 [C]</t>
  </si>
  <si>
    <t>POPLATKY ZA SKLÁDKU
Beton a železobeton, kamenný obklad apod. Předpoklad 2500 kg/m3.
Položka bude čerpána na základě skutečnosti se souhlasem TDS.
Zhotovitel zohlední v ceně možnost využití materiálu v rámci stavby.
Příkopové tvárnice: hmotnost předpokládána 134 kg/m</t>
  </si>
  <si>
    <t>Položka 11328: 19*0.134+19*0.1*2.5=7.296 [A]</t>
  </si>
  <si>
    <t>Položka 11130: 97*0.15*2=29.100 [A]
Položka 212646: 110*0.35*2=77.000 [B]
Celkem: A+B=106.100 [C]</t>
  </si>
  <si>
    <t>SEJMUTÍ DRNU
Prostor III/32118h / společná stezka pro chodce a cyklisty.</t>
  </si>
  <si>
    <t>97=97.000 [A]</t>
  </si>
  <si>
    <t>ODSTRANĚNÍ PŘÍKOPŮ, ŽLABŮ A RIGOLŮ Z PŘÍKOPOVÝCH TVÁRNIC
Odstranění stávajících příkopových tvárnic mezi stezkou pro chodce a cyklisty a komunikací III/32118h.
Příkopová tvárnice - hmotnost 67 kg/0,5 m.
Včetně betonového lože.</t>
  </si>
  <si>
    <t>19*0.6=11.400 [A]</t>
  </si>
  <si>
    <t>ODSTRANĚNÍ PODKLADŮ ZPEVNĚNÝCH PLOCH Z KAMENIVA NESTMELENÉHO
Naložení, odvoz a uložení. Položka včetně odvozu bez ohledu na vzdálenost a uložení na skládku (skládka bude zvolena zhotovitelem).
Plocha odměřena digitálně ze zaměření.
Koeficienty vyjadřuje přesahy kcí dle VL.
Zhotovitel zohlední v ceně možnost využití materiálu v rámci stavby.
Položka bude čerpána dle skutečnosti.
Zbývající frézování je součástí SO 103 a SO 102.1.</t>
  </si>
  <si>
    <t>59*1.25*0.28=20.650 [A]</t>
  </si>
  <si>
    <t>FRÉZOVÁNÍ ZPEVNĚNÝCH PLOCH ASFALTOVÝCH
Zhotovitel provede vzorkování a zkoušení dle vyhlášky č. 130/2019 Sb.
Na základě zkoušek zhotovitel v ceně zohlední možnost použití materiálu zpět na stavbě. Položka včetně odvozu materiálu bez ohledu na vzdálenost (skládka zvolena zhotovitelem).
Poplatky za uložení na případnou skládku jsou vykázány v samostatné položce.
Koeficienty vyjadřují přesahy konstrukcí,
Plocha odměřena digitálně ze zaměření. Tloušťky asfaltů uvažovány dle diagnostiky vozovky.
Hlavní komunikace - odečty reflektují odskoky vrstev dle vzorového řezu.
Zbývající frézování je součástí SO 103 a SO 102.1.
Společné stezky pro chodce a cyklisty: realizace po roce 2006 - nepředpokládá se přítomnost PAU -&gt; ZAS-T3.
Na základě výše uvedených skutečností je předpokládáno přeřazení na základě zkoušek do ZAS-T1 a ZAS-T2.</t>
  </si>
  <si>
    <t>59*1.05*0.11=6.815 [A]</t>
  </si>
  <si>
    <t>Obrubníky: 2*4+2*15=38.000 [A]
Podél rel. dlažby: 4.10+8.8+4.15+4.7+4.3+16=42.050 [B]
Žlabovka: 121=121.000 [C]
Celkem: A+B+C=201.050 [D]</t>
  </si>
  <si>
    <t>ODKOP PRO SPOD STAVBU SILNIC A ŽELEZNIC TŘ. I PARAMETRICKY
Položka s odvozem na mezideponii pro možnost dalšího využití v rámci stavby (v případě alternativního umístění mezideponie položka bez ohledu na vzdálenost - věcí zhotovitele), popřípadě na řízenou skládku, nebo na místo určené objednatelem.
Položka bude čerpána dle skutečnosti.
Hodnota viz bilance prací - včetně příkopů, pod. drenáží, propustků apod.
Zemina podmínečně vhodná dle IGP.
Součástí ztížení s odstraněním části armovaného svahu v délce cca 11 m - položka včetně odstranění, skládkovného prvků arm. svahu a uložení prvků na skládku, bez ohledu na vzdálenost.</t>
  </si>
  <si>
    <t>Bilance: 272=272.000 [A]</t>
  </si>
  <si>
    <t>Bilance: 192=192.000 [A]</t>
  </si>
  <si>
    <t xml:space="preserve">Bilance: 66+33=99.000 [A] </t>
  </si>
  <si>
    <t>Bilance: 192+210=402.000 [A]</t>
  </si>
  <si>
    <t>VYKOPÁVKY ZE ZEMNÍKŮ A SKLÁDEK TŘ. I
Ornice v rámci stavby, zbývající ornice v rámci SO 102.1, resp. SO 103.
Viz 18222 a 18232.</t>
  </si>
  <si>
    <t>(90*1.08+222)*0.15=47.880 [A]</t>
  </si>
  <si>
    <t>ČIŠTĚNÍ KRAJNIC OD NÁNOSU TL. DO 200MM
Odstranění stávajících nezpevněných krajnic.
Zbývající NK součástí SO 103.</t>
  </si>
  <si>
    <t xml:space="preserve">Podél stezky: (113+64)*0.5=88.500 [A] </t>
  </si>
  <si>
    <t xml:space="preserve">Položka 12373PAR.1: 272=272.000 [A]
Položka 12373PAR.2: 192=192.000 [B]
Celkem: A+B=464.000 [C] </t>
  </si>
  <si>
    <t>Položka 11130: 97*0.15=14.550 [A]
Položka 12924: 88.5*0.2=17.700 [B]
Položka 212646: 110*0.35=38.500 [C]
Celkem: A+B+C=70.750 [D]</t>
  </si>
  <si>
    <t>66=66.000 [A]</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</si>
  <si>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nezahrnuje armovací sítě</t>
  </si>
  <si>
    <t>km 0,000 - 0,100: 100*4.9=490.000 [A]
km 0,100 - 0.122: 22*5.9=129.800 [B]
km 0.136 - 0.193: 57*5.5=313.500 [C]
Celkem: A+B+C=933.300 [D]</t>
  </si>
  <si>
    <t>90*1.08=97.200 [A]</t>
  </si>
  <si>
    <t>222=222.000 [A]</t>
  </si>
  <si>
    <t>90*1.08+222=319.200 [A]</t>
  </si>
  <si>
    <t>110*(0.5+0.4+0.8)=187.000 [A]</t>
  </si>
  <si>
    <t>110=110.000 [A]</t>
  </si>
  <si>
    <t>Bilance: 21=21.000 [A]</t>
  </si>
  <si>
    <t>OPLÁŠTĚNÍ (ZPEVNĚNÍ) Z GEOTEXTILIE
Filtrační a separační geotextilie pod štěrkový polštář dle TP 97, plošná hmotnost min. 600 g/m2.
Plocha odměřena digitálně dle charakteristických řezů.
2 m přesah po stranách.</t>
  </si>
  <si>
    <t>15*4.6+15*2*2+4.6*2*2=147.400 [A]</t>
  </si>
  <si>
    <t>32832</t>
  </si>
  <si>
    <t>OPĚRNÝ SYSTÉM S LÍCEM Z TRVALÉ OCELOVÉ SÍTĚ S OZELENĚNÍM VÝŠ 2M - 4M
Položka zahrnuje ucelený certifikovaný systém - předpoklad např. Green Terra Mesh - systém s dvouzákrutovými ocelovými sítěmi apod.
Materiálové složení je možné nahradit dle systému konkrétního výrobce za splnění předpokladů pro stabilitu svahu. 
Kompletní provedení, včetně všech nutných prvků, georohoží, sítí, geotextílií, humózního materiálu, osetí, vzpěr, včetně vhodného opatření v místě propustku apod.
Zhotovitel v rámci své odbornosti navrhne a nacení veškeré úkony vedoucí ke splnění požadovaných parametrů podloží násypů, technologických vrstev násypového tělesa a aktivní zóny (způsob těžby materiálu, způsob ukládání, hutnění apod.)</t>
  </si>
  <si>
    <t>15*3=45.000 [A]</t>
  </si>
  <si>
    <t>Položka se vykazuje v m2 šikmé lícní pohledové plochy
Pod pojmem „výška“ na 5. pozici číselného znaku se rozumí svislá vzdálenost horní hrany opěrného systému od rostlého terénu
Položka zahrnuje ucelený certifikovaný systém (tuhé monolitické geomříže, čelní ocelové sítě s protikorozní ochranou v kombinaci s protierozní rohoží a travním semenem)
Položka nezahrnuje dodávku a dopravu zásypového materiálu vyztuženého bloku. Pro výpočet kubatury tohoto materiálu se uvažuje s hloubkou vyztuženého bloku jako jednonásobkem výšky konstrukce, u výšky do 2m pak jeden a půl násobkem výšky</t>
  </si>
  <si>
    <t>PATKY Z PROSTÉHO BETONU C25/30
Patky pro silniční zábradlí, C25/30nXF3 (v případě prohlášení o shodě možné užít C20/25nXF3) rozměru 0.5x0.5x0.8m.
Včetně provedení případného dodatečného výkopu a uložení na skládku, skládkovného (věcí provádění zhotovitele).
Předpoklad uchycení na podkladní desku jako v navazujících úsecích.</t>
  </si>
  <si>
    <t>30/2=15.000 [A]
52/2=26.000 [B]
Celkem: A+B=41.000 [C]
C*0.5*0.5*0.8=8.200 [D]</t>
  </si>
  <si>
    <t>VOZOVKOVÉ VRSTVY ZE ŠTĚRKODRTI
ŠD-A frakce 0/32 (Ge) dle ČSN EN 13 285 tl. min. 200 mm. Ochranná vrstva komunikace.
Viz bilance prací.</t>
  </si>
  <si>
    <t>159=159.000 [A]</t>
  </si>
  <si>
    <t>584*1.12=654.080 [A]</t>
  </si>
  <si>
    <t>SPOJOVACÍ POSTŘIK Z EMULZE DO 0,5KG/M2
Spojovací postřik (PS-C) z kationaktivní modifikované asfaltové emulze, množství 0,30 kg/m2 zbytkového pojiva po vyštěpení dle ČSN 73 6129.
Koeficient 1.04</t>
  </si>
  <si>
    <t>570*1.04=592.800 [A]</t>
  </si>
  <si>
    <t>570*0.04*1.005=22.914 [A]</t>
  </si>
  <si>
    <t>ASFALTOVÝ BETON PRO PODKLADNÍ VRSTVY ACP 16+, 16S
ACP 16+ 50/70 tl. 50 mm dle ČSN EN 13 108-1.
Koeficienty zahrnují vliv přesahů konstrukce dle vzorových listů.</t>
  </si>
  <si>
    <t>570*0.05*1.05=29.925 [A]</t>
  </si>
  <si>
    <t>58262A</t>
  </si>
  <si>
    <t>KRYTY Z BETON DLAŽDIC SE ZÁMKEM BAREV RELIÉF TL 60MM DO LOŽE Z MC
Zámková dlažba tl. 60 mm do lože betonu C25/30nXF3 (alt. v případě prohlášení o shodě C20/25nXF3).
Úpravy pro nevidomé dle vyhlášky č. 398/2009 Sb.
Varovný pás stezky u OK.</t>
  </si>
  <si>
    <t>ZÁBRADLÍ SILNIČNÍ S VODOR MADLY - DODÁVKA A MONTÁŽ
Silniční zábradlí výšky 1,3 m, předpoklad rozteče sloupků á2,0 m. 
Uchycení na podkladní desku, včetně kotvících prvků, plastbetonu, šroubů, chemických kotev apod.
Kompletní dodávka.</t>
  </si>
  <si>
    <t>30=30.000 [A]
52=52.000 [B]
Celkem: A+B=82.000 [C]</t>
  </si>
  <si>
    <t>ZÁHONOVÉ OBRUBY Z BETONOVÝCH OBRUBNÍKŮ ŠÍŘ 80MM
Betonové obrubníky 80x250 mm do betonového lože v min. tl. 100 mm z betonu C25/30nXF3 s opěrkou. 
V případě doložení prohlášení o shodě je možné užít namísto betonu C25/30nXF3 nekonstrukčního betonu C20/25nXF3.</t>
  </si>
  <si>
    <t>15+15=30.000 [A]</t>
  </si>
  <si>
    <t>2*4.1=8.200 [A]</t>
  </si>
  <si>
    <t>PŘÍKOPOVÉ ŽLABY Z BETON TVÁRNIC ŠÍŘ DO 600MM DO BETONU TL 100MM
Příkopové tvárnice, z betonu min. C30/37-XF4, šířky ~600 mm do betonového lože z betonu C25/30nXF3 tl. min. 0,15 m - standardní hloubka. Spáry mezi tvárnicemi budou vyplněny cementovou maltou MC25-XF4. Po 5 m budou spáry vyplněny pružným tmelem.
V případě doložení prohlášení o shodě je možné užít namísto betonu C25/30nXF3 nekonstrukčního betonu C20/25nXF3.
Délka měřena digitálně z koordinační situace.
Výkop součástí odkopu spodní stavby.</t>
  </si>
  <si>
    <t>121=121.000 [A]</t>
  </si>
  <si>
    <t>SO 104.2</t>
  </si>
  <si>
    <t>Úprava cyklostezek – tlaková kanalizace</t>
  </si>
  <si>
    <t>Položka 11372: 52.322*2.4=125.573 [A]</t>
  </si>
  <si>
    <t>Položka 11332: 158.55*2=317.100 [A]
Položk 12924: 92*0.15*2=27.600 [B]
Celkem: A+B=344.700 [C]</t>
  </si>
  <si>
    <t>Položka 11328: 145*0.134+145*0.1*2.5=55.680 [A]</t>
  </si>
  <si>
    <t>12.5*2=25.000 [A]
Položka 212646: 26*0.35*2=18.200 [B]
Celkem: A+B=43.200 [C]</t>
  </si>
  <si>
    <t>145*0.6=87.000 [A]</t>
  </si>
  <si>
    <t>453*1.25*0.28=158.550 [A]</t>
  </si>
  <si>
    <t>FRÉZOVÁNÍ ZPEVNĚNÝCH PLOCH ASFALTOVÝCH
Zhotovitel provede vzorkování a zkoušení dle vyhlášky č. 130/2019 Sb.
Na základě zkoušek zhotovitel v ceně zohlední možnost použití materiálu zpět na stavbě. Položka včetně odvozu materiálu bez ohledu na vzdálenost (skládka zvolena zhotovitelem).
Poplatky za uložení na případnou skládku jsou vykázány v samostatné položce.
Koeficienty vyjadřují přesahy konstrukcí,
Plocha odměřena digitálně ze zaměření. Tloušťky asfaltů uvažovány dle diagnostiky vozovky.
Hlavní komunikace - odečty reflektují odskoky vrstev dle vzorového řezu.
Společné stezky pro chodce a cyklisty: realizace po roce 2006 - nepředpokládá se přítomnost PAU -&gt; ZAS-T3.
Na základě výše uvedených skutečností je předpokládáno přeřazení na základě zkoušek do ZAS-T1 a ZAS-T2.</t>
  </si>
  <si>
    <t>453*1.05*0.11=52.322 [A]</t>
  </si>
  <si>
    <t>FRÉZOVÁNÍ DRÁŽKY PRŮŘEZU DO 300MM2 V ASFALTOVÉ VOZOVCE
Řezání asfaltových krytů podél obrubníků, tvárnic apod. Drážka min. 25x12 mm dle VL 2 212.05 08.07 (navrhováno 25x12 mm).
Položka včetně odvozu bez ohledu na vzdálenost, uložení na skládku a skládkovného.</t>
  </si>
  <si>
    <t>Příkopové tvárnice 145=145.000 [A]</t>
  </si>
  <si>
    <t>Bilance: 45=45.000 [A]</t>
  </si>
  <si>
    <t>Bilance: 322=322.000 [A]</t>
  </si>
  <si>
    <t>Bilance: 5=5.000 [A]</t>
  </si>
  <si>
    <t>Bilance: 322+28=350.000 [A]</t>
  </si>
  <si>
    <t>VYKOPÁVKY ZE ZEMNÍKŮ A SKLÁDEK TŘ. I
Ornice v rámci stavby, zbývající ornice v rámci SO 102.1, resp. SO 103.
Viz 18222.</t>
  </si>
  <si>
    <t>160*0.15*1.08=25.920 [A]</t>
  </si>
  <si>
    <t>12.5=12.500 [A]</t>
  </si>
  <si>
    <t>92=92.000 [A]</t>
  </si>
  <si>
    <t>HLOUBENÍ JAM ZAPAŽ I NEPAŽ TŘ. I PARAMETRICKY
Položka s odvozem na mezideponii pro možnost dalšího využití v rámci stavby (v případě alternativního umístění mezideponie položka bez ohledu na vzdálenost), popřípadě na řízenou skládku, nebo na místo určené objednatelem.
Položka bude čerpána dle skutečnosti.
Odkop pro vyústění drenáže, výkop drenáže v položce podélné drenáže.</t>
  </si>
  <si>
    <t>1*1*0.5=0.500 [A]</t>
  </si>
  <si>
    <t>Položka 12373PAR.1: 45=45.000 [A]
Položka 12373PAR.2: 322=322.000 [B]
Položka 13173PAR.1: 0.5=0.500 [C]
Položka 212646: 26*0.35=9.100 [D]
Celkem: A+B+C+D=376.600 [E]</t>
  </si>
  <si>
    <t>Položka 12924: 92*0.15=13.800 [A]</t>
  </si>
  <si>
    <t>150*4.4=660.000 [A]</t>
  </si>
  <si>
    <t>160*1.08=172.800 [A]</t>
  </si>
  <si>
    <t>26*(0.4+0.6+0.6)=41.600 [A]</t>
  </si>
  <si>
    <t>INFILTRAČNÍ POSTŘIK Z EMULZE DO 1,0KG/M2
Infiltrační postřik (PI-C) z kationaktivní modifikované asfaltové emulze, množství 0,6 kg/m2 zbytkového pojiva po vyštěpení dle ČSN 73 6129.
Koeficienty zohledňují průměrnou šířku pláně v dotčených úsecích.
Koeficient zohledňuje přesahy konstrukčních vrstev.</t>
  </si>
  <si>
    <t>150*3.2=480.000 [A]</t>
  </si>
  <si>
    <t>453*1.04=471.120 [A]</t>
  </si>
  <si>
    <t>453*0.04*1.005=18.211 [A]</t>
  </si>
  <si>
    <t>453*0.05*1.05=23.783 [A]</t>
  </si>
  <si>
    <t>145=145.000 [A]</t>
  </si>
  <si>
    <t>SO 104.3</t>
  </si>
  <si>
    <t>Smíšená stezka pro chodce a cyklisty podél komunikace SO 102.1 - km 0,025 - 0,317</t>
  </si>
  <si>
    <t>401=401.000 [A]</t>
  </si>
  <si>
    <t>VYKOPÁVKY ZE ZEMNÍKŮ A SKLÁDEK TŘ. I
Ornice v rámci stavby, zbývající ornice v rámci SO 102.1, resp. SO 103.
Viz 18232.</t>
  </si>
  <si>
    <t>156*0.15=23.400 [A]</t>
  </si>
  <si>
    <t>13=13.000 [A]</t>
  </si>
  <si>
    <t>ÚPRAVA PLÁNĚ SE ZHUTNĚNÍM V HORNINĚ TŘ. I
Úprava pláně dle platných TKP a požadavku min. Edef,2 dle projektové dokumentace.
Koeficienty zohledňují průměrnou šířku pláně v dotčených úsecích.
Uvažuje se s plání tvořenou úpravou AZ a uložením v obrubnících.</t>
  </si>
  <si>
    <t>292*2.7=788.400 [A]</t>
  </si>
  <si>
    <t>156=156.000 [A]</t>
  </si>
  <si>
    <t>PATKY Z PROSTÉHO BETONU C25/30
Patky pro silniční zábradlí, C25/30nXF3 (v případě prohlášení o shodě možné užít C20/25nXF3) rozměru 0.5x0.5x0.8m.
Včetně provedení případného dodatečného výkopu a uložení na skládku, skládkovného (věcí provádění zhotovitele).
Předpoklad uchycení zábradlí na podkladní desku.</t>
  </si>
  <si>
    <t>288/2=144.000 [A]
A*0.5*0.5*0.8=28.800 [B]</t>
  </si>
  <si>
    <t>VOZOVKOVÉ VRSTVY ZE ŠTĚRKODRTI
ŠD-A frakce 0/32 (Ge) dle ČSN EN 13 285 tl. min. 150 mm. Ochranná vrstva komunikace.
Koeficient 1,09 zohledňuje sklon pláně, doplněk viz bilance prací (spojení vrstev komunikace a stezky).</t>
  </si>
  <si>
    <t>Ochranná vrstva: (835+25)*0.15*1.09=140.610 [A]
Bilance: 72=72.000 [B]
Celkem: A+B=212.610 [C]</t>
  </si>
  <si>
    <t>826-(292*0.15)/2=804.100 [A]</t>
  </si>
  <si>
    <t>582614</t>
  </si>
  <si>
    <t>KRYTY Z BETON DLAŽDIC SE ZÁMKEM BAREV TL 60MM DO LOŽE Z KAM
Zámková dlažba tl. 60 mm do lože z drceného kameniva frakce L4/8 (0/4) tl. 40 mm; dle TP 192. 
Kontrastní pro oddělení jízdních pruhů.</t>
  </si>
  <si>
    <t>(292*0.15)/2=21.900 [A]</t>
  </si>
  <si>
    <t>KRYTY Z BETON DLAŽDIC SE ZÁMKEM BAREV RELIÉF TL 60MM DO LOŽE Z KAM
Zámková dlažba tl. 60 mm do lože z drceného kameniva frakce L4/8 (0/4) tl. 40 mm; dle TP 192. 
Úpravy pro nevidomé dle vyhlášky č. 398/2009 Sb.</t>
  </si>
  <si>
    <t>9=9.000 [A]</t>
  </si>
  <si>
    <t>288=288.000 [A]</t>
  </si>
  <si>
    <t>332=332.000 [A]</t>
  </si>
  <si>
    <t>SILNIČNÍ A CHODNÍKOVÉ OBRUBY Z BETONOVÝCH OBRUBNÍKŮ ŠÍŘ 150MM
Betonové obrubníky 150x250 mm do betonového lože v min. tl. 100 mm z betonu C25/30nXF3 s opěrkou. 
V případě doložení prohlášení o shodě je možné užít namísto betonu C25/30nXF3 nekonstrukčního betonu C20/25nXF3.</t>
  </si>
  <si>
    <t>SO 104.4</t>
  </si>
  <si>
    <t>Smíšená stezka pro chodce a cyklisty – centrální průmyslová zóna</t>
  </si>
  <si>
    <t>Bilance prací: 456=456.000 [A]</t>
  </si>
  <si>
    <t>1273=1 273.000 [A]</t>
  </si>
  <si>
    <t>284=284.000 [A]</t>
  </si>
  <si>
    <t>296=296.000 [A]</t>
  </si>
  <si>
    <t>ODKOP PRO SPOD STAVBU SILNIC A ŽELEZNIC TŘ. II PARAMETRICKY
Položka s odvozem na mezideponii pro možnost dalšího využití v rámci stavby (v případě alternativního umístění mezideponie položka bez ohledu na vzdálenost - věcí zhotovitele), popřípadě na řízenou skládku, nebo na místo určené objednatelem.
Položka bude čerpána dle skutečnosti - pera ochranné vrstvy.
Kompletní položka, včetně začištění např. předsplitovým odstřelem, dolamováním apod.
Hodnota viz bilance prací - včetně příkopů, pod. drenáží, propustků apod.
Zemina podmínečně vhodná, hornina vhodná dle IGP.</t>
  </si>
  <si>
    <t>Km 0,160: 4.7*0.21*2=1.974 [A]
Km 0,200: 4.7*0.08*2=0.752 [B]
Km 0,240: 4.7*0.22*2=2.068 [C]
Km 0,280: 4.7*0.5*2=4.700 [D]
Km 0,400: 4.5*0.5*2=4.500 [E]
Km 0,440: 4.9*0.3*2=2.940 [F]
Km 0,560: 3.0*0.05*2=0.300 [G]
Km 0,600: 6.2*0.3*2=3.720 [H]
Km 0,640: 3.4*0.10*2=0.680 [I]
Km 0,680: 1.6*0.08*2=0.256 [J]
Km 0,720: 3.3*0.07*2=0.462 [K]
Km 0,760: 9.5*0.13*2=2.470 [L]
Km 0,780: 8.0*0.20*2=3.200 [M]
Celkem: A+B+C+D+E+F+G+H+I+J+K+L+M=28.022 [N]</t>
  </si>
  <si>
    <t>90=90.000 [A]</t>
  </si>
  <si>
    <t>104=104.000 [A]</t>
  </si>
  <si>
    <t>ODKOP PRO SPOD STAVBU SILNIC A ŽELEZNIC TŘ. III PARAMETRICKY
Položka s odvozem na mezideponii pro možnost dalšího využití v rámci stavby (v případě alternativního umístění mezideponie položka bez ohledu na vzdálenost - věcí zhotovitele), popřípadě na řízenou skládku, nebo na místo určené objednatelem.
Kompletní položka, včetně začištění např. předsplitovým odstřelem, dolamováním apod.
Položka bude čerpána dle skutečnosti - pera ochranné vrstvy.
Hodnota viz bilance prací - včetně příkopů, pod. drenáží apod.
Hornina vhodná dle IGP.</t>
  </si>
  <si>
    <t>Km 0,320: 4.8*0.5*2=4.800 [A]
Km 0,360: 4.8*0.5*2=4.800 [B]
Celkem: A+B=9.600 [C]</t>
  </si>
  <si>
    <t>VYKOPÁVKY ZE ZEMNÍKŮ A SKLÁDEK TŘ. I
Přesuny zeminy a horniny v rámci stavby pro zlepšení, parametry dle ČSN 73 6133. Materiál dle tab. A1 a čl. 4.1.3.b.
Naložení a odvoz na požadované místo, včetně složení - kompletní provedení. Položka bez ohledu na vzdálenost.
Násypové těleso, položka bude čerpána dle skutečnosti.
Materiál čerpán z materiálu v rámci stavby.
Viz bilance prací.
U bilance odečtena pera ochranné vrstvy.</t>
  </si>
  <si>
    <t>Položka 17111: 968.986=968.986 [A]
Položka 17411: 4.479=4.479 [B]
Celkem: A+B=973.465 [C]</t>
  </si>
  <si>
    <t>Bilance: 1273+296+104+1542=3 215.000 [A]</t>
  </si>
  <si>
    <t>VYKOPÁVKY ZE ZEMNÍKŮ A SKLÁDEK TŘ. I
Ornice v rámci stavby.
Viz 18222 a 18232.</t>
  </si>
  <si>
    <t>(1421.8+3726)*0.15=772.170 [A]</t>
  </si>
  <si>
    <t>Položka 12383PAR.1: 284=284.000 [A]
Položka 12383PAR.3: 28.022=28.022 [B]
Položka 13183PAR: 2.2=2.200 [C]
Položka 132833.1: 4.8=4.800 [D]
Celkem: A+B+C+D=319.022 [E]</t>
  </si>
  <si>
    <t>Položka 12383PAR.2: 296=296.000 [A]</t>
  </si>
  <si>
    <t>Položka 12393PAR.1: 90=90.000 [A]
Položka 12393PAR.3: 9.6=9.600 [B]
Celkem: A+B=99.600 [C]</t>
  </si>
  <si>
    <t>Položka 12393PAR.2: 104=104.000 [A]</t>
  </si>
  <si>
    <t>HLOUBENÍ JAM ZAPAŽ I NEPAŽ TŘ II  PARAMETRICKY
Položka s odvozem na mezideponii pro možnost dalšího využití v rámci stavby (v případě alternativního umístění mezideponie položka bez ohledu na vzdálenost), popřípadě na řízenou skládku, nebo na místo určené objednatelem.
Položka bude čerpána dle skutečnosti.
Odkop pro uliční vpusti, včetně pažení.
Kompletní položka, včetně začištění, dolamování apod.
Zemina podmínečně vhodná / vhodná dle IGP.</t>
  </si>
  <si>
    <t>2*1*1*1.1=2.200 [A]</t>
  </si>
  <si>
    <t>položka zahrnuje:
- v případě zpětného použití případný odvoz a uložení na mezideponii
- odvoz přebytku na skládku, vč. uložení a poplatku za skládku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</si>
  <si>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HLOUBENÍ RÝH ŠÍŘ DO 2M PAŽ I NEPAŽ TŘ. II, ODVOZ DO 3KM
Položka s odvozem na mezideponii pro možnost dalšího využití v rámci stavby (v případě alternativního umístění mezideponie položka bez ohledu na vzdálenost), popřípadě na řízenou skládku, nebo na místo určené objednatelem.
Přípojky uličních vpustí.
Kompletní položka, včetně začištění, dolamování apod.
Položka bude čerpána dle skutečnosti, položka včetně pažení.
Zemina podmínečně vhodná, hornina vhodná dle IGP.
Délka odměřena digitálně z koordinační situace.</t>
  </si>
  <si>
    <t>(2+2)*1.2*1=4.800 [A]</t>
  </si>
  <si>
    <t>12373PAR.1: 456=456.000 [A]
12373PAR.2: 1273=1 273.000 [B]
12383PAR.1: 284=284.000 [C]
12383PAR.2: 296=296.000 [D]
12383PAR.3: 28.022=28.022 [E]
12393PAR.1: 90=90.000 [F]
12393PAR.2: 104=104.000 [G]
12393PAR.3: 9.6=9.600 [H]
13183PAR: 2.2=2.200 [I]
132833: 4.8=4.800 [J]
Celkem: A+B+C+D+E+F+G+H+I+J=2 547.622 [K]</t>
  </si>
  <si>
    <t>Bilance: 993-41.72=951.280 [A]
Pera: 
Km 0,160: 0.06*4.2*2=0.504 [B]
Km 0,240: 0.06*4.3*2=0.516 [C]
Km 0,280: 0.35*4.4*2=3.080 [D]
Km 0,320: 0.35*4.4*2=3.080 [E]
Km 0,360: 0.34*4.4*2=2.992 [F]
Km 0,400: 0.35*4.1*2=2.870 [G]
Km 0,440: 0.16*4.6*2=1.472 [H]
Km 0,600: 0.14* 5.8*2=1.624 [I]
Km 0,780: 0.16*4.9*2=1.568 [J]
Celkem: A+B+C+D+E+F+G+H+I+J=968.986 [K]</t>
  </si>
  <si>
    <t>294=294.000 [A]</t>
  </si>
  <si>
    <t>ZÁSYP JAM A RÝH ZEMINOU SE ZHUTNĚNÍM
Zásyp rýhy pro kanalizační přípojky a jámy uličních vpustí.
Využití lokálního materiálu, položka včetně dopravy bez ohledu na vzdálenost, včetně nutných úprav zeminy, např. promísení, úprava křivky zrnitost, doplnění materiálu (včetně nákupu a opatření) apod.
Položka bude čerpána dle skutečnosti.
Koeficient 1.2 přípojek - zohlednění sklonu přípojek (odečet).</t>
  </si>
  <si>
    <t>Položka 132833: (2+2)*1.2*1-((2+2)*3.14*0.35*0.35)*1.2=2.954 [A]
Položka 13183PAR: 2*1*1*1-2*3.14*0.275*0.275*1=1.525 [B]
Celkem: A+B=4.479 [C]</t>
  </si>
  <si>
    <t>ÚPRAVA PLÁNĚ SE ZHUTNĚNÍM V HORNINĚ TŘ. I
Úprava pláně dle platných TKP a požadavku min. Edef,2 dle projektové dokumentace.
Koeficienty zohledňují průměrnou šířku pláně v dotčených úsecích.
Uvažuje se s plání tvořenou úpravou AZ.
LS - levá strana ve směru staničení za železničním přejezdem podél SO 102.1
ČV - část východ - viz charakteristické řezy.
ČZ - část západ - viz charakteristické řezy.</t>
  </si>
  <si>
    <t>LS: 124*4=496.000 [A]
ČZ 0.000-0.200: 200*4.8=960.000 [B]
ČZ 0.200-0.400: 200*5.5=1 100.000 [C]
ČZ 0.400-0.442: 42*4.8=201.600 [D]
ČV 0,000-0,200: 200*5.1=1 020.000 [E]
ČV 0,200-0,400: 200*4.4=880.000 [F]
ČV 0,400-0,522: 122*4.5=549.000 [G]
ČV 0,537-0,700: 200*4.5=900.000 [H]
ČV 0,700-0,802: 102*4.5=459.000 [I]
Celkem: A+B+C+D+E+F+G+H+I=6 565.600 [J]</t>
  </si>
  <si>
    <t>1:2.0: 499*1.12=558.880 [A]
1:2.5: 799*1.08=862.920 [B]
Celkem: A+B=1 421.800 [C]</t>
  </si>
  <si>
    <t>3726=3 726.000 [A]</t>
  </si>
  <si>
    <t>1421.8+3726=5 147.800 [A]</t>
  </si>
  <si>
    <t>UV: 2*1*1*0.1=0.200 [A]</t>
  </si>
  <si>
    <t>16/2=8.000 [A]
A*0.5*0.5*0.8=1.600 [B]</t>
  </si>
  <si>
    <t>722=722.000 [A]
Pera ochranné vrstvy (plochy měřeny z char. řezů):
Km 0,040: 2*0.93=1.860 [B]
Km 0,080: 2*1.53=3.060 [C]
Km 0,120: 2*0.8=1.600 [D]
Km 0,160: 2*0.83=1.660 [E]
Km 0,200: 2*0.85=1.700 [F]
Km 0,240: 2*0.85=1.700 [G]
Km 0,280: 2*0.86=1.720 [H]
Km 0.320: 2*0.86=1.720 [I]
Km 0,360: 2*0.85=1.700 [J]
Km 0,400: 2*0.85=1.700 [K]
Km 0,440: 2*0.89=1.780 [L]
Km 0,480: 2*1=2.000 [M]
Km 0,502: 2*1.15=2.300 [N]
Km 0,560: 2*1.06=2.120 [O]
Km 0,600: 2*1.2=2.400 [P]
Km 0,640: 2*1.14=2.280 [Q]
Km 0,680: 2*1.1=2.200 [R]
Km 0,720: 2*1.25=2.500 [S]
Km 0,760: 2*1.55=3.100 [T]
Km 0,780: 2*1.31=2.620 [U]
Celkem: A+B+C+D+E+F+G+H+I+J+K+L+M+N+O+P+Q+R+S+T+U=763.720 [V]</t>
  </si>
  <si>
    <t>3998-(1324*0.15)/2=3 898.700 [A]</t>
  </si>
  <si>
    <t>37-12*0.15/2=36.100 [A]</t>
  </si>
  <si>
    <t>1324*0.15/2=99.300 [A]</t>
  </si>
  <si>
    <t>582615</t>
  </si>
  <si>
    <t>KRYTY Z BETON DLAŽDIC SE ZÁMKEM BAREV TL 80MM DO LOŽE Z KAM
Zámková dlažba tl. 80 mm do lože z drceného kameniva frakce L4/8 (0/4) tl. 40 mm; dle TP 192. 
Kontrastní pro oddělení jízdních pruhů.</t>
  </si>
  <si>
    <t>12*0.15/2=0.900 [A]</t>
  </si>
  <si>
    <t>29=29.000 [A]</t>
  </si>
  <si>
    <t>POTRUBÍ Z TRUB PLASTOVÝCH ODPADNÍCH DN DO 150MM
Přípojky horských a uličních vpustí - PP DN 150 SN 16.
Včetně kolen, odboček apod.
Délka odměřena digitálně.
Položka včetně zaústění do kanalizací, vyústění apod. - vyvrtáním, výsekem apod.
Koeficient 1,20 uličních vpustí zohledňuje navýšení vzhledem ke sklonům přípojek.</t>
  </si>
  <si>
    <t>(2+2)*1.2=4.800 [A]</t>
  </si>
  <si>
    <t>VPUSŤ KANALIZAČNÍ ULIČNÍ KOMPLETNÍ Z BETONOVÝCH DÍLCŮ
Kompletní dodávka, včetně mříží min. D400, kalových košů, zálivek, izolací apod.
Mříž předpoklad 300x500 mm.</t>
  </si>
  <si>
    <t>VÝŘEZ, VÝSEK, ÚTES NA POTRUBÍ DN DO 400MM
Zaústění potrubí přípojek UV do kanalizace.
Technologie bude volena zhotovitelem.
Kompletní provedení.</t>
  </si>
  <si>
    <t>VÝŘEZ, VÝSEK, ÚTES NA POTRUBÍ DN PŘES 800MM
Zaústění potrubí přípojek UV do kanalizace.
Technologie bude volena zhotovitelem.
Kompletní provedení.</t>
  </si>
  <si>
    <t>(2+2)*(0.35*0.35-3.14*0.075*0.075)*1.2=0.503 [A]</t>
  </si>
  <si>
    <t>16=16.000 [A]</t>
  </si>
  <si>
    <t>2575=2 575.000 [A]</t>
  </si>
  <si>
    <t>34.6=34.600 [A]</t>
  </si>
  <si>
    <t>PŘÍKOPOVÉ ŽLABY Z BETON TVÁRNIC ŠÍŘ DO 600MM DO BETONU TL 100MM
Příkopové tvárnice, z betonu min. C30/37-XF4, šířky ~300 mm do betonového lože z betonu C25/30nXF3 tl. min. 0,15 m - standardní hloubka. Spáry mezi tvárnicemi budou vyplněny cementovou maltou MC25-XF4. Po 5 m budou spáry vyplněny pružným tmelem.
V případě doložení prohlášení o shodě je možné užít namísto betonu C25/30nXF3 nekonstrukčního betonu C20/25nXF3.
Délka měřena digitálně z koordinační situace.
Výkop součástí odkopu spodní stavby.</t>
  </si>
  <si>
    <t>52=52.000 [A]</t>
  </si>
  <si>
    <t>SO 105</t>
  </si>
  <si>
    <t>Polní cesta - komunikace západ</t>
  </si>
  <si>
    <t>POPLATKY ZA SKLÁDKU
Nestmelené kryty, podkladní a ochranné vrstvy komunikace apod. předpoklad 2000 kg/m3
Položka bude čerpána na základě skutečnosti se souhlasem TDS.
Zhotovitel zohlední v ceně možnost využití materiálu v rámci stavby.</t>
  </si>
  <si>
    <t>Položka 123322: 42,640*2=85.280 [A]</t>
  </si>
  <si>
    <t>196.846*2=393.692 [A]</t>
  </si>
  <si>
    <t>ODSTRANĚNÍ PODKLADŮ ZPEVNĚNÝCH PLOCH Z KAMENIVA NESTMELENÉHO
Odstranění konstrukce nezpevněné polní cesty. 
Naložení, odvoz a uložení. Položka včetně odvozu s předpokladem do vzdálenosti a uložení na skládku 30 km (skládka bude zvolena zhotovitelem).
Plocha odměřena digitálně.
Koeficient 1.3 vyjadřuje přesahy vrstev.
Předpoklad mocnosti dle PN 609 - 0,41 m.</t>
  </si>
  <si>
    <t>80*1,3*0,41=42.640 [A]</t>
  </si>
  <si>
    <t>175=175.000 [A]</t>
  </si>
  <si>
    <t>212=212.000 [A]</t>
  </si>
  <si>
    <t>212+3+11.154=226.154 [A]</t>
  </si>
  <si>
    <t>VYKOPÁVKY ZE ZEMNÍKŮ A SKLÁDEK TŘ. I
Ornice v rámci stavby.
Viz 18221, 18232.2, 18222 a 18232</t>
  </si>
  <si>
    <t>0,15*(130,96+91)=33.294 [A]</t>
  </si>
  <si>
    <t>196.846=196.846 [A]</t>
  </si>
  <si>
    <t>HLOUBENÍ RÝH ŠÍŘ DO 2M PAŽ I NEPAŽ TŘ. I, ODVOZ DO 3KM
Položka s odvozem na mezideponii pro možnost dalšího využití v rámci stavby (v případě alternativního umístění mezideponie položka bez ohledu na vzdálenost), popřípadě na řízenou skládku, nebo na místo určené objednatelem.
Vsakovací rýha.
Položka bude čerpána dle skutečnosti, položka včetně pažení.
Zemina podmínečně vhodná dle IGP.
Hodnota viz bilance prací</t>
  </si>
  <si>
    <t>36=36.000 [A]</t>
  </si>
  <si>
    <t>ULOŽENÍ SYPANINY DO NÁSYPŮ SE ZHUTNĚNÍM
Zásyp po odstranění stávající polní cesty v místě, kde ji nenahradí nová polní cesta.
Využití lokálního materiálu, položka včetně dopravy bez ohledu na vzdálenost, včetně nutných úprav zeminy, např. promísení, úprava křivky zrnitost, doplnění materiálu (včetně nákupu a opatření) apod.
Plocha odečtena digitálně ze zaměření.
Koeficient 1.30 vyjadřuje přesahy kcí dle VL</t>
  </si>
  <si>
    <t>33*1,3*(0,41-0,15)=11.154 [A]</t>
  </si>
  <si>
    <t>ULOŽENÍ SYPANINY DO NÁSYPŮ SE ZHUTNĚNÍM
Uložení na mezideponie v rámci stavby,
Položka bez ohledu na vzdálenost.
Položka bude čerpána dle skutečnosti.</t>
  </si>
  <si>
    <t>položka 12373PAR.1: 175=175.000 [A]
položka 12373PAR.2: 212=212.000 [B]
položka 132733: 36=36.000 [C]
Celkem: A+B+C=423.000 [D]</t>
  </si>
  <si>
    <t>212+3=215.000 [A]</t>
  </si>
  <si>
    <t>35=35.000 [A]</t>
  </si>
  <si>
    <t>ZÁSYP JAM A RÝH Z NAKUPOVANÝCH MATERIÁLŮ
Vsakovací rýha pro odvodnění zemní pláně ŠDB 16/32 do hloubky min 600 mm, dle ČSN EN 13285
Viz bilance prací.</t>
  </si>
  <si>
    <t>39=39.000 [A]</t>
  </si>
  <si>
    <t>ÚPRAVA PLÁNĚ SE ZHUTNĚNÍM V HORNINĚ TŘ. I
Úprava pláně dle platných TKP a požadavku min. Edef,2 dle projektové dokumentace.
Koeficienty zohledňují průměrnou šířku pláně v dotčených úsecích.
Uvažuje se s plání tvořenou úpravou AZ.
1,5 - koeficient zohledňující přesahy kce.</t>
  </si>
  <si>
    <t>1,5*344=516.000 [A]</t>
  </si>
  <si>
    <t>ROZPROSTŘENÍ ORNICE VE SVAHU V TL DO 0,15M
Rozprostření ornice tl. 150 mm. 
Využití lokálního humózního materiálu.
Položka bez ohledu na vzdálenost.
Koeficient 1.2 - sklon 1:1.5; 1.15 - sklon 1:1.75; 1.12 - sklon 1:2.0; 1.08 - 1:2.5.
Plocha měřena digitálně z koordinační situace.</t>
  </si>
  <si>
    <t>41*1,2=49.200 [A]
73*1,12=81.760 [B]
Celkem: A+B=130.960 [C]</t>
  </si>
  <si>
    <t>ROZPROSTŘENÍ ORNICE V ROVINĚ V TL DO 0,15M
Ohumusování po odstranění stávjaící polní cesty v místě, kde ji nenahradí nová polní cesta. Část plochy bude ohumusována v rámci SO 102
Rozprostření ornice tl. 150 mm.
Využítí lokálního humózního materiálu, položka bez ohledu na vzdálenost.</t>
  </si>
  <si>
    <t>Ohumusování odstraněné stávající polní cesty: 0,15*12=1.800 [A]</t>
  </si>
  <si>
    <t>ROZPROSTŘENÍ ORNICE V ROVINĚ V TL DO 0,15M
Rozprostření ornice tl. 150 mm.
Využití lokálního humózního materiálu
Položka bez ohledu na vzdálenost.
Plocha měřena digitálně z koordinační situace.</t>
  </si>
  <si>
    <t>91=91.000 [A]</t>
  </si>
  <si>
    <t>130,96+91=221.960 [A]</t>
  </si>
  <si>
    <t>OPLÁŠTĚNÍ ODVODŇOVACÍCH ŽEBER Z GEOTEXTILIE
Vsakovací rýha - separační a filtrační geotextílií plošné hmotnosti min. 400 g/m2, podélná pevnost v tahu min. 18 kN/m</t>
  </si>
  <si>
    <t>1,8*105=189.000 [A]</t>
  </si>
  <si>
    <t>VOZOVKOVÉ VRSTVY ZE ŠTĚRKODRTI
ŠD-B frakce 0/32 (Ge) dle ČSN EN 13 285 tl. min. 300 mm. Ochranná vrstva komunikace.
Plocha odměřena digitálně.
1,2 - koeficient zohledňující přesahy kce.
PN 612 - R-mat dle katalogu polních cest.</t>
  </si>
  <si>
    <t>1,2*344*0,3=123.840 [A]</t>
  </si>
  <si>
    <t>VOZOVKOVÉ VRSTVY Z RECYKLOVANÉHO MATERIÁLU TL DO 100MM
PN 612 - R-mat dle katalogu polních cest.
Tl. 100 mm</t>
  </si>
  <si>
    <t>ZPEVNĚNÍ KRAJNIC ZE ŠTĚRKODRTI TL. DO 150MM
Tl. 150 mm ze štěrkodrti ŠD frakce 0/32, tř. B dle TKP a VL1.
Krajnice musí být odsazena o 0,03 m pod okraj vozovky a bude provedena ve
sklonu 8,0 % v souladu se vzorovými listy.
Plocha odměřena digitálně</t>
  </si>
  <si>
    <t>SO 106</t>
  </si>
  <si>
    <t>Obslužná komunikace – východ</t>
  </si>
  <si>
    <t>Položka 11372: 97.335*2.4=233.604 [A]</t>
  </si>
  <si>
    <t>Položka 11332: 174.86*2=349.720 [A]</t>
  </si>
  <si>
    <t>496.625*2=993.250 [A]</t>
  </si>
  <si>
    <t>Polní cesta: 927*0.15*1.2=166.860 [A]
Sjezd: 10*0.4*2=8.000 [B]
Celkem: A+B=174.860 [C]</t>
  </si>
  <si>
    <t>FRÉZOVÁNÍ ZPEVNĚNÝCH PLOCH ASFALTOVÝCH
Zhotovitel provede vzorkování a zkoušení dle vyhlášky č. 130/2019 Sb.
Na základě zkoušek zhotovitel v ceně zohlední možnost použití materiálu zpět na stavbě. Položka včetně odvozu materiálu bez ohledu na vzdálenost (skládka zvolena zhotovitelem).
Poplatky za uložení na případnou skládku jsou vykázány v samostatné položce.
Koeficienty vyjadřují přesahy konstrukcí,
Plocha odměřena digitálně ze zaměření. Tloušťky asfaltů uvažovány dle diagnostiky vozovky.
Polní cesta: realizace asf. souvrství po roce 2003 - nepředpokládá se přítomnost PAU -&gt; ZAS-T3.
Na základě výše uvedených skutečností je předpokládáno přeřazení na základě zkoušek do ZAS-T1 a ZAS-T2.</t>
  </si>
  <si>
    <t>927*0.1*1.05=97.335 [A]</t>
  </si>
  <si>
    <t>71=71.000 [A]</t>
  </si>
  <si>
    <t>Bilance: 217=217.000 [A]
ORL: 251*((0.1+0.5)/2)+259*((0.4+0.5)/2)=191.850 [B]
Palisády (TS): 105*1.1=115.500 [C]
V případě nerealizace koordinované akce: 21*0.3*1.3=8.190 [D]
Celkem: A+B+C+D=532.540 [E]</t>
  </si>
  <si>
    <t>ODKOP PRO SPOD STAVBU SILNIC A ŽELEZNIC TŘ. I PARAMETRICKY
Položka s odvozem na mezideponii pro možnost dalšího využití v rámci stavby (v případě alternativního umístění mezideponie položka bez ohledu na vzdálenost - věcí zhotovitele), popřípadě na řízenou skládku, nebo na místo určené objednatelem.
Výkop pro aktivní zónu.
Položka bude čerpána dle skutečnosti.
Hodnota viz bilance prací.
Zemina podmínečně vhodná dle IGP.
ORL a palisády odměřeny digitálně.</t>
  </si>
  <si>
    <t>Bilance: 491=491.000 [A]
ORL: 392*0.5=196.000 [B]
Palisády (TS): 105*0.5=52.500 [C]
V případě nerealizace koordinované akce: 21*0.5*1.3=13.650 [D]
Celkem: A+B+C+D=753.150 [E]</t>
  </si>
  <si>
    <t>Položka 17111: 63.45=63.450 [A]
Položka 17411: 38.765=38.765 [B]
Celkem: A+B=102.215 [C]</t>
  </si>
  <si>
    <t>Bilance: 491+5=496.000 [A]
ORL: 392*0.5=196.000 [B]
Palisady (TS): 105*0.5=52.500 [C] 
V případě nerealizace koordinované akce: 21*0.5*1.3=13.650 [D]
Celkem: A+B+C+D=758.150 [E]</t>
  </si>
  <si>
    <t>(289+351.24)*0.15=96.036 [A]</t>
  </si>
  <si>
    <t>496.625=496.625 [A]</t>
  </si>
  <si>
    <t>HLOUBENÍ JAM ZAPAŽ I NEPAŽ TŘ. I PARAMETRICKY
Položka s odvozem na mezideponii pro možnost dalšího využití v rámci stavby (v případě alternativního umístění mezideponie položka bez ohledu na vzdálenost), popřípadě na řízenou skládku, nebo na místo určené objednatelem.
Položka bude čerpána dle skutečnosti.
Odkop pro uliční vpusti, drenážní šachty apod.
Kompletní položka, včetně začištění, dolamování apod.
Zemina podmínečně vhodná / vhodná dle IGP.</t>
  </si>
  <si>
    <t>UV: 1*1*1.1=1.100 [A]
DŠ: 3*1*1*0.6=1.800 [B]
Celkem: A+B=2.900 [C]</t>
  </si>
  <si>
    <t>HLOUBENÍ RÝH ŠÍŘ DO 2M PAŽ I NEPAŽ TŘ. I, ODVOZ DO 3KM
Položka s odvozem na mezideponii pro možnost dalšího využití v rámci stavby (v případě alternativního umístění mezideponie položka bez ohledu na vzdálenost), popřípadě na řízenou skládku, nebo na místo určené objednatelem.
Přípojky uličních vpustí, palisáda.
Kompletní položka, včetně začištění, dolamování apod.
Položka bude čerpána dle skutečnosti, položka včetně pažení.
Zemina podmínečně vhodná, hornina vhodná dle IGP.
Délka odměřena digitálně z koordinační situace.</t>
  </si>
  <si>
    <t>Přípojky UV: 10*1.8*1=18.000 [A]
Palisáda: 31.5*1*(1.2+0.4)=50.400 [B]
Celkem: A+B=68.400 [C]</t>
  </si>
  <si>
    <t>12373PAR.1: 532.54=532.540 [A]
12373PAR.2: 753.15=753.150 [B]
13173PAR: 2.9=2.900 [C]
132733: 68.4=68.400 [D]
212645: 239*0.3=71.700 [E]
Celkem: A+B+C+D+E=1 428.690 [F]</t>
  </si>
  <si>
    <t>Bilance: 33=33.000 [A]
Plocha za PC: 111*(0.25-0.15)=11.100 [B]
ORL: 0.45*43=19.350 [C]
Celkem: A+B+C=63.450 [D]</t>
  </si>
  <si>
    <t>Bilance: 491+5=496.000 [A]
ORL: 392*0.5=196.000 [B]
Palisády (TS): 105*0.5=52.500 [C]
V případě nerealizace koordinované akce: 21*0.5*1.3=13.650 [D]
Celkem: A+B+C+D=758.150 [E]</t>
  </si>
  <si>
    <t>Bilance: 73=73.000 [A]
ORL: 101*0.2=20.200 [B]
V případě nerealizované koordinované akce: 30*0.1=3.000 [C]
Celkem: A+B+C=96.200 [D]</t>
  </si>
  <si>
    <t>ZÁSYP JAM A RÝH ZEMINOU SE ZHUTNĚNÍM
Zásyp rýhy pro kanalizační přípojky, palisády a jámy uličních vpustí a drenážních šachet.
Využití lokálního materiálu, položka včetně dopravy bez ohledu na vzdálenost, včetně nutných úprav zeminy, např. promísení, úprava křivky zrnitost, doplnění materiálu (včetně nákupu a opatření) apod.
Položka bude čerpána dle skutečnosti.
Koeficient 1.2 přípojek - zohlednění sklonu přípojek (odečet).</t>
  </si>
  <si>
    <t>Přípojky UV: 10*1.8*1-10*0.35*0.35*1.2=16.530 [A]
UV: 1*1*1-1*3.14*0.275*0.275*1=0.763 [B]
DŠ: 3*1*1*0.5-3*(3.14*0.2*0.2*0.5)=1.312 [C]
Palisáda: 31.5*0.8*0.8=20.160 [D]
Celkem: A+B+C+D=38.765 [E]</t>
  </si>
  <si>
    <t>PC 0,000-0,100: 100*5.5=550.000 [A]
PC 0,100-0,232: 132*4.4=580.800 [B]
ORL: 392=392.000 [C]
Palisády (TS): 105=105.000 [D]
V případě nerealizace koordinované akce: 21*1.3=27.300 [E]
Celkem: A+B+C+D+E=1 655.100 [F]</t>
  </si>
  <si>
    <t>ROZPROSTŘENÍ ORNICE VE SVAHU V TL DO 0,15M
Rozprostření ornice tl. 150 mm.
Položka bez ohledu na vzdálenost.
Koeficient 1.2 - sklon 1:1.5; 1.15 - sklon 1:1.75; 1.12 - sklon 1:2.0; 1.08 - 1:2.5.; 1.04 - sklon 1:2.5 - 1:5
Plocha měřena digitálně z koordinační situace.
Využití lokálního humózního materiálu.</t>
  </si>
  <si>
    <t>1:2.5-1:5: 237*1.04=246.480 [A]
1:2.5: 97*1.08=104.760 [B]
Celkem: A+B=351.240 [C]</t>
  </si>
  <si>
    <t>289=289.000 [A]</t>
  </si>
  <si>
    <t>(289+351.24)=640.240 [A]</t>
  </si>
  <si>
    <t>239*(0.5+0.4+0.5)=334.600 [A]</t>
  </si>
  <si>
    <t>239=239.000 [A]</t>
  </si>
  <si>
    <t>UV: 1*1*1*0.1=0.100 [A]
DŠ: 3*1*1*0.1=0.300 [B]
Celkem: A+B=0.400 [C]</t>
  </si>
  <si>
    <t>VOZOVKOVÉ VRSTVY ZE ŠTĚRKODRTI
ŠD-A frakce 0/32 (Ge) dle ČSN EN 13 285 tl. Ochranná a podkladní vrstva komunikace - PN 602.
Viz bilance prací.</t>
  </si>
  <si>
    <t>PN 602 (bilance): 132+154=286.000 [A]
V případě nerealizované koordinované akce: 5+6=11.000 [B]
Celkem: A+B=297.000 [C]</t>
  </si>
  <si>
    <t>VOZOVKOVÉ VRSTVY ZE ŠTĚRKODRTI
ŠD-B frakce 0/32 (Ge) dle ČSN EN 13 285 tl. Ochranná vrstva komunikace PN 612.</t>
  </si>
  <si>
    <t>ORL: 317*0.25*1.15=91.138 [A]
Sjezd: 8*0.25*1.15=2.300 [B]
TS (palisáda): 105*0.17=17.850 [C]
Celkem: A+B+C=111.288 [D]</t>
  </si>
  <si>
    <t xml:space="preserve">ORL: 317=317.000 [A]
Sjezd: 8*1.15=9.200 [B]
Celkem: A+B=326.200 [C]: </t>
  </si>
  <si>
    <t>PC: 172=172.000 [A]
V případě nerealizované koordinované akce: 30*0.75=22.500 [B]
Celkem: A+B=194.500 [C]</t>
  </si>
  <si>
    <t>834*1.09=909.060 [A]
V případě nerealizované koordinované akce: 21*1.09=22.890 [B]
Celkem: A+B=931.950 [C]</t>
  </si>
  <si>
    <t>574A05</t>
  </si>
  <si>
    <t>ASFALTOVÝ BETON PRO OBRUSNÉ VRSTVY ACO 16
ACO 16 50/70 tl. 60 mm dle ČSN EN 13 108-1.
Plocha odměřena digitálně.
Koeficienty zahrnují vliv přesahů konstrukce dle vzorových listů v extravilánu mimo obrubníky.</t>
  </si>
  <si>
    <t>834*0.06=50.040 [A]
V případě nerealizované koordinované akce: 21*0.06=1.260 [B]
Celkem: A+B=51.300 [C]</t>
  </si>
  <si>
    <t>105=105.000 [A]</t>
  </si>
  <si>
    <t>5.25=5.250 [A]</t>
  </si>
  <si>
    <t>POTRUBÍ Z TRUB PLASTOVÝCH ODPADNÍCH DN DO 150MM
Přípojky uličních vpustí - PP DN 150 SN 16.
Včetně kolen, odboček apod.
Délka odměřena digitálně.
Položka včetně zaústění do kanalizací, vyústění apod. - vyvrtáním, výsekem apod.
Koeficient 1,20 uličních vpustí zohledňuje navýšení vzhledem ke sklonům přípojek.</t>
  </si>
  <si>
    <t>10*1.2=12.000 [A]</t>
  </si>
  <si>
    <t>DRENÁŽNÍ ŠACHTICE KONTROLNÍ Z PLAST DÍLCŮ ŠK 80
Předpoklad plastová šachta z PP průměru DN400, včetně poklopů min. D400 (v krajnici).
Zbývající odkopy součástí odkopů pro spodní stavbu.
Kompletní provedení a dodávka.</t>
  </si>
  <si>
    <t>VÝŘEZ, VÝSEK, ÚTES NA POTRUBÍ DN DO 600MM
Zaústění potrubí přípojek UV do kanalizace.
Technologie bude volena zhotovitelem.
Kompletní provedení.</t>
  </si>
  <si>
    <t>10*1.2-10*3.14*0.075*0.075*1.2=11.788 [A]</t>
  </si>
  <si>
    <t>OBRUBY Z BETONOVÝCH PALISÁD
Betonové palisády šířky min. 0,2 m, výšky 1,20 m a délky 31,5 m uložených do betonového lože z betonu C25/30nXF3. Kotvení do základu palisády musí být realizováno min. do 1/3 celkové výšky betonové palisády.
Položka včetně betonového lože tl. min. 400 mm (vykázán objem palisády, nutné zohlednit v ceně).
V případě doložení prohlášení o shodě je možné užít namísto betonu C25/30nXF3 nekonstrukčního betonu C20/25nXF3.</t>
  </si>
  <si>
    <t>31.5*1.2*0.2=7.560 [A]</t>
  </si>
  <si>
    <t>Položka zahrnuje:
dodání a pokládku betonových palisád o rozměrech předepsaných zadávací dokumentací betonové lože i boční betonovou opěrku.</t>
  </si>
  <si>
    <t>71+101=172.000 [A]</t>
  </si>
  <si>
    <t>ŘEZÁNÍ ASFALTOVÉHO KRYTU VOZOVEK TL DO 50MM
Napojení na kci OK.</t>
  </si>
  <si>
    <t>SO 107</t>
  </si>
  <si>
    <t>Přístupová komunikace ŽST Lipovka</t>
  </si>
  <si>
    <t>Žulové obruby: 70=70.000 [A]
Betonové obruby: 58=58.000 [B]
Celkem: A+B=128.000 [C]</t>
  </si>
  <si>
    <t>Bilance: 4516=4 516.000 [A]</t>
  </si>
  <si>
    <t>418=418.000 [A]</t>
  </si>
  <si>
    <t>ODKOP PRO SPOD STAVBU SILNIC A ŽELEZNIC TŘ. II PARAMETRICKY
Položka s odvozem na mezideponii pro možnost dalšího využití v rámci stavby (v případě alternativního umístění mezideponie položka bez ohledu na vzdálenost - věcí zhotovitele), popřípadě na řízenou skládku, nebo na místo určené objednatelem.
Položka bude čerpána dle skutečnosti.
Kompletní položka, včetně začištění např. předsplitovým odstřelem, dolamováním apod.
Hodnota viz bilance prací - včetně příkopů, pod. drenáží, propustků apod.
Zemina podmínečně vhodná, hornina vhodná dle IGP.
Zbývající odkop propustku součástí zemních prací SO 109, resp. SO 110.</t>
  </si>
  <si>
    <t>Bilance: 2781=2 781.000 [A]
Propustek km 0,180: 2*0.7*19.11=26.754 [B]
Propustek km 0,400: 1.7*0.15*18.46=4.707 [C]
Celkem: A+B+C=2 812.461 [D]</t>
  </si>
  <si>
    <t>875=875.000 [A]</t>
  </si>
  <si>
    <t>648=648.000 [A]</t>
  </si>
  <si>
    <t>VYKOPÁVKY ZE ZEMNÍKŮ A SKLÁDEK TŘ. I
Přesuny zeminy a horniny v rámci stavby pro zlepšení, parametry dle ČSN 73 6133. Materiál dle tab. A1 a čl. 4.1.3.b.
Naložení a odvoz na požadované místo, včetně složení - kompletní provedení.
Položka bez ohledu na vzdálenost.
Násypové těleso, položka bude čerpána dle skutečnosti.
Materiál čerpán z materiálu v rámci stavby.
Viz bilance prací.</t>
  </si>
  <si>
    <t>17111: 7383.976=7 383.976 [A]</t>
  </si>
  <si>
    <t>VYKOPÁVKY ZE ZEMNÍKŮ A SKLÁDEK TŘ. I
Přesuny zeminy a horniny v rámci stavby pro zlepšení, parametry dle ČSN 73 6133.
Naložení a odvoz na požadované místo, včetně složení - kompletní provedení.
Položka bez ohledu na vzdálenost.
Aktivní zóna, položka bude čerpána dle skutečnosti.
Materiál čerpán z materiálu v rámci stavby.
Viz bilance prací, ve výpočtu koeficient značí přesahy kčních vrstev.</t>
  </si>
  <si>
    <t>Bilance: 418+875+1594=2 887.000 [A]
Dopočet v přechodové oblasti: (75*1.65+75*1.65)*0.5=123.750 [B]
Celkem: A+B=3 010.750 [C]</t>
  </si>
  <si>
    <t>(4978.280+819)*0.15=869.592 [A]</t>
  </si>
  <si>
    <t>PŘEDRCENÍ VÝKOPKU TŘ. II
Předrcení výkopu / výlomu pro odvoz na skládku, pro zpětné využití v rámci stavby apod.
Předrcení do požadovaných parametrů pro násypy apod.
Položka bude čerpána dle skutečnosti.
Položka včetně naložení a prací před uložením na mezideponie, včetně dopravy apod. Kompletní dodávka.</t>
  </si>
  <si>
    <t>12383PAR.1:  2812.461=2 812.461 [A]
132833: 15.517=15.517 [B]
Celkem: A+B=2 827.978 [C]</t>
  </si>
  <si>
    <t>PŘEDRCENÍ VÝKOPKU TŘ. II
Předrcení výkopu / výlomu pro odvoz na skládku, pro zpětné využití v rámci stavby apod.
Předrcení do požadovaných parametrů pro AZ apod.
Položka bude čerpána dle skutečnosti.
Položka včetně naložení a prací před uložením na mezideponie, včetně dopravy apod. Kompletní dodávka.</t>
  </si>
  <si>
    <t>12383PAR.2: 875=875.000 [A]</t>
  </si>
  <si>
    <t>PŘEDRCENÍ VÝKOPKU TŘ. III
Předrcení výkopu / výlomu pro odvoz na skládku, pro zpětné využití v rámci stavby apod.
Předrcení do požadovaných parametrů pro násypy apod.
Položka bude čerpána dle skutečnosti.
Položka včetně naložení a prací před uložením na mezideponie, včetně dopravy apod. Kompletní dodávka.</t>
  </si>
  <si>
    <t>12393PAR.1: 648=648.000 [A]</t>
  </si>
  <si>
    <t>HLOUBENÍ RÝH ŠÍŘ DO 2M PAŽ I NEPAŽ TŘ. II, ODVOZ DO 3KM
Položka s odvozem na mezideponii pro možnost dalšího využití v rámci stavby (v případě alternativního umístění mezideponie položka bez ohledu na vzdálenost), popřípadě na řízenou skládku, nebo na místo určené objednatelem.
Prahy propustků a norné stěny.
Položka bude čerpána dle skutečnosti, položka včetně pažení.
Zemina podmínečně vhodná / vhodná dle IGP.
Délka odměřena digitálně z koordinační situace.</t>
  </si>
  <si>
    <t>km 0,180: 2*(0.8*0.65*0.5*3.2+1*0.1*3.2)=2.304 [A]
km 0,180 - odkopy za prahy: 2*3.2*(0.32+0.4)=4.608 [B]
Norná stěna vtok - práh: 0.8*0.5*0.8+1.4*0.5*0.8*1.08+1.2*0.5*0.8*1.12=1.462 [C]
Norná stěna výtok: 1.05*0.8*0.9+1.05*1.4*((0.75+1.35)/2)+1.05*1.2*((0.75+1.35)/2)=3.623 [D]
km 0,440: 2*(0.8*0.65*0.5*1.6+1*0.1*1.6)=1.152 [E]
km 0,440 - odkopy za prahy:2*1.6*(0.32+0.42)=2.368 [F]
Celkem: A+B+C+D+E+F=15.517 [G]</t>
  </si>
  <si>
    <t>12373PAR.1: 4516=4 516.000 [A]
12373PAR.2: 418=418.000 [B]
12383PAR.1: 2812.461=2 812.461 [C]
12383PAR.2: 875=875.000 [D]
12393PAR.1: 648=648.000 [E]
132833: 15.517=15.517 [F]
Celkem: A+B+C+D+E+F=9 284.978 [G]</t>
  </si>
  <si>
    <t>Bilance: 7377=7 377.000 [A]
km 0,180 - odkopy za prahy: 2*3.2*(0.32+0.4)=4.608 [B]
km 0,440 - odkopy za prahy:2*1.6*(0.32+0.42)=2.368 [C]
Celkem: A+B+C=7 383.976 [D]</t>
  </si>
  <si>
    <t>226=226.000 [A]</t>
  </si>
  <si>
    <t>ZÁSYP JAM A RÝH Z NAKUPOVANÝCH MATERIÁLŮ
Propustek DN 1200 - ŠDA 0/22 tl. 200 mm dle ČSN EN 13285 (nadsyp potrubí).
Položka včetně případného pažení.</t>
  </si>
  <si>
    <t>3.2*0.2*10=6.400 [A]</t>
  </si>
  <si>
    <t>OBSYP POTRUBÍ A OBJEKTŮ Z NAKUPOVANÝCH MATERIÁLŮ
Obsyp potrubí DN 1200 - hutněná směs kameniva (dle ČSN EN 13 285) frakce 0/4 - (např. štěrkopísek; max. 0/20 - nutno zohlednit rozteč žeber), hutněno po 15 cm na 95 % PS.
Položka včetně případného pažení.</t>
  </si>
  <si>
    <t>(3.2*(1.33+0.1)-3.14*((1.33+1.2)/2/2)^2)*16.1=53.449 [A]</t>
  </si>
  <si>
    <t>Km 0,000-0,100: 100*13.0=1 300.000 [A]
Km 0,100-0,200: 100*13.1=1 310.000 [B]
Km 0,200-0,320: 120*13.4=1 608.000 [C]
Km 0,348-0,460: 112*12.6=1 411.200 [D]
Celkem: A+B+C+D=5 629.200 [E]</t>
  </si>
  <si>
    <t>1:2.0: 1.12*1202=1 346.240 [A]
1:2.5: 1.08*3363=3 632.040 [B]
Celkem: A+B=4 978.280 [C]</t>
  </si>
  <si>
    <t>819=819.000 [A]</t>
  </si>
  <si>
    <t>4978.280+819=5 797.280 [A]</t>
  </si>
  <si>
    <t>4761*0.3=1 428.300 [A]</t>
  </si>
  <si>
    <t>15.5*1.6*0.00303=0.075 [A]</t>
  </si>
  <si>
    <t>4761=4 761.000 [A]
432*4=1 728.000 [B]
Celkem: A+B=6 489.000 [C]</t>
  </si>
  <si>
    <t>416*1.08=449.280 [A]
424*1.12=474.880 [B]
Celkem: A+B=924.160 [C]</t>
  </si>
  <si>
    <t>Norná stěna LS: 3.75*0.1*1.05=0.394 [A]</t>
  </si>
  <si>
    <t>375*1.09*0.10=40.875 [A]</t>
  </si>
  <si>
    <t>PODKL A VÝPLŇ VRSTVY ZE ŽELEZOBET DO C25/30
Podkladní beton C25/30nXF3.
V případě prohlášení o shodě možné C20/25nXF3.
Propustek km 0,480.</t>
  </si>
  <si>
    <t>15.5*1.6*0.1=2.480 [A]</t>
  </si>
  <si>
    <t>PODKLADNÍ A VÝPLŇOVÉ VRSTVY Z KAMENIVA TĚŽENÉHO
Propustek DN 1200 - ŠDA 0/22 tl. 200 mm dle ČSN EN 13285. Započtena výplň mezi žebry.
Položka včetně případného pažení.</t>
  </si>
  <si>
    <t>3.2*0.20*13.1=8.384 [A]</t>
  </si>
  <si>
    <t>BŘEHOVÉ OPEVNĚNÍ Z FÓLIE
HDPE folie pod zpevněný rigol tl. 1,5 mm, pevnosti v tahu min. 19 N/mm2; vodotěsná, odolná vůči nárazu, chemicky odolná, zdravotně nezávadná, odolná vůči ropným produktům, solím apod.
Kompletní provedení nepropustných příkopů.
Koeficient značí průměrnou šířku fólie.
Uvažováno max. do výšky 1,00 m hloubky příkopu. V mělčích příkopech po vyústění pláně.</t>
  </si>
  <si>
    <t>ZÚ - 0,060 (L): 17.1*2.3=39.330 [A]
0,060-0,100 (L): 37.2*3.5=130.200 [B]
0,100-0,16950 (L): 68.1*6.1=415.410 [C]
0,18960-0,200 (L): 9.1*6.1=55.510 [D]
NS 0,200-0,280 (L): 73.5*7=514.500 [E]
0,280-0,313 (L): 32*6.2=198.400 [F]
0,363-0,432 (L): 74.8*3.1=231.880 [G]
0,4535-0,460 (L): 6.5*3.1=20.150 [H]
0,2535-0,314 (P): 61.9*3.2=198.080 [I]
0,3635-0,3935 (P): 36.8*3.2=117.760 [J]
0,4165-0,460 (P): 43.5*3.1=134.850 [K]
Propustek km 0,180: 60.5*1.1=66.550 [L]
Propustek km 0,440: 32.5*1.1=35.750 [M]
Celkem: A+B+C+D+E+F+G+H+I+J+K+L+M=2 158.370 [N]</t>
  </si>
  <si>
    <t>375*1.09*0.08=32.700 [A]</t>
  </si>
  <si>
    <t>DLAŽBY Z LOMOVÉHO KAMENE NA MC
Dlažba z lomového kamene tl. 200 mm do betonového lože C25/30nXF3 (v případě prohlášení o shodě možné C20/25nXF3) v tl. 150 mm. Spárování maltou MC25-XF4.
Norné stěny a výtok u mostu.
Odkopy jsou součástí bilance prací, není-li uvedeno jinak,</t>
  </si>
  <si>
    <t>(110*1.08+59+88*1.12+0.3*1.08)*0.35=96.839 [A]</t>
  </si>
  <si>
    <t>DLAŽBY Z LOMOVÉHO KAMENE NA MC
Dlažba z lomového kamene tl. 200 mm do betonového lože C25/30nXF3 (v případě prohlášení o shodě možné C20/25nXF3) v tl. 150 mm. Spárování maltou MC25-XF4.
Propustky.
Odkopy jsou součástí bilance prací, není-li uvedeno jinak,
Sklony svahů 1:2.5 - 1:2 (koeficienty rozmezí 1.08-1.12).</t>
  </si>
  <si>
    <t>Propustek km 0,180: 60.5*1.1*0.35=23.293 [A]
Propustek km 0,440: 32.5*1.1*0.35=12.513 [B]
Celkem: A+B=35.806 [C]</t>
  </si>
  <si>
    <t>Norná stěna vtok - práh: 0.8*0.5*0.8+1.4*0.5*0.8*1.08+1.2*0.5*0.8*1.12=1.462 [A]</t>
  </si>
  <si>
    <t>STUPNĚ A PRAHY VODNÍCH KORYT Z PROSTÉHO BETONU C30/37
C30/37-XF4.
Podkladní a vtokové a výtokové prahy propustků.</t>
  </si>
  <si>
    <t>km 0,180: 2*((0.8*0.5+1*0.2)*3.2)=3.840 [A]
km 0,440: 2*((0.8*0.5+1*0.2)*1.6)=1.920 [B]
Celkem: A+B=5.760 [C]</t>
  </si>
  <si>
    <t>Norná stěna LS: 3.75*1.4*1.05-0.8*0.6*1.05=5.009 [A]</t>
  </si>
  <si>
    <t>Hlavní trasa: 3918*0.17*1.08=719.345 [A]
Ostrůvek: 119*0.2=23.800 [B]
Celkem: A+B=743.145 [C]</t>
  </si>
  <si>
    <t>1044=1 044.000 [A]</t>
  </si>
  <si>
    <t>436=436.000 [A]</t>
  </si>
  <si>
    <t>INFILTRAČNÍ POSTŘIK Z EMULZE DO 1,0KG/M2
Infiltrační postřik (PI-C) z kationaktivní modifikované asfaltové emulze, množství 0,6 kg/m2 zbytkového pojiva po vyštěpení dle ČSN 73 6129.
Plocha odměřena digitálně z koordinační situace.</t>
  </si>
  <si>
    <t>4147=4 147.000 [A]</t>
  </si>
  <si>
    <t>3779*1.02+3779*1.04=7 784.740 [A]</t>
  </si>
  <si>
    <t>3779*1.02*0.07=269.821 [A]</t>
  </si>
  <si>
    <t>3779*1.04*0.06=235.810 [A]</t>
  </si>
  <si>
    <t>3779*1.005*0.04=151.916 [A]</t>
  </si>
  <si>
    <t>3779=3 779.000 [A]</t>
  </si>
  <si>
    <t>POSYP KAMENIVEM OBALOVANÝM 3KG/M2
Posyp infiltrační postřiku předobaleným kamenivem HDK Gc85/15 fr. 2/4 v množství 3,0 kg/m2.
Plocha odměřena digitálně.</t>
  </si>
  <si>
    <t>DLÁŽDĚNÉ KRYTY Z DROBNÝCH KOSTEK DO LOŽE Z MC
Kamenná dlažba 8/10 (tle TP 92) uložených do betonového lože z betonu C25/30nXF3 tl. min. 100 mm. Dále bude navázáno na konstrukční skladbu komunikace.
V případě doložení prohlášení o shodě je možné užít namísto betonu C25/30nXF3 nekonstrukčního betonu C20/25nXF3.
Plochy odměřeny digitálně z koordinační situace.</t>
  </si>
  <si>
    <t>OBETONOVÁNÍ POTRUBÍ ZE ŽELEZOBETONU DO C25/30 VČETNĚ VÝZTUŽE
Obetonování propustku z betonu C25/30nXF3, tl. min. 100 mm.
Plocha odměřena digitálně z řezu propustku.
V případě prohlášení o shodě možné C20/25nXF3.</t>
  </si>
  <si>
    <t>16.2*0.35=5.670 [A]</t>
  </si>
  <si>
    <t>SVODIDLO OCEL SILNIČ JEDNOSTR, ÚROVEŇ ZADRŽ N1, N2 - DODÁVKA A MONTÁŽ
Ocelové svodidlo svodnicového typu JS/N2 včetně náběhů. Včetně antikorozní ochrany, napojení, spojovacích prvků, přechodových dílců mezi stupni zadržení, náběhů atd. Dle TP 114 a TP 203. Dle PPK-SVO.
Kompletní dodávka.</t>
  </si>
  <si>
    <t>km 0,100-0,425 (L): 256+2*12-2*8=264.000 [A]
km 0,010-0,134 (P): 124=124.000 [B]
km 0,240-0,396 (P): 116-2*8=100.000 [C]
Celkem: A+B+C=488.000 [D]</t>
  </si>
  <si>
    <t>položka zahrnuje:
- kompletní dodávku všech dílů ocelového svodidla s předepsanou povrchovou úpravou včetně spojovacích prvků
- montáž a osazení svodidla, osazení sloupků zaberaněním nebo osazením do betonových bloků (včetně betonových bloků a nutných zemních prací
- ukončení zapuštěním do betonových bloků (včetně betonového bloku a nutných zemních
prací) nebo koncovkou
- přechod na jiný typ svodidla nebo přes mostní závěr
- ochranu proti bludným proudům a vývody pro jejich měření
nezahrnuje odrazky nebo retroreflexní fólie</t>
  </si>
  <si>
    <t>9113B1</t>
  </si>
  <si>
    <t>SVODIDLO OCEL SILNIČ JEDNOSTR, ÚROVEŇ ZADRŽ H1 -DODÁVKA A MONTÁŽ
Ocelové svodidlo svodnicového typu JS/H1 včetně náběhů. Včetně antikorozní ochrany, napojení, spojovacích prvků, přechodových dílců mezi stupni zadržení, náběhů atd. Dle TP 114 a TP 203. Dle PPK-SVO.
Kompletní dodávka.</t>
  </si>
  <si>
    <t>km 0,100-0,425 (L): 2*8=16.000 [A]
km 0,240-0,396 (P): 2*8=16.000 [B]
Celkem: A+B=32.000 [C]</t>
  </si>
  <si>
    <t>25=25.000 [A]</t>
  </si>
  <si>
    <t>Bílé: 49=49.000 [A]
Červené: 2=2.000 [B]
Celkem: A+B=51.000 [C]</t>
  </si>
  <si>
    <t>49=49.000 [A]</t>
  </si>
  <si>
    <t>Betonové obruby: 58=58.000 [A]</t>
  </si>
  <si>
    <t>Žulové obruby: 70=70.000 [A]</t>
  </si>
  <si>
    <t>Položka zahrnuje:
dodání a pokládku kamenných obrubníků o rozměrech předepsaných zadávací dokumentací betonové lože i boční betonovou opěrku.</t>
  </si>
  <si>
    <t>PROPUSTY Z TRUB DN 600MM PLASTOVÝCH
Potrubí z PP DN 600 mm; min. SN 16
Položka včetně seříznutí, prořezů apod.
Zatrubněný sjezd km 0,480.</t>
  </si>
  <si>
    <t>18.46=18.460 [A]</t>
  </si>
  <si>
    <t>PROPUSTY Z TRUB DN 1200MM PLASTOVÝCH
PE-HD potrubí DN 1200 min. SN 16.
Položka včetně seříznutí, prořezů apod.
Zatrubněný sjezd km 0,180.</t>
  </si>
  <si>
    <t>16.1=16.100 [A]</t>
  </si>
  <si>
    <t>0.04*0.87*0.4*3=0.042 [A]</t>
  </si>
  <si>
    <t>PŘÍKOPOVÉ ŽLABY Z BETON TVÁRNIC ŠÍŘ DO 600MM DO BETONU TL 100MM
Příkopové tvárnice, z betonu min. C30/37-XF4, šířky ~600 mm do betonového lože z betonu C25/30nXF3 tl. min. 0,10 m. Spáry mezi tvárnicemi budou vyplněny cementovou maltou MC25-XF4. Po 5 m budou spáry vyplněny pružným tmelem.
V případě doložení prohlášení o shodě je možné užít namísto betonu C25/30nXF3 nekonstrukčního betonu C20/25nXF3.
Délka měřena digitálně z koordinační situace.
Výkop součástí odkopu spodní stavby.</t>
  </si>
  <si>
    <t>386=386.000 [A]</t>
  </si>
  <si>
    <t>(2*3)*1*7.09=42.540 [A]</t>
  </si>
  <si>
    <t>SO 108</t>
  </si>
  <si>
    <t>Polní cesta - suchý poldr</t>
  </si>
  <si>
    <t>položka 113328:19,188*2=38.376 [A]</t>
  </si>
  <si>
    <t>1,3*0,41*36=19.188 [A]</t>
  </si>
  <si>
    <t>399=399.000 [A]</t>
  </si>
  <si>
    <t>ODKOP PRO SPOD STAVBU SILNIC A ŽELEZNIC TŘ. I PARAMETRICKY
Položka s odvozem na mezideponii pro možnost dalšího využití v rámci stavby (v případě alternativního umístění mezideponie položka bez ohledu na vzdálenost - věcí zhotovitele), popřípadě na řízenou skládku, nebo na místo určené objednatelem.
Výkop pro aktivní zónu.
Položka bude čerpána dle skutečnosti.
Hodnota viz bilance prací.
Zemina podmínečně vhodná dle IGP</t>
  </si>
  <si>
    <t>221=221.000 [A]</t>
  </si>
  <si>
    <t>225=225.000 [A]</t>
  </si>
  <si>
    <t>221+426=647.000 [A]</t>
  </si>
  <si>
    <t>VYKOPÁVKY ZE ZEMNÍKŮ A SKLÁDEK TŘ. I
Ornice v rámci stavby.
Viz 18221, 18232.2, 18222</t>
  </si>
  <si>
    <t>0,15*589,32=88.398 [A]</t>
  </si>
  <si>
    <t>ULOŽENÍ SYPANINY DO NÁSYPŮ SE ZHUTNĚNÍM
Uložení na mezideponie v rámci stavby,
Položka bez ohledu na vzdálenost.
Položka bude čerpána dle skutečnosti</t>
  </si>
  <si>
    <t>položka 12373PAR.1:339=339.000 [A]
položka 12373PAR.2: 221=221.000 [B]
Celkem: A+B=560.000 [C]</t>
  </si>
  <si>
    <t>ÚPRAVA PLÁNĚ SE ZHUTNĚNÍM V HORNINĚ TŘ. I
Úprava pláně dle platných TKP a požadavku min. Edef,2 dle projektové dokumentace.
Koeficienty zohledňují průměrnou šířku pláně v dotčených úsecích.
Uvažuje se s plání tvořenou úpravou AZ.
1,9 a 1,6 - koeficient zohledňující přesahy kce.</t>
  </si>
  <si>
    <t>1,9*419=796.100 [A]
1,6*290=464.000 [B]
Celkem: A+B=1 260.100 [C]</t>
  </si>
  <si>
    <t>ROZPROSTŘENÍ ORNICE VE SVAHU V TL DO 0,15M
Rozprostření ornice tl. 150 mm.
Položka bez ohledu na vzdálenost.
Využití lokálního humózní materiálu. 
Koeficient 1.2 - sklon 1:1.5; 1.15 - sklon 1:1.75; 1.12 - sklon 1:2.0; 1.08 - 1:2.5.
Plocha měřena digitálně z koordinační situace.</t>
  </si>
  <si>
    <t>1,2*312=374.400 [A]
1,08*199=214.920 [B]
Celkem: A+B=589.320 [C]</t>
  </si>
  <si>
    <t>589,32=589.320 [A]</t>
  </si>
  <si>
    <t>OPLÁŠTĚNÍ (ZPEVNĚNÍ) Z GEOTEXTILIE
Filtrační a separační geotextílie plošné hmotnosti min. 400 g/m2, podélná pevnost v tahu min. 18 kN/m.</t>
  </si>
  <si>
    <t>(11+0)/2*45=247.500 [A]</t>
  </si>
  <si>
    <t>VOZOVKOVÉ VRSTVY ZE ŠTĚRKODRTI
ŠD-B frakce 0/32 (Ge) dle ČSN EN 13 285 tl. min. 300 mm (PN 612) resp. tl. min. 200 mm (panelová cesta) . Ochranná vrstva komunikace.
Plocha odměřena digitálně.
PN 612 - R-mat dle katalogu polních cest.
1,5 - koeficient zohledňují přesahy konstrukčních vrstev</t>
  </si>
  <si>
    <t>0,2*263*1,5=78.900 [A]
0,3*446*1,5=200.700 [B]
Celkem: A+B=279.600 [C]</t>
  </si>
  <si>
    <t>VOZOVKOVÉ VRSTVY Z RECYKLOVANÉHO MATERIÁLU TL DO 100MM
PN 612 - R-mat dle katalogu polních cest.
Tl. 100 mm.
Plocha odečtena digitálně</t>
  </si>
  <si>
    <t>446=446.000 [A]</t>
  </si>
  <si>
    <t>ZPEVNĚNÍ KRAJNIC ZE ŠTĚRKODRTI TL. DO 150MM
Tl. 150 mm z ze štěrkodrti ŠD frakce 0/32, tř. B dle TKP a VL1.
Krajnice musí být odsazena o 0,03 m pod okraj vozovky a bude provedena ve
sklonu 8,0 % v souladu se vzorovými listy.
Plocha odměřena digitálně</t>
  </si>
  <si>
    <t>166=166.000 [A]</t>
  </si>
  <si>
    <t>58302</t>
  </si>
  <si>
    <t>KRYT ZE SINIČNÍCH DÍLCŮ (PANELŮ) TL 180MM
Silniční panel 3000 x1000 ČSN 73 6131</t>
  </si>
  <si>
    <t>263=263.000 [A]</t>
  </si>
  <si>
    <t>- dodání dílců v požadované kvalitě, dodání materiálu pro předepsané  lože v tloušťce předepsané dokumentací a pro předepsanou výplň spar
- očištění podkladu
- uložení dílců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</si>
  <si>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SO 109</t>
  </si>
  <si>
    <t>Obslužná komunikace – technické zázemí</t>
  </si>
  <si>
    <t>555.039*2=1 110.078 [A]</t>
  </si>
  <si>
    <t>36.5=36.500 [A]</t>
  </si>
  <si>
    <t>ODKOP PRO SPOD STAVBU SILNIC A ŽELEZNIC TŘ. I PARAMETRICKY
Položka s odvozem na mezideponii pro možnost dalšího využití v rámci stavby (v případě alternativního umístění mezideponie položka bez ohledu na vzdálenost - věcí zhotovitele), popřípadě na řízenou skládku, nebo na místo určené objednatelem.
Položka bude čerpána dle skutečnosti.
Hodnota viz bilance prací - včetně příkopů, pod. drenáží, propustků apod.
Zemina podmínečně vhodná dle IGP.
Odkopy propustků součástí bilance prací, není-li uvedeno jinak.</t>
  </si>
  <si>
    <t>Bilance: 632=632.000 [A]
Propustky km 0,050: (2*0.15)*(19.5+20)=11.850 [B]
Sjezdy RAM B: (16+17)*1.5*0.07=3.465 [C]
Sjezd RAM C: 16*1.5*0.18=4.320 [D]
Celkem: A+B+C+D=651.635 [E]</t>
  </si>
  <si>
    <t>Bilance: 559=559.000 [A]
Sjezdy RAM B: (16+17)*1.5*0.5=24.750 [B]
Sjezd RAM C: 16*1.5*0.5=12.000 [C]
Celkem: A+B+C=595.750 [D]</t>
  </si>
  <si>
    <t>Bilance: 12=12.000 [A]</t>
  </si>
  <si>
    <t>Bilance: 19=19.000 [A]
Propustky km 0,050: (2*0.1)*(19.5+20)=7.900 [B]
Propustky - odkopy za prahy: 2*(2*1.6*(0.32+0.42))=4.736 [C]
Celkem: A+B+C=31.636 [D]</t>
  </si>
  <si>
    <t>Bilance: 559+150=709.000 [A]
Sjezdy RAM B: (16+17)*1.5*0.5=24.750 [B]
Sjezd RAM C: 16*1.5*0.5=12.000 [C]
Celkem: A+B+C=745.750 [D]</t>
  </si>
  <si>
    <t>(434.96+270)*0.15=105.744 [A]</t>
  </si>
  <si>
    <t>555.039=555.039 [A]</t>
  </si>
  <si>
    <t>12383PAR.1: 12=12.000 [A]
132833: 11=11.000 [B]
Celkem: A+B=23.000 [C]</t>
  </si>
  <si>
    <t>HLOUBENÍ RÝH ŠÍŘ DO 2M PAŽ I NEPAŽ TŘ. I, ODVOZ DO 3KM
Položka s odvozem na mezideponii pro možnost dalšího využití v rámci stavby (v případě alternativního umístění mezideponie položka bez ohledu na vzdálenost), popřípadě na řízenou skládku, nebo na místo určené objednatelem.
Vsakovací rýha.
Položka bude čerpána dle skutečnosti, položka včetně pažení.
Zemina podmínečně vhodná dle IGP.</t>
  </si>
  <si>
    <t>Bilance: 55=55.000 [A]
Propustky - prahy: 2*(2*(0.8*0.65*0.5*1.6+1*0.1*1.6))=2.304 [B]
Propustky - odkopy za prahy: 2*(2*1.6*(0.32+0.42))=4.736 [C]
Celkem: A+B+C=62.040 [D]</t>
  </si>
  <si>
    <t>HLOUBENÍ RÝH ŠÍŘ DO 2M PAŽ I NEPAŽ TŘ. II, ODVOZ DO 3KM
Položka s odvozem na mezideponii pro možnost dalšího využití v rámci stavby (v případě alternativního umístění mezideponie položka bez ohledu na vzdálenost), popřípadě na řízenou skládku, nebo na místo určené objednatelem.
Vsakovací rýha.
Položka bude čerpána dle skutečnosti, položka včetně pažení.
Zemina podmínečně vhodná / vhodná dle IGP.</t>
  </si>
  <si>
    <t>Bilance: 11=11.000 [A]</t>
  </si>
  <si>
    <t>12373PAR.1: 651.635=651.635 [A]
12373PAR.2: 595.75=595.750 [B]
12383PAR.1: 12=12.000 [C]
132733: 62.04=62.040 [D]
132833: 11=11.000 [E]
Celkem: A+B+C+D+E=1 332.425 [F]</t>
  </si>
  <si>
    <t>ZÁSYP JAM A RÝH Z NAKUPOVANÝCH MATERIÁLŮ
Vsakovací rýha pro odvodnění zemní pláně ŠDB 8/16 do hloubky 300 mm, dle ČSN EN 13285.
Plocha odměřena digitálně.</t>
  </si>
  <si>
    <t>Rameno B: (50-25)*0.375=9.375 [A]
Rameno C: (85-1.75)*0.22=18.315 [B]
Celkem: A+B=27.690 [C]</t>
  </si>
  <si>
    <t>Rameno B: (50-25)*1.32=33.000 [A]
Rameno C: (85-1.75)*0.155=12.904 [B]
Celkem: A+B=45.904 [C]</t>
  </si>
  <si>
    <t>ÚPRAVA PLÁNĚ SE ZHUTNĚNÍM V HORNINĚ TŘ. I
Úprava pláně dle platných TKP a požadavku min. Edef,2 dle projektové dokumentace.
Koeficienty zohledňují průměrnou šířku pláně v dotčených úsecích.
Uvažuje se s plání tvořenou úpravou AZ.
Úprava pláně dle platných TKP a požadavku min. Edef,2 dle projektové dokumentace.
Plochy odměřeny digitálně dle char. řezů.
Uvažuje se s plání tvořenou úpravou AZ.
1,30 - koeficient zohledňující přesahy kce.</t>
  </si>
  <si>
    <t>Rameno A: 515=515.000 [A]
Rameno B: 320=320.000 [B]
Rameno C: 436=436.000 [C]
Sjezdy RAM B: 20+15=35.000 [D]
Sjezdy RAM C: 26=26.000 [E]
Celkem: A+B+C+D+E=1 332.000 [F]</t>
  </si>
  <si>
    <t>1:1.5: 1.2*278=333.600 [A]
1:2.0: 1.12*23=25.760 [B]
1:2.5: 1.08*70=75.600 [C]
Celkem: A+B+C=434.960 [D]</t>
  </si>
  <si>
    <t>270=270.000 [A]</t>
  </si>
  <si>
    <t>(434.96+270)=704.960 [A]</t>
  </si>
  <si>
    <t>Rameno B: (50-25)*(1.8+1.8+0.6)=105.000 [A]
Rameno C: (85-1.75)*(0.4+0.65+0.65)=141.525 [B]
Celkem: A+B=246.525 [C]</t>
  </si>
  <si>
    <t>1.6*(19.5+20)*0.003033=0.192 [A]</t>
  </si>
  <si>
    <t>99*1.19*0.10=11.781 [A]</t>
  </si>
  <si>
    <t>PODKL A VÝPLŇ VRSTVY ZE ŽELEZOBET DO C25/30
Podkladní beton C25/30nXF3.
V případě prohlášení o shodě možné C20/25nXF3.
Propustky.</t>
  </si>
  <si>
    <t>((19.5-2*0.5)+(20-2*0.5))*0.1*1.6=6.000 [A]</t>
  </si>
  <si>
    <t>RAM A - ZÚ - 0,040: 2*26*4.8=249.600 [A]
RAM A - 0,060 - 0,090: 2*30*3.4=204.000 [B]
RAM B: 24*2.1=50.400 [C]
Dlažba propustků: 2*(36*1.2+2)=90.400 [D]
Celkem: A+B+C+D=594.400 [E]</t>
  </si>
  <si>
    <t>DLAŽBY Z DÍLCŮ BETONOVÝCH
Příložné desky rozměru 500x330x80 mm z betonu min. odolnosti C30/37-XF4 uložených do betonového lože z betonu C25/30nXF3. Spáry mezi tvárnicemi budou vyplněny cementovou maltou MC25-XF4. Po 5 m budou spáry vyplněny pružným tmelem.
V případě doložení prohlášení o shodě je možné užít namísto betonu C25/30nXF3 nekonstrukčního betonu C20/25nXF3.
Plocha odměřena digitálně, koeficient 1.19 zohledňuje sklon svahu.</t>
  </si>
  <si>
    <t>99*1.19*0.08=9.425 [A]</t>
  </si>
  <si>
    <t>(36*1.2+2)*0.35=15.820 [A]
(36*1.2+2)*0.35=15.820 [B]
Celkem: A+B=31.640 [C]</t>
  </si>
  <si>
    <t>2*(2*((0.8*0.5+1*0.2)*1.6))=3.840 [B]</t>
  </si>
  <si>
    <t>KAMENIVO ZPEVNĚNÉ CEMENTEM
Vrstva ze směsi stmelené cementem SC 0/22 C8/10 tl. 120 mm dle ČSN EN 14 227-1
Plocha odměřena digitálně.
Koeficienty zohledňují přesahy konstrukčních vrstev.</t>
  </si>
  <si>
    <t>Vozovka: 713*0.12=85.560 [A]
Sjezdy RAM B: (16+17)*1.12*0.12=4.435 [B]
Celkem: A+B=89.995 [C]</t>
  </si>
  <si>
    <t>Bilance: 167=167.000 [A]
Sjezdy RAM B: (16+17)*1.5*0.15=7.425 [B]
Celkem: A+B=174.425 [C]</t>
  </si>
  <si>
    <t>VOZOVKOVÉ VRSTVY ZE ŠTĚRKODRTI
ŠD-B frakce 0/32 (Ge) dle ČSN EN 13 285 tl. min. 300 mm. Ochranná vrstva komunikace.
Viz bilance prací.</t>
  </si>
  <si>
    <t>Rameno C: 61=61.000 [A]
Sjezd - RAM C: 16*0.3*1.5=7.200 [B]
Celkem: A+B=68.200 [C]</t>
  </si>
  <si>
    <t>Rameno C: 200*1.02=204.000 [A]
Sjezd - RAM C: 16=16.000 [B]
Celkem: A+B=220.000 [C]</t>
  </si>
  <si>
    <t>206=206.000 [A]</t>
  </si>
  <si>
    <t>Vozovka: 704=704.000 [A]
Sjezdy RAM B: 36=36.000 [B]
Celkem: A+B=740.000 [C]</t>
  </si>
  <si>
    <t>SPOJOVACÍ POSTŘIK Z EMULZE DO 0,5KG/M2
Spojovací postřik (PS-C) z kationaktivní asfaltové emulze, množství 0,35 kg/m2 zbytkového pojiva po vyštěpení dle ČSN 73 6129.</t>
  </si>
  <si>
    <t>Hlavní trasa: 646*1.04=671.840 [A]
Sjezdy RAM B: (16+17)=33.000 [B]
Celkem: A+B=704.840 [C]</t>
  </si>
  <si>
    <t>574A03</t>
  </si>
  <si>
    <t>ASFALTOVÝ BETON PRO OBRUSNÉ VRSTVY ACO 11
ACO 11 50/70 tl. 40 mm dle ČSN EN 13 108-1.
Plocha odměřena digitálně.</t>
  </si>
  <si>
    <t>Hlavní trasa: 646*1.005*0.04=25.969 [A]
Sjezdy RAM B: (16+17)*0.04=1.320 [B]
Celkem: A+B=27.289 [C]</t>
  </si>
  <si>
    <t>ASFALTOVÝ BETON PRO PODKLADNÍ VRSTVY ACP 16+, 16S
ACP 16S 50/70 tl. 50 mm dle ČSN EN 13 108-1.
Plocha odměřena digitálně.
Koeficienty zahrnují vliv přesahů konstrukce dle vzorových listů v extravilánu mimo obrubníky.</t>
  </si>
  <si>
    <t>Hlavní trasa: 646*1.05*0.05=33.915 [A]
Sjezdy RAM B: (16+17)*0.05=1.650 [B]
Celkem: A+B=35.565 [C]</t>
  </si>
  <si>
    <t>OBETONOVÁNÍ POTRUBÍ ZE ŽELEZOBETONU DO C25/30 VČETNĚ VÝZTUŽE
Obetonování propustku z betonu C25/30nXF3, tl. min. 100 mm.
Plocha odměřena digitálně z řezu propustku.
V případě prohlášení o shodě možné C20/25nXF3.
Délka ponížena o obklad čel a zešikmení.</t>
  </si>
  <si>
    <t>(18.5+19)*0.35=13.125 [A]</t>
  </si>
  <si>
    <t>24+24=48.000 [A]</t>
  </si>
  <si>
    <t>2*3=6.000 [A]</t>
  </si>
  <si>
    <t>ZÁVORA MECHANICKÁ
Mechanická uzamykatelná závora, včetně zámku, základů z betonu C20/25nXF3 dle požadavku výrobce, montáže apod. Kompletní dodávka.
Předpoklad umístění za náběhy svodidel do nezpevněné krajnice, dl. 4,0 m.</t>
  </si>
  <si>
    <t>zahrnuje dodávku kompletního zařízení včetně nutných zemních prací a základových
konstrukcí</t>
  </si>
  <si>
    <t>PROPUSTY Z TRUB DN 600MM PLASTOVÝCH
Potrubí z PP DN 600 mm; min. SN 16
Položka včetně seříznutí, prořezů apod.</t>
  </si>
  <si>
    <t>19.5+20=39.500 [A]</t>
  </si>
  <si>
    <t>187=187.000 [A]</t>
  </si>
  <si>
    <t>PŘÍKOPOVÉ ŽLABY Z BETON TVÁRNIC ŠÍŘ DO 600MM DO BETONU TL 100MM
Příkopové tvárnice, z betonu min. C30/37-XF4, šířky ~600 mm do betonového lože z betonu C25/30nXF3 tl. min. 0,10 m. Spáry mezi tvárnicemi budou vyplněny cementovou maltou MC25-XF4. Po 5 m budou spáry vyplněny pružným tmelem.
V případě doložení prohlášení o shodě je možné užít namísto betonu C25/30nXF3 nekonstrukčního betonu C20/25nXF3.
Délka měřena digitálně z koordinační situace.
Výkop součástí odkopu spodní stavby.
Příkopová tvárnice s mříží min. B125 (např. Hydro BG žlabovka NW 400).</t>
  </si>
  <si>
    <t>SO 110</t>
  </si>
  <si>
    <t>Polní cesta k přístupové komunikaci technického zázemí</t>
  </si>
  <si>
    <t>2293*2=4 586.000 [A]</t>
  </si>
  <si>
    <t>1558=1 558.000 [A]</t>
  </si>
  <si>
    <t>317=317.000 [A]</t>
  </si>
  <si>
    <t>908=908.000 [A]</t>
  </si>
  <si>
    <t>198=198.000 [A]</t>
  </si>
  <si>
    <t>88=88.000 [A]</t>
  </si>
  <si>
    <t>317+198+85=600.000 [A]</t>
  </si>
  <si>
    <t>VYKOPÁVKY ZE ZEMNÍKŮ A SKLÁDEK TŘ. I
Ornice v rámci stavby.
Viz 18221, 18232, 18222 a 18232.</t>
  </si>
  <si>
    <t>1260,04*0,15=189.006 [A]</t>
  </si>
  <si>
    <t>2293=2 293.000 [A]</t>
  </si>
  <si>
    <t>PŘEDRCENÍ VÝKOPKU TŘ. II
Předrcení výkopu / výlomu pro odvoz na skládku, pro zpětné využití v rámci stavby apod.
Předrcení do požadovaných parametrů pro násypy apod.
Položka bude čerpána dle skutečnosti.
Položka včetně naložení a prací na mezideponiích, včetně dopravy apod. Kompletní dodávka.</t>
  </si>
  <si>
    <t>PŘEDRCENÍ VÝKOPKU TŘ. II
Předrcení výkopu / výlomu pro odvoz na skládku, pro zpětné využití v rámci stavby apod.
Předrcení do požadovaných parametrů pro AZ apod.
Položka bude čerpána dle skutečnosti.
Položka včetně naložení a prací na mezideponiích, včetně dopravy apod. Kompletní dodávka.</t>
  </si>
  <si>
    <t>ULOŽENÍ SYPANINY DO NÁSYPŮ SE ZHUTNĚNÍM
Uložení na mezideponie  v rámci stavby,
Položka bez ohledu na vzdálenost.
Položka bude čerpána dle skutečnosti.</t>
  </si>
  <si>
    <t>12373PAR.1: 1558=1 558.000 [A]
12373PAR.2:317=317.000 [B]
12383PAR.1:908=908.000 [C]
12383PAR.2:198=198.000 [D]
Celkem: A+B+C+D=2 981.000 [E]</t>
  </si>
  <si>
    <t>30=30.000 [A]</t>
  </si>
  <si>
    <t>ÚPRAVA PLÁNĚ SE ZHUTNĚNÍM V HORNINĚ TŘ. I
Úprava pláně dle platných TKP a požadavku min. Edef,2 dle projektové dokumentace.
Koeficienty zohledňují průměrnou šířku pláně v dotčených úsecích.
Uvažuje se s plání tvořenou úpravou AZ.
1,55 - koeficient zohledňující přesahy kce.</t>
  </si>
  <si>
    <t>1,55*(131+669)=1 240.000 [A]</t>
  </si>
  <si>
    <t>ROZPROSTŘENÍ ORNICE VE SVAHU V TL DO 0,15M
Rozprostření ornice tl. 150 mm.
Položka bez ohledu na vzdálenost.
Koeficient 1.2 - sklon 1:1.5; 1.15 - sklon 1:1.75; 1.12 - sklon 1:2.0; 1.08 - 1:2.5.
Plocha měřena digitálně z koordinační situace.</t>
  </si>
  <si>
    <t>1,12*422=472.640 [A]
1,2*102=122.400 [B]
Celkem: A+B=595.040 [C]</t>
  </si>
  <si>
    <t>ROZPROSTŘENÍ ORNICE V ROVINĚ V TL DO 0,15M
Rozprostření ornice tl. 150 mm.
Položka bez ohledu na vzdálenost.</t>
  </si>
  <si>
    <t>665=665.000 [A]</t>
  </si>
  <si>
    <t>595,04+665=1 260.040 [A]</t>
  </si>
  <si>
    <t>PODKLADNÍ A VÝPLŇOVÉ VRSTVY Z PROSTÉHO BETONU C25/30
Podkladní beton C25/30nXF3 tl. 100 mm pod příložné desky. 
V případě doložení prohlášení o shodě je možné užít namísto betonu C25/30nXF3 nekonstrukčního betonu C20/25nXF3.
koeficient 1.09 zohledňuje sklon svahu.</t>
  </si>
  <si>
    <t>1,09*0,1*158=17.222 [A]</t>
  </si>
  <si>
    <t>2,05*180=369.000 [A]</t>
  </si>
  <si>
    <t>1,09*0,08*158=13.778 [A]</t>
  </si>
  <si>
    <t>KAMENIVO ZPEVNĚNÉ CEMENTEM
Vrstva ze směsi stmelené cementem SC 0/22 C8/10 tl. 170 mm dle ČSN EN 14 227-1
Plocha odměřena digitálně.
Položka odečtena digitálně.</t>
  </si>
  <si>
    <t>0,17*138=23.460 [A]</t>
  </si>
  <si>
    <t>VOZOVKOVÉ VRSTVY ZE ŠTĚRKODRTI
ŠD-A frakce 0/32 (Ge) dle ČSN EN 13 285 tl. min. 150 mm. Ochranná vrstva komunikace.
Položka odečtena digitálně.</t>
  </si>
  <si>
    <t>0,15*175=26.250 [A]</t>
  </si>
  <si>
    <t>VOZOVKOVÉ VRSTVY ZE ŠTĚRKODRTI
ŠD-B frakce 0/32 (Ge) dle ČSN EN 13 285 tl. min. 300 mm. Ochranná vrstva komunikace.
Plocha odměřena digitálně.
Koeficient 1.35 zohleňuje přesahy konstrukčních vrstev.
PN 612 - R-mat dle katalogu polních cest.</t>
  </si>
  <si>
    <t>0,3*1,35*669=270.945 [A]</t>
  </si>
  <si>
    <t>669=669.000 [A]</t>
  </si>
  <si>
    <t>244=244.000 [A]</t>
  </si>
  <si>
    <t>1.02*131=133.620 [A]</t>
  </si>
  <si>
    <t>SPOJOVACÍ POSTŘIK Z MODIFIK EMULZE DO 0,5KG/M2
Spojovací postřik (PS-CP) z kationaktivní modifikované asfaltové emulze, množství 0,35 kg/m2 zbytkového pojiva po vyštěpení dle ČSN 73 6129.
Koeficient 1,008 a 1.02  zohledňuje přesahy konstrukčních vrstev</t>
  </si>
  <si>
    <t>1.008*131+1.02*131=265.668 [A]</t>
  </si>
  <si>
    <t>1.01*0.07*131=9.262 [A]</t>
  </si>
  <si>
    <t>ASFALTOVÝ BETON PRO PODKLADNÍ VRSTVY ACP 16+, 16S
ACP 16S 50/70 tl. 60 mm dle ČSN EN 13 108-1.
Plocha odměřena digitálně.
Koeficienty zahrnují vliv přesahů konstrukce dle vzorových listů v extravilánu mimo obrubníky</t>
  </si>
  <si>
    <t>1,02*0,06*131=8.017 [A]</t>
  </si>
  <si>
    <t>1,005*0,4*131=52.662 [A]</t>
  </si>
  <si>
    <t>131=131.000 [A]</t>
  </si>
  <si>
    <t>1,02*131=133.620 [A]</t>
  </si>
  <si>
    <t>68=68.000 [A]</t>
  </si>
  <si>
    <t>SMĚROVÉ SLOUPKY Z PLAST HMOT VČETNĚ ODRAZNÉHO PÁSKU
Směrové sloupky Z 11g. Sloupky budou provedeny jako plastové, výšky 800 mm ± 50 mm nad komunikací, 
Z 11g - červená barva.</t>
  </si>
  <si>
    <t>180=180.000 [A]</t>
  </si>
  <si>
    <t>SO 111</t>
  </si>
  <si>
    <t>Polní cesta k pozemku p.č. 3169 v k.ú. Rychnov nad Kněžnou</t>
  </si>
  <si>
    <t>1031.74*2=2 063.480 [A]</t>
  </si>
  <si>
    <t>Bilance: 893=893.000 [A]</t>
  </si>
  <si>
    <t>188=188.000 [A]</t>
  </si>
  <si>
    <t>Bilance: 88=88.000 [A]</t>
  </si>
  <si>
    <t>Bilance: 134=134.000 [A]</t>
  </si>
  <si>
    <t xml:space="preserve">Bilance: 1=1.000 [A]
17411: 16.704=16.704 [B]
Celkem: A+B=17.704 [C] </t>
  </si>
  <si>
    <t>Bilance: 188+134=322.000 [A]</t>
  </si>
  <si>
    <t>658.56*0.15=98.784 [A]</t>
  </si>
  <si>
    <t>1031.74=1 031.740 [A]</t>
  </si>
  <si>
    <t>12383PAR.1: 88=88.000 [A]
132833: 51.1=51.100 [B]
Celkem: A+B=139.100 [C]</t>
  </si>
  <si>
    <t>12383PAR.2: 134=134.000 [A]</t>
  </si>
  <si>
    <t>Bilance: (60.5+64.5)*0.8*0.5/2=25.000 [A]</t>
  </si>
  <si>
    <t>Bilance: (60.5+64.5)*0.8*0.5/2=25.000 [A]
Chráničky: (14.5+14.5)*1*0.9=26.100 [B]
Celkem: A+B=51.100 [C]</t>
  </si>
  <si>
    <t>ULOŽENÍ SYPANINY DO NÁSYPŮ SE ZHUTNĚNÍM
Uložení na mezideponie  v rámci stavby,
Položka bez ohledu na vzdálenost.
Položka bude čerpána dle skutečnosti.</t>
  </si>
  <si>
    <t>Položka 12373PAR.1: 893=893.000 [A]
Položka 12373PAR.2: 188=188.000 [B]
Položka 12383PAR.1: 88=88.000 [C]
Položka 12383PAR.2: 134=134.000 [D]
132733: 25=25.000 [E]
132833: 51.1=51.100 [F]
Celkem: A+B+C+D+E+F=1 379.100 [G]</t>
  </si>
  <si>
    <t>ZÁSYP JAM A RÝH ZEMINOU SE ZHUTNĚNÍM
Zásyp rýhy pro osazení chrániček. Využití lokálního materiálu, položka včetně dopravy bez ohledu na vzdálenost, včetně nutných úprav zeminy, např. promísení, úprava křivky zrnitost, doplnění materiálu (včetně nákupu a opatření) apod. Přednostně bude užit materiál vhodný do násypů.
Položka bude čerpána dle skutečnosti.</t>
  </si>
  <si>
    <t>(14.5+14.5)*0.9*(1-0.36)=16.704 [A]</t>
  </si>
  <si>
    <t>(60.5+64.5)*0.3*0.5=18.750 [A]</t>
  </si>
  <si>
    <t>(60.5+64.5)*0.5*0.5=31.250 [A]</t>
  </si>
  <si>
    <t>OBSYP POTRUBÍ A OBJEKTŮ Z NAKUPOVANÝCH MATERIÁLŮ
Obsyp chráničky ze štěrkopísku 0/4 dle ČSN EN 13285.</t>
  </si>
  <si>
    <t>(14.5+14.5)*0.9*0.36-(13.5+13.5)*3.14*0.08*0.08=8.853 [A]</t>
  </si>
  <si>
    <t>ÚPRAVA PLÁNĚ SE ZHUTNĚNÍM V HORNINĚ TŘ. I
Úprava pláně dle platných TKP a požadavku min. Edef,2 dle projektové dokumentace.
Koeficienty zohledňují průměrnou šířku pláně v dotčených úsecích.
Uvažuje se s plání tvořenou úpravou AZ.
Úprava pláně dle platných TKP a požadavku min. Edef,2 dle projektové dokumentace.
Plochy odměřeny digitálně dle char. řezů.
Uvažuje se s plání tvořenou úpravou AZ.</t>
  </si>
  <si>
    <t>641=641.000 [A]</t>
  </si>
  <si>
    <t>1:1.5: 1.2*336=403.200 [A]
1:2.0: 1.12*228=255.360 [B]
Celkem: A+B=658.560 [C]</t>
  </si>
  <si>
    <t>Bilance: (60.5+64.5)*(0.5+0.8+0.8)=262.500 [A]</t>
  </si>
  <si>
    <t>29*1.19*0.10=3.451 [A]</t>
  </si>
  <si>
    <t>29*1.19*0.08=2.761 [A]</t>
  </si>
  <si>
    <t>46611</t>
  </si>
  <si>
    <t>DLAŽBY VEGETAČNÍ Z DÍLCŮ BETONOVÝCH
Vegetační dlažba,  400x600x80 mm.
Humusování započteno v 18222.</t>
  </si>
  <si>
    <t>(50+85)*1.21*0.08=13.068 [A]</t>
  </si>
  <si>
    <t>položka zahrnuje:
- povrchovou úpravu podkladu
- zřízení spojovací vrstvy
- dodávku a uložení předepsaných dlažebních prvků do předepsaného tvaru
- spárování, těsnění, tmelení a vyplnění spar případně s vyklínováním
- úprava povrchu pro odvedení srážkové vody
- výplň otvorů drnem nebo ornicí s osetím, případně kamenivem
- výplň spar předepsaným materiálem
- nutné zemní práce (svahování, úpravu pláně a pod.)
- nezahrnuje podklad pod dlažbu, vykazuje se samostatně položkami SD 45</t>
  </si>
  <si>
    <t>146*0.17=24.820 [A]</t>
  </si>
  <si>
    <t>VOZOVKOVÉ VRSTVY ZE ŠTĚRKODRTI
ŠD-A frakce 0/32 (Ge) dle ČSN EN 13 285 tl. min. 150 mm. Ochranná vrstva komunikace.
Odměřeno digitálně ze situace a char. řezů.</t>
  </si>
  <si>
    <t>175*0.15+40*0.15*0.2=27.450 [A]</t>
  </si>
  <si>
    <t>VOZOVKOVÉ VRSTVY ZE ŠTĚRKODRTI
ŠD-B frakce 0/32 (Ge) dle ČSN EN 13 285 tl. min. 300 mm. Ochranná vrstva komunikace.
Odměřeno digitálně ze situace a char. řezů.</t>
  </si>
  <si>
    <t>378*0.3=113.400 [A]</t>
  </si>
  <si>
    <t>309*1.05=324.450 [A]</t>
  </si>
  <si>
    <t>96=96.000 [A]</t>
  </si>
  <si>
    <t>152=152.000 [A]</t>
  </si>
  <si>
    <t>137*1.02+137*1.04=282.220 [A]</t>
  </si>
  <si>
    <t>137*1.03*0.07=9.878 [A]</t>
  </si>
  <si>
    <t>137*1.06*0.06=8.713 [A]</t>
  </si>
  <si>
    <t>137*1.005*0.04=5.507 [A]</t>
  </si>
  <si>
    <t>137=137.000 [A]</t>
  </si>
  <si>
    <t>CHRÁNIČKY PŮLENÉ Z TRUB PLAST DN DO 200MM
Půlená chránička DN 160 z HDPE.</t>
  </si>
  <si>
    <t>13.5*2=27.000 [A]</t>
  </si>
  <si>
    <t>899309</t>
  </si>
  <si>
    <t>DOPLŇKY NA POTRUBÍ - VÝSTRAŽNÁ FÓLIE
Fólie nad chráničku dle požadavku správce.</t>
  </si>
  <si>
    <t>2*14.5=29.000 [A]</t>
  </si>
  <si>
    <t>- Položka zahrnuje veškerý materiál, výrobky a polotovary, včetně mimostaveništní a
vnitrostaveništní dopravy (rovněž přesuny), včetně naložení a složení,případně s uložením.</t>
  </si>
  <si>
    <t>SMĚROVÉ SLOUPKY Z PLAST HMOT - NÁSTAVCE NA SVODIDLA VČETNĚ ODRAZNÉHO PÁSKU
Sloupky budou provedeny jako plastové, výšky 800 mm ± 50 mm nad komunikací, osazeny budou ve vzdálenostech dle ČSN 73 6101..
Z 11g - červená barva.</t>
  </si>
  <si>
    <t>32.5=32.500 [A]</t>
  </si>
  <si>
    <t>SO 111.ODST.</t>
  </si>
  <si>
    <t>11313: 32.445*2.4=77.868 [A]
11372: 24.098*2.4=57.835 [B]
Celkem: A+B=135.703 [C]</t>
  </si>
  <si>
    <t>11334: 24.82*2.3=57.086 [A]</t>
  </si>
  <si>
    <t>Položka 11332: 143.85*2=287.700 [A]
Položka 12924: 96*0.15*2=28.800 [B]
Celkem: A+B=316.500 [C]</t>
  </si>
  <si>
    <t>POPLATKY ZA SKLÁDKU
Beton a železobeton, kamenný obklad apod. Předpoklad 2300 kg/m3.
Položka bude čerpána na základě skutečnosti se souhlasem TDS.
Zhotovitel zohlední v ceně možnost využití materiálu v rámci stavby.
Příkopové tvárnice: hmotnost předpokládána 134 kg/m</t>
  </si>
  <si>
    <t>11328: 32.5*0.134=4.355 [A]
96711: 15.829*2.3=36.407 [B]
96715: 5.726*2.3=13.170 [C]
Celkem: A+B+C=53.932 [D]</t>
  </si>
  <si>
    <t>11313</t>
  </si>
  <si>
    <t>ODSTRANĚNÍ KRYTU ZPEVNĚNÝCH PLOCH S ASFALTOVÝM POJIVEM</t>
  </si>
  <si>
    <t>R-mat: 309*1.05*0.1=32.445 [C]</t>
  </si>
  <si>
    <t>ODSTRANĚNÍ PŘÍKOPŮ, ŽLABŮ A RIGOLŮ Z PŘÍKOPOVÝCH TVÁRNIC
Odstranění příkopových tvárnic.</t>
  </si>
  <si>
    <t>32.5*0.6=19.500 [A]</t>
  </si>
  <si>
    <t>ODSTRANĚNÍ PODKLADŮ ZPEVNĚNÝCH PLOCH Z KAMENIVA NESTMELENÉHO
Naložení, odvoz a uložení. Položka včetně odvozu bez ohledu na vzdálenost a uložení na skládku (skládka bude zvolena zhotovitelem).
Plocha odměřena digitálně ze zaměření.
Zhotovitel zohlední v ceně možnost využití materiálu v rámci stavby.
Položka bude čerpána dle skutečnosti.</t>
  </si>
  <si>
    <t>ŠD: 175*0.15+40*0.15*0.2=27.450 [A]
ŠD: 378*0.3=113.400 [B]
HDK: 3=3.000 [C]
Celkem: A+B+C=143.850 [D]</t>
  </si>
  <si>
    <t>ODSTRANĚNÍ PODKLADU ZPEVNĚNÝCH PLOCH S CEMENT POJIVEM
Naložení, odvoz a uložení. Položka včetně odvozu bez ohledu na vzdálenost a uložení na skládku (skládka bude zvolena zhotovitelem).
Plocha odměřena digitálně ze zaměření.
Zhotovitel zohlední v ceně možnost využití materiálu v rámci stavby.
Položka bude čerpána dle skutečnosti.</t>
  </si>
  <si>
    <t>FRÉZOVÁNÍ ZPEVNĚNÝCH PLOCH ASFALTOVÝCH
Zhotovitel provede vzorkování a zkoušení dle vyhlášky č. 130/2019 Sb.
Na základě zkoušek zhotovitel v ceně zohlední možnost použití materiálu zpět na stavbě. Položka včetně odvozu materiálu bez ohledu na vzdálenost (skládka zvolena zhotovitelem).
Poplatky za uložení na případnou skládku jsou vykázány v samostatné položce.
Plocha odměřena digitálně ze zaměření. Tloušťky asfaltů uvažovány dle diagnostiky vozovky.
Zařazeno vzhledem k novému kčnímu souvrství do ZAS-T3.</t>
  </si>
  <si>
    <t>137*1.03*0.07=9.878 [A]
137*1.06*0.06=8.713 [B]
137*1.005*0.04=5.507 [C]
Celkem: A+B+C=24.098 [D]</t>
  </si>
  <si>
    <t>SEJMUTÍ ORNICE NEBO LESNÍ PŮDY
Včetně přesunu bez ohledu na vzdálenost ke zpětnému využití v rámci stavby, popř. na zemědělské pozemky.</t>
  </si>
  <si>
    <t>ČIŠTĚNÍ KRAJNIC OD NÁNOSU TL. DO 200MM
Stržení nestmelených krajnic.</t>
  </si>
  <si>
    <t>96711</t>
  </si>
  <si>
    <t>VYBOURÁNÍ ČÁSTÍ KONSTRUKCÍ Z BETON DÍLCŮ
Vybourání vegetačních tvárnic a příložných desek.</t>
  </si>
  <si>
    <t>(50+85)*1.21*0.08=13.068 [A]
29*1.19*0.08=2.761 [B]
Celkem: A+B=15.829 [C]</t>
  </si>
  <si>
    <t>96715</t>
  </si>
  <si>
    <t>VYBOURÁNÍ ČÁSTÍ KONSTRUKCÍ BETON
Odstranění lože příkopových tvárnic a příložních desek.</t>
  </si>
  <si>
    <t>29*1.19*0.1=3.451 [A]
32.5*0.7*0.1=2.275 [B]
Celkem: A+B=5.726 [C]</t>
  </si>
  <si>
    <t>SO 180.1</t>
  </si>
  <si>
    <t>Dopravně inženýrská opatření</t>
  </si>
  <si>
    <t>SO 180.1.1</t>
  </si>
  <si>
    <t>Dopravně inženýrská opatření - všeobecné položky</t>
  </si>
  <si>
    <t>03710</t>
  </si>
  <si>
    <t>POMOC PRÁCE ZAJIŠŤ NEBO ZŘÍZ OBJÍŽĎKY A PŘÍSTUP CESTY
Položka zahrnuje projednání a odsouhlasení DIO (schválení Policí ČR aj) a další pomocné práce. Kompletní provedení.</t>
  </si>
  <si>
    <t>SO 180.1.2</t>
  </si>
  <si>
    <t>Dopravně inženýrská opatření - výstavba centrální zóny</t>
  </si>
  <si>
    <t>DOPRAVNÍ ZNAČKY ZÁKLADNÍ VELIKOSTI OCELOVÉ FÓLIE TŘ 2 - MONTÁŽ S PŘEMÍSTĚNÍM
včetně dopravy na stavbu bez ohledu na vzdálenost
včetně podkladní desky a sloupku</t>
  </si>
  <si>
    <t>B1: 4=4.000 [A]
E13: 4=4.000 [B]
Celkem: A+B=8.000 [C]</t>
  </si>
  <si>
    <t>DOPRAVNÍ ZNAČKY ZÁKLADNÍ VELIKOSTI OCELOVÉ FÓLIE TŘ 2 - DEMONTÁŽ
včetně podkladní desky a sloupku</t>
  </si>
  <si>
    <t>914139</t>
  </si>
  <si>
    <t>DOPRAV ZNAČKY ZÁKLAD VEL OCEL FÓLIE TŘ 2 - NÁJEMNÉ
B1 - 4 ks
E13 - 4 ks
včetně podkladní desky a sloupku
Nájemné bude upraveno dle harmonogramu zhotovitele.
Zhotovitel zohlední harmonogram prací (tj. délka DIO se může lišit vůči předpokládané délce).</t>
  </si>
  <si>
    <t>položka zahrnuje sazbu za pronájem dopravních značek a zařízení, počet jednotek je určen jako součin počtu značek a počtu dní použití</t>
  </si>
  <si>
    <t>916122</t>
  </si>
  <si>
    <t>DOPRAV SVĚTLO VÝSTRAŽ SOUPRAVA 3KS - MONTÁŽ S PŘESUNEM
včetně dopravy na stavbu bez ohledu na vzdálenost</t>
  </si>
  <si>
    <t>položka zahrnuje:
- přemístění zařízení z dočasné skládky a jeho osazení a montáž na místě určeném projektem
- údržbu po celou dobu trvání funkce, náhradu zničených nebo ztracených kusů, nutnou opravu poškozených částí
- napájení z baterie včetně záložní baterie</t>
  </si>
  <si>
    <t>916123</t>
  </si>
  <si>
    <t>DOPRAV SVĚTLO VÝSTRAŽ SOUPRAVA 3KS - DEMONTÁŽ</t>
  </si>
  <si>
    <t>Položka zahrnuje odstranění, demontáž a odklizení zařízení s odvozem na předepsané místo</t>
  </si>
  <si>
    <t>916129</t>
  </si>
  <si>
    <t>DOPRAV SVĚTLO VÝSTRAŽ SOUPRAVA 3KS - NÁJEMNÉ
výstražné světlo souprava 3ks - 4 ks
Nájemné bude upraveno dle harmongormau zhotovitele.
Zhotovitel zohlední harmonogram prací (tj. délka DIO se může lišit vůči předpokládané délce).</t>
  </si>
  <si>
    <t>položka zahrnuje sazbu za pronájem zařízení. Počet měrných jednotek se určí jako součin počtu zařízení a počtu dní použití.</t>
  </si>
  <si>
    <t>916322</t>
  </si>
  <si>
    <t>DOPRAVNÍ ZÁBRANY Z2 S FÓLIÍ TŘ 2 - MONTÁŽ S PŘESUNEM
včetně dopravy na stavbu bez ohledu na vzdálenost
včetně podkladní desky a sloupku</t>
  </si>
  <si>
    <t>položka zahrnuje:
- přemístění zařízení z dočasné skládky a jeho osazení a montáž na místě určeném projektem
- údržbu po celou dobu trvání funkce, náhradu zničených nebo ztracených kusů, nutnou opravu poškozených částí</t>
  </si>
  <si>
    <t>916323</t>
  </si>
  <si>
    <t>DOPRAVNÍ ZÁBRANY Z2 S FÓLIÍ TŘ 2 - DEMONTÁŽ
včetně podkladní desky a sloupku</t>
  </si>
  <si>
    <t>916329</t>
  </si>
  <si>
    <t>DOPRAVNÍ ZÁBRANY Z2 S FÓLIÍ TŘ 2 - NÁJEMNÉ
zábrana - 4 ks
včetně podkladní desky a sloupku
Nájemné bude upraveno dle harmongormau zhotovitele.
Zhotovitel zohlední harmonogram prací (tj. délka DIO se může lišit vůči předpokládané délce).</t>
  </si>
  <si>
    <t>SO 180.1.3</t>
  </si>
  <si>
    <t>Dopravně inženýrská opateření - SO 103 úprava křižovatky, etapa I.</t>
  </si>
  <si>
    <t>91400</t>
  </si>
  <si>
    <t>DOČASNÉ ZAKRYTÍ NEBO OTOČENÍ STÁVAJÍCÍCH DOPRAVNÍCH ZNAČEK</t>
  </si>
  <si>
    <t>IZ8a: 2=2.000 [A]
B20a: 1=1.000 [B]
C9a: 1=1.000 [C]
C9b: 1=1.000 [D]
Celkem: A+B+C+D=5.000 [E]</t>
  </si>
  <si>
    <t>zahrnuje zakrytí dočasně neplatných svislých dopravních značek (nebo jejich částí) bez ohledu na způsob a na jejich velikost (zakrytí neprůhledným materiálem nebo otočení značky) a jeho následné odstranění</t>
  </si>
  <si>
    <t>A15: 3=3.000 [A]
B21a: 3=3.000 [B]
B21b: 1=1.000 [C]
B20a: 4=4.000 [D]
Celkem: A+B+C+D=11.000 [E]</t>
  </si>
  <si>
    <t>DOPRAV ZNAČKY ZÁKLAD VEL OCEL FÓLIE TŘ 2 - NÁJEMNÉ
včetně podkladní desky a sloupku
Nájemné bude upraveno dle harmonogramu zhotovitele.
Zhotovitel zohlední harmonogram prací (tj. délka DIO se může lišit vůči předpokládané délce).</t>
  </si>
  <si>
    <t>914432</t>
  </si>
  <si>
    <t>DOPRAVNÍ ZNAČKY 100X150CM OCELOVÉ FÓLIE TŘ 2 - MONTÁŽ S PŘEMÍSTĚNÍM
včetně dopravy na stavbu bez ohledu na vzdálenost
včetně podkladní desky a sloupku</t>
  </si>
  <si>
    <t>IP18b: 1=1.000 [A]
IP29b: 1=1.000 [B]
IS10b: 1=1.000 [C]
Celkem: A+B+C=3.000 [D]</t>
  </si>
  <si>
    <t>DOPRAVNÍ ZNAČKY 100X150CM OCELOVÉ FÓLIE TŘ 2 - DEMONTÁŽ
včetně podkladní desky a sloupku</t>
  </si>
  <si>
    <t>914439</t>
  </si>
  <si>
    <t>DOPRAV ZNAČKY 100X150CM OCEL FÓLIE TŘ 2 - NÁJEMNÉ
včetně podkladní desky a sloupku
Nájemné bude upraveno dle harmonogramu zhotovitele.
Zhotovitel zohlední harmonogram prací (tj. délka DIO se může lišit vůči předpokládané délce).</t>
  </si>
  <si>
    <t>915321</t>
  </si>
  <si>
    <t>VODOR DOPRAV ZNAČ Z FÓLIE DOČAS ODSTRANITEL - DOD A POKLÁDKA
V4a/0,125 a V1a/0,125
provedení dle TP 66 a TP 133</t>
  </si>
  <si>
    <t>0,125*1076=134.500 [A]</t>
  </si>
  <si>
    <t>položka zahrnuje:
- dodání a pokládku předepsané fólie
- zahrnuje předznačení</t>
  </si>
  <si>
    <t>915322</t>
  </si>
  <si>
    <t>VODOR DOPRAV ZNAČ Z FÓLIE DOČAS ODSTRANITEL - ODSTRANĚNÍ
V4a/0,125 a V1a/0,125</t>
  </si>
  <si>
    <t>zahrnuje odstranění značení bez ohledu na způsob provedení (zatření, zbroušení) a odklizení
vzniklé suti</t>
  </si>
  <si>
    <t>916112</t>
  </si>
  <si>
    <t>DOPRAV SVĚTLO VÝSTRAŽ SAMOSTATNÉ - MONTÁŽ S PŘESUNEM
včetně dopravy na stavbu bez ohledu na vzdálenost
A15 - 3 ks</t>
  </si>
  <si>
    <t>916113</t>
  </si>
  <si>
    <t>DOPRAV SVĚTLO VÝSTRAŽ SAMOSTATNÉ - DEMONTÁŽ
A15 - 3 ks</t>
  </si>
  <si>
    <t>916119</t>
  </si>
  <si>
    <t>DOPRAV SVĚTLO VÝSTRAŽ SAMOSTATNÉ - NÁJEMNÉ
A15 - 3 ks
Nájemné bude upraveno dle harmonogramu zhotovitele.
Zhotovitel zohlední harmonogram prací (tj. délka DIO se může lišit vůči předpokládané délce).</t>
  </si>
  <si>
    <t>916132</t>
  </si>
  <si>
    <t>DOPRAV SVĚTLO VÝSTRAŽ SOUPRAVA 5KS - MONTÁŽ S PŘESUNEM
včetně dopravy na stavbu bez ohledu na vzdálenost
Z4 - 3 soupravy</t>
  </si>
  <si>
    <t>916133</t>
  </si>
  <si>
    <t>DOPRAV SVĚTLO VÝSTRAŽ SOUPRAVA 5KS - DEMONTÁŽ
Z4 - 3 soupravy</t>
  </si>
  <si>
    <t>916139</t>
  </si>
  <si>
    <t>DOPRAVNÍ SVĚTLO VÝSTRAŽNÉ SOUPRAVA 5 KUSŮ - NÁJEMNÉ
Z4 - 3 soupravy
Nájemné bude upraveno dle harmonogramu zhotovitele.
Zhotovitel zohlední harmonogram prací (tj. délka DIO se může lišit vůči předpokládané délce).</t>
  </si>
  <si>
    <t>916362</t>
  </si>
  <si>
    <t>SMĚROVACÍ DESKY Z4 OBOUSTR S FÓLIÍ TŘ 2 - MONTÁŽ S PŘESUNEM
včetně dopravy na stavbu bez ohledu na vzdálenost
včetně podkladní desky</t>
  </si>
  <si>
    <t>64=64.000 [A]</t>
  </si>
  <si>
    <t>916363</t>
  </si>
  <si>
    <t>SMĚROVACÍ DESKY Z4 OBOUSTR S FÓLIÍ TŘ 2 - DEMONTÁŽ
včetně podkladní desky</t>
  </si>
  <si>
    <t>916369</t>
  </si>
  <si>
    <t>SMĚROVACÍ DESKY Z4 OBOUSTR S FÓLIÍ TŘ 2 - NÁJEMNÉ
včetně podkladní desky
Nájemné bude upraveno dle harmonogramu zhotovitele.
Zhotovitel zohlední harmonogram prací (tj. délka DIO se může lišit vůči předpokládané délce).</t>
  </si>
  <si>
    <t>916442</t>
  </si>
  <si>
    <t>VOD DESKA Z5 OBOUSTR VÝŠ NAD 65CM S FÓLIÍ TŘ 2 - MONT S PŘES
včetně dopravy na stavbu bez ohledu na vzdálenost
včetně podkladní desky</t>
  </si>
  <si>
    <t>67=67.000 [A]</t>
  </si>
  <si>
    <t>916443</t>
  </si>
  <si>
    <t>VODÍCÍ DESKA Z5 OBOUSTR VÝŠ NAD 65CM S FÓLIÍ TŘ 2 - DEMONTÁŽ
včetně podkladní desky</t>
  </si>
  <si>
    <t>916449</t>
  </si>
  <si>
    <t>VOD DESKA Z5 OBOUSTR V NAD 65CM S FÓL TŘ 2 - NÁJEMNÉ
včetně podkladní desky
Nájemné bude upraveno dle harmonogramu zhotovitele.
Zhotovitel zohlední harmonogram prací (tj. délka DIO se může lišit vůči předpokládané délce).</t>
  </si>
  <si>
    <t>položka zahrnuje cenu za pronájem dopravních značek a zařízení, která se určí jako součin počtu značek, počtu dní použití a denní sazby</t>
  </si>
  <si>
    <t>SO 180.1.4</t>
  </si>
  <si>
    <t>Dopravně inženýrská opateření - SO 103 úprava křižovatky, etapa II.</t>
  </si>
  <si>
    <t>DOPRAVNÍ ZNAČKY ZÁKLADNÍ VELIKOSTI OCELOVÉ FÓLIE TŘ 2 - MONTÁŽ S PŘEMÍSTĚNÍM
včetně dopravy na stavbu bez ohledu na vzdálenost 
včetně podkladní desky a sloupku</t>
  </si>
  <si>
    <t>A15: 3=3.000 [A]
B21a: 2=2.000 [B]
B21b: 1=1.000 [C]
B20a: 3=3.000 [D]
Celkem: A+B+C+D=9.000 [E]</t>
  </si>
  <si>
    <t>DOPRAV ZNAČKY ZÁKLAD VEL OCEL FÓLIE TŘ 2 - NÁJEMNÉ
včetně podkladní desky a sloupku 
Nájemné bude upraveno dle harmonogramu zhotovitele.
Zhotovitel zohlední harmonogram prací (tj. délka DIO se může lišit vůči předpokládané délce).</t>
  </si>
  <si>
    <t>DOPRAVNÍ ZNAČKY 100X150CM OCELOVÉ FÓLIE TŘ 2 - MONTÁŽ S PŘEMÍSTĚNÍM
včetně dopravy na stavbu bez ohledu na vzdálenost 
včetně podkladní desky a sloupku</t>
  </si>
  <si>
    <t>IP18b:1=1.000 [A]
IP29b: 1=1.000 [B]
Celkem: A+B=2.000 [C]</t>
  </si>
  <si>
    <t>DOPRAV ZNAČKY 100X150CM OCEL FÓLIE TŘ 2 - NÁJEMNÉ
včetně podkladní desky a sloupku 
Nájemné bude upraveno dle harmonogramu zhotovitele.
Zhotovitel zohlední harmonogram prací (tj. délka DIO se může lišit vůči předpokládané délce).</t>
  </si>
  <si>
    <t>0,125*753=94.125 [A]</t>
  </si>
  <si>
    <t>DOPRAV SVĚTLO VÝSTRAŽ SOUPRAVA 5KS - MONTÁŽ S PŘESUNEM
včetně dopravy na stavbu bez ohledu na vzdálenost 
Z4 - 2 soupravy</t>
  </si>
  <si>
    <t>DOPRAV SVĚTLO VÝSTRAŽ SOUPRAVA 5KS - DEMONTÁŽ
Z4 - 2 soupravy</t>
  </si>
  <si>
    <t>DOPRAVNÍ SVĚTLO VÝSTRAŽNÉ SOUPRAVA 5 KUSŮ - NÁJEMNÉ
Z4 - 2 soupravy 
Nájemné bude upraveno dle harmonogramu zhotovitele.
Zhotovitel zohlední harmonogram prací (tj. délka DIO se může lišit vůči předpokládané délce).</t>
  </si>
  <si>
    <t>SMĚROVACÍ DESKY Z4 OBOUSTR S FÓLIÍ TŘ 2 - MONTÁŽ S PŘESUNEM
včetně dopravy na stavbu bez ohledu na vzdálenost 
včetně podkladní desky</t>
  </si>
  <si>
    <t>SMĚROVACÍ DESKY Z4 OBOUSTR S FÓLIÍ TŘ 2 - NÁJEMNÉ
včetně podkladní desky 
Nájemné bude upraveno dle harmonogramu zhotovitele.
Zhotovitel zohlední harmonogram prací (tj. délka DIO se může lišit vůči předpokládané délce).</t>
  </si>
  <si>
    <t xml:space="preserve">KSDEN     </t>
  </si>
  <si>
    <t>SO 180.1.5</t>
  </si>
  <si>
    <t>Dopravně inženýrská opateření - SO 103 úprava křižovatky, etapa III.</t>
  </si>
  <si>
    <t>IP18b: 1=1.000 [A]</t>
  </si>
  <si>
    <t>0,125*1266=158.250 [A]</t>
  </si>
  <si>
    <t>DOPRAV SVĚTLO VÝSTRAŽ SAMOSTATNÉ - MONTÁŽ S PŘESUNEM
včetně dopravy na stavbu bez ohledu na vzdálenost 
A15 - 3 ks</t>
  </si>
  <si>
    <t>DOPRAV SVĚTLO VÝSTRAŽ SAMOSTATNÉ - NÁJEMNÉ
A15 - 3 ks 
Nájemné bude upraveno dle harmonogramu zhotovitele.
Zhotovitel zohlední harmonogram prací (tj. délka DIO se může lišit vůči předpokládané délce).</t>
  </si>
  <si>
    <t>DOPRAV SVĚTLO VÝSTRAŽ SOUPRAVA 5KS - MONTÁŽ S PŘESUNEM
včetně dopravy na stavbu bez ohledu na vzdálenos
Z4 - 1 souprava</t>
  </si>
  <si>
    <t>DOPRAV SVĚTLO VÝSTRAŽ SOUPRAVA 5KS - DEMONTÁŽ
Z4 - 1 souprava</t>
  </si>
  <si>
    <t>DOPRAVNÍ SVĚTLO VÝSTRAŽNÉ SOUPRAVA 5 KUSŮ - NÁJEMNÉ
Z4 - 1 souprava 
Nájemné bude upraveno dle harmonogramu zhotovitele.
Zhotovitel zohlední harmonogram prací (tj. délka DIO se může lišit vůči předpokládané délce).</t>
  </si>
  <si>
    <t>58=58.000 [A]</t>
  </si>
  <si>
    <t>VOD DESKA Z5 OBOUSTR VÝŠ NAD 65CM S FÓLIÍ TŘ 2 - MONT S PŘES
včetně dopravy na stavbu bez ohledu na vzdálenost 
včetně podkladní desky</t>
  </si>
  <si>
    <t>95=95.000 [A]</t>
  </si>
  <si>
    <t>VOD DESKA Z5 OBOUSTR V NAD 65CM S FÓL TŘ 2 - NÁJEMNÉ
včetně podkladní desky 
Nájemné bude upraveno dle harmonogramu zhotovitele.</t>
  </si>
  <si>
    <t>SO 180.1.6</t>
  </si>
  <si>
    <t>Dopravně inženýrská opatření - výstavba na komunikaci I/14, etapa IV.</t>
  </si>
  <si>
    <t>9111B2</t>
  </si>
  <si>
    <t>ZÁBRADLÍ SILNIČNÍ SE SVISLOU VÝPLNÍ - MONTÁŽ S PŘESUNEM (BEZ DODÁVKY)
mobilní zábradlí pro oddělení pěší dopravy
včetně dopravy na stavbu bez ohledu na vzdálenost</t>
  </si>
  <si>
    <t>242=242.000 [A]</t>
  </si>
  <si>
    <t>položka zahrnuje:
- dopravu demontovaného zařízení z dočasné skládky
- jeho montáž a osazení na určeném místě včetně všech nutných konstrukcí a prací
- nutnou opravu poškozených částí, opravu nátěrů
- případnou náhradu zničených částí
nezahrnuje kompletní novou PKO</t>
  </si>
  <si>
    <t>9111B3</t>
  </si>
  <si>
    <t>ZÁBRADLÍ SILNIČNÍ SE SVISLOU VÝPLNÍ - DEMONTÁŽ S PŘESUNEM
mobilní zábradlí pro oddělení pěší dopravy
včetně dopravy ze stavby bez ohledu na vzdálenost</t>
  </si>
  <si>
    <t>9111B9</t>
  </si>
  <si>
    <t>ZÁBRADLÍ SILNIČNÍ SE SVISLOU VÝPLNÍ - NÁJEM
mobilní zábradlí pro oddělení pěší dopravy
Nájemné bude upraveno dle harmonogramu zhotovitele.
Zhotovitel zohlední harmonogram prací (tj. délka DIO se může lišit vůči předpokládané délce).</t>
  </si>
  <si>
    <t>položka zahrnuje denní sazbu za pronájem zařízení
počet měrných jednotek se určí jako součin délky zařízení a počtu dnů použití</t>
  </si>
  <si>
    <t>IP19: 1=1.000 [A]
IS3d: 1=1.000 [B]
IS9b, přeskrtnutní cílů Solnice, Náchod: 3=3.000 [C]
IS9b, přeškrtnutí bypassu: 1=1.000 [D]
IS3d na III/321, škrtnout směr Náchod: 1=1.000 [E]
Celkem: A+B+C+D+E=7.000 [F]</t>
  </si>
  <si>
    <t>A15: 2=2.000 [A]
B24a: 1=1.000 [B]
B1:3=3.000 [C]
E13: 3+1=4.000 [D]
IS11b: 4=4.000 [E]
B20a: 1=1.000 [F]
B21a: 1=1.000 [G]
C9a: 1=1.000 [H]
C9b: 1=1.000 [I]
Celkem: A+B+C+D+E+F+G+H+I=18.000 [J]</t>
  </si>
  <si>
    <t>IP18b: 1=1.000 [A]
IP22: 4=4.000 [B]
Celkem: A+B=5.000 [C]</t>
  </si>
  <si>
    <t>0,125*291=36.375 [A]</t>
  </si>
  <si>
    <t>DOPRAV SVĚTLO VÝSTRAŽ SAMOSTATNÉ - MONTÁŽ S PŘESUNEM
včetně dopravy na stavbu bez ohledu na vzdálenost 
A15 - 2 ks</t>
  </si>
  <si>
    <t>DOPRAV SVĚTLO VÝSTRAŽ SAMOSTATNÉ - DEMONTÁŽ
A15 - 2 ks</t>
  </si>
  <si>
    <t>DOPRAV SVĚTLO VÝSTRAŽ SAMOSTATNÉ - NÁJEMNÉ
A15 - 2 ks 
Nájemné bude upraveno dle harmonogramu zhotovitele.
Zhotovitel zohlední harmonogram prací (tj. délka DIO se může lišit vůči předpokládané délce).</t>
  </si>
  <si>
    <t>DOPRAV SVĚTLO VÝSTRAŽ SOUPRAVA 3KS - MONTÁŽ S PŘESUNEM
včetně dopravy na stavbu bez ohledu na vzdálenost 
Z2 - 3 soupravy</t>
  </si>
  <si>
    <t>DOPRAV SVĚTLO VÝSTRAŽ SOUPRAVA 3KS - DEMONTÁŽ
Z2 - 3 soupravy</t>
  </si>
  <si>
    <t>DOPRAV SVĚTLO VÝSTRAŽ SOUPRAVA 3KS - NÁJEMNÉ
Z2 - 3 soupravy
Nájemné bude upraveno dle harmonogramu zhotovitele.
Zhotovitel zohlední harmonogram prací (tj. délka DIO se může lišit vůči předpokládané délce).</t>
  </si>
  <si>
    <t>DOPRAVNÍ ZÁBRANY Z2 S FÓLIÍ TŘ 2 - MONTÁŽ S PŘESUNEM
včetně dopravy na stavbu bez ohledu na vzdálenost 
včetně podkladní desky</t>
  </si>
  <si>
    <t>DOPRAVNÍ ZÁBRANY Z2 S FÓLIÍ TŘ 2 - DEMONTÁŽ
včetně podkladní desky</t>
  </si>
  <si>
    <t>DOPRAVNÍ ZÁBRANY Z2 S FÓLIÍ TŘ 2 - NÁJEMNÉ
včetně podkladní desky 
Nájemné bude upraveno dle harmonogramu zhotovitele
Zhotovitel zohlední harmonogram prací (tj. délka DIO se může lišit vůči předpokládané délce).</t>
  </si>
  <si>
    <t>SO 180.1.7</t>
  </si>
  <si>
    <t>Dopravně inženýrská opatření - výstavba na komunikaci I/14, etapa V.</t>
  </si>
  <si>
    <t>A15: 4=4.000 [A]
B1: 2=2.000 [B]
E13: 2=2.000 [C]
IS11b: 4=4.000 [D]
IP10a: 1=1.000 [E]
E3a: 1=1.000 [F]
Celkem: A+B+C+D+E+F=14.000 [G]</t>
  </si>
  <si>
    <t>IP22:5=5.000 [A]</t>
  </si>
  <si>
    <t>IP22: 5=5.000 [A]</t>
  </si>
  <si>
    <t>0,125*93=11.625 [A]</t>
  </si>
  <si>
    <t>DOPRAV SVĚTLO VÝSTRAŽ SAMOSTATNÉ - MONTÁŽ S PŘESUNEM
včetně dopravy na stavbu bez ohledu na vzdálenost 
A15 - 1 ks rameno směr Solnice</t>
  </si>
  <si>
    <t>DOPRAV SVĚTLO VÝSTRAŽ SAMOSTATNÉ - DEMONTÁŽ
A15 - 1 ks rameno směr Solnice</t>
  </si>
  <si>
    <t>DOPRAV SVĚTLO VÝSTRAŽ SAMOSTATNÉ - NÁJEMNÉ
A15 - 1 ks rameno směr Solnice
Nájemné bude upraveno dle harmonogramu zhotovitele.
Zhotovitel zohlední harmonogram prací (tj. délka DIO se může lišit vůči předpokládané délce).</t>
  </si>
  <si>
    <t>DOPRAV SVĚTLO VÝSTRAŽ SOUPRAVA 3KS - MONTÁŽ S PŘESUNEM
včetně dopravy na stavbu bez ohledu na vzdálenost 
Z2 - 2 soupravy</t>
  </si>
  <si>
    <t>DOPRAV SVĚTLO VÝSTRAŽ SOUPRAVA 3KS - DEMONTÁŽ
Z2 - 2 soupravy</t>
  </si>
  <si>
    <t>DOPRAV SVĚTLO VÝSTRAŽ SOUPRAVA 3KS - NÁJEMNÉ
Z2 - 2 soupravy 
Nájemné bude upraveno dle harmonogramu zhotovitele.
Zhotovitel zohlední harmonogram prací (tj. délka DIO se může lišit vůči předpokládané délce).</t>
  </si>
  <si>
    <t>DOPRAVNÍ ZÁBRANY Z2 S FÓLIÍ TŘ 2 - NÁJEMNÉ
včetně podkladní desky 
Nájemné bude upraveno dle harmonogramu zhotovitele.
Zhotovitel zohlední harmonogram prací (tj. délka DIO se může lišit vůči předpokládané délce).</t>
  </si>
  <si>
    <t>SO 180.1.8</t>
  </si>
  <si>
    <t>Dopravně inženýrská opatření - výstavba na komunikaci III/32118h, etapa VI.</t>
  </si>
  <si>
    <t>C9a:2=2.000 [A]
C9b: 2=2.000 [B]
Celkem: A+B=4.000 [C]</t>
  </si>
  <si>
    <t>A15: 2=2.000 [A]
C2b: 1=1.000 [B]
B24a: 1=1.000 [C]
B1: 7=7.000 [D]
E13:7=7.000 [E]
IS11b: 6=6.000 [F]
C2c: 1=1.000 [G]
B20a: 1=1.000 [H]
B21a: 1=1.000 [I]
IS11b "obchozí trasa": 2=2.000 [J]
Celkem: A+B+C+D+E+F+G+H+I+J=29.000 [K]</t>
  </si>
  <si>
    <t>IP18b: 1=1.000 [A]
IP18a: 1=1.000 [B]
IP22: 3=3.000 [C]
Celkem: A+B+C=5.000 [D]</t>
  </si>
  <si>
    <t>0,125*307=38.375 [A]</t>
  </si>
  <si>
    <t>DOPRAV SVĚTLO VÝSTRAŽ SAMOSTATNÉ - NÁJEMNÉ
A15 - 2 ks
Nájemné bude upraveno dle harmonogramu zhotovitele.
Zhotovitel zohlední harmonogram prací (tj. délka DIO se může lišit vůči předpokládané délce).</t>
  </si>
  <si>
    <t>DOPRAV SVĚTLO VÝSTRAŽ SOUPRAVA 3KS - MONTÁŽ S PŘESUNEM
včetně dopravy na stavbu bez ohledu na vzdálenost 
Z2 - 7 souprav</t>
  </si>
  <si>
    <t>DOPRAV SVĚTLO VÝSTRAŽ SOUPRAVA 3KS - DEMONTÁŽ
včetně dopravy na stavbu bez ohledu na vzdálenost 
Z2 - 7 souprav</t>
  </si>
  <si>
    <t>DOPRAV SVĚTLO VÝSTRAŽ SOUPRAVA 3KS - NÁJEMNÉ
Z2 - 7 souprav
Nájemné bude upraveno dle harmonogramu zhotovitele.
Zhotovitel zohlední harmonogram prací (tj. délka DIO se může lišit vůči předpokládané délce).</t>
  </si>
  <si>
    <t>DOPRAVNÍ ZÁBRANY Z2 S FÓLIÍ TŘ 2 - NÁJEMNÉ
včetně podkladní desky
Nájemné bude upraveno dle harmonogramu zhotovitele.
Zhotovitel zohlední harmonogram prací (tj. délka DIO se může lišit vůči předpokládané délce).</t>
  </si>
  <si>
    <t>SO 180.1.9</t>
  </si>
  <si>
    <t>Dopravně inženýrská opatření - výstavba na komunikaci III/32118h, etapa VII.</t>
  </si>
  <si>
    <t>A15: 2=2.000 [A]
C2b: 1=1.000 [B]
B24a: 1=1.000 [C]
B1: 7=7.000 [D]
E13: 7=7.000 [E]
IS11b: 6=6.000 [F]
C2c: 1=1.000 [G]
B20a: 1=1.000 [H]
B21a: 1=1.000 [I]
E13 "Cykloszteka po 300 m uzavřena": 1=1.000 [J]
Celkem: A+B+C+D+E+F+G+H+I+J=28.000 [K]</t>
  </si>
  <si>
    <t>IP18b: 1=1.000 [A]
IP22: 3=3.000 [B]
Celkem: A+B=4.000 [C]</t>
  </si>
  <si>
    <t>0,125*600=75.000 [A]</t>
  </si>
  <si>
    <t>DOPRAV SVĚTLO VÝSTRAŽ SOUPRAVA 3KS - MONTÁŽ S PŘESUNEM
včetně dopravy na stavbu bez ohledu na vzdálenost 
Z2 - 7 ks</t>
  </si>
  <si>
    <t>DOPRAV SVĚTLO VÝSTRAŽ SOUPRAVA 3KS - DEMONTÁŽ
Z2 - 7 ks</t>
  </si>
  <si>
    <t>DOPRAV SVĚTLO VÝSTRAŽ SOUPRAVA 3KS - NÁJEMNÉ
Z2 - 7 ks
Nájemné bude upraveno dle harmonogramu zhotovitele.
Zhotovitel zohlední harmonogram prací (tj. délka DIO se může lišit vůči předpokládané délce).</t>
  </si>
  <si>
    <t>DOPRAV SVĚTLO VÝSTRAŽ SOUPRAVA 5KS - MONTÁŽ S PŘESUNEM
včetně dopravy na stavbu bez ohledu na vzdálenost 
Z4 - 3 soupravy</t>
  </si>
  <si>
    <t>DOPRAVNÍ SVĚTLO VÝSTRAŽNÉ SOUPRAVA 5 KUSŮ - NÁJEMNÉ
Z4 - 3 soupravy 
Nájemné bude upraveno dle harmonogramu zhotovitele.
Zhotovitel zohlední harmonogram prací (tj. délka DIO se může lišit vůči předpokládané délce).</t>
  </si>
  <si>
    <t>74=74.000 [A]</t>
  </si>
  <si>
    <t>SO 190.1</t>
  </si>
  <si>
    <t>Dopravní značení</t>
  </si>
  <si>
    <t>SO 190.1.a</t>
  </si>
  <si>
    <t>Dopravní značení - SO 101</t>
  </si>
  <si>
    <t>B20a + B21a: 2*0.5*0.5*0.8=0.400 [A]
A4 + B20a: 2*0.5*0.5*0.8=0.400 [B]
P1: 1*0.5*0.5*0.8=0.200 [C]
VLKP: 3*2*0.8*0.8*0.8=3.072 [D]
C4a+Z4b: 3*0.5*0.5*0.8=0.600 [E]
P4+C1: 3*0.5*0.5*0.8=0.600 [F]
IZ8a, IZ8b: 4*2*0.5*0.5*0.8=1.600 [G]
Z3: 4*0.5*0.5*0.8=0.800 [H]
A30+E7b+A31a: 1*0.5*0.5*0.8=0.200 [I]
P3: 1*0.5*0.5*0.8=0.200 [J]
A31b+E7b: 1*0.5*0.5*0.8=0.200 [K]
P4: 1*0.5*0.5*0.8=0.200 [L]
A31c+E7b: 1*0.5*0.5*0.8=0.200 [M]
IS 3a(b,c), popř. IS4a(b,c): 4*0.5*0.5*0.8=0.800 [N]
Celkem: A+B+C+D+E+F+G+H+I+J+K+L+M+N=9.472 [O]</t>
  </si>
  <si>
    <t>914131</t>
  </si>
  <si>
    <t>DOPRAVNÍ ZNAČKY ZÁKLADNÍ VELIKOSTI OCELOVÉ FÓLIE TŘ 2 - DODÁVKA A MONTÁŽ
Dle TP 65.
Kompletní dodávka včetně upevňovacích prvků (např. i na stožáry VO apod.), osazení apod.
Cíle budou upřesněny v RDS.</t>
  </si>
  <si>
    <t>B20a + B21a: 4=4.000 [A]
A4 + B20a: 4=4.000 [B]
P1: 1=1.000 [C]
C4a: 3=3.000 [D]
P4+C1: 6=6.000 [E]
A30+E7b+A31a: 3=3.000 [F]
P3: 1=1.000 [G]
A31b+E7b: 2=2.000 [H]
P4: 1=1.000 [I]
A31c+E7b: 2=2.000 [L]
IS 3a(b,c), popř. IS4a(b,c): 5=5.000 [M]
Celkem: A+B+C+D+E+F+G+H+I+L+M=32.000 [N]</t>
  </si>
  <si>
    <t>položka zahrnuje:
- dodávku a montáž značek v požadovaném provedení</t>
  </si>
  <si>
    <t>914431</t>
  </si>
  <si>
    <t>DOPRAVNÍ ZNAČKY 100X150CM OCELOVÉ FÓLIE TŘ 2 - DODÁVKA A MONTÁŽ
IZ 8a a IZ 8b.
Dle TP 65.
Kompletní dodávka včetně upevňovacích prvků (např. i na stožáry VO apod.), osazení apod.</t>
  </si>
  <si>
    <t>914521</t>
  </si>
  <si>
    <t>DOPRAV ZNAČ VELKOPLOŠ OCEL LAMELY FÓLIE TŘ 2 - DOD A MONT
VLKP dle TP 65.
Cíle budou upřesněny v RDS.
Kompletní dodávka včetně upevňovacích prvků, osazení apod.
IS 9b</t>
  </si>
  <si>
    <t>U I/14: 1*4*4.5=18.000 [A]
U OK PZ: 2*4*4.5=36.000 [B]
Celkem: A+B=54.000 [C]</t>
  </si>
  <si>
    <t>914731</t>
  </si>
  <si>
    <t>STÁLÁ DOPRAV ZAŘÍZ Z3 OCEL S FÓLIÍ TŘ 2 DODÁVKA A MONTÁŽ
Dle TP 65.
Kompletní dodávka včetně upevňovacích prvků (např. i na stožáry VO apod.), osazení apod.</t>
  </si>
  <si>
    <t>914811</t>
  </si>
  <si>
    <t>STÁLÁ DOPRAV ZAŘÍZ Z4 OCEL DODÁVKA A MONTÁŽ
Viz 914131 - k C4a.</t>
  </si>
  <si>
    <t>914921</t>
  </si>
  <si>
    <t>SLOUPKY A STOJKY DOPRAVNÍCH ZNAČEK Z OCEL TRUBEK DO PATKY - DODÁVKA A MONTÁŽ
Dle TP 65.
Sloupky svislého dopravního značení, včetně betonové patky min. 0,5x0,5x0,80 m z betonu C25/30nXF2 dle ČSN EN 206-1 + A1 (v případě doložení prohlášení o shodě může být užito betonu C16/20nXF2).</t>
  </si>
  <si>
    <t>B20a + B21a: 2=2.000 [A]
A4 + B20a: 2=2.000 [B]
P1: 1=1.000 [C]
C4a: 3=3.000 [D]
P4+C1: 3=3.000 [E]
IZ8a, IZ8b: 4*2=8.000 [F]
Z3: 4=4.000 [G]
A30+E7b+A31a: 1=1.000 [H]
P3: 1=1.000 [I]
A31b+E7b: 1=1.000 [J]
P4: 1=1.000 [K]
A31c+E7b: 1=1.000 [L]
IS 3a(b,c), popř. IS4a(b,c): 4=4.000 [M]
Celkem: A+B+C+D+E+F+G+H+I+J+K+L+M=32.000 [N]</t>
  </si>
  <si>
    <t>položka zahrnuje:
- sloupky a upevňovací zařízení včetně jejich osazení (betonová patka, zemní práce)</t>
  </si>
  <si>
    <t>914981</t>
  </si>
  <si>
    <t>SLOUPKY A STOJKY DZ Z PŘÍHRAD KONSTR DOD A MONTÁŽ
Dle TP 65.
Stojky svislého dopravního značení, včetně betonové patky z betonu C25/30nXF2 dle ČSN EN 206-1 + A1 (v případě doložení prohlášení o shodě může být užito betonu C16/20nXF2).</t>
  </si>
  <si>
    <t>U I/14: 1*2=2.000 [A]
U OK PZ: 2*2=4.000 [B]
Celkem: A+B=6.000 [C]</t>
  </si>
  <si>
    <t>915111</t>
  </si>
  <si>
    <t>VODOROVNÉ DOPRAVNÍ ZNAČENÍ BARVOU HLADKÉ - DODÁVKA A POKLÁDKA
Předznačení rozpouštědlovou barvou s obsahem sušiny min. 75 % nebo vodou ředitelnou barvou.
I. fáze vodorovného dopravního značení.
Položka odměřena digitálně.
Bílý odstín.</t>
  </si>
  <si>
    <t>Plná čára 0,125m: 1394*0.125=174.250 [A]
Plná čára 0,250m: 2604*0.25=651.000 [B]
V2b 1,5/1,5/0,250: 110*0.25/2=13.750 [C]
V7b: 20*0.5*0.5=5.000 [D]
V13: 63=63.000 [E]
Vodící linie: 59*0.003=0.177 [F]
Celkem: A+B+C+D+E+F=907.177 [G]</t>
  </si>
  <si>
    <t>položka zahrnuje:
- dodání a pokládku nátěrového materiálu (měří se pouze natíraná plocha)
- předznačení a reflexní úpravu</t>
  </si>
  <si>
    <t>915211</t>
  </si>
  <si>
    <t>VODOROVNÉ DOPRAVNÍ ZNAČENÍ PLASTEM HLADKÉ - DODÁVKA A POKLÁDKA
Dvousložkový plast.
Položka odměřena digitálně.
Bílý odstín.</t>
  </si>
  <si>
    <t>V7b: 20*0.5*0.5=5.000 [A]
V13: 63=63.000 [B]
Celkem: A+B=68.000 [C]</t>
  </si>
  <si>
    <t>915231</t>
  </si>
  <si>
    <t>VODOR DOPRAV ZNAČ PLASTEM PROFIL ZVUČÍCÍ - DOD A POKLÁDKA
Profilovaný nebo strukturální dvousložkový plast.
Položka odměřena digitálně.
Bílý odstín.</t>
  </si>
  <si>
    <t>Plná čára 0,125m: 1394*0.125=174.250 [A]
Plná čára 0,250m: 2604*0.25=651.000 [B]
V2b 1,5/1,5/0,250: 110*0.25/2=13.750 [C]
Vodící linie: 59*0.003=0.177 [D]
Celkem: A+B+C+D=839.177 [E]</t>
  </si>
  <si>
    <t>SO 190.1b</t>
  </si>
  <si>
    <t>Dopravní značení - SO 102.1</t>
  </si>
  <si>
    <t>P4: 1*0.5*0.5*0.8=0.200 [A]
B20a + B21a: 2*0.5*0.5*0.8=0.400 [B]
A30a+A31a: 2*0.5*0.5*0.8=0.400 [C]
P4+E3b+A31b: 2*0.5*0.5*0.8=0.400 [D]
P3: 1*0.5*0.5*0.8=0.200 [E]
IS 3a(b,c), popř. IS4a(b,c): 2*0.5*0.5*0.8=0.400 [F]
P1: 2*0.5*0.5*0.8=0.400 [G]
A31c: 2*0.5*0.5*0.8=0.400 [H]
P6+A32a: 6*0.5*0.5*0.8=1.200 [I]
IZ8a+IZ8b: (2+1)*0.5*0.5*0.8=0.600 [J]
Celkem: A+B+C+D+E+F+G+H+I+J=4.600 [K]</t>
  </si>
  <si>
    <t>P4: 1=1.000 [A]
B20a + B21a: 4=4.000 [B]
A30a+A31a: 4=4.000 [C]
P4+E3b+A31b: 6=6.000 [D]
P3: 1=1.000 [E]
IS 3a(b,c), popř. IS4a(b,c): 4=4.000 [F]
P1: 2=2.000 [G]
A31c: 2=2.000 [H]
P6+A32a: 12=12.000 [I]
IZ 8b: 1=1.000 [J]
Celkem: A+B+C+D+E+F+G+H+I+J=37.000 [K]</t>
  </si>
  <si>
    <t>SLOUPKY A STOJKY DOPRAVNÍCH ZNAČEK Z OCEL TRUBEK DO PATKY - DODÁVKA A MONTÁŽ
Dle TP 65. Nutno uvažovat lokálně konzolovou podobu - viz PD.
Sloupky svislého dopravního značení, včetně betonové patky min. 0,5x0,5x0,80 m z betonu C25/30nXF2 dle ČSN EN 206-1 + A1 (v případě doložení prohlášení o shodě může být užito betonu C16/20nXF2).</t>
  </si>
  <si>
    <t>P4: 1=1.000 [A]
B20a + B21a: 2=2.000 [B]
A30a+A31a: 2=2.000 [C]
P4+E3b+A31b: 2=2.000 [D]
P3: 1=1.000 [E]
IS 3a(b,c), popř. IS4a(b,c): 2=2.000 [F]
P1: 2=2.000 [G]
A31c: 2=2.000 [H]
P6+A32a: 6=6.000 [I]
IZ8a+IZ8b: 2+1=3.000 [J]
Celkem: A+B+C+D+E+F+G+H+I+J=23.000 [K]</t>
  </si>
  <si>
    <t>Plná čára 0,125m: 912*0.125=114.000 [A]
Plná čára 0,250m: 1751*0.25=437.750 [B]
V2b 1,5/1,5/0,250: 77*0.25/2=9.625 [C]
V2a 1,5/1,5/0,125: 34*0.125/2=2.125 [D]
V7b: 32*0.5*0.5=8.000 [E]
V13: 14=14.000 [F]
Vodící linie: 59*0.003=0.177 [G]
V12e: 86*0.125=10.750 [H]
V9a: 1.8=1.800 [I]
Celkem: A+B+C+D+E+F+G+H+I=598.227 [J]</t>
  </si>
  <si>
    <t>V7b: 32*0.5*0.5=8.000 [A]
V13: 14=14.000 [B]
V12e: 86*0.125=10.750 [C]
V9a: 1.8=1.800 [D]
Celkem: A+B+C+D=34.550 [E]</t>
  </si>
  <si>
    <t>Plná čára 0,125m: 912*0.125=114.000 [A]
Plná čára 0,250m: 1751*0.25=437.750 [B]
V2b 1,5/1,5/0,250: 77*0.25/2=9.625 [C]
V2a 1,5/1,5/0,125: 34*0.125/2=2.125 [D]
Vodící linie: 59*0.003=0.177 [E]
Celkem: A+B+C+D+E=563.677 [F]</t>
  </si>
  <si>
    <t>SO 190.1c</t>
  </si>
  <si>
    <t>Dopravní značení - SO 102.2</t>
  </si>
  <si>
    <t>B1+E13: 1*0.5*0.5*0.8=0.200 [A]
IZ8a+IZ8b: 2*2*0.5*0.5*0.8=0.800 [B]
Celkem: A+B=1.000 [C]</t>
  </si>
  <si>
    <t>B1+E13: 2=2.000 [A]</t>
  </si>
  <si>
    <t>B1+E13: 1=1.000 [A]
IZ8a+IZ8b: 2*2=4.000 [B]
Celkem: A+B=5.000 [C]</t>
  </si>
  <si>
    <t>Plná čára 0,125m: 560*0.125=70.000 [A]
Plná čára 0,250m: 1236*0.25=309.000 [B]
Celkem: A+B=379.000 [C]</t>
  </si>
  <si>
    <t>SO 190.1d</t>
  </si>
  <si>
    <t>Dopravní značení - SO 103</t>
  </si>
  <si>
    <t>P1: 2*0.5*0.5*0.8=0.400 [A]
IP 19: 1*1*1*0.8=0.800 [B]
IP 16: 2*0.5*0.5*0.8=0.400 [C]
IP 19: 2*0.5*0.5*0.8=0.400 [D]
B20a: 2*0.5*0.5*0.8=0.400 [E]
IS 3a(b,c), popř. IS4a(b,c): 2*0.5*0.5*0.8=0.400 [F]
Celkem: A+B+C+D+E+F=2.800 [G]</t>
  </si>
  <si>
    <t>P1: 2=2.000 [A]
B20a: 2=2.000 [B]
IS 3a(b,c), popř. IS4a(b,c): 4=4.000 [C]
Celkem: A+B+C=8.000 [D]</t>
  </si>
  <si>
    <t>DOPRAVNÍ ZNAČKY 100X150CM OCELOVÉ FÓLIE TŘ 2 - DODÁVKA A MONTÁŽ
IP 19.</t>
  </si>
  <si>
    <t>914631</t>
  </si>
  <si>
    <t>DOPRAV ZNAČKY 150X150CM OCEL FÓLIE TŘ 2 - DODÁVKA A MONT
IP 16</t>
  </si>
  <si>
    <t>P1: 2=2.000 [A]
IP 16: 2=2.000 [B]
IP 19: 2=2.000 [C]
B20a: 2=2.000 [D]
IS 3a(b,c), popř. IS4a(b,c): 2=2.000 [E]
Celkem: A+B+C+D+E=10.000 [F]</t>
  </si>
  <si>
    <t>SLOUPKY A STOJKY DZ Z PŘÍHRAD KONSTR DOD A MONTÁŽ
IP 19 - dle stávajícího stavu.
Zhotovitel zváží možnost zachovat stávající příhradový nosník.</t>
  </si>
  <si>
    <t>Plná čára 0,125m: 498*0.125=62.250 [A]
Plná čára 0,125m (V1b): 286*0.125=35.750 [B]
Plná čára 0,250m: 449*0.25=112.250 [C]
V2b 1,5/1,5/0,250: 115*0.25/2=14.375 [D]
V2a 1,5/1,5/0,125: 209*0.125/2=13.063 [E]
V5: 4*0.5=2.000 [F]
V9x: 22.2=22.200 [G]
V13: 63=63.000 [H]
V4 0,250 u SO206: 60*0.25*2=30.000 [I]
Plná čára 0,125 u SO 206: 60*0.125*2=15.000 [J]
Středová čára 0,125 u SO 206 (3/6/0.125): 60*2/3*0.125=5.000 [K]
V4 0,250 u OK: 300*0.25+40*0.25+25*0.25=91.250 [L]
V2b 1,5/1,5/0,250 u OK: 58*0.25/2=7.250 [M]
Středová čára 0,125 u OK: 40*0.125=5.000 [N]
Celkem: A+B+C+D+E+F+G+H+I+J+K+L+M+N=478.388 [O]</t>
  </si>
  <si>
    <t>VODOROVNÉ DOPRAVNÍ ZNAČENÍ PLASTEM HLADKÉ - DODÁVKA A POKLÁDKA
Strukturální dvousložkový plast.
Položka odměřena digitálně.
Bílý odstín.</t>
  </si>
  <si>
    <t>V5: 4*0.5=2.000 [A]
V9x: 22.2=22.200 [B]
V13: 63=63.000 [C]
Celkem: A+B+C=87.200 [D]</t>
  </si>
  <si>
    <t>915221</t>
  </si>
  <si>
    <t>VODOR DOPRAV ZNAČ PLASTEM STRUKTURÁLNÍ NEHLUČNÉ - DOD A POKLÁDKA
Profilovaný nebo strukturální dvousložkový plast.
Položka odměřena digitálně.
Bílý odstín.</t>
  </si>
  <si>
    <t>Plná čára 0,125m: 498*0.125=62.250 [A]
Plná čára 0,125m (V1b): 286*0.125=35.750 [B]
Plná čára 0,250m: 449*0.25=112.250 [C]
V2b 1,5/1,5/0,250: 115*0.25/2=14.375 [D]
V2a 1,5/1,5/0,125: 209*0.125/2=13.063 [E]
V4 0,250 u SO206: 60*0.25*2=30.000 [I]
Plná čára 0,125 u SO 206: 60*0.125*2=15.000 [J]
Středová čára 0,125 u SO 206 (3/6/0.125): 60*2/3*0.125=5.000 [K]
V4 0,250 u OK: 300*0.25+40*0.25+25*0.25=91.250 [L]
V2b 1,5/1,5/0,250 u OK: 58*0.25/2=7.250 [M]
Středová čára 0,125 u OK: 40*0.125=5.000 [N]
Celkem: A+B+C+D+E+I+J+K+L+M+N=391.188 [O]</t>
  </si>
  <si>
    <t>915222</t>
  </si>
  <si>
    <t>VODOR DOPRAV ZNAČ PLASTEM STRUKTURÁLNÍ NEHLUČNÉ - ODSTRANĚNÍ</t>
  </si>
  <si>
    <t>Středová čára 300*0.125/2+344*2*0.125=104.750 [A]
Krajová čára (256+44)*0.25=75.000 [B]
Celkem: A+B=179.750 [C]</t>
  </si>
  <si>
    <t>SO 190.1e</t>
  </si>
  <si>
    <t>Dopravní značení - SO 104.1</t>
  </si>
  <si>
    <t>PATKY Z PROSTÉHO BETONU C25/30</t>
  </si>
  <si>
    <t>C9a+E13: 2*0.5*0.5*0.8=0.400 [A]
C9b: 2*0.5*0.5*0.8=0.400 [B]
Celkem: A+B=0.800 [C]</t>
  </si>
  <si>
    <t>DOPRAVNÍ ZNAČKY ZÁKLADNÍ VELIKOSTI OCELOVÉ FÓLIE TŘ 2 - DODÁVKA A MONTÁŽ
Dle TP 65.
Kompletní dodávka včetně upevňovacích prvků (např. i na stožáry VO apod.), osazení apod.</t>
  </si>
  <si>
    <t>C9a+E13: 2*2=4.000 [A]
C9b: 2=2.000 [B]
Celkem: A+B=6.000 [C]</t>
  </si>
  <si>
    <t>C9a+E13: 2=2.000 [A]
C9b: 2=2.000 [B]
Celkem: A+B=4.000 [C]</t>
  </si>
  <si>
    <t>358*0.125/2=22.375 [A]</t>
  </si>
  <si>
    <t>VODOR DOPRAV ZNAČ PLASTEM STRUKTURÁLNÍ NEHLUČNÉ - DOD A POKLÁDKA
Strukturální dvousložkový plast.
Položka odměřena digitálně.
Bílý odstín.</t>
  </si>
  <si>
    <t>SO 190.1f</t>
  </si>
  <si>
    <t>Dopravní značení - SO 104.2</t>
  </si>
  <si>
    <t>150*0.125/2=9.375 [A]</t>
  </si>
  <si>
    <t>SO 190.1g</t>
  </si>
  <si>
    <t>Dopravní značení - SO 104.3</t>
  </si>
  <si>
    <t>C9a+C9b+E13 (výložník): 2*0.5*0.5*0.8=0.400 [A]</t>
  </si>
  <si>
    <t>C9a+C9b+E13: 3=3.000 [A]
C9a+C9b+E13+C14a: 4=4.000 [B]
Celkem: A+B=7.000 [C]</t>
  </si>
  <si>
    <t>C9a+C9b+E13 (konzole): 1=1.000 [A]
C9a+C9b+E13+C14a (konzole): 1=1.000 [B]
Celkem: A+B=2.000 [C]</t>
  </si>
  <si>
    <t>9166C1</t>
  </si>
  <si>
    <t>DOČASNÁ SVODIDLA, ÚROVEŇ ZADRŽENÍ T3 - DOD A MONTÁŽ
"Meandry" před železničním přejezdem - svodidlo typu City Bloc.
Bude realizováno pouze v případě, že nebude přejezd zabezpečen současně se stavbou SŽ (tj. v době zprovoznění by byl zabezpečen pouze kříži).
Kompletní provedení, včetně ocelového zábradlí.</t>
  </si>
  <si>
    <t>2*2=4.000 [A]</t>
  </si>
  <si>
    <t>položka zahrnuje:
- dodání zařízení v předepsaném provedení včetně jejich osazení
- údržbu po celou dobu trvání funkce, náhradu zničených nebo ztracených kusů, nutnou opravu poškozených částí</t>
  </si>
  <si>
    <t>9166C3</t>
  </si>
  <si>
    <t>DOČASNÁ SVODIDLA, ÚROVEŇ ZADRŽENÍ T3 - DEMONTÁŽ
"Meandry" před železničním přejezdem - svodidlo typu City Bloc. Odstranění a uložení na místo určené objednatelem po realizaci zabezpečení SŽ.
Bude realizováno pouze v případě, že nebude přejezd zabezpečen současně se stavbou SŽ (tj. v době zprovoznění by byl zabezpečen pouze kříži).</t>
  </si>
  <si>
    <t>2+2=4.000 [A]</t>
  </si>
  <si>
    <t>SO 190.1h</t>
  </si>
  <si>
    <t>Dopravní značení - SO 104.4</t>
  </si>
  <si>
    <t>C9a+C9b+E13: 2*0.5*0.5*0.8=0.400 [A]
C9a+E13: 5*0.5*0.5*0.8=1.000 [B]
C9b: 5*0.5*0.5*0.8=1.000 [C]
Celkem: A+B+C=2.400 [D]</t>
  </si>
  <si>
    <t>C9a+C9b+E13: 3=3.000 [A]
C9a+E13: 10=10.000 [B]
C9b: 5=5.000 [C]
C9a+C9b+E13+C14a: 4=4.000 [D]
Celkem: A+B+C+D=22.000 [E]</t>
  </si>
  <si>
    <t>SLOUPKY A STOJKY DOPRAVNÍCH ZNAČEK Z OCEL TRUBEK DO PATKY - DODÁVKA A MONTÁŽ
Dle TP 65. Nutno uvažovat výložníkovou podobu - viz PD.
Sloupky svislého dopravního značení, včetně betonové patky min. 0,5x0,5x0,80 m z betonu C25/30nXF2 dle ČSN EN 206-1 + A1 (v případě doložení prohlášení o shodě může být užito betonu C16/20nXF2).</t>
  </si>
  <si>
    <t>C9a+C9b+E13+C14a (konzole): 1=1.000 [A]
C9a+C9b+E13: 1=1.000 [B]
C9a+E13: 5=5.000 [C]
C9b: 5=5.000 [D]
Celkem: A+B+C+D=12.000 [E]</t>
  </si>
  <si>
    <t>SO 190.1i</t>
  </si>
  <si>
    <t>Dopravní značení - SO 107</t>
  </si>
  <si>
    <t>VLKP: 1*2*0.8*0.8*0.8=1.024 [A]
B20a: 1*0.5*0.5*0.8=0.200 [B]
A4+B20a: 1*0.5*0.5*0.8=0.200 [C]
C4a+Z4: 1*0.5*0.5*0.8=0.200 [D]
P4+C1: 1*0.5*0.5*0.8=0.200 [E]
Ev.č.mostu: 2*0.5*0.5*0.8=0.400 [F]
Celkem: A+B+C+D+E+F=2.224 [G]</t>
  </si>
  <si>
    <t>91355</t>
  </si>
  <si>
    <t>EVIDENČNÍ ČÍSLO MOSTU</t>
  </si>
  <si>
    <t>položka zahrnuje štítek s evidenčním číslem mostu, sloupek dopravní značky včetně osazení
a nutných zemních prací a zabetonování</t>
  </si>
  <si>
    <t>B20a: 1=1.000 [A]
A4+B20a: 2=2.000 [B]
C4a+Z4: 1=1.000 [C]
P4+C1: 2=2.000 [D]
Celkem: A+B+C+D=6.000 [E]</t>
  </si>
  <si>
    <t>DOPRAV ZNAČ VELKOPLOŠ OCEL LAMELY FÓLIE TŘ 2 - DOD A MONT
VLKP dle TP 65.
Cíle budou upřesněny v RDS.
Kompletní dodávka včetně upevňovacích prvků, osazení apod.</t>
  </si>
  <si>
    <t>U OK PZ: 1*4*4.5=18.000 [B]</t>
  </si>
  <si>
    <t>B20a: 1=1.000 [A]
A4+B20a: 1=1.000 [B]
C4a+Z4: 1=1.000 [C]
P4+C1: 1=1.000 [D]
Celkem: A+B+C+D=4.000 [E]</t>
  </si>
  <si>
    <t>SLOUPKY A STOJKY DZ Z PŘÍHRAD KONSTR DOD A MONTÁŽ
Dle TP 65.
Stojky svislého dopravního značení, včetně betonové patky betonu C25/30nXF2 dle ČSN EN 206-1 + A1 (v případě doložení prohlášení o shodě může být užito betonu C16/20nXF2).</t>
  </si>
  <si>
    <t>U OK PZ: 1*2=2.000 [B]</t>
  </si>
  <si>
    <t>Plná čára 0,125m: 488*0.125=61.000 [A]
Plná čára 0,250m: 888*0.25=222.000 [B]
V13: 11=11.000 [C]
Celkem: A+B+C=294.000 [D]</t>
  </si>
  <si>
    <t>V13: 11=11.000 [C]</t>
  </si>
  <si>
    <t>Plná čára 0,125m: 488*0.125=61.000 [A]
Plná čára 0,250m: 888*0.25=222.000 [B]
Celkem: A+B=283.000 [C]</t>
  </si>
  <si>
    <t>SO 201</t>
  </si>
  <si>
    <t>Železniční most v km 13,804</t>
  </si>
  <si>
    <t>POPLATKY ZA SKLÁDKU
přebytečná zemina / hornina
uložení na řízenou skládku – bez ohledu na vzdálenost
předpoklad 2000 kg/m3
položka bude čerpána na základě skutečnosti</t>
  </si>
  <si>
    <t>12573.SKL 5161,080*2=10 322.160 [A]</t>
  </si>
  <si>
    <t>02861</t>
  </si>
  <si>
    <t>PRŮZKUMNÉ PRÁCE PROTIKOROZNÍ A BLUDNÝCH PROUDŮ NA POVRCHU
měření vlivu bludných proudů viz technická zpráva
vypracování závěrečné práce DEM</t>
  </si>
  <si>
    <t>02912</t>
  </si>
  <si>
    <t>OSTATNÍ POŽADAVKY - VYTYČOVACÍ BOD MIKROSÍTĚ
hloubka vrtu (průměr 400 mm)
ocelová trubka DN 152 mm
ochranná plastová roura DN 250 mm
plastový uzávěr
čepová nivel. značka (nerez. ocel)
kotva se šroubem a základnou (nerez. ocel)
ochranný tyčový znak s textovou tabulkou (délka vč. patky 2.5m)
betonová skruž DN 1500mm, výška 0.5m
beton C25/30-XF3, XA1
izolační pěna
zaměření bodu vč. vyrovnání (MNČ, velmi přesná nivelace)
Kompletní provedení v nutném počtu.</t>
  </si>
  <si>
    <t>zahrnuje vrt D 300-500mm, ocelovou zárubnici DN 180-300 mm, ochrannou plastovou trubku DN 220-350 mm, plastový uzávěr, čepovou nivelační značku z nerez oceli, kotvu se šroubem z nerez oceli, ochranný tyčový znak s tabulkou, betonovou skruž DN 1500mm výšky 0,5m, beton C30/37-XF4, izolační pěnu, zaměření bodu včetně vyrovnání (velmi přesná nivelace)
- dle projektu základní vytyčovací sítě, kde je hloubka určena geologem na základě dostupných průzkumů či dat</t>
  </si>
  <si>
    <t>029412</t>
  </si>
  <si>
    <t>OSTATNÍ POŽADAVKY - VYPRACOVÁNÍ MOSTNÍHO LISTU</t>
  </si>
  <si>
    <t>02953</t>
  </si>
  <si>
    <t>OSTATNÍ POŽADAVKY - HLAVNÍ MOSTNÍ PROHLÍDKA</t>
  </si>
  <si>
    <t>položka zahrnuje :
- úkony dle ČSN 73 6221
- provedení hlavní mostní prohlídky oprávněnou fyzickou nebo právnickou osobou
- vyhotovení záznamu (protokolu), který jednoznačně definuje stav mostu</t>
  </si>
  <si>
    <t>VYKOPÁVKY ZE ZEMNÍKŮ A SKLÁDEK TŘ. I
natěžení ornice z mezideponie</t>
  </si>
  <si>
    <t>126,000=126.000 [A]</t>
  </si>
  <si>
    <t>VYKOPÁVKY ZE ZEMNÍKŮ A SKLÁDEK TŘ. I
natěžení upravené zeminy pro zpětné použití</t>
  </si>
  <si>
    <t>p17511 181,920=181.920 [A]</t>
  </si>
  <si>
    <t>VYKOPÁVKY ZE ZEMNÍKŮ A SKLÁDEK TŘ. I
vodorovná a svislá doprava, odvoz přebytků na řízenou skládku, bez ohledu na vzdálenost
položka bude čerpána na základě skutečnosti
zhotovitel zohlední v ceně možnost přímého odvozu části přebytečného materiálu bez mezideponie</t>
  </si>
  <si>
    <t>17110-17511 5343,000-181,920=5 161.080 [A]</t>
  </si>
  <si>
    <t>PŘEDRCENÍ VÝKOPKU TŘ. II
předrcení výkopu / výlomu pro odvoz na skládku, pro zpětné využití v rámci stavby apod.
předrcení do požadovaných parametrů pro násypy apod.
položka bude čerpána dle skutečnosti
položka včetně naložení a prácí před uložením mezideponie, včetně dopravy apod. 
kompletní dodávka</t>
  </si>
  <si>
    <t>p13183PAR 2256,000=2 256.000 [A]</t>
  </si>
  <si>
    <t>PŘEDRCENÍ VÝKOPKU TŘ. III
předrcení výkopu / výlomu pro odvoz na skládku, pro zpětné využití v rámci stavby apod.
předrcení do požadovaných parametrů pro násypy apod.
položka bude čerpána dle skutečnosti
položka včetně naložení a prácí před uložením mezideponie, včetně dopravy apod. 
kompletní dodávka</t>
  </si>
  <si>
    <t>p13193PAR 3087,000=3 087.000 [A]</t>
  </si>
  <si>
    <t>HLOUBENÍ JAM ZAPAŽ I NEPAŽ TŘ II  PARAMETRICKY
výkopová jáma pro mostní konstrukci 
položka s odvozem na mezideponii pro možnost dalšího využití v rámci stavby (v případě alternativního umístění mezideponie položka bez ohledu na vzdálenost), popřípadě na řízenou skládku, nebo na místo určené objednatelem.
položka bude čerpána dle skutečnosti.
kompletní položka, včetně začištění, dolamování apod.
zemina podmínečně vhodná dle IGP.</t>
  </si>
  <si>
    <t>nad horní úroveň pažení 47,000*48,00=2 256.000 [A]</t>
  </si>
  <si>
    <t>HLOUBENÍ JAM ZAPAŽ I NEPAŽ TŘ III PARAMETRICKY
výkopová jáma pro mostní konstrukci 
položka s odvozem na mezideponii pro možnost dalšího využití v rámci stavby (v případě alternativního umístění mezideponie položka bez ohledu na vzdálenost), popřípadě na řízenou skládku, nebo na místo určené objednatelem.
položka bude čerpána dle skutečnosti.
kompletní položka, včetně začištění, dolamování apod.
zemina podmínečně vhodná dle IGP.</t>
  </si>
  <si>
    <t>pod horní úroveň pažení 210,000*14,70=3 087.000 [B]</t>
  </si>
  <si>
    <t>ULOŽENÍ SYPANINY DO NÁSYPŮ SE ZHUTNĚNÍM
uložení na mezideponie (po předrcení v případ třídy II a III těžitelnosti) v rámci stavby,
položka bez ohledu na vzdálenost.
položka bude čerpána dle skutečnosti.</t>
  </si>
  <si>
    <t>p13183PAR 2256,000=2 256.000 [A]
p13193PAR 3087,000=3 087.000 [B]
Celkem: A+B=5 343.000 [C]</t>
  </si>
  <si>
    <t>ULOŽENÍ SYPANINY DO NÁSYPŮ A NA SKLÁDKY BEZ ZHUTNĚNÍ
uložení přebytků zemin / hornin na řízenou skládku, bez ohledu na vzdálenost
položka bude čerpána na základě skutečnosti</t>
  </si>
  <si>
    <t>12573.SKL 5161,080=5 161.080 [A]</t>
  </si>
  <si>
    <t>17511</t>
  </si>
  <si>
    <t>OBSYP POTRUBÍ A OBJEKTŮ SE ZHUTNĚNÍM
zpětné použití upraveného materiálu pro vnejší obsypy spodní stavby (zásyp základu před lícem opěry, obsypy křídel).</t>
  </si>
  <si>
    <t>o1
 před základ 1,010*16,00=16.160 [A]
 obsyp křídel 2*5,50*0,8*8,5=74.800 [B]
o2
 před základ 1,010*16,00=16.160 [C]
 obsyp křídel 2*5,50*0,8*8,5=74.800 [D]
Celkem: A+B+C+D=181.920 [E]</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</si>
  <si>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</si>
  <si>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ROZPROSTŘENÍ ORNICE V ROVINĚ V TL DO 0,15M</t>
  </si>
  <si>
    <t>22594</t>
  </si>
  <si>
    <t>ZÁPOROVÉ PAŽENÍ Z KOVU TRVALÉ
dočasné pažení během výstavby mostní konstrukce
 převázky včetně úhlových podložek
 včetně obetonování konce z betonu C20/25-X0</t>
  </si>
  <si>
    <t>zápora HEB220
 vlevo (2*3*4,00+2*4*7,00+29*10,00)*0,0091*7,85=26.431 [A]
 vpravo (2*4*7,00+2*7*10,00)*0,0091*7,85=14.001 [B]
převázka U220
 vlevo 2*2*10,00*0,0037*7,85=1.162 [C]
 vpravo 2*36,00*0,0037*7,85=2.091 [D]
převázka U180
 vlevo 2*2*7,00*0,0028*7,85=0.615 [E]
 vpravo 2*26,00*0,0028*7,85=1.143 [F]
Celkem: A+B+C+D+E+F=45.443 [G]</t>
  </si>
  <si>
    <t>položka zahrnuje dodávku ocelových zápor, jejich osazení do připravených vrtů včetně zabetonování konců a obsypu, případně jejich zaberanění. Ocelová převázka se započítá do výsledné hmotnosti.</t>
  </si>
  <si>
    <t>22695</t>
  </si>
  <si>
    <t>VÝDŘEVA ZÁPOROVÉHO PAŽENÍ DOČASNÁ (KUBATURA)
dočasné pažení během výstavby mostní konstrukce
 hranol 100×100mm, C30</t>
  </si>
  <si>
    <t>vlevo 2*58,000=116.000 [A]m2
vpravo 227,000=227.000 [B]m2
Celkem: (A+B)*0,1=34.300 [C]</t>
  </si>
  <si>
    <t>položka zahrnuje osazení pažin bez ohledu na druh, jejich opotřebení a jejich odstranění</t>
  </si>
  <si>
    <t>261314</t>
  </si>
  <si>
    <t>VRTY PRO KOTVENÍ A INJEKTÁŽ TŘ III NA POVRCHU D DO 35MM
dočasné pažení během výstavby mostní konstrukce</t>
  </si>
  <si>
    <t>horní převázka
 vlevo 2*10*14,00=280.000 [A]
 vpravo 36*14,00=504.000 [B]
spodní převázka
 vlevo 2*5*10,00=100.000 [C]
 vpravo 26*10,00=260.000 [D]
Celkem: A+B+C+D=1 144.000 [E]</t>
  </si>
  <si>
    <t>položka zahrnuje:
přemístění, montáž a demontáž vrtných souprav
svislou dopravu zeminy z vrtu
vodorovnou dopravu zeminy bez uložení na skládku případně nutné pažení dočasné (včetně odpažení) i trvalé</t>
  </si>
  <si>
    <t>264816</t>
  </si>
  <si>
    <t>VRTY PRO PILOTY TŘ III A IV D DO 400MM
dočasné pažení během výstavby mostní konstrukce
 vrty pro záporové pažení d400mm</t>
  </si>
  <si>
    <t>vlevo (2*3*4,00+2*4*7,00+29*10,00)=370.000 [A]
vpravo (2*4*7,00+2*7*10,00)=196.000 [B]
Celkem: A+B=566.000 [C]</t>
  </si>
  <si>
    <t>položka zahrnuje:
- zřízení vrtu, svislou a vodorovnou dopravu zeminy bez uložení na skládku, vrtací práce zapaž. i nepaž. vrtu
- čerpání vody z vrtu, vyčištění vrtu
- zabezpečení vrtacích prací
- dopravu, nájem, provoz a přemístění, montáž a demontáž vrtacích zařízení a dalších mechanismů
- lešení a podpěrné konstrukce pro práci a manipulaci s vrtacím zařízení a dalších mechanismů
- vrtací plošiny vč. zemních prací, zpevnění, odvodnění a pod.
- v případě zapažení dočasnými pažnicemi jejich opotřebení
- v případě zapažení suspenzí veškeré hospodaření s ní
- nezahrnuje zapažení trvalými pažnicemi
- nezahrnuje uložení zeminy na skládku a poplatek za skládku
nevykazuje se hluché vrtání</t>
  </si>
  <si>
    <t>272324</t>
  </si>
  <si>
    <t>ZÁKLADY ZE ŽELEZOBETONU DO C25/30
C25/30-XC2,XF2</t>
  </si>
  <si>
    <t>o1 5,760*12,60=72.576 [A]
o2 5,760*12,50=72.000 [B]
Celkem: A+B=144.576 [C]</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</si>
  <si>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</si>
  <si>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VÝZTUŽ ZÁKLADŮ Z OCELI 10505, B500B
odhad 125kg/m3
včetně provaření výzutže</t>
  </si>
  <si>
    <t>144,5760*0,125=18.072 [A]</t>
  </si>
  <si>
    <t>285378</t>
  </si>
  <si>
    <t>KOTVENÍ NA POVRCHU Z PŘEDPÍNACÍ VÝZTUŽE DL. DO 10M
dočasné pažení během výstavby mostní konstrukce
 tyčová předpínací výztuž d32mm
 zbývající délka horní kotev je uvedena v 285379</t>
  </si>
  <si>
    <t>horní převázka
 vlevo 2*10=20.000 [A]
 vpravo 36=36.000 [B]
spodní převázka
 vlevo 2*5=10.000 [C]
 vpravo 26=26.000 [D]
Celkem: A+B+C+D=92.000 [E]</t>
  </si>
  <si>
    <t>položka zahrnuje dodávku předepsané kotvy, případně její protikorozní úpravu, její osazení do vrtu, zainjektování a napnutí, případně opěrné desky
nezahrnuje vrty</t>
  </si>
  <si>
    <t>285379</t>
  </si>
  <si>
    <t>PŘÍPLATEK ZA DALŠÍ 1M KOTVENÍ NA POVRCHU Z PŘEDPÍNACÍ VÝZTUŽE
dočasné pažení během výstavby mostní konstrukce
 zbývající délka horních kotev</t>
  </si>
  <si>
    <t>horní převázka
 vlevo 2*10*4,00=80.000 [A]
 vpravo 36*4,00=144.000 [B]
Celkem: A+B=224.000 [C]</t>
  </si>
  <si>
    <t>položka zahrnuje příplatek k ceně kotvy za další 1m přes 10m
zahrnuje dodávku 1m předepsané kotvy, případně její protikorozní úpravu, její osazení do vrtu,
zainjektování a napnutí</t>
  </si>
  <si>
    <t>317125</t>
  </si>
  <si>
    <t>ŘÍMSY Z DÍLCŮ ŽELEZOBETONOVÝCH DO C30/37</t>
  </si>
  <si>
    <t>8*(1,50+1,06)*2,26*0,18=8.331 [A]</t>
  </si>
  <si>
    <t>-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t>
  </si>
  <si>
    <t>317325</t>
  </si>
  <si>
    <t>ŘÍMSY ZE ŽELEZOBETONU DO C30/37
C30/37-XC4,XD1,XF4</t>
  </si>
  <si>
    <t>levá 0,3680*26,10=9.605 [A]
pravá 0,3680*26,10=9.605 [B]
Celkem: A+B=19.210 [C]</t>
  </si>
  <si>
    <t>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</si>
  <si>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VÝZTUŽ ŘÍMS Z OCELI 10505, B500B
odhad 125 kg/m3
včetně provaření výztuže</t>
  </si>
  <si>
    <t>19,2100*0,125=2.401 [A]</t>
  </si>
  <si>
    <t>položka zahrnuje: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</si>
  <si>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333325</t>
  </si>
  <si>
    <t>MOSTNÍ OPĚRY A KŘÍDLA ZE ŽELEZOVÉHO BETONU DO C30/37
C30/37-XC4,XD3,XF4</t>
  </si>
  <si>
    <t>o1
 dřík 12,45*6,40*1,30=103.584 [A]
 křídla 2*21,300*0,60=25.560 [B]
o2
 dřík12,45*6,40*1,30=103.584 [C]
 křídla 2*21,300*0,60=25.560 [D]
Celkem: A+B+C+D=258.288 [E]</t>
  </si>
  <si>
    <t>333365</t>
  </si>
  <si>
    <t>VÝZTUŽ MOSTNÍCH OPĚR A KŘÍDEL Z OCELI 10505, B500B
odhad 125kg/m3
včetně provaření výztuže</t>
  </si>
  <si>
    <t>258,288*0,125=32.286 [A]</t>
  </si>
  <si>
    <t>421325</t>
  </si>
  <si>
    <t>MOSTNÍ NOSNÉ DESKOVÉ KONSTRUKCE ZE ŽELEZOBETONU C30/37
C30/37-XC4,XD3,XF4
včetně ztraceného bednění ze sklovláknobetonových desek tl. 30mm
včetně letopočtu 2× (otisk gumové matrice)</t>
  </si>
  <si>
    <t>9,540*17,70=168.858 [A]</t>
  </si>
  <si>
    <t>421365</t>
  </si>
  <si>
    <t>VÝZTUŽ MOSTNÍ DESKOVÉ KONSTRUKCE Z OCELI 10505, B500B
odhad 100kg/m3
včetně provaření výztuže</t>
  </si>
  <si>
    <t>168,8580*0,100=16.886 [A]</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</si>
  <si>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</si>
  <si>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42417B</t>
  </si>
  <si>
    <t>MOSTNÍ NOSNÍKY Z OCELI S 355</t>
  </si>
  <si>
    <t>HEB600 18*17,10*0,0270*7,85=65.238 [A]</t>
  </si>
  <si>
    <t>- dílenská dokumentace, včetně technologického předpisu spojování,
- dodání  materiálu  v požadované kvalitě a výroba konstrukce (včetně  pomůcek,  přípravků a prostředků pro výrobu) bez ohledu na náročnost a její hmotnost,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montáž konstrukce na staveništi, včetně montážních prostředků a pomůcek a zednických
výpomocí,
- výplň, těsnění a tmelení spar a spojů,
- všechny druhy ocelového kotvení,
- dílenskou přejímku a montážní prohlídku, včetně požadovaných dokladů,
- zřízení kotevních otvorů nebo jam, nejsou-li částí jiné konstrukce,
- osazení kotvení nebo přímo částí konstrukce do podpůrné konstrukce nebo do zeminy,
- výplň kotevních otvorů  (příp.  podlití  patních  desek) maltou,  betonem  nebo  jinou speciální hmotou, vyplnění jam zeminou,
- veškeré druhy protikorozní ochrany a nátěry konstrukcí,
- zvláštní spojovací prostředky, rozebíratelnost konstrukce,
- ochranná opatření před účinky bludných proudů
- ochranu před přepětím.</t>
  </si>
  <si>
    <t>PODKLADNÍ A VÝPLŇOVÉ VRSTVY Z PROSTÉHO BETONU C12/15</t>
  </si>
  <si>
    <t>o1 55,300*0,15=8.295 [A]
o2 55,100*0,15=8.265 [B]
Celkem: A+B=16.560 [C]</t>
  </si>
  <si>
    <t>45160</t>
  </si>
  <si>
    <t>PODKL A VÝPLŇ VRSTVY Z MEZEROVITÉHO BETONU</t>
  </si>
  <si>
    <t>o1 0,0778*11,35=0.883 [A]
o2 0,0778*11,35=0.883 [B]
Celkem: A+B=1.766 [C]</t>
  </si>
  <si>
    <t>Položka zahrnuje dodávku mezerovitého betonu a jeho uložení se zhutněním, včetně mimostaveništní a vnitrostaveništní dopravy (rovněž přesuny)</t>
  </si>
  <si>
    <t>457324</t>
  </si>
  <si>
    <t>VYROVNÁVACÍ A SPÁD ŽELEZOBETON DO C25/30
C25/30-XC2,XF1
ochranná vrstva izolace</t>
  </si>
  <si>
    <t>12,50*17,40*0,05=10.875 [A]</t>
  </si>
  <si>
    <t>457366</t>
  </si>
  <si>
    <t>VÝZTUŽ VYROVNÁVACÍHO A SPÁDOVÉHO BETONU Z KARI SÍTÍ
ochranná vrstva izolace
kari sít 5/150/150
přesahy 20%</t>
  </si>
  <si>
    <t>1,2*12,50*17,40*0,0022=0.574 [A]</t>
  </si>
  <si>
    <t>položka zahrnuje: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povrchovou antikorozní úpravu výztuže,
- separaci výztuže</t>
  </si>
  <si>
    <t>458312</t>
  </si>
  <si>
    <t>VÝPLŇ ZA OPĚRAMI A ZDMI Z PROST BETONU DO C12/15
betonová plomba za opěrami
včetně nátěru proti zemní vlhkosti na horním povrchu</t>
  </si>
  <si>
    <t>o1 9,200*12,50=115.000 [A]
o2 9,200*12,50=115.000 [B]
Celkem: A+B=230.000 [C]</t>
  </si>
  <si>
    <t>45852</t>
  </si>
  <si>
    <t>VÝPLŇ ZA OPĚRAMI A ZDMI Z KAMENIVA DRCENÉHO
štěrkodrť 0,/32 dle OTP - Štěrkopísek, štěrkodrť a recyklovaná štěrkodrť pro konstrukční vrstvy tělesa železničního spodku</t>
  </si>
  <si>
    <t>o1 53,860*11,35=611.311 [A]
o2 53,860*11,35=611.311 [B]
Celkem: A+B=1 222.622 [C]</t>
  </si>
  <si>
    <t>45859</t>
  </si>
  <si>
    <t>VÝPLŇ ZA OPĚRAMI A ZDMI Z UPRAVENÉHO KAMENE</t>
  </si>
  <si>
    <t>o1 11,35*6,30*0,50=35.753 [A]
o2 11,35*6,30*0,50=35.753 [B]
Celkem: A+B=71.506 [C]</t>
  </si>
  <si>
    <t>položka zahrnuje dodávku předepsaného kamene, mimostaveništní a vnitrostaveništní dopravu a jeho uložení
není-li v zadávací dokumentaci uvedeno jinak, jedná se o nakupovaný materiál</t>
  </si>
  <si>
    <t>DLAŽBY Z LOMOVÉHO KAMENE NA MC
lomový kámen tl.200mm do betonového lože tl.200mm</t>
  </si>
  <si>
    <t>o1 (3,100+9,900)*0,40=5.200 [A]
o2 (3,100+11,200)*0,40=5.720 [B]
Celkem: A+B=10.920 [C]</t>
  </si>
  <si>
    <t>512550</t>
  </si>
  <si>
    <t>KOLEJOVÉ LOŽE - ZŘÍZENÍ Z KAMENIVA HRUBÉHO DRCENÉHO (ŠTĚRK)</t>
  </si>
  <si>
    <t>ochrana mostní konstrukci v místě výhledové koleje 6,40*26,00*0,15=24.960 [A]
doplnění uzavřeného kolejového lože u levé římsy 0,58*33,00=19.140 [B]
Celkem: A+B=44.100 [C]</t>
  </si>
  <si>
    <t>1. Položka obsahuje:
– dodávku, dopravu a uložení kameniva předepsané specifikace a frakce v požadované míře zhutnění
2. Položka neobsahuje:
X
3. Způsob měření:
Měří se objem kolejového lože v projektovaném profilu.</t>
  </si>
  <si>
    <t>711112</t>
  </si>
  <si>
    <t>IZOLACE BĚŽNÝCH KONSTRUKCÍ PROTI ZEMNÍ VLHKOSTI ASFALTOVÝMI PÁSY</t>
  </si>
  <si>
    <t>o1
 líc 2,40*(5,60+12,50+5,60)=56.880 [A]
 rub 10,90*(1,00+11,40+1,00)=146.060 [B]
o2
 líc 2,40*(5,60+12,50+5,60)=56.880 [C]
 rub 10,90*(1,00+11,40+1,00)=146.060 [D]
Celkem: A+B+C+D=405.880 [E]</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</si>
  <si>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geotextilii</t>
  </si>
  <si>
    <t>711452</t>
  </si>
  <si>
    <t>IZOLACE MOSTOVEK POD VOZOVKOU ASFALTOVÝMI PÁSY S PEČETÍCÍ VRSTVOU</t>
  </si>
  <si>
    <t>17,90*12,50=223.750 [A]</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</si>
  <si>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litý asfalt, asfaltový beton
v této položce se vykáže i izolace rámových konstrukcí (mosty, propusty, kolektory)</t>
  </si>
  <si>
    <t>711507</t>
  </si>
  <si>
    <t>OCHRANA IZOLACE NA POVRCHU Z PE FÓLIE</t>
  </si>
  <si>
    <t>223,750=223.750 [A]</t>
  </si>
  <si>
    <t>položka zahrnuje:
- dodání  předepsaného ochranného materiálu
- zřízení ochrany izolace</t>
  </si>
  <si>
    <t>711509</t>
  </si>
  <si>
    <t>OCHRANA IZOLACE NA POVRCHU TEXTILIÍ
geotextílie 600g/m2</t>
  </si>
  <si>
    <t>p711452 223,750=223.750 [A]
p711112 2*405,880=811.760 [B]
za kamennou rovnaninou
 o1 11,35*6,25=70.938 [C]
 o2 11,35*6,25=70.938 [D]
Celkem: A+B+C+D=1 177.386 [E]</t>
  </si>
  <si>
    <t>78382</t>
  </si>
  <si>
    <t>NÁTĚRY BETON KONSTR TYP S2 (OS-B)</t>
  </si>
  <si>
    <t>2*1,42*15,10=42.884 [A]</t>
  </si>
  <si>
    <t>- položka zahrnuje kompletní povlaky (i různobarevné), včetně úpravy podkladu (odmaštění, odstranění starých nátěrů a nečistot) a jeho vyspravení, provedení nátěru předepsaným postupem a splnění všech požadavků daných technologickým předpisem.</t>
  </si>
  <si>
    <t>78385</t>
  </si>
  <si>
    <t>NÁTĚRY BETON KONSTR TYP S6 (OS-DII)
nátěr proti ostřiku na lici a boku opěr</t>
  </si>
  <si>
    <t>o1 6,00*12,5+2*4,500=84.000 [A]
o2 6,00*12,5+2*4,500=84.000 [B]
Celkem: A+B=168.000 [C]</t>
  </si>
  <si>
    <t>87533</t>
  </si>
  <si>
    <t>POTRUBÍ DREN Z TRUB PLAST DN DO 150MM
neperforovaná drenážní trubka procházející skrz opěru
HDPE
včetně T kusu</t>
  </si>
  <si>
    <t>o1 2,20=2.200 [A]
o2 2,20=2.200 [B]
Celkem: A+B=4.400 [C]</t>
  </si>
  <si>
    <t>POTRUBÍ DREN Z TRUB PLAST DN DO 150MM DĚROVANÝCH
za rubem opěry
HDPE, SN8</t>
  </si>
  <si>
    <t>o1 11,35=11.350 [A]
o2 11,35=11.350 [B]
Celkem: A+B=22.700 [C]</t>
  </si>
  <si>
    <t>89811</t>
  </si>
  <si>
    <t>KABEL KOMORY Z BETON DÍLCŮ
kabelový žlab TK3
včetně poklopu</t>
  </si>
  <si>
    <t>vlevo 3*(37,20/0,60)=186.000 [A]
vpravo 2*(37,20/0,60)=124.000 [B]</t>
  </si>
  <si>
    <t>položka zahrnuje:
- poklopy s rámem, mříže s rámem, stupadla, žebříky, stropy z bet. dílců a pod.
-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t>
  </si>
  <si>
    <t>9112A1</t>
  </si>
  <si>
    <t>ZÁBRADLÍ MOSTNÍ S VODOR MADLY - DODÁVKA A MONTÁŽ</t>
  </si>
  <si>
    <t>vlevo 35,20=35.200 [A]
vpravo 35,20=35.200 [B]
Celkem: A+B=70.400 [C]</t>
  </si>
  <si>
    <t>položka zahrnuje:
dodání zábradlí včetně předepsané povrchové úpravy
kotvení sloupků, t.j. kotevní desky, šrouby z nerez oceli, vrty a zálivku, pokud zadávací
dokumentace nestanoví jinak
případné nivelační hmoty pod kotevní desky</t>
  </si>
  <si>
    <t>91345</t>
  </si>
  <si>
    <t>NIVELAČNÍ ZNAČKY KOVOVÉ
hřebová nivelační značka v římse</t>
  </si>
  <si>
    <t>položka zahrnuje:
- dodání a osazení nivelační značky včetně nutných zemních prací
- vnitrostaveništní a mimostaveništní dopravu</t>
  </si>
  <si>
    <t>917223</t>
  </si>
  <si>
    <t>SILNIČNÍ A CHODNÍKOVÉ OBRUBY Z BETONOVÝCH OBRUBNÍKŮ ŠÍŘ 100MM</t>
  </si>
  <si>
    <t>o1 4,50+1,90+5,00=11.400 [A]
o2 4,50+4,90+2,20=11.600 [B]
Celkem: A+B=23.000 [C]</t>
  </si>
  <si>
    <t>93311</t>
  </si>
  <si>
    <t>ZATĚŽOVACÍ ZKOUŠKA MOSTU STATICKÁ 1. POLE DO 300M2
zatežovací zkouška kombinací kolejového vozidla a silničního nákladního vozidla (náhrada za kolej ve výhledu)</t>
  </si>
  <si>
    <t>- podklady a dokumentaci zkoušky
- výrobní dokumentace potřebných zařízení
- stavební práce spojené s přípravou a provedením zkoušky (zřízení a odstranění)
- veškerá zkušební zařízení vč. opotřebení a nájmu
- výpomoce při vlastní zkoušce
- dodání zatěžovacích prostředků a hmot, manipulaci s nimi a jejich opotřebení a nájem
- přeprava zatěžovacích prostředků a hmot na stavbu a zpět, včetně zajížďky k váze a vážních poplatků
- provedení vlastní zkoušky a její vyhodnocení, včetně všech měření a dalších potřebných činností</t>
  </si>
  <si>
    <t>PŘÍKOPOVÉ ŽLABY Z BETON TVÁRNIC ŠÍŘ DO 600MM DO BETONU TL 100MM</t>
  </si>
  <si>
    <t>o1 28,00=28.000 [A]
o2 21,0=21.000 [B]
Celkem: A+B=49.000 [C]</t>
  </si>
  <si>
    <t>936501</t>
  </si>
  <si>
    <t>DROBNÉ DOPLŇK KONSTR KOVOVÉ NEREZ
vývod CRM 100×100×10mm v opěrách</t>
  </si>
  <si>
    <t>2*1,3=2.600 [A]</t>
  </si>
  <si>
    <t>položka zahrnuje:
- dílenská dokumentace, včetně technologického předpisu spojování
- dodání  materiálu  v požadované kvalitě a výroba konstrukce i dílenská (včetně  pomůcek, přípravků a prostředků pro výrobu) bez ohledu na náročnost a její hmotnost, dílenská montáž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jakákoliv doprava a manipulace dílců  a  montážních  sestav,  včetně  dopravy konstrukce z
výrobny na stavbu
- montáž konstrukce na staveništi, včetně montážních prostředků a pomůcek a zednických
výpomocí
- výplň, těsnění a tmelení spar a spojů
- čištění konstrukce a odstranění všech vrubů (vrypy, otlačeniny a pod.)
- všechny druhy ocelového kotvení
- dílenskou přejímku a montážní prohlídku, včetně požadovaných dokladů
- zřízení kotevních otvorů nebo jam, nejsou-li částí jiné konstrukce, jejich úpravy, očištění a ošetření
- osazení kotvení nebo přímo částí konstrukce do podpůrné konstrukce nebo do zeminy
- výplň kotevních otvorů  (příp.  podlití  patních  desek)  maltou,  betonem  nebo  jinou speciální hmotou, vyplnění jam zeminou
- předepsanou protikorozní ochranu a nátěry konstrukcí
- osazení měřících zařízení a úpravy pro ně
- ochranná opatření před účinky bludných proudů</t>
  </si>
  <si>
    <t>SO 202</t>
  </si>
  <si>
    <t>Silniční most komunikace Východ – ŽST Lipovka</t>
  </si>
  <si>
    <t>POPLATKY ZA SKLÁDKU
Uložení přebytečného materiálu na skládku. Předpoklad 2,0 t/m3.</t>
  </si>
  <si>
    <t>(786,717 (pol. 12573.1) - 158,47 (pol. 12573.2))*2=1 256.494 [A]</t>
  </si>
  <si>
    <t>02310</t>
  </si>
  <si>
    <t>SLUŽBY PRO OBJEDNATELE - DOPRAVNÍ PROSTŘEDKY
Nájem prohlížecí plošiny pro provedení 1.HPM</t>
  </si>
  <si>
    <t>zahrnuje náklady na pořízení, provozování, udržování a likvidaci objednatelem požadovaného zařízení</t>
  </si>
  <si>
    <t>zahrnuje vrt D 300-500mm, ocelovou zárubnici DN 180-300 mm, ochrannou plastovou trubku DN 220-350 mm, plastový uzávěr, čepovou nivelační značku z nerez oceli, kotvu se šroubem z nerez oceli, ochranný tyčový znak s tabulkou, betonovou skruž DN 1500mm výšky 0,5m,  beton C30/37-XF4, izolační pěnu, zaměření bodu včetně vyrovnání (velmi přesná nivelace)
- dle projektu základní vytyčovací sítě, kde je hloubka určena geologem na základě dostupných průzkumů či dat</t>
  </si>
  <si>
    <t>OSTATNÍ POŽADAVKY - HLAVNÍ MOSTNÍ PROHLÍDKA
Provedení 1. HPM</t>
  </si>
  <si>
    <t>VYKOPÁVKY ZE ZEMNÍKŮ A SKLÁDEK TŘ. I
Přemístění upraveného materiálu (po předrcení) namezideponii.
Pol. 17110)</t>
  </si>
  <si>
    <t>O1:
26,500m2*(11,0+2*1,5)m=371.000 [A]
O2:
26,500m2*(11,0+2*1,5)m=371.000 [B]
Revizní schodiště:
2*8,7*0,7*0,85=10.353 [C]
Opevnění:
0,35*(2,35+2,70)*12,95=22.889 [D]
Opěrné prahy:
2*0,5*0,85*13,5=11.475 [E]
Celkem: A+B+C+D+E=786.717 [F]</t>
  </si>
  <si>
    <t>VYKOPÁVKY ZE ZEMNÍKŮ A SKLÁDEK TŘ. I
Zpětné použití upraveného materiálu pro vnejší obsypy spodní stavby (zásyp základu před lícem opěry, obsypy křídel).
Pol.</t>
  </si>
  <si>
    <t>Obsyp základu (líc):
2*1,100m2*12,85m=28.270 [A]
Obsyp křídel:
4*21,700m2*1,5m=130.200 [B]
Celkem: A+B=158.470 [C]</t>
  </si>
  <si>
    <t>786,717 (pol. 12573.1) - 158,47 (pol- 12573.2)=628.247 [A]</t>
  </si>
  <si>
    <t>PŘEDRCENÍ VÝKOPKU TŘ. II
Úprava vytěženého matriálu předcením pro další použití na stavbě.
Pol. 13183.
Pol. 13283</t>
  </si>
  <si>
    <t xml:space="preserve">O1:
26,500m2*(11,0+2*1,5)m=371.000 [A]
O2:
26,500m2*(11,0+2*1,5)m=371.000 [B]
Revizní schodiště:
2*8,7*0,7*0,85=10.353 [C]
Opevnění:
0,35*(2,35+2,70)*12,95=22.889 [D]
Opěrné prahy:
2*0,5*0,85*13,5=11.475 [E]
Celkem: A+B+C+D+E=786.717 [F]
</t>
  </si>
  <si>
    <t>13183</t>
  </si>
  <si>
    <t>HLOUBENÍ JAM ZAPAŽ I NEPAŽ TŘ II
Provedení stavebních jam opěr O1 a O2, výkopy pro schodiště u obou opěr a opevnění před lícem opěr. Odvoz na na mezideponii pro další úpravu (předrcení) k dalšímu využití.</t>
  </si>
  <si>
    <t>O1:
26,500m2*(11,0+2*1,5)m=371.000 [A]
O2:
26,500m2*(11,0+2*1,5)m=371.000 [B]
Revizní schodiště:
2*8,7*0,7*0,85=10.353 [C]
Opevnění:
0,35*(2,35+2,70)*12,95=22.889 [D]
Celkem: A+B+C+D=775.242 [E]</t>
  </si>
  <si>
    <t>13283</t>
  </si>
  <si>
    <t>HLOUBENÍ RÝH ŠÍŘ DO 2M PAŽ I NEPAŽ TŘ. II
Provedení rýhy pro opěrný práh dlažby před lícem opěry.</t>
  </si>
  <si>
    <t>Opěrné prahy:
2*0,5*0,85*13,5=11.475 [A]</t>
  </si>
  <si>
    <t>ULOŽENÍ SYPANINY DO NÁSYPŮ SE ZHUTNĚNÍM
Uložení upraveného materiálu z výkopů na mezideponiii pro další použití.
Pol. 12843</t>
  </si>
  <si>
    <t>ULOŽENÍ SYPANINY DO NÁSYPŮ A NA SKLÁDKY BEZ ZHUTNĚNÍ
ULOŽENÍ SYPANINY DO NÁSYPŮ A NA SKLÁDKY BEZ ZHUTNĚNÍ
Uložení přebytků zemin / hornin na řízenou skládku, bez ohledu na vzdálenost.
Položka bude čerpána na základě skutečnosti.</t>
  </si>
  <si>
    <t>786,717 (pol. 12573.1) - 158,47 (pol. 12573.2)=628.247 [A]</t>
  </si>
  <si>
    <t>ZÁSYP JAM A RÝH Z NAKUPOVANÝCH MATERIÁLŮ
Zásyp za opěrou dle ČSN 73 6244. Ukládáno po vrstvách max. 300mm. Včetně ochranného obsypu rubu opěry s drenážní funkcí.</t>
  </si>
  <si>
    <t>O1:
(13,600m2+3,200m2)*11,0m=184.800 [A]
O2:
(8,600m2+2,400m2)*11,0m=121.000 [B]
Celkem: A+B=305.800 [C]</t>
  </si>
  <si>
    <t>OBSYP POTRUBÍ A OBJEKTŮ SE ZHUTNĚNÍM
Zpětné použití upraveného materiálu pro vnejší obsypy spodní stavby (zásyp základu před lícem opěry, obsypy křídel).</t>
  </si>
  <si>
    <t>OBSYP POTRUBÍ A OBJEKTŮ Z NAKUPOVANÝCH MATERIÁLŮ
přechodový klín</t>
  </si>
  <si>
    <t>O1:
3,500m2*11,0m=38.500 [A]
O2:
3,000m2*11,0m=33.000 [B]
Celkem: A+B=71.500 [C]</t>
  </si>
  <si>
    <t>DRENÁŽNÍ VRSTVY Z BETONU MEZEROVITÉHO (DRENÁŽNÍHO)
obetonování rrenážní trubky za rubem opěr drenážním betonem 0,3x0,3m</t>
  </si>
  <si>
    <t>O1:
0,3*0,3*11,0=0.990 [A]
O2:
0,3*0,3*11,0=0.990 [B]
Celkem: A+B=1.980 [C]</t>
  </si>
  <si>
    <t>21341</t>
  </si>
  <si>
    <t>DRENÁŽNÍ VRSTVY Z PLASTBETONU (PLASTMALTY)
drenážní proužek pod odvodňovacím žlábkem, kolem odvod. trubiček, podél mostního závěru u O2.</t>
  </si>
  <si>
    <t>Drenážní žebro v úžlabí:
0,04*0,15*28,9=0.173 [A]
Kolem odv. trubiček:
- 5*0,04*(0,6*0,4-(0,15*0,4))=0.036 [B]
- 0,04*(0,6*0,4)=0.010 [C]
Kolem odvodňovače:
0,04*0,4*0,6-0,04*0,15*0,4=0.007 [D]
Podél MZ u O2:
0,04*0,15*10,0=0.060 [E]
Celkem: A+B+C+D+E=0.286 [F]</t>
  </si>
  <si>
    <t>21363</t>
  </si>
  <si>
    <t>DRENÁŽNÍ VRSTVY Z GEOMATRACE
drenážní geokompozit (drenážní jádro + oboustranná geotextilie) min. tl. po stlačení 6 mm na rubu opěr po drenážní potrubí.</t>
  </si>
  <si>
    <t>O1:
4,0m*(11,0+0,5+0,5)=48.000 [A]
O2:
3,1m*(11,0+0,5+0,5)=37.200 [B]
Celkem: A+B=85.200 [C]</t>
  </si>
  <si>
    <t>Položka zahrnuje:
- dodávku předepsané geomatrace pro drenážní vrstvu, včetně mimostaveništní a vnitrostaveništní dopravy
- provedení drenážní vrstvy předepsaných rozměrů a předepsaného tvaru</t>
  </si>
  <si>
    <t>272315</t>
  </si>
  <si>
    <t>ZÁKLADY Z PROSTÉHO BETONU DO C30/37
betonový práh kolem odláždění C30/37, vč. bednění, ošetření pracovních spár.</t>
  </si>
  <si>
    <t>2*0,5*0,8*13,1=10.480 [A]</t>
  </si>
  <si>
    <t>272325</t>
  </si>
  <si>
    <t>ZÁKLADY ZE ŽELEZOBETONU DO C30/37
Základy opěr. C30/37-XF2, XD1.</t>
  </si>
  <si>
    <t>Opěra O1:
49,900m2*1,0m=49.900 [A]
Opěra O2:
49,900m2*1,0m=49.900 [B]
Celkem: A+B=99.800 [C]</t>
  </si>
  <si>
    <t>VÝZTUŽ ZÁKLADŮ Z OCELI 10505, B500B
Výztuž základů opěr. Předpoklad 150 kg/m3.</t>
  </si>
  <si>
    <t>Opěra O1:
49,900m2*1,0m=49.900 [A]
Opěra O2:
49,900m2*1,0m=49.900 [B]
Celkem: (A+B)*0,15t/m3=14.970 [C]</t>
  </si>
  <si>
    <t>28999</t>
  </si>
  <si>
    <t>OPLÁŠTĚNÍ (ZPEVNĚNÍ) Z FÓLIE
ČSN 73 6244/2010, čl. 5.2 - těsnící vrstva: geomembrána, těsnící fólie z HDPE</t>
  </si>
  <si>
    <t>O1:
3,5m*11,0m=38.500 [A]
O2:
3,5m*11,0m=38.500 [B]
Celkem: A+B=77.000 [C]</t>
  </si>
  <si>
    <t>Položka zahrnuje:
- dodávku předepsané fólie
- úpravu, očištění a ochranu podkladu
- přichycení k podkladu, případně zatížení
- úpravy spojů a zajištění okrajů
- úpravy pro odvodnění
- nutné přesahy
- mimostaveništní a vnitrostaveništní dopravu</t>
  </si>
  <si>
    <t>31717</t>
  </si>
  <si>
    <t>KOVOVÉ KONSTRUKCE PRO KOTVENÍ ŘÍMSY
ocelové kotvy říms s povrchovou ochranou dle TZ, TKP 19A, odhad 6 kg/ks, vč. vlepení kotvy a vyvrtání otvoru. Kotvy po 1,0 m. Kotvy josu navrženy jen na nosné konstrukci.</t>
  </si>
  <si>
    <t>2*29ks*6kg=348.000 [A]</t>
  </si>
  <si>
    <t>Položka zahrnuje dodávku (výrobu) kotevního prvku předepsaného tvaru a jeho osazení do předepsané polohy včetně nezbytných prací (vrty, zálivky apod.)</t>
  </si>
  <si>
    <t>ŘÍMSY ZE ŽELEZOBETONU DO C30/37
beton C30/37-XF4+XD3, vč. lešení a bednění, úpravy a výplně pracovních, dilatačních a smršťovacích spár a úpravy povrchu</t>
  </si>
  <si>
    <t>Levá římsa:
0,350m2*45,0m=15.750 [A]
Pravá římsa:
0,350m2*45,0m=15.750 [B]
Celkem: A+B=31.500 [C]</t>
  </si>
  <si>
    <t>VÝZTUŽ ŘÍMS Z OCELI 10505, B500B
Výztuž říms. Předpoklad 160 kg/m3.</t>
  </si>
  <si>
    <t>Levá římsa:
0,350m2*45,0m=15.750 [A]
Pravá římsa:
0,350m2*45,0m=15.750 [B]
Celkem: (A+B)*0,16=5.040 [C]</t>
  </si>
  <si>
    <t>MOSTNÍ OPĚRY A KŘÍDLA ZE ŽELEZOVÉHO BETONU DO C30/37
Beton C30/37-XF2, XD1. Včetně provedení prostupu drenáže dříkem křídla a provedení letopočtu výstavby nosné konstrukce otiskem do betonu. Včetně provdení izolace pracovních spar pásem natavovanými asfaltovými pásy šířky min. 0,3 m (VL4 208.03).</t>
  </si>
  <si>
    <t>Opěra O1:
- dřík: 2,1m*2,5m*11,0m=57.750 [A]
- úložný práh: 1,700m2*11,0m=18.700 [B]
- závěrná zídka: 0,95m2*11,0m=10.450 [C]
- křídla: (28,100m2+27,280m2)*0,5m=27.690 [D]
- ložiskové bloky: 3*0,7m*0,7m*0,23m=0.338 [E]
Opěra O2:
- dřík: 2,1m*1,7m*11,0m=39.270 [F]
- úložný práh: 1,700m2*11,0m=18.700 [G]
- závěrná zídka: 0,95m2*11,0m=10.450 [H]
- křídla: (25,270m2+24,530m2)*0,5m=24.900 [I]
- ložiskové bloky: 3*0,7m*0,7m*0,23m=0.338 [J]
Celkem: A+B+C+D+E+F+G+H+I+J=208.586 [K]</t>
  </si>
  <si>
    <t>VÝZTUŽ MOSTNÍCH OPĚR A KŘÍDEL Z OCELI 10505, B500B
Výztuž opěr. Předpoklad 150 kg/m3.</t>
  </si>
  <si>
    <t>Opěra O1:
- dřík: 2,1m*2,5m*11,0m=57.750 [A]
- úložný práh: 1,700m2*11,0m=18.700 [B]
- závěrná zídka: 0,95m2*11,0m=10.450 [C]
- křídla: (28,100m2+27,280m2)*0,5m=27.690 [D]
- ložiskové bloky: 3*0,7m*0,7m*0,23m=0.338 [E]
Opěra O2:
- dřík: 2,1m*1,7m*11,0m=39.270 [F]
- úložný práh: 1,700m2*11,0m=18.700 [G]
- závěrná zídka: 0,95m2*11,0m=10.450 [H]
- křídla: (25,270m2+24,530m2)*0,5m=24.900 [I]
- ložiskové bloky: 3*0,7m*0,7m*0,23m=0.338 [J]
Celkem: (A+B+C+D+E+F+G+H+I+J)*0,15=31.288 [K]</t>
  </si>
  <si>
    <t>420324</t>
  </si>
  <si>
    <t>PŘECHODOVÉ DESKY MOSTNÍCH OPĚR ZE ŽELEZOBETONU C25/30
ŽLB přechodová deska, C25/30-XF2,XD2, vč. nátěru zasypaných ploch proti zemní vlhkosti, výplně a těsnění pracovních a dilatačních spar</t>
  </si>
  <si>
    <t>O1:
4,0m*11,0m*0,3m=13.200 [A]
O2:
4,0m*11,0m*0,3m=13.200 [B]
Celkem: A+B=26.400 [C]</t>
  </si>
  <si>
    <t>420365</t>
  </si>
  <si>
    <t>VÝZTUŽ PŘECHODOVÝCH DESEK MOSTNÍCH OPĚR Z OCELI 10505, B500B
Výztuž přechodových desek. Předpoklad 150 kg/m3.</t>
  </si>
  <si>
    <t>O1:
4,0m*11,0m*0,3m=13.200 [A]
O2:
4,0m*11,0m*0,3m=13.200 [B]
Celkem: (A+B)*0,15=3.960 [C]</t>
  </si>
  <si>
    <t>MOSTNÍ NOSNÉ DESKOVÉ KONSTRUKCE ZE ŽELEZOBETONU C30/37
Monolitická železobetonová deska z betonu C30/37-XF2, XD1. Tloušťka 0,22 m.</t>
  </si>
  <si>
    <t>0,22m*11,0m*26,0m=62.920 [A]</t>
  </si>
  <si>
    <t>VÝZTUŽ MOSTNÍ DESKOVÉ KONSTRUKCE Z OCELI 10505, B500B
Výztuž spřažené desky. Předpoklad 225 kg/m3.</t>
  </si>
  <si>
    <t>0,22m*11,0m*26,0m*0,225=14.157 [A]</t>
  </si>
  <si>
    <t>422325</t>
  </si>
  <si>
    <t>MOSTNÍ NOSNÉ TRÁMOVÉ KONSTRUKCE ZE ŽELEZOBETONU C30/37
Monolitické koncové příčníky z betonu C30/37 - XF2, XD1</t>
  </si>
  <si>
    <t>O1:
1,95m*11,0m-(9*0,380m2*0,5m)=19.740 [A]
O2:
1,95m*11,0m-(9*0,380m2*0,5m)=19.740 [B]
Celkem: A+B=39.480 [C]</t>
  </si>
  <si>
    <t>422365</t>
  </si>
  <si>
    <t>VÝZTUŽ MOSTNÍ TRÁMOVÉ KONSTRUKCE Z OCELI 10505, B500B
Výztuž monolitických příčníků. Předpoklad 100 kg/m3.</t>
  </si>
  <si>
    <t>O1:
1,95m*11,0m-(9*0,380m2*0,5m)=19.740 [A]
O2:
1,95m*11,0m-(9*0,380m2*0,5m)=19.740 [B]
Celkem: (A+B)*0,1=3.948 [C]</t>
  </si>
  <si>
    <t>424137</t>
  </si>
  <si>
    <t>MOSTNÍ NOSNÍKY Z DÍLCŮ Z PŘEDPJ BET DO C50/60
Předem předpjaté tyčové prefabrikáty nosné konstrukce, délka nosníku 27,00 m, výška nosníku 1,2 m, včetně případných kabelových kanálků pro dodatečně napínané kabely spojitosti - výroba a doprava na staveniště.</t>
  </si>
  <si>
    <t>-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t>
  </si>
  <si>
    <t>MOSTNÍ NOSNÍKY Z DÍLCŮ Z PŘEDPJ BET DO C50/60
Předem předpjaté tyčové prefabrikáty nosné konstrukce, délka nosníku 27,00 m, výška nosníku 1,2 m, včetně případných kabelových kanálků pro dodatečně napínané kabely spojitosti - montáž včetně podpůrných konstrukcí.</t>
  </si>
  <si>
    <t>42838</t>
  </si>
  <si>
    <t>KLOUB ZE ŽELEZOBETONU VČET VÝZTUŽE
Kloub přechodové desky ze železobetonu vč. pružných vložek ve sparách</t>
  </si>
  <si>
    <t>O1:
10,0m=10.000 [A]
O2:
10,0m=10.000 [B]
Celkem: A+B=20.000 [C]</t>
  </si>
  <si>
    <t>Položka kloub ze železobetonu zahrnuje pouze zhotovení kloubu (zřízení a odstranění vložky pro pérové a vrubové klouby a pod.), beton a výztuž musí být zahrnuta v příslušných
konstru ních částech. Beton a výztuž samostatného kloubu (např. kyvné sloupečky) se zařazují jako vodorovná konstrukce.</t>
  </si>
  <si>
    <t>42853</t>
  </si>
  <si>
    <t>MOSTNÍ LOŽISKA HRNCOVÁ PRO ZATÍŽ DO 5,0MN
Hrncová ložiska.
O1:
1x příčně pevné
2x všesměrně posuvné
O2:
1x pevné
2x příčně pevné</t>
  </si>
  <si>
    <t>O1: 3=3.000 [A]
O2: 3=3.000 [B]
Celkem: A+B=6.000 [C]</t>
  </si>
  <si>
    <t>- výrobní dokumentaci, jde-li o ložisko individuálně vyráběné
- dodání kompletních ložisek požadované kvality
- přípravu, očištění a úpravy úložných ploch
- osazení ložisek podle předepsaného technologického předpisu bez ohledu na způsob uložení a kotvení
- uložení do malty jakéhokoliv druhu včetně dodávky této malty
- uložení na plastické vložky nebo maltu včetně dodávky této vložky nebo malty
- uložení na vrstvu plastbetonové malty nebo podobné vrstvy jako ochranu proti průchodu bludných proudů
- vyplnění kotevních otvorů
- lešení a podpěrné konstrukce
- tmelení, těsnění a výplně spar
- nastavení ložisek a odborná prohlídka
- dočasné zpevnění nebo naopak dočasné uvolnění ložisek
- opatření ložisek znakem výrobce a typovým číslem
- úpravy, očištění a ošetření okolí ložisek
- přiměřeným způsobem je nutné zahrnout ustanovení pro TMCH 94 pro kovové konstrukce.</t>
  </si>
  <si>
    <t>434125</t>
  </si>
  <si>
    <t>SCHODIŠŤOVÉ STUPNĚ, Z DÍLCŮ ŽELEZOBETON DO C30/37
ŽB revizní a únikové schodiště, beton C30/37-XF4. Revizní schodiště ze stupňů 180/600/750 mm</t>
  </si>
  <si>
    <t>O1:
podél křídel: 30*0,18*0,6*0,75=2.430 [A]
před opěrou: 15*0,18*0,6*0,75=1.215 [B]
O2:
podél křídel: 25*0,18*0,6*0,75=2.025 [C]
před opěrou: 17*0,18*0,6*0,75=1.377 [D]
Celkem: A+B+C+D=7.047 [E]</t>
  </si>
  <si>
    <t>451311</t>
  </si>
  <si>
    <t>PODKL A VÝPLŇ VRSTVY Z PROST BET DO C8/10
Podkladní beton pod drenážním potrubí za rubem opěry dle VL4 204.01a. Beton C8/10n.</t>
  </si>
  <si>
    <t>O1:
0,3m*0,9m*11,0m=2.970 [A]
O2:
0,3m*1,0m*11,0m=3.300 [B]
Celkem: A+B=6.270 [C]</t>
  </si>
  <si>
    <t>PODKLADNÍ A VÝPLŇOVÉ VRSTVY Z PROSTÉHO BETONU C12/15
Podkladní beton pod základy opěr tl. 150 mm, podkladní beton pod přechodové desky tl. 150 mm. C12/15-X0</t>
  </si>
  <si>
    <t>Základy:
2*52,000m2*0,15=15.600 [A]
Přechodové desky:
2*38,500m2*0,15=11.550 [B]
Celkem: A+B=27.150 [C]</t>
  </si>
  <si>
    <t>PODKLADNÍ A VÝPLŇOVÉ VRSTVY Z PROSTÉHO BETONU C12/15
Záspy zákkldů pod úrovní těsnící vrtsvy z prostého betonu C12/15-X0.</t>
  </si>
  <si>
    <t>O1:
5,500m2*(11,02+2*1,0m)=71.500 [A]
O2:
6,100m2*(11,02+2*1,0m)=0.000 [B]
Celkem: A+B=71.500 [C]</t>
  </si>
  <si>
    <t>PODKLADNÍ A VÝPLŇOVÉ VRSTVY Z PROSTÉHO BETONU C25/30
Podkladní beton pod schodiště tl.150mm a dlažbu z lomového kamene, beton C20/25.</t>
  </si>
  <si>
    <t>Dlažba z lomového kamene:
O1:
3,900+5,200*1,8+5,000+4,000*1,8+52,800*1,8=120.500 [A]
O2:
1,300+1,600+3,300+4,400*1,8+4,300+5,200*1,8+62,900*1,8=141.000 [B]
Schodiště:
0,2*(30+15+25+17)=17.400 [C]
Celkem: (A+B)*0,15+C=56.625 [D]</t>
  </si>
  <si>
    <t>PODKLADNÍ A VÝPLŇOVÉ VRSTVY Z KAMENIVA TĚŽENÉHO
Ochranná vrstva z ŠP těsnící folie (pol. 28999). Tloušťka 2x 150 mm.</t>
  </si>
  <si>
    <t>O1:
3,5m*11,0m*(0,15m+0,15m)=11.550 [A]
O2:
3,5m*11,0m*(0,15m+0,15m)=11.550 [B]
Celkem: A+B=23.100 [C]</t>
  </si>
  <si>
    <t>45734</t>
  </si>
  <si>
    <t>VYROVNÁVACÍ A SPÁD BETON ZVLÁŠTNÍ (PLASTBETON)
Dodatečně zhotovované výplňové klíny pro navázání vozovkových vrstev na přechodové desce dle VL4 list 305.91, kompletní práce a činnosti s tím spojené, vč. přípravy povrchu pro aplikaci, úpravy hran a přechodů na navazující konstrukce apod.</t>
  </si>
  <si>
    <t>3,000=3.000 [A]</t>
  </si>
  <si>
    <t>položka zahrnuje:
- dodání zvláštního betonu (plastbetonu) předepsané kvality a jeho rozprostření v předepsané tloušťce a v předepsaném tvaru</t>
  </si>
  <si>
    <t>DLAŽBY Z LOMOVÉHO KAMENE NA MC
odláždění ploch z lom. kamene tl. do 200 mm do bet. lože, včetně spárováníi cementovou maltou MC 25 XF3, dlažba podle ČSN 72 1860, třída jakosti I</t>
  </si>
  <si>
    <t>O1:
3,900+5,200*1,8+5,000+4,000*1,8+52,800*1,8=120.500 [A]
O2:
1,300+1,600+3,300+4,400*1,8+4,300+5,200*1,8+62,900*1,8=141.000 [B]
Celkem: (A+B)*0,2=52.300 [C]</t>
  </si>
  <si>
    <t>46591</t>
  </si>
  <si>
    <t>DLAŽBY Z KAMENICKÝCH VÝROBKŮ
Vyústění odvodnění ÚP pomocí čedičové tvarovky rozměry 330x60x120mm</t>
  </si>
  <si>
    <t>O1:
0,33*0,12=0.040 [A]
O2:
0,33*0,12=0.040 [B]
Celkem: A+B=0.080 [C]</t>
  </si>
  <si>
    <t>položka zahrnuje:
- nutné zemní práce (svahování, úpravu pláně a pod.)
- úpravu podkladu
- zřízení spojovací vrstvy
- zřízení lože dlažby z předepsaného materiálu
- dodávku a uložení dlažby z předepsaných kamenických výrobků do předepsaného tvaru
- spárování, těsnění, tmelení a vyplnění spar případně s vyklínováním
- úprava povrchu pro odvedení srážkové vody
- nezahrnuje podklad pod dlažbu, vykazuje se samostatně položkami SD 45</t>
  </si>
  <si>
    <t>SPOJOVACÍ POSTŘIK Z MODIFIK EMULZE DO 0,5KG/M2
PS-CP 0.35 kg/m2</t>
  </si>
  <si>
    <t>28,9*(10,0-0,5)=274.550 [A]</t>
  </si>
  <si>
    <t>ASFALTOVÝ KOBEREC MASTIXOVÝ MODIFIK SMA 11+, 11S
obrusná vrstva, SMA 11S, obrusná vrstva</t>
  </si>
  <si>
    <t>0,04m*28,9m*(10,0m-0,5m)=10.982 [A]</t>
  </si>
  <si>
    <t>575F03</t>
  </si>
  <si>
    <t>LITÝ ASFALT MA IV (OCHRANA MOSTNÍ IZOLACE) 11 MODIFIK
ochrana izolace MA11 IV, tl. 40 mm, odbodňovací proužek šířky 0,5 m před i na mostě.</t>
  </si>
  <si>
    <t>Ochrana izolace:
0,04m*10,0m*28,9m-0,286(pol. 21341)=11.274 [A]
Odvodňovací proužek:
0,03m*0,5m*39,0m=0.585 [B]
Ochrana izolace na přech. desce:
2*0,04*11,0*1,0=0.880 [C]
Celkem: A+B+C=12.739 [D]</t>
  </si>
  <si>
    <t>57621</t>
  </si>
  <si>
    <t>POSYP KAMENIVEM DRCENÝM 5KG/M2
zdrsňující posyp ochranné vrstvy z MA - posyp ochrany izolace drtí 4/8, 3 kg/m2</t>
  </si>
  <si>
    <t>- dodání kameniva předepsané kvality a zrnitosti
- posyp předepsaným množstvím</t>
  </si>
  <si>
    <t>POSYP KAMENIVEM OBALOVANÝM 2KG/M2
posyp obrusné vrstvy SMA 11S předobaleným kamenivem fr. 2/4, 1,5kg/m2</t>
  </si>
  <si>
    <t>IZOLACE BĚŽNÝCH KONSTRUKCÍ PROTI ZEMNÍ VLHKOSTI ASFALTOVÝMI PÁSY
Izolace rubu opěr natavovanými asfaltovými pásy. Pásy budou přetaženy 0,5 m na dříky křídel. V množství izolace nejsou zohledněny přesahy asfaltových pásů.</t>
  </si>
  <si>
    <t>O1:
5,6m*(11,0+2*0,5)=67.200 [A]
O2:
4,8m*(11,0+2*0,5)=57.600 [B]
Celkem: A+B=124.800 [C]</t>
  </si>
  <si>
    <t>711442</t>
  </si>
  <si>
    <t>IZOLACE MOSTOVEK CELOPLOŠNÁ ASFALTOVÝMI PÁSY S PEČETÍCÍ VRSTVOU
celoplošná izolace - pásy NAIP tl. 5 mm, včetně pečetící vrstvy, + přesah 1,0 m na přechodovou desku</t>
  </si>
  <si>
    <t>11,0m*(28,9m+1,0m+1,0m)=339.900 [A]</t>
  </si>
  <si>
    <t>711502</t>
  </si>
  <si>
    <t>OCHRANA IZOLACE NA POVRCHU ASFALTOVÝMI PÁSY
ochrana izolace pod římsami asf . pásem s hliníkovou vložkou + přesah 150 mm</t>
  </si>
  <si>
    <t>2*28,9m*(0,5m+0,15m)=37.570 [A]</t>
  </si>
  <si>
    <t>OCHRANA IZOLACE NA POVRCHU TEXTILIÍ
Ochrana izolace spodní stavby geotextilí min, 300g/m2.</t>
  </si>
  <si>
    <t>O1:
2*(28,100m2+27,280m2)+(2*3,1m*11,0m)*2,5m=281.260 [A]
O2:
2*(25,270m2+24,530m2)+(2*3,1m*11,0m)*2,5m=270.100 [B]
Celkem: A+B=551.360 [C]</t>
  </si>
  <si>
    <t>NÁTĚRY BETON KONSTR TYP S2 (OS-B)
ochranný nátěr boků a čel NK - ochranný nátěr typ S2 (dle TKP, kap. 31)</t>
  </si>
  <si>
    <t>Okraje konzol desky NK:
2*(0,15m+0,03m+0,10m)*26,0m=14.560 [A]
Koncové příčníky:
2*(18,500m2+11,0m*(0,15m+0,03m+0,1m))=43.160 [B]
Celkem: A+B=57.720 [C]</t>
  </si>
  <si>
    <t>78383</t>
  </si>
  <si>
    <t>NÁTĚRY BETON KONSTR TYP S4 (OS-C)
 nátěr obruby římsy (typ S4, dle TKP, kap. 31)</t>
  </si>
  <si>
    <t>Obruby říms:
2*(0,15m+0,15m)*45,0m=22.500 [A]</t>
  </si>
  <si>
    <t>POTRUBÍ DREN Z TRUB PLAST DN DO 150MM
za rubem opěr, drenážní tr. HDPE DN 150 vrcholový tlak SN8</t>
  </si>
  <si>
    <t>O1:
11,0=11.000 [A]
O2:
11,0=11.000 [B]
Celkem: A+B=22.000 [C]</t>
  </si>
  <si>
    <t>87634</t>
  </si>
  <si>
    <t>CHRÁNIČKY Z TRUB PLASTOVÝCH DN DO 200MM
prostup křídlem pro drenáž - trubka HDPE min. DN 180 s navařenou přírubou 400/400/5</t>
  </si>
  <si>
    <t>O1:
0,5=0.500 [A]
O2:
0,5=0.500 [B]
Celkem: A+B=1.000 [C]</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</si>
  <si>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 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včetně případně předepsaného utěsnění konců chrániček
- položky platí pro práce prováděné v prostoru zapaženém i nezapaženém a i v kolektorech, chráničkách</t>
  </si>
  <si>
    <t>87913</t>
  </si>
  <si>
    <t>POTRUBÍ ODPADNÍ MOSTNÍCH OBJEKTŮ Z PLAST TRUB  DN DO 150 MM
Ležatý svod odvodnění DN 150 z HDPE. Včetně zaúsění mostních odvodňovačů a trubiček a veškerých prvků zavěšení (nerez). Včetně čistícího kusu.
Pokračování drenážního potrubí rubu opěry na zpevnění kolem křídla (včetně kolene 90°).</t>
  </si>
  <si>
    <t>Ležatý svod odvodnění:
24,0=24.000 [A]
Vyvedení drenáže:
2*2,5=5.000 [B]
Celkem: A+B=29.000 [C]</t>
  </si>
  <si>
    <t>- výrobní dokumentaci (včetně technologického předpisu)
- dodání veškerého instalačního a  pomocného  materiálu  (trouby,  trubky,  armatury,  tvarové kusy,  spojovací a těsnící materiál a pod.), podpěrných, závěsných, upevňovacích prvků, včetně potřebných úprav
- zednické výpomoci, jako je vysekávání kapes a rýh, jejich vyplnění a začištění
- úprava podkladu a osazení podpěr, osazení a očištění podkladu a podpěr
- zřízení plně fun ní instalace, kompletní soustavy, podle příslušného technologického předpisu
- zřízení instalace i jednotlivých částí po etapách, včetně pracovních spar a spojů
- úprava a příprava prostupů, okolí podpěr, zaústění a napojení a upevnění odpadních výustek
- ochrana potrubí nátěrem, včetně úpravy povrchu, případně izolací
- úprava, očištění a ošetření prostoru kolem instalace
- provedení požadovaných zkoušek vodotěsnosti</t>
  </si>
  <si>
    <t>87914</t>
  </si>
  <si>
    <t>POTRUBÍ ODPADNÍ MOSTNÍCH OBJEKTŮ Z PLAST TRUB  DN DO 200 MM
Svislý svos odvodnění DN 200 z HDPE. Včetně kotvení do opěry O2.</t>
  </si>
  <si>
    <t>3,6m=3.600 [A]</t>
  </si>
  <si>
    <t>9117C1</t>
  </si>
  <si>
    <t>SVOD OCEL ZÁBRADEL ÚROVEŇ ZADRŽ H2 - DODÁVKA A MONTÁŽ
Zábradlení svodidlo min. H2, výška min. 1,1 m, výška svodnice min. 0,75 m. S výplní se sítí max. 20 mmx20 mm nebo průměr 20 mm.</t>
  </si>
  <si>
    <t>2*45,0m=90.000 [A]</t>
  </si>
  <si>
    <t>položka zahrnuje:
- kompletní dodávku všech dílů ocelového svodidla s předepsanou povrchovou úpravou včetně spojovacích a diltačních prvků
- montáž a osazení svodidla, kotvení, t.j. kotevní desky, šrouby z nerez oceli, vrty a zálivku, pokud zadávací dokumentace nestanoví jinak, případné nivelační hmoty pod kotevní desky
- přechod na jiný typ svodidla nebo přes mostní závěr
- ochranu proti bludným proudům a vývody pro jejich měření
nezahrnuje odrazky nebo retroreflexní fólie</t>
  </si>
  <si>
    <t>SMĚROVÉ SLOUPKY Z PLAST HMOT - NÁSTAVCE NA SVODIDLA VČETNĚ ODRAZNÉHO PÁSKU
modré a bílá nástavce na mostě po 20 m, vč. odrazek a upevnění</t>
  </si>
  <si>
    <t>NIVELAČNÍ ZNAČKY KOVOVÉ
na spodní stavbě a v římsách</t>
  </si>
  <si>
    <t>Spodní stavba:
2*2=4.000 [A]
Římsy:
2*5=10.000 [B]
Celkem: A+B=14.000 [C]</t>
  </si>
  <si>
    <t>SLOUPKY A STOJKY DOPRAVNÍCH ZNAČEK Z OCEL TRUBEK DO PATKY - DODÁVKA A MONTÁŽ
sloupky pro tabulky s evidenčním číslem, pro každý směr 1 ks, vč. podjezdu v obou směrech</t>
  </si>
  <si>
    <t>Silniční most: 2=2.000 [A]
Podezd: 2=2.000 [B]
Celkem: A+B=4.000 [C]</t>
  </si>
  <si>
    <t>914A21</t>
  </si>
  <si>
    <t>EV ČÍSLO MOSTU OCEL S FÓLIÍ TŘ.1 DODÁVKA A MONTÁŽ
tabulky s evidenčním číslem, pro každý směr 1 ks, vč. podjezdu v obou směrech</t>
  </si>
  <si>
    <t>SILNIČNÍ A CHODNÍKOVÉ OBRUBY Z BETONOVÝCH OBRUBNÍKŮ ŠÍŘ 100MM
obrubník 100/250 v provedení do prostředí XF4 z betonu min. C30/37 XF4, včetně zabetonování do betonu C20/25n XF3 a spárování cem. maltou MC25 XF4</t>
  </si>
  <si>
    <t>O1:
u levé římsy: 0,5+1,5+3,1+0,5+9*1,8+0,75+3,0*1,8=27.950 [A]
u pravé římsy: 0,5+1,5+3,3+2*8,7*1,8+0,75+5,1*1,8=46.550 [B]
podél schodiště před opěrou: 3,9*1,8=7.020 [C]
O2:
u levé římsy: 0,85+1,5+2,4+0,5+1,9+3,4+2*8,1*1,8+0,75+5,7*1,8=50.370 [D]
u pravé římsy: 0,85+1,5+3,7+0,5+8,6*1,8+0,75+3,7*1,8=29.440 [E]
podél schodiště před opěrou: 4,5*1,8=8.100 [F]
Celkem: A+B+C+D+E+F=169.430 [G]</t>
  </si>
  <si>
    <t>SILNIČNÍ A CHODNÍKOVÉ OBRUBY Z BETONOVÝCH OBRUBNÍKŮ ŠÍŘ 150MM
silniční obrubník 150/250 v provedení do prostředí XF4 z betonu 35/45 XF4, včetně včetně zabetonování do betonu C20/25n XF3 a spárování cem. maltou MC25 XF4</t>
  </si>
  <si>
    <t>O1:
u levé římsy: 4,0=4.000 [A]
u pravé římsy: 4,0=4.000 [B]
O2:
u levé římsy: 4,0=4.000 [C]
u pravé římsy: 4,0=4.000 [D]
Celkem: A+B+C+D=16.000 [E]</t>
  </si>
  <si>
    <t>919112</t>
  </si>
  <si>
    <t>ŘEZÁNÍ ASFALTOVÉHO KRYTU VOZOVEK TL DO 100MM
řez vozovky pro zálivky</t>
  </si>
  <si>
    <t>Podél říms:
2*28,9+2*2*7,9=89.400 [A]
Podél MZ:
2*2*11,0+2*11,0=66.000 [B]
Celkem: A+B=155.400 [C]</t>
  </si>
  <si>
    <t>931326</t>
  </si>
  <si>
    <t>TĚSNĚNÍ DILATAČ SPAR ASF ZÁLIVKOU MODIFIK PRŮŘ DO 800MM2
zálivka za horka - podél říms, závěrů a odvodňovacích proužků, typu N2 dle ČSN EN 14188, včetně úpravy spár a přípravy povrchu podél obrubníků v obrusné vrstvě</t>
  </si>
  <si>
    <t>Podél říms:
2*2*28,9+2*2*7,9=147.200 [A]
Podél odvodňovacího proužku:
28,9=28.900 [B]
Podél MZ:
2*2*11,0+2*11,0=66.000 [C]
Celkem: A+B+C=242.100 [D]</t>
  </si>
  <si>
    <t>TĚSNĚNÍ DILATAČ SPAR PRYŽ PÁSKOU NEBO KRUH PROFILEM
pryžové předtěsnění zálivek v krytu vozovky podél říms</t>
  </si>
  <si>
    <t>2*28,9=57.800 [A]</t>
  </si>
  <si>
    <t>93152</t>
  </si>
  <si>
    <t>MOSTNÍ ZÁVĚRY POVRCHOVÉ POSUN DO 100MM
Povrchový dilatační závěr s jednoduchým těsněním spáry.</t>
  </si>
  <si>
    <t>O1:
11.6=11.600 [A]
O2:
11.6=11.600 [B]
Celkem: A+B=23.200 [C]</t>
  </si>
  <si>
    <t>- výrobní dokumentace (vč. technologického předpisu)
- dodání kompletního dil. zařízení vč. všech přepravních a montážních úprav a zařízení
- řezání a sváření na staveništi a eventuelní nutnou opravu nátěrů po těchto úkonech
- bednění a dodatečné zabetonování dilatačního zařízení
- pro kovové součásti je nutné užít ustanovení pro TMCH.94
- dodání spojovacího, kotevního a těsnícího materiálu
- úprava a příprava prostoru, včetně kotevních prvků, jejich ošetření a očištění
- zřízení kompletního mostního závěru podle příslušného technolog. předpisu, včetně předepsaného nastavení
- zřízení mostního závěru po etapách, včetně pracovních spar a spojů
- úprava  most. závěru  ve styku  s ostatními konstrukcemi  a zařízeními (u obrubníků a podél vozovek, na chodnících, na římsách, napojení izolací a pod.)
- ochrana mostního závěru proti bludným proudům a vývody pro jejich měření
- ochrana mostního závěru do doby provedení definitivního stavu, veškeré provizorní úpravy a opatření
- konečné  úpravy most. závěru jako  povrchové  povlaky, zálivky, které  nejsou součástí jiných konstrukcí, vyčištění, osaz. krytek šroubů, tmelení, těsnění, výplň spar a pod.
- úprava, očištění a ošetření prostoru kolem mostního závěru
- opatření mostního závěru znakem výrobce a typovým číslem
- provedení odborné prohlídky, je-li požadována</t>
  </si>
  <si>
    <t>ZATĚŽOVACÍ ZKOUŠKA MOSTU STATICKÁ 1. POLE DO 300M2</t>
  </si>
  <si>
    <t>936532</t>
  </si>
  <si>
    <t>MOSTNÍ ODVODŇOVACÍ SOUPRAVA 300/500
mostní odvodňovač z korozivzdorné oceli s lapačem splavenin a šikmým odpadem DN150,  uzamykatelná mříž, vč. PKO, technické specifikace viz TZ</t>
  </si>
  <si>
    <t>položka zahrnuje:
- výrobní dokumentaci (včetně technologického předpisu)
- dodání kompletní odvodňovací soupravy, včetně všech montážních a přepravních úprav a zařízení
- dodání spojovacího, kotevního a těsnícího materiálu
- úprava a příprava úložného prostoru, včetně kotevních prvků, jejich očištění a ošetření
- zřízení kompletní odvodňovací soupravy, dle příslušného technologického předpisu, včetně všech výškových a směrových úprav
- zřízení odvodňovací soupravy po etapách, včetně pracovních spar a spojů
- prodloužení  odpadní trouby pod spodní líc nosné konstr. nebo zaústěním odvodňovače do dalšího odvodňovacího zařízení
- úprava odvod. soupravy na styku s ostatními konstrukcemi a zařízeními (u obrubníku, podél
vozovek, napojení izolací a pod.)
- ochrana odvodňovací soupravy do doby provedení definitivního stavu, veškeré provizorní úpravy a opatření
- konečné  úpravy odvodňovací soupravy jako povrchové povlaky, zálivky, které  nejsou součástí jiných konstr., vyčištění, tmelení, těsnění, výplň spar a pod.
- úprava, očištění a ošetření prostoru kolem odvodňovací soupravy
- opatření odvodňovače znakem výrobce a typovým číslem
- provedení odborné prohlídky, je-li požadována</t>
  </si>
  <si>
    <t>936541</t>
  </si>
  <si>
    <t>MOSTNÍ ODVODŇOVACÍ TRUBKA (POVRCHŮ IZOLACE) Z NEREZ OCELI
Odvodnění izolace z korozivzdorné oceli.</t>
  </si>
  <si>
    <t>Typická (šikmý odtok): 5=5.000 [A]
Atypická (osazená v příčníku O2): 1=1.000 [B]
Celkem: A+B=6.000 [C]</t>
  </si>
  <si>
    <t>položka zahrnuje:
- výrobní dokumentaci (včetně technologického předpisu)
- dodání kompletní odvodňovací soupravy z předepsaného materiálu, včetně všech montážních a přepravních úprav a zařízení
- dodání spojovacího, kotevního a těsnícího materiálu
- úprava a příprava úložného prostoru, včetně kotevních prvků, jejich očištění a ošetření
- zřízení kompletní odvodňovací soupravy, dle příslušného technologického předpisu, včetně všech výškových a směrových úprav
- zřízení odvodňovací soupravy po etapách, včetně pracovních spar a spojů
- prodloužení  odpadní trouby pod spodní líc nosné konstr. nebo zaústěním odvodňovače do dalšího odvodňovacího zařízení
- úprava odvod. soupravy na styku s ostatními konstrukcemi a zařízeními (u obrubníku, podél
vozovek, napojení izolací a pod.)
- ochrana odvodňovací soupravy do doby provedení definitivního stavu, veškeré provizorní úpravy a opatření
- konečné  úpravy odvodňovací soupravy jako povrchové povlaky, zálivky, které  nejsou součástí jiných konstr., vyčištění, tmelení, těsnění, výplň spar a pod.
- úprava, očištění a ošetření prostoru kolem odvodňovací soupravy
- opatření odvodňovače znakem výrobce a typovým číslem
- provedení odborné prohlídky, je-li požadována</t>
  </si>
  <si>
    <t>SO 204</t>
  </si>
  <si>
    <t>Propustek pod železnicí ev. km 14,659  - Demolice</t>
  </si>
  <si>
    <t>POPLATKY ZA SKLÁDKU
Uložení zeminy na skládku. Předpoklad 2,0t/m3</t>
  </si>
  <si>
    <t>4,500m2*8,0*2=72.000 [A]</t>
  </si>
  <si>
    <t>POPLATKY ZA SKLÁDKU
Uložení betonových částí betonového propustku. Předpoklad 2,5 t/m3.</t>
  </si>
  <si>
    <t>Čela:
Římsa: 2*0,6m*0,4m*5,0m=2.400 [A]
Čelo: 2*0,8m*5,0m*3,0m=24.000 [B]
Celkem: 2*(A+B)=52.800 [F]
(A+B)*2,5=66.000 [C]
Trouba:
6,1m*1,3t/m=7.930 [D]
Celkem: c+d=73.930 [E]</t>
  </si>
  <si>
    <t>131738</t>
  </si>
  <si>
    <t>HLOUBENÍ JAM ZAPAŽ I NEPAŽ TŘ. I, ODVOZ DO 20KM
Výkopové práce spojené s demolicí propustku. Včetně dovozu na skládku.</t>
  </si>
  <si>
    <t>4,500m2*8,0=36.000 [A]</t>
  </si>
  <si>
    <t>ZÁSYP JAM A RÝH Z NAKUPOVANÝCH MATERIÁLŮ
Záspy jámy po demolici trubního propustku z SD fr. 0/32</t>
  </si>
  <si>
    <t>3,500*8,0=28.000 [A]</t>
  </si>
  <si>
    <t>BOURÁNÍ KONSTRUKCÍ ZE ŽELEZOBETONU
Bourání železobetonových čel propustků.</t>
  </si>
  <si>
    <t>Římsa: 2*0,6m*0,4m*5,0m=2.400 [A]
Čelo: 2*0,8m*5,0m*3,0m=24.000 [B]
Celkem: (A+B)=26.400 [C]</t>
  </si>
  <si>
    <t>966371</t>
  </si>
  <si>
    <t>BOURÁNÍ PROPUSTŮ Z TRUB DN DO 1000MM
Bourání propustku DN 1000.</t>
  </si>
  <si>
    <t>Délka: 6,1=6.100 [A]m</t>
  </si>
  <si>
    <t>SO 205</t>
  </si>
  <si>
    <t>Rámový propustek pod komunikací západ – km 0,10724</t>
  </si>
  <si>
    <t>POPLATKY ZA SKLÁDKU
Uložení přebytečného materiálu na skládku. Předpoklad 2,0 t/m3.
Přebytečný materiál z pol. 13173.</t>
  </si>
  <si>
    <t>Hloubení z pol.č. 13173:
2524,720=2 524.720 [A]
Zásypy z pol.č. 17411:
1880,837=1 880.837 [B]
Celkem: (A-B)*2,00=1 287.766 [C]</t>
  </si>
  <si>
    <t>VYKOPÁVKY ZE ZEMNÍKŮ A SKLÁDEK TŘ. I
Natěžení materiálu z meziedeponie pro zpětné použití pro zásypy.
Pol. 17411.</t>
  </si>
  <si>
    <t>1880,837=1 880.837 [A]</t>
  </si>
  <si>
    <t>VYKOPÁVKY ZE ZEMNÍKŮ A SKLÁDEK TŘ. I
Natěžení ornice z mezideponie.</t>
  </si>
  <si>
    <t>(10,50*9,50+(11,50+8,75)*1,00)*0,15=18.000 [A]</t>
  </si>
  <si>
    <t>13173</t>
  </si>
  <si>
    <t>HLOUBENÍ JAM ZAPAŽ I NEPAŽ TŘ. I
Otevřené stavební jámy.</t>
  </si>
  <si>
    <t>Čelo propustku:
11,10m2*(2,10+12,30+2,10)=183.150 [A]
Rámový propustek:
81,50m2*(2,10+3,00+2,10)=586.800 [B]
Monolitická vtoková šachta:
67,90m2*(3,10+5,10+3,10)=767.270 [C]
Odtok sdruženého objektu:
27,00m2*(2,70+9,50+2,70)=402.300 [D]
Sdružený objekt:
38,00m2*(2,80+9,80+2,80)=585.200 [E]
Celkem: A+B+C+D+E=2 524.720 [F]</t>
  </si>
  <si>
    <t>ULOŽENÍ SYPANINY DO NÁSYPŮ SE ZHUTNĚNÍM
Uložení upraveného materiálu z výkopů na mezideponiii pro další použití.
Pol. 17411.</t>
  </si>
  <si>
    <t>ZÁSYP JAM A RÝH ZEMINOU SE ZHUTNĚNÍM
Zásyp pod úrovní těsnící vrstvy, Zásyp objektu v km 0,280 89 - 0,315 05 (mimo silnici I/14 a cyklostezku).</t>
  </si>
  <si>
    <t>Hloubení z pol.č. 13173:
2524,720=2 524.720 [A]
Podkladní beton z pol.č. 451312:
35,643=35.643 [B]
Čelo propustku:
(1,50*0,60+0,50*2,93)*12,00=28.380 [C]
Rámový propustek:
2,70*3,03*32,5=265.883 [D]
Monolitická vtoková šachta:
9,50*4,75*3,63=163.804 [E]
Odtok sdruženého objektu:
1,70*1,70*9,50=27.455 [F]
Sdružený objekt:
8,50*3,75*3,85=122.719 [G]
Celkem: A-B-C-D-E-F-G=1 880.836 [H]</t>
  </si>
  <si>
    <t>ROZPROSTŘENÍ ORNICE VE SVAHU V TL DO 0,15M
Rozprostření ornice tl. 150 mm.</t>
  </si>
  <si>
    <t>(10,50*9,50+(11,50+8,75)*1,00)=120.000 [A]</t>
  </si>
  <si>
    <t>ZÁKLADY ZE ŽELEZOBETONU DO C30/37
Základy čela propustku. C30/37-XF3+XD2</t>
  </si>
  <si>
    <t>0,6*1,5*4,8=4.320 [A]</t>
  </si>
  <si>
    <t>ZÁKLADY ZE ŽELEZOBETONU DO C30/37
Základy monolitické vtokové šachty. Beton C30/37-XF3+XD2.</t>
  </si>
  <si>
    <t>4,75*9,50*0,50=22.563 [A]</t>
  </si>
  <si>
    <t>ZÁKLADY ZE ŽELEZOBETONU DO C30/37
Základy sdruženého objektu. Beton C30/37-XF3+XD2.</t>
  </si>
  <si>
    <t>VÝZTUŽ ZÁKLADŮ Z OCELI 10505, B500B
Výztuž základu čela propustku. Předpoklad 140 kg/m3.</t>
  </si>
  <si>
    <t>(0,60*1,50*12,00)*0,14=1.512 [A]</t>
  </si>
  <si>
    <t>VÝZTUŽ ZÁKLADŮ Z OCELI 10505, B500B
Výztuž základu monolitické vtokové šachty. Předpoklad 140 kg/m3.</t>
  </si>
  <si>
    <t>(4,75*9,50*0,50)*0,14=3.159 [A]</t>
  </si>
  <si>
    <t>VÝZTUŽ ZÁKLADŮ Z OCELI 10505, B500B
Výztuž základu sdruženého objektu. Předpoklad 160 kg/m3.</t>
  </si>
  <si>
    <t>(4,75*9,50*0,50)*0,16=3.610 [A]</t>
  </si>
  <si>
    <t>0,150m2*12,00=1.800 [A]</t>
  </si>
  <si>
    <t>0,150m2*12,00*0,16=0.288 [A]</t>
  </si>
  <si>
    <t>327325</t>
  </si>
  <si>
    <t>ZDI OPĚRNÉ, ZÁRUBNÍ, NÁBŘEŽNÍ ZE ŽELEZOVÉHO BETONU DO C30/37
Dřík čela propustku. Beton C30/37-XF3+XD2.</t>
  </si>
  <si>
    <t>2,93*0,50*12,00=17.580 [A]</t>
  </si>
  <si>
    <t>VÝZTUŽ ZDÍ OPĚRNÝCH, ZÁRUBNÍCH, NÁBŘEŽNÍCH Z OCELI 10505, B500B
Výztuž dříku čela propustku. Předpoklad 140 kg/m3.</t>
  </si>
  <si>
    <t>2,93*0,50*12,00*0,14=2.461 [A]</t>
  </si>
  <si>
    <t>386325</t>
  </si>
  <si>
    <t>KOMPLETNÍ KONSTRUKCE JÍMEK ZE ŽELEZOBETONU C30/37
Konstrukce monolitické vtokové šachty. Beton C30/37-XF3+XD2.</t>
  </si>
  <si>
    <t>(9,50*4,75-8,00*3,25)*3,13=59.861 [A]</t>
  </si>
  <si>
    <t>KOMPLETNÍ KONSTRUKCE JÍMEK ZE ŽELEZOBETONU C30/37
Konstrukce sdruženého objektu. Beton C30/37-XF3+XD2.</t>
  </si>
  <si>
    <t>(8,50*3,75-(5,10+1,00+1,00)*2,95)*3,35=36.616 [A]</t>
  </si>
  <si>
    <t>386365</t>
  </si>
  <si>
    <t>VÝZTUŽ KOMPLETNÍCH KONSTRUKCÍ JÍMEK Z OCELI 10505, B500B
Výztuž konstrukce monolitické vtokové šachty. Předpoklad 140 kg/m3.</t>
  </si>
  <si>
    <t>(9,50*4,75-8,00*3,25)*3,13*0,14=8.381 [A]</t>
  </si>
  <si>
    <t>VÝZTUŽ KOMPLETNÍCH KONSTRUKCÍ JÍMEK Z OCELI 10505, B500B
Výztuž konstrukce sdruženého objektu. Předpoklad 160 kg/m3.</t>
  </si>
  <si>
    <t>36.616*0.16=5.859 [A]</t>
  </si>
  <si>
    <t>389325</t>
  </si>
  <si>
    <t>MOSTNÍ RÁMOVÉ KONSTRUKCE ZE ŽELEZOBETONU C30/37
Konstrukce rámového propustku. Beton C30/37-XF3+XD2.</t>
  </si>
  <si>
    <t>Dolní rámová příčel:
0,33*2,70*32,50=28.958 [A]
Rámové stojky:
2*2,15*0,35*32,50=48.913 [B]
Horní rámová příčel:
0,34*2,70*32,50=29.835 [C]
Celkem: A+B+C=107.706 [D]</t>
  </si>
  <si>
    <t>MOSTNÍ RÁMOVÉ KONSTRUKCE ZE ŽELEZOBETONU C30/37
Konstrukce odtoku sdruženého objektu. Beton C30/37-XF3+XD2.</t>
  </si>
  <si>
    <t>Dolní rámová příčel:
0,31*1,70*9,50=5.007 [A]
Rámové stojky:
2*0,85*0,35*9,50=5.653 [B]
Horní rámová příčel:
0,36*1,70*9,50=5.814 [C]
Celkem: A+B+C=16.474 [D]</t>
  </si>
  <si>
    <t>389365</t>
  </si>
  <si>
    <t>VÝZTUŽ MOSTNÍ RÁMOVÉ KONSTRUKCE Z OCELI 10505, B500B
Betonářská výztuž rámového propustku. Předpoklad 180kg/m3.</t>
  </si>
  <si>
    <t>Dolní rámová příčel:
0,33*2,70*32,50=28.958 [A]
Rámové stojky:
2*2,15*0,35*32,50=48.913 [B]
Horní rámová příčel:
0,34*2,70*32,50=29.835 [C]
Celkem: (A+B+C)*0,18=19.387 [D]</t>
  </si>
  <si>
    <t>VÝZTUŽ MOSTNÍ RÁMOVÉ KONSTRUKCE Z OCELI 10505, B500B
Betonářská výztuž odtoku sdruženého objektu. Předpoklad 160kg/m3.</t>
  </si>
  <si>
    <t>Dolní rámová příčel:
0,31*1,70*9,50=5.007 [A]
Rámové stojky:
2*0,85*0,35*9,50=5.653 [B]
Horní rámová příčel:
0,36*1,70*9,50=5.814 [C]
Celkem: (A+B+C)*0,16=2.636 [D]</t>
  </si>
  <si>
    <t>PODKLADNÍ A VÝPLŇOVÉ VRSTVY Z PROSTÉHO BETONU C12/15
Podkladní beton pod základy. Beton C12/15-X0. Tloušťka 0,15 m.</t>
  </si>
  <si>
    <t>Čelo propustku:
1,80*12,30*0,15=3.321 [A]
Rámový propustek:
3,00*32,50*0,15=14.625 [B]
Monolitická vtoková šachta:
5,05*9,80*0,15=7.424 [C]
Odtok sdruženého objektu:
2,00*9,50*0,15=2.850 [D]
Sdružený objekt:
5,05*9,80*0,15=7.424 [E]
Celkem: A+B+C+D+E=35.644 [F]</t>
  </si>
  <si>
    <t>45131A</t>
  </si>
  <si>
    <t>PODKLADNÍ A VÝPLŇOVÉ VRSTVY Z PROSTÉHO BETONU C20/25
Betonové lože pod lomový kámen. Beton C20/25n. Tloušťka 200 mm.</t>
  </si>
  <si>
    <t>(8,00*3,25+11,50*8,75-9,50*4,75)*0,20=16.300 [A]</t>
  </si>
  <si>
    <t>45738</t>
  </si>
  <si>
    <t>VYROVNÁVACÍ A SPÁD ŽELEZOBETON VČET VÝZTUŽE
Ochrana izolace na horní rámové příčle betonovou deskou vyztuženou KARI sítí. Tloušťka 100 mm.</t>
  </si>
  <si>
    <t>(2,70*32,50+1,70*9,50)*0,10=10.390 [A]</t>
  </si>
  <si>
    <t>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 dodání betonářské výztuže v požadované kvalitě, stříhání, řezání, ohýbání a spojování do všech požadovaných tvarů (vč. armakošů) a uložení s požadovaným zajištěním polohy a krytí výztuže betonem,</t>
  </si>
  <si>
    <t>46321</t>
  </si>
  <si>
    <t>ROVNANINA Z LOMOVÉHO KAMENE
Opevnění dna vodoteče před sdruženým objektem. Tloušťka 0,5 m. Kameny min. 150 kg/ks.</t>
  </si>
  <si>
    <t>1,50m2*4,00=6.000 [A]</t>
  </si>
  <si>
    <t>položka zahrnuje:
- dodávku a vyrovnání lomového kamene předepsané frakce do předepsaného tvaru včetně mimostaveništní a vnitrostaveništní dopravy
není-li v zadávací dokumentaci uvedeno jinak, jedná se o nakupovaný materiál</t>
  </si>
  <si>
    <t>DLAŽBY Z LOMOVÉHO KAMENE NA MC
Zpevnění dna a nátoku monolitické vtokové šachty z lomového kamene tl. 200 mm. Třída I.</t>
  </si>
  <si>
    <t>IZOLACE BĚŽNÝCH KONSTRUKCÍ PROTI ZEMNÍ VLHKOSTI ASFALTOVÝMI PÁSY
Izolace natavovanými asfaltovaými pásy. Izolace rámových stojek a dolní rámové příčle.</t>
  </si>
  <si>
    <t>Rámový propustek:
(2,90+2,70+2,90)*32,50=276.250 [A]
Monolitická vtoková šachta:
9,50*4,75+2*(9,50+4,75)*3,63=148.580 [B]
Odtok sdruženého objektu:
(1,55+1,70+1,55)*9,50=45.600 [C]
Celkem: A+B+C=470.430 [D]</t>
  </si>
  <si>
    <t>711412</t>
  </si>
  <si>
    <t>IZOLACE MOSTOVEK CELOPLOŠNÁ ASFALTOVÝMI PÁSY
Celoplošná izolace horní rámové příčle - pásy NAIP tl. 5 mm, včetně pečetící vrstvy, + přesah 0,5 m na opěry.</t>
  </si>
  <si>
    <t>Rámový propustek:
(0,50+2,70+0,50)*32,50=120.250 [A]
Odtok sdruženého objektu:
(0,50+1,70+0,50)*9,50=25.650 [B]
Celkem: A+B=145.900 [C]</t>
  </si>
  <si>
    <t>OCHRANA IZOLACE NA POVRCHU TEXTILIÍ
Ochrana izolace spodní stavby geotextilí min, 600g/m2.</t>
  </si>
  <si>
    <t>112,4*(2,7+2*2,95)=966.640 [A]</t>
  </si>
  <si>
    <t>891171</t>
  </si>
  <si>
    <t>ŠOUPÁTKA DN DO 1000MM
Deskové šoupě DN 1000 ve sdruženém objektu</t>
  </si>
  <si>
    <t>ŠOUPÁTKA DN DO 1000MM
Deskové škrtící šoupě DN 1000 ve sdruženém objektu</t>
  </si>
  <si>
    <t>899121</t>
  </si>
  <si>
    <t>MŘÍŽE OCELOVÉ SAMOSTATNÉ
Hrubé česle na vtoku sdruženého objektu</t>
  </si>
  <si>
    <t>Položka zahrnuje dodávku a osazení předepsané mříže včetně rámu</t>
  </si>
  <si>
    <t>89915</t>
  </si>
  <si>
    <t>STUPADLA (A POD)
Litinová stupadla pro přístup k regulačnímu stavítku.</t>
  </si>
  <si>
    <t>12=12.000 [A]</t>
  </si>
  <si>
    <t>ZÁBRADLÍ MOSTNÍ S VODOR MADLY - DODÁVKA A MONTÁŽ
mostní zábrdalími s vodorovnými madly, výšky 1,10 m. Kotveno přes ptaní desky do římsy.</t>
  </si>
  <si>
    <t>12,00+2*(8,75+4,00)+2*(8,10+3,40)=60.500 [A]</t>
  </si>
  <si>
    <t>93261</t>
  </si>
  <si>
    <t>POCHOZÍ ROŠT Z KOMPOZITU - PŘEKRYTÍ ZRCADLA MOSTU
Pochozí rošť sdruženého objektu k regulačnímu stavítku a celé přelivné hraně.</t>
  </si>
  <si>
    <t>7.8*3.05=23.790 [A]</t>
  </si>
  <si>
    <t>položka zahrnuje:
- dodání a uložení předepsané konstrukce z předepsaného materiálu včetně vnitrostaveništní a mimostaveništní dopravy
- veškeré potřebné pomocné práce
- veškerý pomocný a upevňovací materiál</t>
  </si>
  <si>
    <t>PŘÍKOPOVÉ ŽLABY Z BETON TVÁRNIC ŠÍŘ DO 600MM DO BETONU TL 100MM
Žlab odvodnění u čela propustku, včeně zaústění do příkopu.</t>
  </si>
  <si>
    <t>12,00+2,00=14.000 [A]</t>
  </si>
  <si>
    <t>SO 206</t>
  </si>
  <si>
    <t>Rámový propustek pod komunikací III/32118</t>
  </si>
  <si>
    <t>Vozovka:
9,8*20,0*(0,06+0,06+0,09)=41.160 [A]
Celkem: A*2,4=98.784 [D]</t>
  </si>
  <si>
    <t xml:space="preserve">10,5m*1,1t/m=11.550 [A]
</t>
  </si>
  <si>
    <t>Pol. 13173:
18,000m2*46,0m+11,000m2*53,0m+33,000m2*25,0m=2 236.000 [A]
Pol. 17411:
15,500m2*46,0m+11,000m2*53,0m+25,000m2*25,0m=1 921.000 [B]
Pol. 11332: 221.676=221.676 [C]
(A-B+C)*2.0=1 073.352 [D]</t>
  </si>
  <si>
    <t>ODSTRANĚNÍ PODKLADŮ ZPEVNĚNÝCH PLOCH Z KAMENIVA NESTMELENÉHO
Odstranění ŠD vrstev vozovky a aktivní zóny.
Hodnota 0,37 uvažuje sklon zemní pláně.</t>
  </si>
  <si>
    <t>9,8*20,0*(0.37+0.5)*1.3=221.676 [A]</t>
  </si>
  <si>
    <t>FRÉZOVÁNÍ ZPEVNĚNÝCH PLOCH ASFALTOVÝCH
Frézování vrstev vozovky z asfaltového betonu. Nepředpokládá se přítomnost PAU.
Hlavní komunikace: realizace po roce 2003 - nepředpokládá se přítomnost PAU -&gt; ZAS-T3.
Na základě výše uvedených skutečností je předpokládáno přeřazení na základě zkoušek do ZAS-T1 a ZAS-T2.</t>
  </si>
  <si>
    <t>Vozovka:
9,8*20,0*(0,06+0,06+0,09)=41.160 [A]</t>
  </si>
  <si>
    <t>15,500m2*46,0m+11,000m2*53,0m+25,000m2*25,0m=1 921.000 [A]</t>
  </si>
  <si>
    <t>(1260,000m2+189,000m2)*0,15m=217.350 [A]</t>
  </si>
  <si>
    <t>HLOUBENÍ JAM ZAPAŽ I NEPAŽ TŘ. I
Provedení stavební jámy pro propustek.</t>
  </si>
  <si>
    <t>18,000m2*46,0m+11,000m2*53,0m+33,000m2*25,0m=2 236.000 [A]</t>
  </si>
  <si>
    <t>ULOŽENÍ SYPANINY DO NÁSYPŮ Z NAKUPOVANÝCH MATERIÁLŮ
Aktivní zóna - ŠD 0/63 tl. 0,5 m.
Bude čerpáno dle skutečnosti.</t>
  </si>
  <si>
    <t>9,8*20,0*0.5=98.000 [A]</t>
  </si>
  <si>
    <t>položka zahrnuje:
- kompletní provedení zemní konstrukce (násypového tělesa včetně aktivní zóny)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</si>
  <si>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ÚPRAVA PLÁNĚ SE ZHUTNĚNÍM V HORNINĚ TŘ. I
Na min. požadavané Edef,2.</t>
  </si>
  <si>
    <t>20*9.8*1.3=254.800 [A]</t>
  </si>
  <si>
    <t>189,000m2=189.000 [A]</t>
  </si>
  <si>
    <t>ROZPROSTŘENÍ ORNICE V ROVINĚ V TL DO 0,15M
Rozprostření ornice tl. 150 mm.</t>
  </si>
  <si>
    <t>1260m2=1 260.000 [A]</t>
  </si>
  <si>
    <t>22694</t>
  </si>
  <si>
    <t>ZÁPOROVÉ PAŽENÍ Z KOVU DOČASNÉ
Zápory. Předpoklad HEB 160. Dl. 8,0 m, po 1,0 m.</t>
  </si>
  <si>
    <t>Zápory:
42,6kg/m/1000*8,0m*14=4.771 [A]</t>
  </si>
  <si>
    <t>položka zahrnuje opotřebení ocelových zápor, jejich osazení do připravených vrtů včetně zabetonování konců a obsypu, případně jejich zaberanění a jejich odstranění. Ocelová převázka se započítá do výsledné hmotnosti.</t>
  </si>
  <si>
    <t>22695A</t>
  </si>
  <si>
    <t>VÝDŘEVA ZÁPOROVÉHO PAŽENÍ DOČASNÁ (PLOCHA)
Pažiny záporového pažení.</t>
  </si>
  <si>
    <t>4,0m*15,0=60.000 [A]</t>
  </si>
  <si>
    <t>26115</t>
  </si>
  <si>
    <t>VRTY PRO KOTVENÍ, INJEKTÁŽ A MIKROPILOTY NA POVRCHU TŘ. I D DO 300MM</t>
  </si>
  <si>
    <t>8.00*14=112.000 [A]</t>
  </si>
  <si>
    <t>položka zahrnuje:
přemístění, montáž a demontáž vrtných souprav
svislou dopravu zeminy z vrtu
vodorovnou dopravu zeminy bez uložení na skládku
případně nutné pažení dočasné (včetně odpažení) i trvalé</t>
  </si>
  <si>
    <t>ZÁKLADY ZE ŽELEZOBETONU DO C30/37
Základy čela propustku. C30/37-XF3</t>
  </si>
  <si>
    <t>VÝZTUŽ ZÁKLADŮ Z OCELI 10505, B500B
Výztuž základů čel propustku. Předpoklad 125 kg/m3.</t>
  </si>
  <si>
    <t>0,6*1,5*4,8*0,125=0.540 [A]</t>
  </si>
  <si>
    <t>0,180m2*4,8=0.864 [A]</t>
  </si>
  <si>
    <t>0,180m2*4,8*0,16=0.138 [A]</t>
  </si>
  <si>
    <t>KOMPLETNÍ KONSTRUKCE JÍMEK ZE ŽELEZOBETONU C30/37
Kompletní konstrukce sdruženého objetku.</t>
  </si>
  <si>
    <t>10,0*3,0*4,43-9,0*2,0*3,6+0,7*0,5*3,0=69.150 [A]</t>
  </si>
  <si>
    <t>VÝZTUŽ KOMPLETNÍCH KONSTRUKCÍ JÍMEK Z OCELI 10505, B500B
Betonářská výztuž sdruženého objektu. Předpoklad 175 kg/m3.</t>
  </si>
  <si>
    <t>(10,0*3,0*4,43-9,0*2,0*3,6+0,7*0,5*3,0)*0,175=12.101 [A]</t>
  </si>
  <si>
    <t>MOSTNÍ RÁMOVÉ KONSTRUKCE ZE ŽELEZOBETONU C30/37
Konstrukce rámového propustku. Beton C30/37-XF4, XD3. Včetně těsnění a výplně vodotěsných dilatačních spar.</t>
  </si>
  <si>
    <t>Dolní rámová příčel:
0,3*2,7*112,4=91.044 [A]
Rámové stojky:
2*2,3*0,3*112,4=155.112 [B]
Horní rámová příčel:
0,325*2,7*112,4=98.631 [C]
Dříky čel propustku:
0,5*(2*1,05*2,9)=3.045 [D]
Celkem: A+B+C+D=347.832 [E]</t>
  </si>
  <si>
    <t xml:space="preserve">Dolní rámová příčel:
0,3*2,7*112,4=91.044 [A]
Rámové stojky:
2*2,3*0,3*112,4=155.112 [B]
Horní rámová příčel:
0,325*2,7*112,4=98.631 [C]
Dříky čel propustku:
0,5*(2*1,05*2,9)=3.045 [D]
Celkem: (A+B+C+D)*0,18=62.610 [E]
</t>
  </si>
  <si>
    <t>PODKLADNÍ A VÝPLŇOVÉ VRSTVY Z PROSTÉHO BETONU C12/15
Podkladní beton pod dolní rámovou příčlí, základy čel výplň za základy. Beton C12/15-X0. Tloušťka 0,15 m.</t>
  </si>
  <si>
    <t>Propustek:
0,15*3,0*(112,4)=50.580 [A]
Čela:
2*0,15*1,8*(1,05)=0.567 [B]
výplň za základy:
2*0,800*4,8=7.680 [C]
Celkem: A+B+C=58.827 [D]</t>
  </si>
  <si>
    <t>3,5*4,0*1,8*0,2=5.040 [A]</t>
  </si>
  <si>
    <t>112,4*2,7*0.1=30.348 [A]</t>
  </si>
  <si>
    <t>46251</t>
  </si>
  <si>
    <t>ZÁHOZ Z LOMOVÉHO KAMENE
Zához lomového kamene u DC45-. ŠD 63/125.</t>
  </si>
  <si>
    <t>19,500m2*0,5m=9.750 [A]</t>
  </si>
  <si>
    <t>položka zahrnuje:
- dodávku a zához lomového kamene předepsané frakce včetně mimostaveništní a vnitrostaveništní dopravy
není-li v zadávací dokumentaci uvedeno jinak, jedná se o nakupovaný materiál</t>
  </si>
  <si>
    <t>DLAŽBY Z LOMOVÉHO KAMENE NA MC
Odláždění šikmého čela propustku. Tl. 0,2 m. řída jakosti I.</t>
  </si>
  <si>
    <t>VOZOVKOVÉ VRSTVY ZE ŠTĚRKODRTI
Vozovkové vrstvy vozovky z ŠDa 0/32</t>
  </si>
  <si>
    <t>Silnice:
(0,20+0,15)*(9,8*20,0)*1.2=82.320 [A]
Hospodářský sjezd:
0,2*(44,000)=8.800 [B]
Celkem: A+B=91.120 [C]</t>
  </si>
  <si>
    <t>INFILTRAČNÍ POSTŘIK Z EMULZE DO 1,0KG/M2
Infiltrační postřik (PI-EK) z kationaktivní modifikované asfaltové emulze, množství 0,6 kg/m2 zbytkového pojiva po vyštěpení dle ČSN 73 6129.
Plocha odměřena digitálně z koordinační situace.
Koeficient zohledňuje přesahy konstrukčních vrstev.</t>
  </si>
  <si>
    <t>Silnice:
(9,8*20,0)*1.2=235.200 [A]
Hospodářský sjezd:
(44,000)=44.000 [B]
Celkem: A+B=279.200 [C]</t>
  </si>
  <si>
    <t>SPOJOVACÍ POSTŘIK Z MODIFIK EMULZE DO 0,5KG/M2
Spojovací postřik (PS-EK) z kationaktivní modifikované asfaltové emulze, množství 0,30 kg/m2 a 0,50 kg/m2.</t>
  </si>
  <si>
    <t>Silnice:
(9,8*20,0)*1.01+(9.8*20.0)*1.03=399.840 [A]
Hospodářský sjezd:
(44,000)=44.000 [B]
Celkem: A+B=443.840 [C]</t>
  </si>
  <si>
    <t>ASFALTOVÝ BETON PRO OBRUSNÉ VRSTVY MODIFIK ACO 11+, 11S
Onbrusná vrstva z ACO 11+ mod. Tl. 60 mm.</t>
  </si>
  <si>
    <t>Silnice:
0,06*(9,8*20,0)*1.01=11.878 [A]</t>
  </si>
  <si>
    <t>ASFALTOVÝ BETON PRO LOŽNÍ VRSTVY MODIFIK ACL 16+, 16S
Ložní vrstva vozovky silnice  tl. 60 mm ACL 16+ a podkladní vrstva cyklostezky tl. 70 mm, ACL 16S.</t>
  </si>
  <si>
    <t>Silnice:
0,06*(9,8*20,0)*1.03=12.113 [A]
Hospodářský sjezd:
0,07*(44,000)=3.080 [B]
Celkem: A+B=15.193 [C]</t>
  </si>
  <si>
    <t>574E88</t>
  </si>
  <si>
    <t>ASFALTOVÝ BETON PRO PODKLADNÍ VRSTVY ACP 22+, 22S TL. 90MM
Podkladní vrstva vozovky silnice z ACP 22+. Tloušťka 90 mm.</t>
  </si>
  <si>
    <t>Silnice:
(9,8*20,0)*1.06=207.760 [A]</t>
  </si>
  <si>
    <t>574J54</t>
  </si>
  <si>
    <t>ASFALTOVÝ KOBEREC MASTIXOVÝ MODIFIK SMA 11+, 11S TL. 40MM
Obrusná  vrstva vozovky silnice I/14 a cyklostezky, SMA 11S  tl. 40 mm.</t>
  </si>
  <si>
    <t>Hospodářský sjezd:
(44,000)=44.000 [B]</t>
  </si>
  <si>
    <t>IZOLACE MOSTOVEK CELOPLOŠNÁ ASFALTOVÝMI PÁSY
Izolace natavovanými asfaltovaými pásy. Izolace horní rámové příčle.</t>
  </si>
  <si>
    <t>112,4*2,7=303.480 [A]</t>
  </si>
  <si>
    <t>Obruby říms:
(0,15m+0,15m)*(4,8)m=1.440 [A]</t>
  </si>
  <si>
    <t>87457</t>
  </si>
  <si>
    <t>POTRUBÍ Z TRUB PLASTOVÝCH ODPADNÍCH DN DO 500MM
Odpadní potrubí z horské vpusti do rámového propustku DN500. Včetně zaústění do propustku.</t>
  </si>
  <si>
    <t>7,5=7.500 [A]</t>
  </si>
  <si>
    <t>891158</t>
  </si>
  <si>
    <t>ŠOUPÁTKA DN DO 600MM
Regulační stavítko a škrtícím otvoru DN 600.</t>
  </si>
  <si>
    <t>VPUSŤ KANALIZAČNÍ HORSKÁ KOMPLETNÍ Z BETON DÍLCŮ</t>
  </si>
  <si>
    <t>4,8=4.800 [A]</t>
  </si>
  <si>
    <t>ZÁBRADLÍ MOSTNÍ S VODOR MADLY - DODÁVKA A MONTÁŽ
Kompizitní zábradlí na přístupové lávce na objekt.</t>
  </si>
  <si>
    <t>10,0+10,0+3,0=23.000 [A]</t>
  </si>
  <si>
    <t>9113A3</t>
  </si>
  <si>
    <t>SVODIDLO OCEL SILNIČ JEDNOSTR, ÚROVEŇ ZADRŽ N1, N2 - DEMONTÁŽ S PŘESUNEM
Odstranění silničního svodidla včetně sloupků.
Položka včetně odvozu a uložení na skládku (bez ohledu na vzdálenost) a skládkovného.</t>
  </si>
  <si>
    <t>40m=40.000 [A]</t>
  </si>
  <si>
    <t>918358</t>
  </si>
  <si>
    <t>PROPUSTY Z TRUB DN 600MM
Zatrubnění příkopu včetně zaústění do rámového propustku.</t>
  </si>
  <si>
    <t>91911A</t>
  </si>
  <si>
    <t>ŘEZÁNÍ ASFALTOVÉHO KRYTU VOZOVEK TL DO 20MM
Řězání obrusných vrstev na rozhraní s navazujícími úseky komunikací.</t>
  </si>
  <si>
    <t>11,0+2*9,6=30.200 [A]</t>
  </si>
  <si>
    <t>931316</t>
  </si>
  <si>
    <t>TĚSNĚNÍ DILATAČ SPAR ASF ZÁLIVKOU PRŮŘ DO 800MM2
Těsnění řezaných spar na rozhraní s navazujícími úseky komunikací.</t>
  </si>
  <si>
    <t>BOURÁNÍ PROPUSTŮ Z TRUB DN DO 600MM
Bourání propustku DN 600. Včetně odláždění čel. Dlažby čel budou využity k dalšímu použití.</t>
  </si>
  <si>
    <t>Délka: 10,5=10.500 [A]m</t>
  </si>
  <si>
    <t>98817</t>
  </si>
  <si>
    <t>DEMOLICE DROBNÝCH STAVEB S PODÍLEM KONSTR DO 10% KOVOVÝCH
Rozebrání armovaného svahu. Včetně roztřídění materiálu.
Položka včetně odvozu a uložení na skládku (bez ohledu na vzdálenost) a skládkovného.</t>
  </si>
  <si>
    <t xml:space="preserve">M3OP      </t>
  </si>
  <si>
    <t>1,5*1,5*40,0=90.000 [A]</t>
  </si>
  <si>
    <t>- položka zahrnuje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položka zahrnuje veškeré další práce plynoucí z technologického předpisu a z platných předpisů
- rozpojení zdiva na suť schopnou odvozu na skládku
- kropení a vytváření vodní clony
- bezpečnostní opatření, vyplývající z předpisů o bezpečnosti práce
- podpěrné konstrukce jakékoli výšky
- úpravu pláně po demolici s návazností na přilehlý terén
- odpojení od sousedních nedemolovaných objektů
- jakékoli lešení a práce bez pevné pracovní podlahy
- naložení, dopravu a složení suti
- ochranná ohrazení a sítě
- ochranná zařízení proti poškození okolních objektů
- eventuelní nutnou asistenci požárních či bezpečnostních sborů</t>
  </si>
  <si>
    <t>SO 207</t>
  </si>
  <si>
    <t>Rámový propustek přes Lokotský potok</t>
  </si>
  <si>
    <t>Pol. 13173:
42,950m2*11,7m=502.515 [A]
Pol. 17411:
Pod úrovní těsnící vrstvy
1,850*11,7=21.645 [B]
Rub zdi:
(0,500+2,300+3,500)*11,7=73.710 [C]
B+C=95.355 [D]
Celkem: (A-D)*2,0=814.320 [E]</t>
  </si>
  <si>
    <t>Pod úrovní těsnící vrstvy
1,850*11,7=21.645 [A]
Rub zdi:
(0,500+2,300+3,500)*11,7=73.710 [B]
Celkem: A+B=95.355 [C]</t>
  </si>
  <si>
    <t>HLOUBENÍ JAM ZAPAŽ I NEPAŽ TŘ. I
Provdení stavební jámy pro propustek.</t>
  </si>
  <si>
    <t>42,950m2*11,7m=502.515 [A]</t>
  </si>
  <si>
    <t>ZÁSYP JAM A RÝH ZEMINOU SE ZHUTNĚNÍM
Zásyp pod úrovní těsnící vrstvy, zásyp v otvorech propustků.</t>
  </si>
  <si>
    <t>ZÁSYP JAM A RÝH Z NAKUPOVANÝCH MATERIÁLŮ
Zásyp za opěrnou zdí dle ČSN 73 6244. Ukládáno po vrstvách max. 300mm.</t>
  </si>
  <si>
    <t>(5,200+6,900)*11,7=141.570 [A]</t>
  </si>
  <si>
    <t>OBSYP POTRUBÍ A OBJEKTŮ Z NAKUPOVANÝCH MATERIÁLŮ
Obsyp drenážní trubky  ŠDA 8/16.</t>
  </si>
  <si>
    <t>11,7*0,3*0,3=1.053 [A]</t>
  </si>
  <si>
    <t>POLŠTÁŘE POD ZÁKLADY Z KAMENIVA DRCENÉHO
Základy pod gabiony ze štěrku frakce 32/63.</t>
  </si>
  <si>
    <t>2*1,5*2,0*0,5=3.000 [A]</t>
  </si>
  <si>
    <t>272314</t>
  </si>
  <si>
    <t>ZÁKLADY Z PROSTÉHO BETONU DO C25/30
betonový práh C25/30-XF3, vč. bednění, ošetření pracovních spár.</t>
  </si>
  <si>
    <t>2*0,5*1,0*7,5=7.500 [A]</t>
  </si>
  <si>
    <t>2,5*11,7=29.250 [A]</t>
  </si>
  <si>
    <t>2*0,250m2*7,2=3.600 [A]</t>
  </si>
  <si>
    <t>2*0,250m2*7,2*0,16=0.576 [A]</t>
  </si>
  <si>
    <t>3332C9</t>
  </si>
  <si>
    <t>MOSTNÍ OPĚRY A KŘÍDLA Z GABIONŮ ČÁSTEČNĚ ROVNANÝCH, DRÁT O4,0MM, POVRCHOVÁ ÚPRAVA Zn + Al + PA6
Gabionová křídla za koncem říms. Gabiony s ručně skládanou výpln.</t>
  </si>
  <si>
    <t>2*(0,5*0,5+1,0*1,0)*2,0=5.000 [A]</t>
  </si>
  <si>
    <t>- položka zahrnuje dodávku a osazení drátěných košů s výplní lomovým kamenem.
- gabionové matrace se vykazují v pol.č.2722**.</t>
  </si>
  <si>
    <t>MOSTNÍ RÁMOVÉ KONSTRUKCE ZE ŽELEZOBETONU C30/37
Konstrukce rámového propustku. Beton C30/37-XF4, XD3.</t>
  </si>
  <si>
    <t>Dolní rámová příčel:
0,3*7,2*9,7=20.952 [A]
Rámové stojky:
3*2,6*0,3*9,7=22.698 [B]
Náběhy v rozích:
6*0,5*0,15*0,15*9,7=0.655 [C]
Horní rámová příčel:
0,37*7,2*9,7=20.952 [D]
Celkem: A+B+C+D=65.257 [E]</t>
  </si>
  <si>
    <t>Dolní rámová příčel:
0,3*7,2*9,7=20.952 [A]
Rámové stojky:
3*2,6*0,3*9,7=22.698 [B]
Náběhy v rozích:
6*0,5*0,15*0,15*9,7=0.655 [C]
Horní rámová příčel:
0,37*7,2*9,7=20.952 [D]
Celkem: (A+B+C+D)*0,18=11.746 [E]</t>
  </si>
  <si>
    <t>0,3m*1,5m*11,7m=5.265 [A]</t>
  </si>
  <si>
    <t>PODKLADNÍ A VÝPLŇOVÉ VRSTVY Z PROSTÉHO BETONU C12/15
Podkladní beton pod dolní rámovou příčlí. Beton C12/15-X0. Tloušťka 0,15 m.</t>
  </si>
  <si>
    <t>0,15*10,0+7,8=9.300 [A]</t>
  </si>
  <si>
    <t>2,0*0,2*11,7=4.680 [A]</t>
  </si>
  <si>
    <t>PODKLADNÍ A VÝPLŇOVÉ VRSTVY Z KAMENIVA TĚŽENÉHO
Ochranná vrstva z ŠP těsnící folie (pol. 28999). Tloušťka 200 mm.</t>
  </si>
  <si>
    <t xml:space="preserve">3,0m*(97+8+109)*0,2=128.400 [A]
</t>
  </si>
  <si>
    <t>ROVNANINA Z LOMOVÉHO KAMENE
Opevnění dna vodoteče ve druhéma třetím otvoru. Tloušťka 0,5 m. Kameny min. 150 kg/ks.</t>
  </si>
  <si>
    <t>(2+2)*0,5*11,7=23.400 [A]</t>
  </si>
  <si>
    <t>DLAŽBY Z LOMOVÉHO KAMENE NA MC
Obklad dna v prvním otvoru z lomového kamene tl. 200 mm. Třída I.</t>
  </si>
  <si>
    <t>VOZOVKOVÉ VRSTVY ZE ŠTĚRKODRTI
Vozovkové vrstvy vozovky V2 z ŠDa</t>
  </si>
  <si>
    <t>(0,2+0,15)*57,500=20.125 [A]</t>
  </si>
  <si>
    <t>56336</t>
  </si>
  <si>
    <t>VOZOVKOVÉ VRSTVY ZE ŠTĚRKODRTI TL. DO 300MM
Štěrkodrť ŠDa tl. 300 mm jako konstrukce vozovky.</t>
  </si>
  <si>
    <t>4,0*10,2=40.800 [A]</t>
  </si>
  <si>
    <t>INFILTRAČNÍ POSTŘIK Z EMULZE DO 1,0KG/M2
Infiltrační postřik (PI-C) z kationaktivní modifikované asfaltové emulze, množství 1,0 kg/m2 zbytkového pojiva po vyštěpení dle ČSN 73 6129.
Plocha odměřena digitálně z koordinační situace.
Koeficient zohledňuje přesahy konstrukčních vrstev.</t>
  </si>
  <si>
    <t>Vozovka V2:
57,500=57.500 [A]</t>
  </si>
  <si>
    <t>SPOJOVACÍ POSTŘIK Z MODIFIK EMULZE DO 0,5KG/M2
Spojovací postřik (PS-EK) z kationaktivní modifikované asfaltové emulze, množství 0,30 kg/m2</t>
  </si>
  <si>
    <t>Vozovka V1:
9,0*7,2=64.800 [A]
Vozovka V2:
2*57,500=115.000 [B]
Celkem: A+B=179.800 [C]</t>
  </si>
  <si>
    <t>574A34</t>
  </si>
  <si>
    <t>ASFALTOVÝ BETON PRO OBRUSNÉ VRSTVY ACO 11+, 11S TL. 40MM
Obrusná a ložní vrstva vozovky propustku (skladba V1), ACO11+  tl. 40 mm.</t>
  </si>
  <si>
    <t>2*7,2*9,0=129.600 [A]</t>
  </si>
  <si>
    <t>ASFALTOVÝ BETON PRO OBRUSNÉ VRSTVY MODIFIK ACO 11+, 11S
Onbrusná vrstva vozovky V2 z ACO 11+ mod. Tl. 60 mm.</t>
  </si>
  <si>
    <t>0,06*57,500=3.450 [A]</t>
  </si>
  <si>
    <t>574D56</t>
  </si>
  <si>
    <t>ASFALTOVÝ BETON PRO LOŽNÍ VRSTVY MODIFIK ACL 16+, 16S TL. 60MM
Ložní vrstva vozovky V2 z ACL 16+ mod. Tl. 60 mm.</t>
  </si>
  <si>
    <t>57,500=57.500 [A]</t>
  </si>
  <si>
    <t>ASFALTOVÝ BETON PRO PODKLADNÍ VRSTVY ACP 22+, 22S TL. 90MM
Podkladní vrstva vozovky V2 z ACP 22+. Tloušťka 90 mm.</t>
  </si>
  <si>
    <t>IZOLACE MOSTOVEK CELOPLOŠNÁ ASFALTOVÝMI PÁSY S PEČETÍCÍ VRSTVOU
celoplošná izolace - pásy NAIP tl. 5 mm, včetně pečetící vrstvy, + přesah 1,0 m na opěry</t>
  </si>
  <si>
    <t>10,0m*(7,2m+1,0m+1,0m)=92.000 [A]</t>
  </si>
  <si>
    <t>2*(0,35+0,15)m*(7,2m)=7.200 [A]</t>
  </si>
  <si>
    <t>2*3,0*11,7=70.200 [A]</t>
  </si>
  <si>
    <t>Obruby říms:
(0,15m+0,15m)*2*7,2m=4.320 [A]</t>
  </si>
  <si>
    <t>POTRUBÍ DREN Z TRUB PLAST DN DO 150MM
Drenáž DN 150 za rubem opěry.</t>
  </si>
  <si>
    <t>11,7=11.700 [A]</t>
  </si>
  <si>
    <t>2*7,2=14.400 [A]</t>
  </si>
  <si>
    <t>SO 208</t>
  </si>
  <si>
    <t>Rámový propustek pod silnicí I/14</t>
  </si>
  <si>
    <t>POPLATKY ZA SKLÁDKU
Asfaltová souvrství - předpoklad 2400 kg/m3.
Položka bude čerpána na základě skutečnosti se souhlasem TDS.
Zhotovitel zohlední v ceně možnost využití materiálu v rámci stavby.
Budou provedeny zkoušky PAU - nepředpokladá se přítomnost PAU. Bude čerpáno dle skutečnosti.</t>
  </si>
  <si>
    <t>Cyklostezka:
3,0*20,0*(0,04+0,07)*2.4=15.840 [A]</t>
  </si>
  <si>
    <t>Pol. 13173:
25,500m2*(33,36+16,675+23,48)m=1 874.633 [A]
Pol. 17411:
Pod úrovní těsnící vrstvy
2*40,0*0,65=52.000 [B]
Zásyp objektu:
(33,36+16,675+23,48)*16,500=1 212.998 [C]
B+C=1 264.998 [D]
Pol. 11332: 271.25=271.250 [E]
(A-D+E)*2.0=1 761.770 [F]</t>
  </si>
  <si>
    <t>POPLATKY ZA SKLÁDKU
Stmelené podkladní a ochranné vrstvy komunikace apod. předpoklad 2300 kg/m3.
Položka bude čerpána na základě skutečnosti se souhlasem TDS.</t>
  </si>
  <si>
    <t>15,5*20,0*(0.12)*1.20*2.3=102.672 [A]</t>
  </si>
  <si>
    <t>PAU</t>
  </si>
  <si>
    <t>POPLATKY ZA SKLÁDKU
Asfaltová souvrství - předpoklad 2400 kg/m3.
Položka bude čerpána na základě skutečnosti se souhlasem TDS.
Zhotovitel zohlední v ceně možnost využití materiálu v rámci stavby.
Budou provedeny zkoušky PAU - předpoklad přítomnosti. Bude čerpáno dle skutečnosti.
Předpokládaná přítomnost penetračního makadamu.</t>
  </si>
  <si>
    <t>Vozovka I/14:
15,5*20,0*(0,04+0,08+0,08+0.05)*2.4=186.000 [A]</t>
  </si>
  <si>
    <t>POMOC PRÁCE ZŘÍZ NEBO ZAJIŠŤ OCHRANU INŽENÝRSKÝCH SÍTÍ
Zajištění sloupů VO během výstaby.</t>
  </si>
  <si>
    <t>OSTATNÍ POŽADAVKY - VYPRACOVÁNÍ MOSTNÍHO LISTU
Vypracování evdenčního listu propustku.</t>
  </si>
  <si>
    <t>ODSTRANĚNÍ PODKLADŮ ZPEVNĚNÝCH PLOCH Z KAMENIVA NESTMELENÉHO
Odstranění ŠD vrstev vozovky a aktivní zóny.
Hodnota 1,25 uvažuje sklon zemní pláně a přesahy.
Doprava bez ohledu na vzdálenost.</t>
  </si>
  <si>
    <t>15,5*20,0*(0.2+0.5)*1.25=271.250 [A]</t>
  </si>
  <si>
    <t>ODSTRANĚNÍ PODKLADU ZPEVNĚNÝCH PLOCH S CEMENT POJIVEM
Odstranění SC vrstev vozovky.
Hodnota 1,20 uvažuje sklon zemní pláně a přesahy.
Doprava bez ohledu na vzdálenost.</t>
  </si>
  <si>
    <t>15,5*20,0*(0.12)*1.20=44.640 [A]</t>
  </si>
  <si>
    <t>FRÉZOVÁNÍ ZPEVNĚNÝCH PLOCH ASFALTOVÝCH
Frézování vrstev vozovky z asfaltového betonu.
Předpokládá se přítomnost PAU - ZAS-T4 - penetrační makadam na hlavní komunikaci.
Doprava bez ohledu na vzdálenost.
Cyklostezka: realizace po roce 2003 - nepředpokládá se přítomnost PAU -&gt; ZAS-T3. Na základě uvedených skutečností je předpokládáno přeřazení na základě zkoušek do ZAS-T1 a ZAS-T2.</t>
  </si>
  <si>
    <t>Vozovka I/14:
15,5*20,0*(0,04+0,08+0,08+0.05)=77.500 [A]
Cyklostezka:
3,0*20,0*(0,04+0,07)=6.600 [B]
Celkem: A+B=84.100 [C]</t>
  </si>
  <si>
    <t>Pod úrovní těsnící vrstvy
2*40,0*0,65=52.000 [A]
Zásyp objektu:
(33,36+16,675+23,48)*16,500=1 212.998 [B]
Celkem: A+B=1 264.998 [C]</t>
  </si>
  <si>
    <t>400,000m2*0,15m=60.000 [A]</t>
  </si>
  <si>
    <t>25,500m2*(33,36+16,675+23,48)m=1 874.633 [A]</t>
  </si>
  <si>
    <t>15,5*20,0*0.5*1.25=193.750 [A]</t>
  </si>
  <si>
    <t>ZÁSYP JAM A RÝH Z NAKUPOVANÝCH MATERIÁLŮ
Zásyp za opěrnou zdí dle ČSN 73 6244. Ukládáno po vrstvách max. 300mm. Zásyp v místě pod silnicí I/14 a cyklostezkou.</t>
  </si>
  <si>
    <t>(13,500)*40,0=540.000 [A]</t>
  </si>
  <si>
    <t>15,5*20,0*1.25=387.500 [A]</t>
  </si>
  <si>
    <t>400,000m2=400.000 [A]</t>
  </si>
  <si>
    <t>2*0,3*0,3*(33,36+16,675+23,48)=13.233 [A]</t>
  </si>
  <si>
    <t>Zápory:
42,6kg/m/1000*8,0m*15=5.112 [A]</t>
  </si>
  <si>
    <t>8.00*15=120.000 [A]</t>
  </si>
  <si>
    <t>ZÁKLADY ZE ŽELEZOBETONU DO C30/37
Základy čel propustků. C30/37-XF3</t>
  </si>
  <si>
    <t>0,6*1,5*(13,06+4,8)=16.074 [A]</t>
  </si>
  <si>
    <t>0,6*1,5*(13,06+4,8)*0,125=2.009 [A]</t>
  </si>
  <si>
    <t>2*1,6*(33,36+16,675+23,48)=235.248 [A]</t>
  </si>
  <si>
    <t>0,180m2*(13,06+1,94)+0,150m2*4,8=3.420 [A]</t>
  </si>
  <si>
    <t>(0,180m2*(13,06+1,94)+0,150m2*4,8)*0,16=0.547 [A]</t>
  </si>
  <si>
    <t>Dolní rámová příčel:
0,3*2,7*(33,36+16,675+23,48)=59.547 [A]
Rámové stojky:
2*2,3*0,3*(33,36+16,675+23,48)=101.451 [B]
Horní rámová příčel:
0,325*2,7*(33,36+16,675+23,48)=64.509 [C]
Dříky čel propustku:
0,5*(2*3,6*5,0+0,65*3,06+2*1,05*2,9)=22.040 [D]
Celkem: A+B+C+D=247.547 [E]</t>
  </si>
  <si>
    <t>Dolní rámová příčel:
0,3*2,7*(33,36+16,675+23,48)=59.547 [A]
Rámové stojky:
2*2,3*0,3*(33,36+16,675+23,48)=101.451 [B]
Horní rámová příčel:
0,325*2,7*(33,36+16,675+23,48)=64.509 [C]
Dříky čel propustku:
0,5*(2*3,6*5,0+0,65*3,06+2*1,05*2,9)=22.040 [D]
Celkem: (A+B+C+D)*0,18=44.558 [E]</t>
  </si>
  <si>
    <t>2*0,3m*1,0m*(33,36+16,675+23,48)=44.109 [A]</t>
  </si>
  <si>
    <t>Propustek:
0,15*3,6*(33,36+16,675+23,48)=39.698 [A]
Čela:
2*0,15*1,8*(1,05+5,0)=3.267 [B]
výplň za základy:
0,800*(3,06+4,8)=6.288 [C]
Celkem: A+B+C=49.253 [D]</t>
  </si>
  <si>
    <t>2*1,6*(33,36+16,675+23,48)*0,2=47.050 [A]</t>
  </si>
  <si>
    <t>(33,36+16,675+23,48)*2,7*0.1=19.849 [A]</t>
  </si>
  <si>
    <t>56210</t>
  </si>
  <si>
    <t>VOZOVKOVÉ VRSTVY Z MATERIÁLŮ STABIL CEMENTEM
Vrstva vozovky SC C8/10. Vozovka silnice I/14.</t>
  </si>
  <si>
    <t>Silnice I/14:
0,13*(15,5*20,0)*1.1=44.330 [A]</t>
  </si>
  <si>
    <t>Silnice I/14:
0,25*(15,5*20,0)*1.25=96.875 [A]
Cyklostezka:
0,2*(3,0*20,0)*1.25=15.000 [B]
Celkem: A+B=111.875 [C]</t>
  </si>
  <si>
    <t>Silnice I/14:
(15,5*20,0)*1.1=341.000 [A]
Cyklostezka:
(3,0*20,0)*1.1=66.000 [B]
Celkem: A+B=407.000 [C]</t>
  </si>
  <si>
    <t>Silnice I/14:
15,5*20,0*1.01+15.20*1.03=328.756 [A]
Cyklostezka:
3,0*20,0*1.01=60.600 [B]
Celkem: A+B=389.356 [C]</t>
  </si>
  <si>
    <t>ASFALTOVÝ BETON PRO LOŽNÍ VRSTVY MODIFIK ACL 16+, 16S
Ložní vrstva vozovky silnice I/14 tl. 80 mm a podkladní vrstva cyklostezky tl. 70 mm, ACL 16S.</t>
  </si>
  <si>
    <t>Silnice I/14:
0,08*15,5*20,0*1.03=25.544 [A]
Cyklostezka:
0,07*3,0*20,0*1.03=4.326 [B]
Celkem: A+B=29.870 [C]</t>
  </si>
  <si>
    <t>574E78</t>
  </si>
  <si>
    <t>ASFALTOVÝ BETON PRO PODKLADNÍ VRSTVY ACP 22+, 22S TL. 80MM
Podkladní vrstva vozovky silnice I/14 z ACP 22S. Tloušťka 80 mm.</t>
  </si>
  <si>
    <t>310*1.06=328.600 [A]</t>
  </si>
  <si>
    <t>Silnice I/14:
(15,5*20,0)*1.01=313.100 [A]
Cyklostezka:
(3,0*20,0)=60.000 [B]
Celkem: A+B=373.100 [C]</t>
  </si>
  <si>
    <t>POSYP KAMENIVEM OBALOVANÝM 2KG/M2
posyp obrusné vrstvy SMA 11S silnice I/14 předobaleným kamenivem fr. 2/4, 1,5kg/m2</t>
  </si>
  <si>
    <t>Silnice I/14:
(15,5*20,0)=310.000 [A]</t>
  </si>
  <si>
    <t>(33,36+16,675+23,48)*(2,7+2*2,95)=632.229 [A]</t>
  </si>
  <si>
    <t>(33,36+16,675+23,48)*2,7=198.491 [A]</t>
  </si>
  <si>
    <t>Obruby říms:
(0,15m+0,15m)*(13,06+1,94+4,8)m=5.940 [A]</t>
  </si>
  <si>
    <t>(33,36+16,675+23,48)*2=147.030 [A]</t>
  </si>
  <si>
    <t>9112B1</t>
  </si>
  <si>
    <t>ZÁBRADLÍ MOSTNÍ SE SVISLOU VÝPLNÍ - DODÁVKA A MONTÁŽ
Mostní zábradlí na římse propoutku na odtokové straně. Zábradlí se svislou výplní  výšky min. 1,1 m. Kotvení do římsy přes patní desky.</t>
  </si>
  <si>
    <t>13,1=13.100 [A]</t>
  </si>
  <si>
    <t>SVODIDLO OCEL SILNIČ JEDNOSTR, ÚROVEŇ ZADRŽ H1 -DODÁVKA A MONTÁŽ
Ocelové silniční svodidlo u odtkového čela objektu.</t>
  </si>
  <si>
    <t>40=40.000 [A]</t>
  </si>
  <si>
    <t>položka zahrnuje štítek s evidenčním číslem mostu, sloupek dopravní značky včetně osazení a nutných zemních prací a zabetonování</t>
  </si>
  <si>
    <t>914911</t>
  </si>
  <si>
    <t>SLOUPKY A STOJKY DOPRAVNÍCH ZNAČEK Z OCEL TRUBEK SE ZABETONOVÁNÍM - DODÁVKA A MONTÁŽ
Kompletní provedení včetně betonového lože.</t>
  </si>
  <si>
    <t>2*15,5+2*3,0=37.000 [A]</t>
  </si>
  <si>
    <t>14,0+2,0+6,5*1,8=27.700 [A]</t>
  </si>
  <si>
    <t>SO 251</t>
  </si>
  <si>
    <t>Zárubní zdi podél komunikace SO 101</t>
  </si>
  <si>
    <t>Svah:
(305,000+178,000+193,000+303,000)*0,53=518.870 [A]
Základy:
(63,0+33,0+36,0+63,0)*3,900=760.500 [B]
Odvodňovací šachty:
1,0*1,3=1.300 [C]
Celkem: (A+B+C)*2=2 561.340 [D]</t>
  </si>
  <si>
    <t>Svah:
(305,000+178,000+193,000+303,000)*0,53=518.870 [A]
Základy:
(63,0+33,0+36,0+63,0)*3,900=760.500 [B]
Odvodňovací šachty:
1,0*1,3=1.300 [C]
Celkem: A+B+C=1 280.670 [D]</t>
  </si>
  <si>
    <t>PŘEDRCENÍ VÝKOPKU TŘ. II
Úprava vytěženého matriálu.
Pol. 13183</t>
  </si>
  <si>
    <t>HLOUBENÍ JAM ZAPAŽ I NEPAŽ TŘ II
Dotěžení svahu v tl. 0,53 m, výkopy pro základy zdi, výkop pro odvodňovací šachty.</t>
  </si>
  <si>
    <t>ULOŽENÍ SYPANINY DO NÁSYPŮ SE ZHUTNĚNÍM
Uložení upraveného materiálu z výkopů na mezideponiii pro další použití.
Pol. 13183</t>
  </si>
  <si>
    <t>OBSYP POTRUBÍ A OBJEKTŮ Z NAKUPOVANÝCH MATERIÁLŮ
Obsyp drenžní trubky stěrkodrtí fr. 8/16</t>
  </si>
  <si>
    <t>(63,0+33,0+36,0+63,0)*(0,3*0,3)=17.550 [A]</t>
  </si>
  <si>
    <t>OBSYP POTRUBÍ A OBJEKTŮ Z NAKUPOVANÝCH MATERIÁLŮ
Pro zásyp základu je použita vhodná nebo podmínečně vhodná, případně upravená nevhodná zemina, dle ČSN 72 6133. Hutnění je navrženo po vrstvách maximální tloušťky 300 mm na index ulehlosti ID = 0,75-0,80, nebo na PS = 95 %, dle použité zeminy, viz. TKP kapitola 4 tabulka 3.</t>
  </si>
  <si>
    <t>2,500*(63,0+33,0+36,0+63,0)=487.500 [A]</t>
  </si>
  <si>
    <t>212635</t>
  </si>
  <si>
    <t>TRATIVODY KOMPL Z TRUB Z PLAST HM DN DO 150MM, RÝHA TŘ I
Odvedední vody z drenáže do trativodu SO 101. Potrubí po 10,0 m.
tr. HDPE DN 150 bez perforace, vrcholový tlak SN8, vč. výkopu, podkladního lože a obsypu</t>
  </si>
  <si>
    <t>3,2m*(7+4+4+7)=70.400 [A]</t>
  </si>
  <si>
    <t>DRENÁŽNÍ VRSTVY Z GEOMATRACE
Odvodnění rubu zdi pomocí geomkompizitů. Svislá žebra, cca 30% celkové plochy.</t>
  </si>
  <si>
    <t>(305,000+178,000+193,000+303,000)*0,30=293.700 [A]</t>
  </si>
  <si>
    <t>SEPARAČNÍ GEOTEXTILIE
Geotextilie separující obysp drenážního potrubí.</t>
  </si>
  <si>
    <t>(63,0+33,0+36,0+63,0)*1,0=195.000 [A]</t>
  </si>
  <si>
    <t>26123</t>
  </si>
  <si>
    <t>VRTY PRO KOTVENÍ, INJEKTÁŽ A MIKROPILOTY NA POVRCHU TŘ. II D DO 150MM
Vrty po kotvy opěrných zdí průměr 140 mm. Vzdélenost vrtů v podélném směru 1,0 m.</t>
  </si>
  <si>
    <t>(2,5+3,5+4,5+4,5 délky vrtů)*((63,0+33,0+36,0+63,0)/1,0)=2 925.000 [A]</t>
  </si>
  <si>
    <t>ZÁKLADY ZE ŽELEZOBETONU DO C30/37
Základy opěrných zdí. Beton C30/37-XD1, XF2</t>
  </si>
  <si>
    <t>1,55*0,85*(63,0+33,0+36,0+63,0)=256.913 [A]</t>
  </si>
  <si>
    <t>VÝZTUŽ ZÁKLADŮ Z OCELI 10505, B500B
Výztuž základů. Předpoklad 150 kg/m3.</t>
  </si>
  <si>
    <t>1,55*0,85*(63,0+33,0+36,0+63,0)*0,15=38.537 [A]</t>
  </si>
  <si>
    <t>281451</t>
  </si>
  <si>
    <t>INJEKTOVÁNÍ NÍZKOTLAKÉ Z CEMENTOVÉ MALTY NA POVRCHU
Inketáž zemních hřebů cementovou zálivkou.</t>
  </si>
  <si>
    <t>0,14*0,14*3,14*0,25*(2,5+3,5+4,5+4,5 délky vrtů)*((63,0+33,0+36,0+63,0)/1,0)=45.004 [A]</t>
  </si>
  <si>
    <t>Položka injektážních prací obsahuje kompletní práce, mimo zřízení vrtů (vykazují se
položkami 261, 262), které jsou nutné pro předepsanou funkci injektáže (statickou, těsnící a
pod.).
Položka obsahuje vodní tlakové zkoušky před a po injektáži.
Položka zahrnuje veškerý materiál, výrobky a polotovary, včetně mimostaveništní a
vnitrostaveništní dopravy (rovněž přesuny), včetně naložení a složení, případně s uložením.</t>
  </si>
  <si>
    <t>289324</t>
  </si>
  <si>
    <t>STŘÍKANÝ ŽELEZOBETON DO C25/30
Stříkaný beton. Beton C25/30 - XD1, XF2. Tloušťka 150 mm. Včetně vložení kotvení lícových prefabrikátů.</t>
  </si>
  <si>
    <t>(305,000+178,000+193,000+303,000)*0,15=146.850 [A]</t>
  </si>
  <si>
    <t>289366</t>
  </si>
  <si>
    <t>VÝZTUŽ STŘÍKANÉHO BETONU Z KARI SITÍ
Výztuž stříkaného betonu z KARI sítí průměr 8mm, s oky 100/100 mm. Předpoklad 7,9 kg/m2.</t>
  </si>
  <si>
    <t>(305,000+178,000+193,000+303,000)*0,0079=7.734 [A]</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</si>
  <si>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(provedení vrtu, dodání a vsunutí kotvičky, její zalepení předepsaným pojivem),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</si>
  <si>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28991</t>
  </si>
  <si>
    <t>ZEMNÍ HŘEBY
Hřebíky průměr 22 mm. Kotva hřebíku ve dříku je navrhnuta z betonářské výztuže.</t>
  </si>
  <si>
    <t>položka zahrnuje dodávku a zaražení hřebů předepsaných v zadávací dokumentaci</t>
  </si>
  <si>
    <t>0,100*(63,0+33,0+36,0+63,0)=19.500 [A]</t>
  </si>
  <si>
    <t>0,100*(63,0+33,0+36,0+63,0)*0,16=3.120 [A]</t>
  </si>
  <si>
    <t>327125</t>
  </si>
  <si>
    <t>ZDI OPĚR, ZÁRUB, NÁBŘEŽ Z DÍLCŮ ŽELEZOBETON DO C30/37
Lícní prefabrikáty jsou navrženy o skladebních rozměrech 1,50×1,50 mm. Na okrajích a při změně výšky zdi jsou navrženy atypické kusy. Do líce prefabrikátu je vytvořen při betonáži otisk matrice.
Beton C30/37 - XD3, XF4. Tloušťka 150 mm.</t>
  </si>
  <si>
    <t>PODKLADNÍ A VÝPLŇOVÉ VRSTVY Z PROSTÉHO BETONU C12/15
Podlkadní beton pod základem. Beton C12/15-X0. Tloušťka 150 mm.</t>
  </si>
  <si>
    <t>1,6*0,15*(63,0+33,0+36,0+63,0)=46.800 [A]</t>
  </si>
  <si>
    <t>PODKLADNÍ A VÝPLŇOVÉ VRSTVY Z PROSTÉHO BETONU C25/30
Monolitická část lícového opevnění C25/30 - XD1, XF2</t>
  </si>
  <si>
    <t>(305,000+178,000+193,000+303,000)*0,23=225.170 [A]</t>
  </si>
  <si>
    <t>POTRUBÍ Z TRUB PLAST ODPAD DN DO 600MM
Potrubí od odvodňovacích šachet zaústěné do horských vpusí SO 101.</t>
  </si>
  <si>
    <t>2*1,6=3.200 [A]</t>
  </si>
  <si>
    <t>POTRUBÍ DREN Z TRUB PLAST DN DO 150MM
za rubem zdi, drenážní tr. HDPE DN 150 vrcholový tlak SN8, drenážní potrubí vložené pod geokompozitem</t>
  </si>
  <si>
    <t>Drenáž za rubem naa základem:
63,0+33,0+36,0+63,0=195.000 [A]
Drenáž pod kompozitem:
60*6,0m=360.000 [B]
Celkem: A+B=555.000 [C]</t>
  </si>
  <si>
    <t>ŠACHTY KANAL ZE ŽELEZOBET VČET VÝZT NA POTRUBÍ DN DO 600MM
Odvodňovací šachta za rubem zdí pro odvedení vody z odvoŇovacích žlabů SO 201.
Vnitřní rozměry šachty 700 x 700 mm, 7,0 m. Odtok DN 600.
Šachta bude vybacena litinovými stupadly pro možnost revize.</t>
  </si>
  <si>
    <t>9111C1</t>
  </si>
  <si>
    <t>ZÁBRADLÍ SILNIČNÍ LANKOVÉ - DODÁVKA A MONTÁŽ
Zábradlí lankové, kotvené do římsy přes patní desku. Zábradlí, veškeré prvky a kotvení bude realizováno v souladu s VL 4 507.04 a 507.05.</t>
  </si>
  <si>
    <t>(63,0+33,0+36,0+63,0+2*3)=201.000 [A]</t>
  </si>
  <si>
    <t>položka zahrnuje:
- dodání zábradlí bez ohledu na materiál sloupků (ocel, kompozit) včetně předepsané povrchové úpravy
- osazení sloupků zaberaněním nebo osazením do betonových bloků bez ohledu na jejich materiál (včetně betonových bloků a nutných zemních prací)
- případné bednění ( trubku) betonové patky v gabionové zdi</t>
  </si>
  <si>
    <t>SO 252.1</t>
  </si>
  <si>
    <t>Zárubní zdi podél Lokotského potoka</t>
  </si>
  <si>
    <t>Podkladní vrstva ACP 22+ tl. 90mm:
0,09*0,5*(275)=12.375 [A]
Ložní vrstva ACL 16+, tl. 60 mm:
0,06*(0,5+0,21)*(275)=11.715 [B]
Obrusná vrstva ACO 11+, tl. 60 mm:
0,06*(0,5+0,21+0,21)*(275)=15.180 [C]
Položka 113763: 276*0.012*0.025=0.083 [D]
Celkem: A+B+C+D=39.353 [E]
E*2.4=94.447 [F]</t>
  </si>
  <si>
    <t>Čela:
2*0,6m*2,5m*2,5m*2,5=7.500 [A]
Trouba:
10,5m*1,1t/m=11.550 [B]
Celkem: A+B=19.050 [C]</t>
  </si>
  <si>
    <t>POPLATKY ZA SKLÁDKU
Uložení přebytečného materiálu na skládku. Předpoklad 2,0 t/m3.
Přebytečný materiál z pol. 13173 a 13273.</t>
  </si>
  <si>
    <t>Pol. 131373:
20,500m2*(97+8+109)=4 387.000 [A]
Pol. 13273:
1,3m*8,0m*(97+8+109)=2 225.600 [B]
Pol. 17411:
Líc zdi:
1,650*(97+8+109)=353.100 [C]
Rub zdi:
7,800*(97+8+109)=1 669.200 [D]
C+D=2 022.300 [E]
Celkem: (A+B-E)*2,0=9 180.600 [F]</t>
  </si>
  <si>
    <t>FRÉZOVÁNÍ ZPEVNĚNÝCH PLOCH ASFALTOVÝCH
Frézování vrteev vozovky z asfaltového betonu. Fréza šířky 0,5 (podkladní vstva), s přesahy 210 mm.
Nepředpokládá se přítomnost PAU.
Hlavní komunikace: realizace po roce 2003 - nepředpokládá se přítomnost PAU -&gt; ZAS-T3.
Na základě výše uvedených skutečností je předpokládáno přeřazení na základě zkoušek do ZAS-T1 a ZAS-T2.</t>
  </si>
  <si>
    <t>Podkladní vrstva ACP 22+ tl. 90mm:
0,09*0,5*(275)=12.375 [A]
Ložní vrstva ACL 16+, tl. 60 mm:
0,06*(0,5+0,21)*(275)=11.715 [B]
Obrusná vrstva ACO 11+, tl. 60 mm:
0,06*(0,5+0,21+0,21)*(275)=15.180 [C]
Celkem: A+B+C=39.270 [D]</t>
  </si>
  <si>
    <t>FRÉZOVÁNÍ DRÁŽKY PRŮŘEZU DO 300MM2 V ASFALTOVÉ VOZOVCE
Řezání asfaltových krytů podél obrubníků a přídlažby. Drážka min. 25x12 mm dle
VL 2 212.05 08.07 (navrhováno 25x12 mm).</t>
  </si>
  <si>
    <t>50+118+108=276.000 [A]</t>
  </si>
  <si>
    <t>VYKOPÁVKY ZE ZEMNÍKŮ A SKLÁDEK TŘ. I
Vytěžení materiálu a doprava z mezideponie pro použití na stavbě.
Pol. 17411.</t>
  </si>
  <si>
    <t>Líc zdi:
1,650*(97+8+109)=353.100 [A]
Rub zdi:
7,800*(97+8+109)=1 669.200 [B]
Celkem: A+B=2 022.300 [C]</t>
  </si>
  <si>
    <t>920,000m2*0,15m=138.000 [A]</t>
  </si>
  <si>
    <t>HLOUBENÍ JAM ZAPAŽ I NEPAŽ TŘ. I
Provdení stavební jámy pro opěrné zdi.
Ztížení rozebráním armovaných svahů apod.</t>
  </si>
  <si>
    <t>20,500m2*(97+8+109)=4 387.000 [A]</t>
  </si>
  <si>
    <t>HLOUBENÍ RÝH ŠÍŘ DO 2M PAŽ I NEPAŽ TŘ. I
Provedení výkopu mezi pažícími stěnami pro uložení přeložek inženýrských sítí (SO 414, SO 415, SO 439).
Ztížení rozebráním armovaných svahů apod.</t>
  </si>
  <si>
    <t>1,3m*8,0m*(97+8+109)=2 225.600 [A]</t>
  </si>
  <si>
    <t>Líc zdi:
1,650*(97+8+109)=353.100 [A]
Rub zdi:
7,800*(97+8+109)=1 669.200 [B]
Celkem: A+B=2 022.300 [C]</t>
  </si>
  <si>
    <t>ZÁSYP JAM A RÝH ZEMINOU SE ZHUTNĚNÍM
Zásyp základů za rubem a před lícem zdi.</t>
  </si>
  <si>
    <t>9,200*(97+8+109)=1 968.800 [A]</t>
  </si>
  <si>
    <t>(97+8+109m)*0,3*0,3=19.260 [A]</t>
  </si>
  <si>
    <t>920,000m2=920.000 [A]</t>
  </si>
  <si>
    <t>ZÁPOROVÉ PAŽENÍ Z KOVU DOČASNÉ
Zápory, předpoklad HEB 300 a HEB 160. dl. 8,00 m, po 1,00 m.</t>
  </si>
  <si>
    <t>HEB 300:    117kg/m/1000*8,0m*215=201.240 [A]
HEB 160:     42,6kg/m/1000*8,0m*215=73.272 [B]
Celkem: A+B=274.512 [C]</t>
  </si>
  <si>
    <t>2*5,0m*(97+8+109)=2 140.000 [A]</t>
  </si>
  <si>
    <t>8.00*215=1 720.000 [A]
2*8.00*215=3 440.000 [B]
Celkem: A+B=5 160.000 [C]</t>
  </si>
  <si>
    <t>ZÁKLADY ZE ŽELEZOBETONU DO C30/37
Základy opěr. C30/37-XF3</t>
  </si>
  <si>
    <t>2,6*0,65*(96,81+10,84)=181.929 [A]</t>
  </si>
  <si>
    <t>VÝZTUŽ ZÁKLADŮ Z OCELI 10505, B500B
Výztuž základů opěr. Předpoklad 125 kg/m3.</t>
  </si>
  <si>
    <t>2,6*0,65*(96,81+10,84)*0,125=22.741 [A]</t>
  </si>
  <si>
    <t>3,0m*(97+8+109)=642.000 [A]</t>
  </si>
  <si>
    <t>0,250m2*(96,81+10,84)=26.913 [A]</t>
  </si>
  <si>
    <t>0,250m2*(96,81+10,84)*0,16=4.306 [A]</t>
  </si>
  <si>
    <t>ZDI OPĚRNÉ, ZÁRUBNÍ, NÁBŘEŽNÍ ZE ŽELEZOVÉHO BETONU DO C30/37
Dřík opěrné zdi ze ŽB C 30/37 XF4, XD3.  
Položka je vč. izolace 1xNP a 2xNA betonových konstrukcí.</t>
  </si>
  <si>
    <t>(334,500+348,500)m2*0,5m=341.500 [A]</t>
  </si>
  <si>
    <t>VÝZTUŽ ZDÍ OPĚRNÝCH, ZÁRUBNÍCH, NÁBŘEŽNÍCH Z OCELI 10505, B500B
Výzutž dříků opěrných zdí. Předpoklad 125 kg/m2.</t>
  </si>
  <si>
    <t>(334,500+348,500)m2*0,5m*0,125=42.688 [A]</t>
  </si>
  <si>
    <t>0,3m*1,6m*(97+8+109)m=102.720 [A]</t>
  </si>
  <si>
    <t>PODKLADNÍ A VÝPLŇOVÉ VRSTVY Z PROSTÉHO BETONU C12/15
Podkladní beton pod základy. Beton C12/15-X0, tl. 150 mm.</t>
  </si>
  <si>
    <t>2,9*0,15*(97+8+109)=93.090 [A]</t>
  </si>
  <si>
    <t>PODKLADNÍ A VÝPLŇOVÉ VRSTVY Z KAMENIVA TĚŽENÉHO
Ochranná vrstva z ŠP těsnící folie (pol. 28999). Tloušťka 300 mm.</t>
  </si>
  <si>
    <t>2,5m*11,7*0,3=8.775 [A]</t>
  </si>
  <si>
    <t>0,5*(275)=137.500 [A]</t>
  </si>
  <si>
    <t>SPOJOVACÍ POSTŘIK Z MODIFIK EMULZE DO 0,5KG/M2
Spojovací postřik (PS-CP) z kationaktivní modifikované asfaltové emulze, množství 0,30 kg/m2</t>
  </si>
  <si>
    <t>Na podkladní vrstvě:
(0,5+0,21)*(275)=195.250 [A]
Na ložní vrstvě:
(0,5+0,21+0,21)*(275)=253.000 [B]
Celkem: A+B=448.250 [C]</t>
  </si>
  <si>
    <t>0,06*(0,5+0,21+0,21)*(275)=15.180 [A]</t>
  </si>
  <si>
    <t>ASFALTOVÝ BETON PRO LOŽNÍ VRSTVY MODIFIK ACL 16+, 16S TL. 60MM
Ložní vrstva z ACL 16+ mod. Tl. 60 mm.</t>
  </si>
  <si>
    <t>(0,5+0,21)*(275)=195.250 [A]</t>
  </si>
  <si>
    <t>ASFALTOVÝ BETON PRO PODKLADNÍ VRSTVY ACP 22+, 22S TL. 90MM
Podkladní vrstva z ACP 22+. Tloušťka 90 mm.</t>
  </si>
  <si>
    <t>IZOLACE BĚŽNÝCH KONSTRUKCÍ PROTI ZEMNÍ VLHKOSTI ASFALTOVÝMI PÁSY
izolace spáry na rubu dle VL4 208.01 asf.pás 0.3 + 0.5 m</t>
  </si>
  <si>
    <t>32*(0,5+0,3)*5,61=143.616 [A]</t>
  </si>
  <si>
    <t>OCHRANA IZOLACE NA POVRCHU TEXTILIÍ
Ochrana izolace spodní stavby geotextilí min, 500g/m2.</t>
  </si>
  <si>
    <t>(5,61+2,3)*(96,81+10,84)=851.512 [A]</t>
  </si>
  <si>
    <t>Obruby říms:
(0,15+0,15)*(96,81+10,84)=32.295 [A]</t>
  </si>
  <si>
    <t>97+8+109m=214.000 [A]</t>
  </si>
  <si>
    <t>96,81+10,84=107.650 [A]</t>
  </si>
  <si>
    <t>110m=110.000 [A]</t>
  </si>
  <si>
    <t>SILNIČNÍ A CHODNÍKOVÉ OBRUBY Z BETONOVÝCH OBRUBNÍKŮ ŠÍŘ 150MM</t>
  </si>
  <si>
    <t>TĚSNĚNÍ DILATAČ SPAR ASF ZÁLIVKOU MODIFIK PRŮŘ DO 300MM2
Výplň spár pro proříznutí dle položky 113763 modifikovanou asfaltovou zálivkou typu N2 dle ČSN EN 14 188-1 a dle VL 2 212.05 08.07 .</t>
  </si>
  <si>
    <t>TĚSNĚNÍ DILATAČ SPAR PRYŽ PÁSKOU NEBO KRUH PROFILEM
Předtěsnění spar dle VL 2 212.05 08.07 po proříznutí dle položky 113763.</t>
  </si>
  <si>
    <t>(96,81+10,84)=107.650 [A]</t>
  </si>
  <si>
    <t>BOURÁNÍ KONSTRUKCÍ ZE ŽELEZOBETONU
Bourání čel propustku.</t>
  </si>
  <si>
    <t>2*0,6m*2,5m*2,5m=7.500 [A]</t>
  </si>
  <si>
    <t>BOURÁNÍ PROPUSTŮ Z TRUB DN DO 600MM
Bourání propustku DN 600.</t>
  </si>
  <si>
    <t>1,5*1,5*(80,0+78,0)=355.500 [A]</t>
  </si>
  <si>
    <t>SO 252.2</t>
  </si>
  <si>
    <t>Pol. 131373:
25,500m2*(60+42)=2 601.000 [A]
Pol. 17411:
Líc zdi:
5,095*(60+42)=519.690 [B]
Rub zdi:
5,600*(60+42)=571.200 [C]
B+C=1 090.890 [D]
Celkem: (A-D)*2,0=3 020.220 [E]</t>
  </si>
  <si>
    <t>Líc zdi:
5,095*(60+42)=519.690 [A]
Rub zdi:
5,600*(60+42)=571.200 [B]
Celkem: A+B=1 090.890 [C]</t>
  </si>
  <si>
    <t>377,400m2*0,15m=56.610 [A]</t>
  </si>
  <si>
    <t>HLOUBENÍ JAM ZAPAŽ I NEPAŽ TŘ. I
Provdení stavební jámy pro opěrné zdi.</t>
  </si>
  <si>
    <t>25,500m2*(60+42)=2 601.000 [A]</t>
  </si>
  <si>
    <t>ZÁSYP JAM A RÝH ZEMINOU SE ZHUTNĚNÍM
Zásyp před lícem zdi a zásyp základu za ruem zdi materiálem z výkopů.</t>
  </si>
  <si>
    <t>5,500m2*(60+42)=561.000 [A]</t>
  </si>
  <si>
    <t>(60+42m)*0,3*0,3=9.180 [A]</t>
  </si>
  <si>
    <t>377,400m2=377.400 [A]</t>
  </si>
  <si>
    <t>ZÁKLADY ZE ŽELEZOBETONU DO C25/30
Základy opěr. C25/30-XF3</t>
  </si>
  <si>
    <t>2,6*0,65*(60+42)=172.380 [A]</t>
  </si>
  <si>
    <t>2,6*0,65*(60+42)*0,125=21.548 [A]</t>
  </si>
  <si>
    <t>3,6m*(60+42)=367.200 [A]</t>
  </si>
  <si>
    <t>0,330m2*(60+42)=33.660 [A]</t>
  </si>
  <si>
    <t>0,330m2*(60+42)*0,16=5.386 [A]</t>
  </si>
  <si>
    <t>327221</t>
  </si>
  <si>
    <t>OBKLAD ZDÍ OPĚRNÝCH, ZÁRUBNÍCH, NÁBŘEŽNÍCH KVÁDROVÝ A ŘÁDKOVÝ
Obklad líce dříku opěrné zdi včetně spárování a kotvení do dříku. Tl. obkladu min. 250 mm.</t>
  </si>
  <si>
    <t>(110,00m2+125,000m2)*0,25m=58.750 [A]</t>
  </si>
  <si>
    <t>položka zahrnuje dodávku a osazení dvoustranně lícovaného kamene, jeho případné kotvení se všemi souvisejícími materiály a pracemi, dodávku předepsané malty, spárování.</t>
  </si>
  <si>
    <t>(126,800+112,000)m2*0,5m=119.400 [A]</t>
  </si>
  <si>
    <t>(126,800+112,000)m2*0,5m*0,125=14.925 [A]</t>
  </si>
  <si>
    <t>0,3m*2,2m*(60+42)m=67.320 [A]</t>
  </si>
  <si>
    <t>2,9*0,15*(60+42)=44.370 [A]</t>
  </si>
  <si>
    <t>3,5m*(60+42)*0,2=71.400 [A]</t>
  </si>
  <si>
    <t>2,0m*6,5m*1,0=13.000 [A]</t>
  </si>
  <si>
    <t>15*(0,5+0,3)*5,7=68.400 [A]</t>
  </si>
  <si>
    <t>(5,7+2,6)*(60+42)=846.600 [A]</t>
  </si>
  <si>
    <t>Obruby říms:
(0,15m+0,15m)*(60+42)m=25.500 [A]</t>
  </si>
  <si>
    <t>(60+42)=102.000 [A]</t>
  </si>
  <si>
    <t>SO 301</t>
  </si>
  <si>
    <t>Dešťová kanalizace - průmyslová zóna Jih, severní část</t>
  </si>
  <si>
    <t>014101</t>
  </si>
  <si>
    <t>zem</t>
  </si>
  <si>
    <t>POPLATKY ZA SKLÁDKU</t>
  </si>
  <si>
    <t>přebytek výkopu, dle pol 13278 skl:   1989,687=1 989.687 [A]</t>
  </si>
  <si>
    <t>VYKOPÁVKY ZE ZEMNÍKŮ A SKLÁDEK TŘ. I
včetně odvozu na mezideponii pro potřebu zásypu</t>
  </si>
  <si>
    <t xml:space="preserve">potřeba zásypu:   5912,766=5 912.766 [A]   </t>
  </si>
  <si>
    <t>HLOUBENÍ RÝH ŠÍŘ DO 2M PAŽ I NEPAŽ TŘ. I
včetně odvozu na mezideponii pro potřebu zásypu</t>
  </si>
  <si>
    <t>potřeba zásypu dle pol. 17411:   5912,766=5 912.766 [A]</t>
  </si>
  <si>
    <t>skl</t>
  </si>
  <si>
    <t>HLOUBENÍ RÝH ŠÍŘ DO 2M PAŽ I NEPAŽ TŘ. I
přebytečná nebo nevhodná zemina ( na skládku )
- vč, dopravy bez ohledu na vzdálenost</t>
  </si>
  <si>
    <t>výkop kanalizace, prům. hl. výkopu s přípočtem 0,1 m na podsyp a odpočtem k-ce vozovky 0,5 m nebo ornice 0,15 m 
DN300:   394,49*1,2*(2,93+0,1-0,5)=1 197.672 [A]
DN400:   495,8*1,4*(4,33+0,1-0,5)=2 727.892 [B]
DN500:   249,2*1,5*(4,74+0,1-0,5)=1 622.292 [C]
DN600:   336,53*1,6*(4,19+0,1-0,5)=2 040.718 [D]
DN400:   77,31*1,4*(2,95+0,1-0,15)=313.879 [E]
Celkem výkop: A+B+C+D+E=7 902.453 [F]
odečet potřeby zásypu:   5912,766=5 912.766 [G]
Přebytek výkopu:  F-G=1 989.687 [H]</t>
  </si>
  <si>
    <t>ULOŽENÍ SYPANINY DO NÁSYPŮ A NA SKLÁDKY BEZ ZHUTNĚNÍ</t>
  </si>
  <si>
    <t>na mezideponii 
potřeba zásypu:   5912,766=5 912.766 [A]
na skládku
přebytek výkopu:   1989,687=1 989.687 [B]
Celkem: A+B=7 902.453 [C]</t>
  </si>
  <si>
    <t>zásyp po pláň nebo pod ornici, hloubka výkopu s odpočtem podsypu a obsypu:
DN300:   394,49*1,2*(2,53-0,743)=845.944 [A]   
DN400:   495,8*1,4*(3,93-0,858)=2 132.337 [B]
DN500:   249,2*1,5*(4,34-0,973)=1 258.585 [C]
DN600:   336,53*1,6*(3,79-1,088)=1 454.886 [D]
DN400:   77,31*1,4*(2,9-0,858)=221.014 [E]
Celkem: A+B+C+D+E=5 912.766 [F]</t>
  </si>
  <si>
    <t>DN300:   394,49*1,2*0,643=304.388 [A]
DN400:   (495,8+77,31)*1,4*0,758=608.184 [B]
DN500:   249,2*1,5*0,873=326.327 [C]
DN600:   336,536*1,6*0,988=531.996 [D]
Obsyp vč. potrubí: A+B+C+D=1 770.895 [E]
odpočet potrubí:
3,14*0,1715*0,1715*394,49=36.433 [F]
3,14*0,229*0,229*(495,8+77,31)=94.371 [G]
3,14*0,2865*0,2865*249,2=64.228 [H]
3,14*0,344*0,344*336,536=125.048 [I]
Celkem obsyp:  E-F-G-H-I=1 450.815 [J]</t>
  </si>
  <si>
    <t>PODKLADNÍ A VÝPLŇOVÉ VRSTVY Z KAMENIVA TĚŽENÉHO</t>
  </si>
  <si>
    <t>podsyp potrubí v tl. 0,1 m
DN300:   394,49*1,2*0,1=47.339 [A]
DN400:   (495,8+77,31)*1,4*0,1=80.235 [B]
DN500:   249,2*1,5*0,1=37.380 [C]
DN600:   336,53*1,6*0,1=53.845 [D]
Celkem: A+B+C+D=218.799 [E]</t>
  </si>
  <si>
    <t>POTRUBÍ Z TRUB PLASTOVÝCH ODPADNÍCH DN DO 300MM</t>
  </si>
  <si>
    <t>DN300:   394,49=394.490 [A]</t>
  </si>
  <si>
    <t>POTRUBÍ Z TRUB PLASTOVÝCH ODPADNÍCH DN DO 400MM</t>
  </si>
  <si>
    <t>DN400:   495,8+77,31=573.110 [A]</t>
  </si>
  <si>
    <t>POTRUBÍ Z TRUB PLASTOVÝCH ODPADNÍCH DN DO 500MM</t>
  </si>
  <si>
    <t>DN500:   249,2=249.200 [A]</t>
  </si>
  <si>
    <t>POTRUBÍ Z TRUB PLAST ODPAD DN DO 600MM</t>
  </si>
  <si>
    <t>DN600:   336,53=336.530 [A]</t>
  </si>
  <si>
    <t>894145</t>
  </si>
  <si>
    <t>ŠACHTY KANALIZAČNÍ Z BETON DÍLCŮ NA POTRUBÍ DN DO 300MM
kompletní vč. zemních prací a podkladních vrstev
vč. poklopu
- poklop mimo komunikaci - tř. B 125 nekovový se zámkem
- poklop v komunikaci - tř. D 400 samonivelační z tvárné litiny se zámkem
vč. odláždění obvodu poklopu malými dlažebními kostkami ve dvou řadách, do bet. lože</t>
  </si>
  <si>
    <t>vstupní šachta:   9=9.000 [A]</t>
  </si>
  <si>
    <t>ŠACHTY KANALIZAČNÍ Z BETON DÍLCŮ NA POTRUBÍ DN DO 400MM
kompletní vč. zemních prací a podkladních vrstev
vč. poklopu
- poklop mimo komunikaci - tř. B 125 nekovový se zámkem
- poklop v komunikaci - tř. D 400 samonivelační z tvárné litiny se zámkem
vč. odláždění obvodu poklopu malými dlažebními kostkami ve dvou řadách, do bet. lože</t>
  </si>
  <si>
    <t>vstupní šachta:   14=14.000 [A]</t>
  </si>
  <si>
    <t>894157</t>
  </si>
  <si>
    <t>ŠACHTY KANALIZAČNÍ Z BETON DÍLCŮ NA POTRUBÍ DN DO 500MM
kompletní vč. zemních prací a podkladních vrstev
vč. poklopu
- poklop mimo komunikaci - tř. B 125 nekovový se zámkem
- poklop v komunikaci - tř. D 400 samonivelační z tvárné litiny se zámkem
vč. odláždění obvodu poklopu malými dlažebními kostkami ve dvou řadách, do bet. lože</t>
  </si>
  <si>
    <t>vstupní šachta:   5=5.000 [A]</t>
  </si>
  <si>
    <t>ŠACHTY KANALIZAČNÍ Z BETON DÍLCŮ NA POTRUBÍ DN DO 600MM
kompletní vč. zemních prací a podkladních vrstev
vč. poklopu
- poklop mimo komunikaci - tř. B 125 nekovový se zámkem
- poklop v komunikaci - tř. D 400 samonivelační z tvárné litiny se zámkem
vč. odláždění obvodu poklopu malými dlažebními kostkami ve dvou řadách, do bet. lože</t>
  </si>
  <si>
    <t>896145</t>
  </si>
  <si>
    <t>SPADIŠTĚ KANALIZAČ Z BETON DÍLCŮ NA POTRUBÍ DN DO 300MM
kompletní vč. zemních prací a podkladních vrstev
čedičová výstelka - šacht. dna a stěny
včetně poklopu
včetně odláždění obvodu poklopu malými dlažebními kostkami ve dvou řadách do bet. lože</t>
  </si>
  <si>
    <t>položka zahrnuje:
- poklopy s rámem, mříže s rámem, stupadla, žebříky, stropy z bet. dílců a pod.
- předepsané betonové skruže pro vstup, prefabrikované nebo monolitické betonové dno, případně předepsané obložení dna čedičem a není-li uvedeno jinak i podkladní vrstvu (z kameniva nebo betonu)
- monolitickou betonovou část spadiště předepsaných rozměrů,
- dodání  čerstvého  betonu  (betonové  směsi)  požadované  kvality,
- bednění  požadovaných  konstr. (i ztracené) s úpravou  dle požadované  kvality povrchu betonu, včetně odbedňovacích a odskružovacích prostředků,
- nátěry zabraňující soudržnost betonu a bednění,
- opatření  povrchů  betonu  izolací  proti zemní vlhkosti v částech, kde přijdou do styku se zeminou nebo kamenivem,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úpravy dílce pro dodržení požadované přesnosti jeho osazení, včetně případných měření
- předepsané podkladní konstrukce</t>
  </si>
  <si>
    <t>899652</t>
  </si>
  <si>
    <t>ZKOUŠKA VODOTĚSNOSTI POTRUBÍ DN DO 300MM</t>
  </si>
  <si>
    <t>- přísun, montáž, demontáž, odsun zkoušecího čerpadla, napuštění tlakovou vodou, dodání vody pro tlakovou zkoušku, montáž a demontáž dílců pro zabezpečení konce zkoušeného úseku potrubí, montáž a demontáž koncových tvarovek, montáž zaslepovací příruby,
zaslepení odboček pro armatury a pro odbočující řady.</t>
  </si>
  <si>
    <t>ZKOUŠKA VODOTĚSNOSTI POTRUBÍ DN DO 400MM</t>
  </si>
  <si>
    <t>ZKOUŠKA VODOTĚSNOSTI POTRUBÍ DN DO 600MM</t>
  </si>
  <si>
    <t>DN500 + DN600:   249,2+336,53=585.730 [A]</t>
  </si>
  <si>
    <t>TELEVIZNÍ PROHLÍDKA POTRUBÍ</t>
  </si>
  <si>
    <t>DN300 + DN400 + DN500 + DN600:   394,49+(495,8+77,31)+249,2+336,53=1 553.330 [A]</t>
  </si>
  <si>
    <t>SO 302</t>
  </si>
  <si>
    <t>Dešťová kanalizace - průmyslová zóna Jih, jižní část</t>
  </si>
  <si>
    <t>přebytek výkopu, dle pol 13278 skl:   616,446=616.446 [A]</t>
  </si>
  <si>
    <t>VYKOPÁVKY ZE ZEMNÍKŮ A SKLÁDEK TŘ. I
včetně dovozu z mezideponie</t>
  </si>
  <si>
    <t xml:space="preserve">potřeba zásypu:   674,224=674.224 [A]   </t>
  </si>
  <si>
    <t>HLOUBENÍ RÝH ŠÍŘ DO 2M PAŽ I NEPAŽ TŘ. I
včetně odvozu na mezideponii pro potřebu zásypu nebo násypu</t>
  </si>
  <si>
    <t>potřeba zásypu dle pol. 17411:   674,224=674.224 [A]</t>
  </si>
  <si>
    <t xml:space="preserve">výkop kanalizace, prům. hl. výkopu s přípočtem 0,1 m na podsyp a odpočtem k-ce vozovky 0,5 m nebo ornice 0,15 m 
DN300:   147,02*1,2*(2,14+0,1-0,5)=306.978 [A]
DN400:   347,19*1,4*(2,16+0,1-0,5)=855.476 [B]
DN500:   5,01*1,5*(2,36+0,1-0,5)=14.729 [C]
DN500:   41,8*1,5*(1,86+0,1-0,15)=113.487 [D]
Celkem výkop:  A+B+C+D=1 290.670 [E] 
odečet potřeby zásypu:   674,224=674.224 [F]
Přebytek výkopu:  E-F=616.446 [G] </t>
  </si>
  <si>
    <t>na mezideponii 
potřeba zásypu:   674,224=674.224 [A]
na skládku
přebytek výkopu:   616,446=616.446 [B]
Celkem: A+B=1 290.670 [C]</t>
  </si>
  <si>
    <t>zásyp po pláň nebo pod ornici, hloubka výkopu s odpočtem podsypu a obsypu:
DN300:   147,02*1,2*(1,74-0,743)=175.895 [A]   
DN400:   347,19*1,4*(1,76-0,858)=438.432 [B]
DN500:   5,01*1,5*(1,96-0,973)+41,8*1,5*(1,81-0,973)=59.897 [C]
Celkem: A+B+C=674.224 [D]</t>
  </si>
  <si>
    <t xml:space="preserve">DN300:   147,02*1,2*0,643=113.441 [A]
DN400:   347,19*1,4*0,758=368.438 [B]
DN500:   46,81*1,5*0,873=61.298 [C]
Obsyp vč. potrubí: A+B+C=543.177 [D]
odpočet potrubí:
3,14*0,1715*0,1715*147,02=13.578 [E]
3,14*0,229*0,229*347,19=57.170 [F]
3,14*0,2865*0,2865*46,81=12.065 [G]
Celkem obsyp:  D-E-F-G=460.364 [H] </t>
  </si>
  <si>
    <t>podsyp potrubí v tl. 0,1 m
DN300:   147,02*1,2*0,1=17.642 [A]
DN400:   347,19*1,4*0,1=48.607 [B]
DN500:   (5,01+41,8)*1,5*0,1=7.022 [C]
Celkem: A+B+C=73.271 [D]</t>
  </si>
  <si>
    <t>DN300:   147,02=147.020 [A]</t>
  </si>
  <si>
    <t>DN400:   347,19=347.190 [A]</t>
  </si>
  <si>
    <t>DN500:   5,01+41,8=46.810 [A]</t>
  </si>
  <si>
    <t>ŠACHTY KANALIZAČNÍ Z BETON DÍLCŮ NA POTRUBÍ DN DO 300MM
kompletní vč. zemních prací a podkladních vrstev
vč. poklopu
- poklop mimo komunikaci - tř. B 125 nekovový se zámkem
- poklop v komunikaci - tř. D 400 samonivelační z tvárné litiny se zámkem
vč. odláždění obvodu poklopu malými dlažebními kostkami ve dvou řadách, do bet. lože</t>
  </si>
  <si>
    <t>vstupní šachta:   4=4.000 [A]</t>
  </si>
  <si>
    <t>vstupní šachta:   8=8.000 [A]</t>
  </si>
  <si>
    <t>ŠACHTY KANALIZAČNÍ Z BETON DÍLCŮ NA POTRUBÍ DN DO 500MM
kompletní vč. zemních prací a podkladních vrstev
vč. poklopu
- poklop mimo komunikaci - tř. B 125 nekovový se zámkem
- poklop v komunikaci - tř. D 400 samonivelační z tvárné litiny se zámkem
vč. odláždění obvodu poklopu malými dlažebními kostkami ve dvou řadách, do bet. lože</t>
  </si>
  <si>
    <t>vstupní šachta:   3=3.000 [A]</t>
  </si>
  <si>
    <t>DRENÁŽNÍ VÝUSŤ Z PROST BETONU
na potrubí DN do 500mm</t>
  </si>
  <si>
    <t>položka zahrnuje:
- dodání  čerstvého  betonu  (betonové  směsi)  požadované  kvality,  jeho  uložení  do požadovaného tvaru, ošetření a ochranu betonu,
- bednění  požadovaných  konstr. (i ztracené) s úpravou  dle požadované  kvality povrchu betonu, včetně odbedňovacích a odskružovacích prostředků,
- zřízení  všech  požadovaných  otvorů, kapes, výklenků, prostupů, dutin, drážek a pod., vč. ztížení práce a úprav  kolem nich,
- úpravy povrchu pro položení požadované izolace, povlaků a nátěrů, případně vyspravení,
- nátěry zabraňující soudržnost betonu a bednění,
- opatření  povrchů  betonu  izolací  proti zemní vlhkosti v částech, kde přijdou do styku se zeminou nebo kamenivem</t>
  </si>
  <si>
    <t>DN300 + DN400 + DN500:   147,02+347,19+46,81=541.020 [A]</t>
  </si>
  <si>
    <t>SO 321</t>
  </si>
  <si>
    <t>Přeložka Lokotského potoka</t>
  </si>
  <si>
    <t xml:space="preserve">přebytek výkopu dle pol. 17120:   3798,934=3 798.934 [A]   </t>
  </si>
  <si>
    <t>014211</t>
  </si>
  <si>
    <t>POPLATKY ZA ZEMNÍK - ORNICE
včetně nákupu a dovozu</t>
  </si>
  <si>
    <t>ornice pro ohumusování svahů a roviny:  374,361+(180,53+11,753)=566.644 [A]</t>
  </si>
  <si>
    <t>zahrnuje veškeré poplatky majiteli zemníku související s nákupem zeminy (nikoliv s otvírkou
zemníku)</t>
  </si>
  <si>
    <t>12473</t>
  </si>
  <si>
    <t>VYKOPÁVKY PRO KORYTA VODOTEČÍ TŘ. I
včetně odvozu na mezideponii pro potřebu zásypu nebo násypu</t>
  </si>
  <si>
    <t>N dle tab.:   57,335=57.335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</si>
  <si>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</si>
  <si>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VYKOPÁVKY PRO KORYTA VODOTEČÍ TŘ. I
přebytečná nebo nevhodná zemina ( na skládku )
- vč, dopravy bez ohledu na vzdálenost</t>
  </si>
  <si>
    <t>celkový výkop přeložky dle tab.:   3856,269=3 856.269 [A]
odpočet potřeby násypu:   -57,335=-57.335 [B]
Celkem: A+B=3 798.934 [C]</t>
  </si>
  <si>
    <t xml:space="preserve">potřeba násypu:   57,335=57.335 [A]   </t>
  </si>
  <si>
    <t>ULOŽENÍ SYPANINY DO NÁSYPŮ SE ZHUTNĚNÍM</t>
  </si>
  <si>
    <t>násyp dle tab.:   57,335=57.335 [A]</t>
  </si>
  <si>
    <t>na mezideponii
potřeba násypu:   57,335=57.335 [A]
na skládku
přebytek výkopu dle pol. 12473 skl:   3798,934=3 798.934 [B]
Celkem: A+B=3 856.269 [C]</t>
  </si>
  <si>
    <t>18220</t>
  </si>
  <si>
    <t>ROZPROSTŘENÍ ORNICE VE SVAHU</t>
  </si>
  <si>
    <t>svahy, dle tab.:   374,361=374.361 [A]</t>
  </si>
  <si>
    <t>ROZPROSTŘENÍ ORNICE V ROVINĚ</t>
  </si>
  <si>
    <t>rovina dle tab.:   180,53+11,753=192.283 [A]</t>
  </si>
  <si>
    <t>ZALOŽENÍ TRÁVNÍKU RUČNÍM VÝSEVEM</t>
  </si>
  <si>
    <t>svahy:   374,361/0,15=2 495.740 [A]
rovina:   180,53/0,3+11,753/0,15=680.120 [B]
Celkem: A+B=3 175.860 [C]</t>
  </si>
  <si>
    <t>18247</t>
  </si>
  <si>
    <t>OŠETŘOVÁNÍ TRÁVNÍKU</t>
  </si>
  <si>
    <t>m2 z pol. 18241:   3175,86=3 175.860 [A]</t>
  </si>
  <si>
    <t>Zahrnuje pokosení se shrabáním, naložení shrabků na dopravní prostředek, s odvozem a se složením, to vše bez ohledu na sklon terénu
zahrnuje nutné zalití a hnojení</t>
  </si>
  <si>
    <t>ROVNANINA Z LOMOVÉHO KAMENE</t>
  </si>
  <si>
    <t>kamenná rovnanina dle tab.:   363,877=363.877 [A]</t>
  </si>
  <si>
    <t>STUPNĚ A PRAHY VODNÍCH KORYT Z PROSTÉHO BETONU C25/30</t>
  </si>
  <si>
    <t>prahy  průřezu 0,4 x 0,7 m, dle tab:   27,191=27.191 [A]
prahy průřezu 0,3 x 0,6 m, dle tab:   3,274=3.274 [B]
Celkem: A+B=30.465 [C]</t>
  </si>
  <si>
    <t>SO 322</t>
  </si>
  <si>
    <t>Vodoteč z průmyslové zóny Jih</t>
  </si>
  <si>
    <t xml:space="preserve">na skládku z pol. 17120:   905,546+1551,268=2 456.814 [A]   </t>
  </si>
  <si>
    <t>ornice pro ohumusování svahů a roviny:  74,786+(32,176+126,832)=233.794 [A]</t>
  </si>
  <si>
    <t>výkop koryta dle tab.:   905,546=905.546 [A]</t>
  </si>
  <si>
    <t xml:space="preserve">potřeba zásypu:   2195,641=2 195.641 [A]   </t>
  </si>
  <si>
    <t>HLOUBENÍ JAM ZAPAŽ I NEPAŽ TŘ. I
včetně odvozu na mezideponii pro potřebu zásypu nebo násypu</t>
  </si>
  <si>
    <t>potřeba zásypu dle pol. 17411:   2195,641=2 195.641 [A]</t>
  </si>
  <si>
    <t>HLOUBENÍ JAM ZAPAŽ I NEPAŽ TŘ. I
přebytečná nebo nevhodná zemina ( na skládku )
- vč, dopravy bez ohledu na vzdálenost</t>
  </si>
  <si>
    <t>výkop pro uložení potrubí:   305,97*2,6*(4,91+0,3-0,5)=3 746.909 [A]
odpočet potřeby zásypu:  -2195,641=-2 195.641 [B]
Přebytek výkopu: A+B=1 551.268 [C]</t>
  </si>
  <si>
    <t>uložení na mezideponii
potřeba zásypu:   2195,641=2 195.641 [A]
uložení na skládku 
výkop koryta dle pol. 12473 skl:   905,546=905.546 [B]
přebytek výkopu pro ulož. potrubí  dle pol. 13173 skl:   1551,268=1 551.268 [C]
Celkem: A+B+C=4 652.455 [D]</t>
  </si>
  <si>
    <t>výkop pro uložení potrubí s odpočtem vytlačené zeminy k-cemi:
305,97*2,6*(4,91+0,3-0,5)-305,97*2,6*1,95=2 195.641 [A]</t>
  </si>
  <si>
    <t>obsyp dle tab.:   698,62=698.620 [A]</t>
  </si>
  <si>
    <t>ÚPRAVA PLÁNĚ SE ZHUTNĚNÍM V HORNINĚ TŘ. I</t>
  </si>
  <si>
    <t>UP:   795,52=795.520 [A]</t>
  </si>
  <si>
    <t>svahy, dle tab.:   74,786=74.786 [A]</t>
  </si>
  <si>
    <t>rovina dle tab.:   32,176+126,832=159.008 [A]</t>
  </si>
  <si>
    <t>svahy:   74,786/0,15=498.573 [A]
rovina:   32,176/0,2+126,832/0,4=477.960 [B]
Celkem: A+B=976.533 [C]</t>
  </si>
  <si>
    <t>m2 z pol. 18241:   976,533=976.533 [A]</t>
  </si>
  <si>
    <t xml:space="preserve">beton. sedlo ŽB potrubí dle tab.:   311,94=311.940 [A]   </t>
  </si>
  <si>
    <t>PODKLADNÍ A VÝPLŇOVÉ VRSTVY Z PROSTÉHO BETONU C20/25
beton C20/25n - XF3</t>
  </si>
  <si>
    <t>betonové lože
pod přídlažbou vtoku, dle  tab.kub.:  3.421=3.421 [A]
pod odlážděním šikmého vtoku, dle tab. kub.:   0.9=0.900 [B]
Celkem: A+B=4.321 [C]</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</si>
  <si>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</si>
  <si>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podsyp
pod přídlažbu vtoku tl 0,1m, dle tab.kub.:  3,457=3.457 [A]
pod odlážděním šikmého vtoku tl. 0,1m. dle tab.kub.:  0,900=0.900 [B]
Celkem: A+B=4.357 [C]</t>
  </si>
  <si>
    <t>položka zahrnuje dodávku předepsaného kameniva, mimostaveništní a vnitrostaveništní dopravu a jeho uložení
není-li v zadávací dokumentaci uvedeno jinak, jedná se o nakupovaný materiál</t>
  </si>
  <si>
    <t>kamenná rovnanina dle tab.:   263,92=263.920 [A]</t>
  </si>
  <si>
    <t>DLAŽBY Z LOMOVÉHO KAMENE NA MC
lomový kámen tl. 0,2 m, vyspárování cement maltou M25 - XF4</t>
  </si>
  <si>
    <t>přídlažba u vtoku, dle tab.kub.:   6,692=6.692 [A]
dlažba okolo šikmého vtoku, dle tab.kub.:   1.800=1.800 [B]
Celkem: A+B=8.492 [C]</t>
  </si>
  <si>
    <t>položka zahrnuje:
- nutné zemní práce (svahování, úpravu pláně a pod.)
- zřízení spojovací vrstvy
- zřízení lože dlažby z cementové malty předepsané kvality a předepsané tloušťky
- dodávku a položení dlažby z lomového kamene do předepsaného tvaru
- spárování, těsnění, tmelení a vyplnění spar MC případně s vyklínováním
- úprava povrchu pro odvedení srážkové vody
- nezahrnuje podklad pod dlažbu, vykazuje se samostatně položkami SD 45</t>
  </si>
  <si>
    <t>celková délka prahů průřezu 0,3 x 0,6 m, dle tab:    11,423=11.423 [A]</t>
  </si>
  <si>
    <t>82472</t>
  </si>
  <si>
    <t>POTRUBÍ Z TRUB ŽELEZOBETONOVÝCH DN DO 1200MM</t>
  </si>
  <si>
    <t>kanalizace:   305,97=305.970 [A]</t>
  </si>
  <si>
    <t>894172</t>
  </si>
  <si>
    <t>ŠACHTY KANALIZAČ Z BETON DÍLCŮ NA POTRUBÍ DN DO 1200MM
kompletní vč. zemních prací a podkladních vrstev
vč. poklopu
- poklop mimo komunikaci - tř. B 125 nekovový se zámkem
- poklop v komunikaci - tř. D 400 samonivelační z tvárné litiny se zámkem
vč. odláždění obvodu poklopu malými dlažebními kostkami ve dvou řadách, do bet. lože</t>
  </si>
  <si>
    <t>vstupní:  11=11.000 [A]
vtok:   1=1.000 [B]
Celkem: A+B=12.000 [C]</t>
  </si>
  <si>
    <t>899692</t>
  </si>
  <si>
    <t>ZKOUŠKA VODOTĚSNOSTI POTRUBÍ DN PŘES 800MM
DN1200</t>
  </si>
  <si>
    <t>DN1200:   305,97=305.970 [A]</t>
  </si>
  <si>
    <t>91811</t>
  </si>
  <si>
    <t>ČELA PROPUSTU Z BETONU BEZ ROZLIŠENÍ</t>
  </si>
  <si>
    <t>vtokové čelo, odhad:   1.5=1.500 [A]</t>
  </si>
  <si>
    <t>Položka zahrnuje kompletní čelo (základ, dřík, římsu)
- dodání  čerstvého  betonu  (betonové  směsi)  požadované  kvality,  jeho  uložení  do požadovaného tvaru při jakékoliv hustotě výztuže, konzistenci čerstvého betonu a způsobu hutnění, ošetření a ochranu betonu,
- dodání a osazení výztuže,
- případně dokumentací předepsaný kamenný obklad,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</si>
  <si>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SO 331</t>
  </si>
  <si>
    <t>Splašková kanalizace – průmyslová zóna jih</t>
  </si>
  <si>
    <t>POPLATKY ZA SKLÁDKU
Asfaltová souvrství - předpoklad 2400 kg/m3.
Položka bude čerpána na základě skutečnosti se souhlasem TDS.
Zhotovitel zohlední v ceně možnost využití materiálu v rámci stavby.
Položka bude čerpána dle skutečnosti.</t>
  </si>
  <si>
    <t>Položka 11372: 44*2.4=105.600 [A]
Položka 113763: 130*0.025*0.012*2.4=0.094 [B]
Celkem: A+B=105.694 [C]</t>
  </si>
  <si>
    <t>POPLATKY ZA SKLÁDKU
Nestmelené kryty, podkladní a ochranné vrstvy komunikace apod. předpoklad 2000 kg/m3.
Položka bude čerpána na základě skutečnosti se souhlasem TDS.
Zhotovitel zohlední v ceně možnost využití materiálu v rámci stavby.
Kubatura bude čerpána dle skutečné potřeby pro výkop rýhy.</t>
  </si>
  <si>
    <t>Položka 11332: 345.2*2=690.400 [A]</t>
  </si>
  <si>
    <t>02720</t>
  </si>
  <si>
    <t>POMOC PRÁCE ZŘÍZ NEBO ZAJIŠŤ REGULACI A OCHRANU DOPRAVY
Dopravně inženýrská opatření dle předpokládaného schématu TP 66 - Schéma B/15, včetně projednání.
Kompletní provedení.</t>
  </si>
  <si>
    <t>03230</t>
  </si>
  <si>
    <t>VEDENÍ SPLAŠKOVÉ KANALIZACE
Kompletní provedení.
Výkaz výměr přílohou SO 331.</t>
  </si>
  <si>
    <t>ODSTRANĚNÍ PODKLADŮ ZPEVNĚNÝCH PLOCH Z KAMENIVA NESTMELENÉHO
Naložení, odvoz a uložení. Položka včetně odvozu bez ohledu na vzdálenost a uložení na skládku (skládka bude zvolena zhotovitelem).
Plocha odměřena digitálně ze zaměření - kubatura bude čerpána dle skutečné potřeby pro výkop rýhy.
Koeficient 1.10 vyjadřuje sklon pláně.
Zhotovitel zohlední v ceně možnost využití materiálu v rámci stavby.
Kubatura bude čerpána dle skutečné potřeby pro výkop rýhy.</t>
  </si>
  <si>
    <t>Konstrukční vrsty: 440*(0.15+0.15)*1.1=145.200 [A]
Aktivní zóna: 400*0.5=200.000 [B]
Celkem: A+B=345.200 [C]</t>
  </si>
  <si>
    <t>ODSTRANĚNÍ CHODNÍKOVÝCH A SILNIČNÍCH OBRUBNÍKŮ BETONOVÝCH
Mezideponie v rámci stavby, zpětné uložení.</t>
  </si>
  <si>
    <t>FRÉZOVÁNÍ ZPEVNĚNÝCH PLOCH ASFALTOVÝCH
Zhotovitel provede vzorkování a zkoušení dle vyhlášky č. 130/2019 Sb.
Na základě zkoušek zhotovitel v ceně zohlední možnost použití materiálu zpět na stavbě. Položka včetně odvozu materiálu bez ohledu na vzdálenost (skládka zvolena zhotovitelem).
Poplatky za uložení na případnou skládku jsou vykázány v samostatné položce.
Koeficienty vyjadřují přesahy kce dle VL.
Plocha odměřena digitálně ze zaměření.
Realizace po roce 2006 - nepředpokládá se přítomnost PAU -&gt; ZAS-T3.
Na základě výše uvedených skutečností je předpokládáno přeřazení na základě zkoušek do ZAS-T1 a ZAS-T2.
Položka bude čerpána dle skutečnosti.</t>
  </si>
  <si>
    <t>400*(0.04+0.07)=44.000 [A]</t>
  </si>
  <si>
    <t>70+60=130.000 [A]</t>
  </si>
  <si>
    <t>ULOŽENÍ SYPANINY DO NÁSYPŮ Z NAKUPOVANÝCH MATERIÁLŮ
Sanace aktivní zóny - ŠD-B 0/63 tl. 500 mm dle ČSN EN13 285 a ČSN 73 6133.
Edef,2 = min. 45 MPa
Kubatura bude čerpána dle skutečné potřeby pro výkop rýhy.</t>
  </si>
  <si>
    <t>400*0.5=200.000 [A]</t>
  </si>
  <si>
    <t>ÚPRAVA PLÁNĚ SE ZHUTNĚNÍM V HORNINĚ TŘ. I
Úprava pláně dle platných TKP a požadavku min. Edef,2 = 45 MPa.
Položka bude čerpána dle skutečnosti dle skutečné velikosti rýhy.</t>
  </si>
  <si>
    <t>440=440.000 [A]</t>
  </si>
  <si>
    <t>VOZOVKOVÉ VRSTVY ZE ŠTĚRKODRTI
Štěrkodrť ŠD-A 0/32 Ge min. 2x150 mm dle ČSN EN 13 285.
Koeficient 1.10 vyjadřuje sklon pláně.
Položka bude čerpána dle skutečnosti dle skutečné velikosti rýhy.</t>
  </si>
  <si>
    <t>400*(0.15+0.15)*1.1=132.000 [A]</t>
  </si>
  <si>
    <t>INFILTRAČNÍ POSTŘIK Z EMULZE DO 1,0KG/M2
Infiltrační postřik (PI-C) z kationaktivní modifikované asfaltové emulze, množství 1,0 kg/m2 zbytkového pojiva po vyštěpení dle ČSN 73 6129.
Položka bude čerpána dle skutečnosti dle skutečné velikosti rýhy.</t>
  </si>
  <si>
    <t>400=400.000 [A]</t>
  </si>
  <si>
    <t>SPOJOVACÍ POSTŘIK Z EMULZE DO 0,5KG/M2
Spojovací postřik (PS-CP) z kationaktivní modifikované asfaltové emulze, množství 0,5 kg/m2 zbytkového pojiva po vyštěpení dle ČSN 73 6129.</t>
  </si>
  <si>
    <t>574A33</t>
  </si>
  <si>
    <t>ASFALTOVÝ BETON PRO OBRUSNÉ VRSTVY ACO 11 TL. 40MM
Asfaltový beton pro obrusnou vrstvu ACO 11 50/70 tloušťky 40 mm dle ČSN 13 108-1.</t>
  </si>
  <si>
    <t>574E66</t>
  </si>
  <si>
    <t>ASFALTOVÝ BETON PRO PODKLADNÍ VRSTVY ACP 16+, 16S TL. 70MM
Asfaltový beton pro podkladní vrstvy ACP 16+ 50/70 tloušťky 70 mm dle ČSN 13 108-1.</t>
  </si>
  <si>
    <t>VÝPLŇ SPAR MODIFIKOVANÝM ASFALTEM
Výplň spár po řezání obrusné a podkladní vrstvy, výplň modifikovanou asfaltovou zálivkou typu N1 dle ČSN EN 14 188-1.</t>
  </si>
  <si>
    <t>6+5.5=11.500 [A]</t>
  </si>
  <si>
    <t>89922</t>
  </si>
  <si>
    <t>VÝŠKOVÁ ÚPRAVA MŘÍŽÍ
Výšková úprava výšky mříží uličních vpustí.</t>
  </si>
  <si>
    <t>- položka výškové úpravy zahrnuje všechny nutné práce a materiály pro zvýšení nebo snížení zařízení (včetně nutné úpravy stávajícího povrchu vozovky nebo chodníku).</t>
  </si>
  <si>
    <t>89923</t>
  </si>
  <si>
    <t>VÝŠKOVÁ ÚPRAVA KRYCÍCH HRNCŮ</t>
  </si>
  <si>
    <t>91781</t>
  </si>
  <si>
    <t>VÝŠKOVÁ ÚPRAVA OBRUBNÍKŮ BETONOVÝCH
Zpětné uložení betonových obrub. Včetně betonového lože (včetně opěrky) v min. tl. 100 mm z betonu C30/37nXF3 dle ČSN EN 206+A1 (v případě doložení prohlášení o shodě je možné užít beton C20/25nXF3).</t>
  </si>
  <si>
    <t>Položka výšková úprava obrub zahrnuje jejich vytrhání, očištění, manipulaci, nové betonové lože a osazení. Případné nutné doplnění novými obrubami se uvede v položkách 9172 až 9177.</t>
  </si>
  <si>
    <t>ŘEZÁNÍ ASFALTOVÉHO KRYTU VOZOVEK TL DO 50MM
Řezání asfaltového krytu v napojeních konstrukcí - obrusná vrstva.
Plocha odměřena digitálně.</t>
  </si>
  <si>
    <t>ŘEZÁNÍ ASFALTOVÉHO KRYTU VOZOVEK TL DO 100MM
Řezání asfaltového krytu v napojeních konstrukcí - podkladní vrstva.
Plocha odměřena digitálně.</t>
  </si>
  <si>
    <t>SO 341</t>
  </si>
  <si>
    <t>Vodovod – průmyslová zóna jih</t>
  </si>
  <si>
    <t>03220</t>
  </si>
  <si>
    <t>VEDENÍ VODOVODŮ
Kompletní provedení.
Výkaz výměr přílohou SO 341.</t>
  </si>
  <si>
    <t>SO 342</t>
  </si>
  <si>
    <t>Vodojem – průmyslová zóna jih</t>
  </si>
  <si>
    <t>VODOJEM
Kompletní provedení.
Výkaz výměr přílohou SO 342.</t>
  </si>
  <si>
    <t>SO 361</t>
  </si>
  <si>
    <t>Suchý poldr - průmyslová zóna Jih, severní část</t>
  </si>
  <si>
    <t xml:space="preserve">přebytek výkopu dle pol. 17120:   5635.804=5 635.804 [A]   </t>
  </si>
  <si>
    <t>žb</t>
  </si>
  <si>
    <t>vybourané potrubí DN800: 279m*1,0t/bm=279.000 [A]
vybourané šachty: 7,4t/ks*4=29.600 [B]
Celkem: A+B=308.600 [C]</t>
  </si>
  <si>
    <t>ornice pro ohumusování 
svahů a roviny nádrže poldru:  375,404+589,721=965.125 [A]
svahů hráze poldru:   57,334=57.334 [B]
Celkem: A+B=1 022.459 [C]</t>
  </si>
  <si>
    <t>potřeba násypu dle pol. 17110:   28.663=28.663 [A]   
nedostatek zásypu rýhy po odstranění stáv. potrubí: 1139.72-920.59=219.130 [B]
Celkem: A+B=247.793 [C]</t>
  </si>
  <si>
    <t>potřeba násypu dle pol. 17110 + 17710:   28,663=28.663 [A]
nedostatek zásypu rýhy po odstranění stáv. potrubí: 1139.72-920.59=219.130 [B]
Celkem: A+B=247.793 [C]</t>
  </si>
  <si>
    <t>výkop pro nádrž poldru dle tab.:   5482,721=5 482.721 [A]
výkop pro hráz poldru dle tab.:   400.876=400.876 [B]
Celkem výkop: A+B=5 883.597 [C]
odečte s potřeba násypu:   247.793=247.793 [D]
Přebytek výkopu:   C-D=5 635.804 [E]</t>
  </si>
  <si>
    <t>HLOUBENÍ RÝH ŠÍŘ DO 2M PAŽ I NEPAŽ TŘ. I
S ponecháním na místě pro zpětný zásyp.</t>
  </si>
  <si>
    <t>Výkop rýhy pro odstranění stáv. potrubí (bez objemu potrubí): 920.59=920.590 [A]</t>
  </si>
  <si>
    <t>násyp nádrže poldru, dle tab.:   28,663=28.663 [A]</t>
  </si>
  <si>
    <t>na mezideponii
potřeba násypu:   247.793=247.793 [A]
na skládku
přebytek výkopu dle pol. 13173 skl:   5635.804=5 635.804 [B]
Celkem: A+B=5 883.597 [C]</t>
  </si>
  <si>
    <t>ZÁSYP JAM A RÝH ZEMINOU SE ZHUTNĚNÍM
Zásypy rýh po odstranění stávajícího potrubí.</t>
  </si>
  <si>
    <t>1139.72=1 139.720 [A]</t>
  </si>
  <si>
    <t>17780</t>
  </si>
  <si>
    <t>ZEMNÍ HRÁZKY Z NAKUPOVANÝCH MATERIÁLŮ</t>
  </si>
  <si>
    <t>násyp hráze poldru, dle tab.:   1615,788=1 615.788 [A]</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</si>
  <si>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</si>
  <si>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ÚP nádrže poldru dle tab:   7010,624=7 010.624 [A]
ÚP hráze poldru dle tab:   300,784=300.784 [B]
ÚP po zásypu rýhy po odstr. potrubí: 530.1=530.100 [C]
Celkem: A+B+C=7 841.508 [D]</t>
  </si>
  <si>
    <t>svahy nádrže poldru, dle tab.:   375,404=375.404 [A]
svahy hráze poldru, dle tab.:   57,334=57.334 [B]
Celkem: A+B=432.738 [C]</t>
  </si>
  <si>
    <t>rovina nádrže poldru, dle tab.:   589,721=589.721 [A]</t>
  </si>
  <si>
    <t>svahy + rovina nádrže poldru:   (375,404+589,721)/0,15=6 434.167 [A]
svahy hráze poldru:   57,334/0,15=382.227 [B]
Celkem: A+B=6 816.394 [C]</t>
  </si>
  <si>
    <t>m2 z pol. 18241:   6816,394=6 816.394 [A]</t>
  </si>
  <si>
    <t>kamenná rovnanina dle tab.:   230,01=230.010 [A]</t>
  </si>
  <si>
    <t xml:space="preserve">prahy průřezu 0,3 x 0,6 m, dle tab:   4,27=4.270 [A]
</t>
  </si>
  <si>
    <t>VYBOURÁNÍ KANALIZAČ ŠACHET KOMPLETNÍCH
Včetně odvozu a uložení na skládku bez ohledu na vzdálenost.</t>
  </si>
  <si>
    <t>VYBOURÁNÍ POTRUBÍ DN DO 800MM KANALIZAČ
Včetně odvozu a uložení na skládku bez ohledu na vzdálenost.</t>
  </si>
  <si>
    <t>279=279.000 [A]</t>
  </si>
  <si>
    <t>SO 362</t>
  </si>
  <si>
    <t>Retenční nádrž - PZ JIH, jižní část</t>
  </si>
  <si>
    <t xml:space="preserve">na skládku z pol. 17120:   161,034+177,447=338.481 [A]   </t>
  </si>
  <si>
    <t xml:space="preserve">potřeba zásypu:   548,753=548.753 [A]   </t>
  </si>
  <si>
    <t>potřeba zásypu dle pol. 17411:   548,753=548.753 [A]</t>
  </si>
  <si>
    <t xml:space="preserve">výkop pro RN:
(21,9*6,8*3,25)+2*(21,9*3,25*3,25/2)+2*(13,6*3,25*3,25/2)=858.959 [A]
výkop pro šachtu:
2,9*3,0*3,25=28.275 [B]
Celkem výkop: A+B=887.234 [C]
z toho 80% v tř. I:  C*0,8=709.787 [D]
odečte se potřeba zásypu:   548,753=548.753 [E]
Přebytek výkopu:  D-E=161.034 [F]
</t>
  </si>
  <si>
    <t>HLOUBENÍ JAM ZAPAŽ I NEPAŽ TŘ II
přebytečná nebo nevhodná zemina ( na skládku )
- vč, dopravy bez ohledu na vzdálenost</t>
  </si>
  <si>
    <t>20% z celkového výkopu dle pol. 13173 skl:
887,234*0,2=177.447 [A]</t>
  </si>
  <si>
    <t xml:space="preserve">uložení na mezideponii
potřeba zásypu:   548,753=548.753 [A]
uložení na skládku
přebytek výkopu z pol. 13173 skl + výkop z13183 skl:  161,034+177,447=338.481 [B]
Celkem: A+B=887.234 [C] </t>
  </si>
  <si>
    <t>kubatura celkového výkopu s odpočtem objemu nádrže, šachty a podklad. vrstev:
887,234-(20,46*5,4*2,5)-(2,9*1,65*3,0)-31,944-15,972=548.753 [A]</t>
  </si>
  <si>
    <t>PODKLADNÍ A VÝPLŇOVÉ VRSTVY Z KAMENIVA DRCENÉHO
ŠD fr. 0/63</t>
  </si>
  <si>
    <t>podklad. vrstva RN:   21,9*6,8*0,2+3,6*3,0*0,2=31.944 [A]</t>
  </si>
  <si>
    <t>PODKLADNÍ A VÝPLŇOVÉ VRSTVY Z KAMENIVA TĚŽENÉHO
štěrkopísek  fr. 0/4</t>
  </si>
  <si>
    <t>podklad. vrstva RN:   21,9*6,8*0,1+3,6*3,0*0,1=15.972 [A]</t>
  </si>
  <si>
    <t>2020_OTSKP</t>
  </si>
  <si>
    <t>89212R1</t>
  </si>
  <si>
    <t>RETENČNÍ NÁDRŽ ZE ŽELBET DÍLCŮ
kompletní dodávka a montáž do připravené stavební jámy
včetně vystrojení, technologie,šachty s vírovým ventilem, vč. vstupních komínů,
pracovních drenáží, čerpání a kompletního zprovoznění</t>
  </si>
  <si>
    <t>RN vč. šachty:  1=1.000 [A]</t>
  </si>
  <si>
    <t>položka zahrnuje:
- poklopy s rámem, mříže s rámem, stupadla, žebříky, stropy z bet. dílců a pod.
-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kompletní technologii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t>
  </si>
  <si>
    <t>SO 364</t>
  </si>
  <si>
    <t>Úprava ČOV</t>
  </si>
  <si>
    <t>ÚPRAVA ČOV
Kompletní provedení. Provizorní cena - 26.9 mil. Kč bez DPH.</t>
  </si>
  <si>
    <t>SO 371</t>
  </si>
  <si>
    <t>Odlučovač NEL - PZ JIH, severní část</t>
  </si>
  <si>
    <t xml:space="preserve">na skládku z pol. 17120:   419,043=419.043 [A]   </t>
  </si>
  <si>
    <t>11316</t>
  </si>
  <si>
    <t>ODSTRANĚNÍ KRYTU ZPEVNĚNÝCH PLOCH ZE SILNIČNÍCH DÍLCŮ
včetně odvozu na určené místo</t>
  </si>
  <si>
    <t>zrušení sjezdu:   40,0*4,0*0,15=24.000 [A]</t>
  </si>
  <si>
    <t xml:space="preserve">potřeba zásypu:   2256,722=2 256.722 [A]   </t>
  </si>
  <si>
    <t xml:space="preserve">celkový výkop pro ORL + sjezd:
(20,3*9,35*5,45)+2*(31,23*5,45*5,45/2)+2*(9,35*5,45*5,45/2)+(40,0*4,0*5,45/2)=2 675.765 [A]: 
z toho 20% v tř. I (použije se do zásypu):   A*0,2=535.153 [B] </t>
  </si>
  <si>
    <t>HLOUBENÍ JAM ZAPAŽ I NEPAŽ TŘ II
včetně odvozu na mezideponii pro potřebu zásypu nebo násypu</t>
  </si>
  <si>
    <t xml:space="preserve">část potřeby zásypu (Z - tř.I):  2256,722-535,153=1 721.569 [A] </t>
  </si>
  <si>
    <t>tř. 2 = 80% z celkového výkopu:
2675,765*0,8=2 140.612 [A]
odečte se část potřeby zásypu (z pol. 18183):  -1721,569=-1 721.569 [B]
Přebytek výkopu: A+B=419.043 [C]</t>
  </si>
  <si>
    <t xml:space="preserve">uložení na mezideponii
potřeba zásypu:   2256,722=2 256.722 [A]
uložení na skládku
přebytek výkopu z pol. 13183 skl:  419,043=419.043 [B]
Celkem: A+B=2 675.765 [C] </t>
  </si>
  <si>
    <t>kubatura celkového výkopu s odpočtem objemu nádrže, šachty a podklad. vrstev:
2675,765-(9,4*6,0*3,3)-(6,5*7,95*2,97)-(4,4*1,65*3,1)-37,961-18,981=2 256.722 [A]</t>
  </si>
  <si>
    <t>podklad. vrstva ORL:   20,3*9,35*0,2=37.961 [A]</t>
  </si>
  <si>
    <t>podklad. vrstva ORL:  20,3*9,35*0,1=18.981 [A]</t>
  </si>
  <si>
    <t>58301</t>
  </si>
  <si>
    <t>KRYT ZE SINIČNÍCH DÍLCŮ (PANELŮ) TL 150MM</t>
  </si>
  <si>
    <t>sjezd:   40*4=160.000 [A]</t>
  </si>
  <si>
    <t>89212R2</t>
  </si>
  <si>
    <t>NÁDRŽ ORL ZE ŽELBET DÍLCŮ
kompletní dodávka a montáž do připravené stavební jámy
včetně vystrojení, technologie,šachty s vírovým ventilem, vč. vstupních komínů,
pracovních drenáží, čerpání a kompletního zprovoznění</t>
  </si>
  <si>
    <t>odlučovač NEL:  1=1.000 [A]</t>
  </si>
  <si>
    <t>SO 372</t>
  </si>
  <si>
    <t>Odlučovač NEL - PZ JIH, jižní část</t>
  </si>
  <si>
    <t xml:space="preserve">na skládku z pol. 17120:   82,562=82.562 [A]   </t>
  </si>
  <si>
    <t xml:space="preserve">potřeba zásypu:   404,877=404.877 [A]   </t>
  </si>
  <si>
    <t xml:space="preserve">celkový výkop pro ORL:
(10,3*4,05*3,85)+2*(18,0*3,85*3,85/2)+2*(4,05*3,85*3,85/2)=487.439 [A]: 
z toho 80% v tř. I (použije se do zásypu):   A*0,8=389.951 [B] </t>
  </si>
  <si>
    <t xml:space="preserve">část potřeby zásypu (Z - tř.I):  404,877-389,951=14.926 [A] </t>
  </si>
  <si>
    <t>tř. 2 = 20% z celkového výkopu:
487,439*0,2=97.488 [A]
odečte se část potřeby zásypu:  -14,926=-14.926 [B]
Přebytek výkopu: A+B=82.562 [C]</t>
  </si>
  <si>
    <t xml:space="preserve">uložení na mezideponii
potřeba zásypu:   404,877=404.877 [A]
uložení na skládku
přebytek výkopu z pol. 13183 skl:  82,562=82.562 [B]
Celkem: A+B=487.439 [C] </t>
  </si>
  <si>
    <t>kubatura celkového výkopu s odpočtem objemu nádrže, šachty a podklad. vrstev:
487,439-(8,9*2,65*2,97)-8,343-4,172=404.877 [A]</t>
  </si>
  <si>
    <t>podklad. vrstva ORL:   10,3*4,05*0,2=8.343 [A]</t>
  </si>
  <si>
    <t>podklad. vrstva ORL:  10,3*4,05*0,1=4.172 [A]</t>
  </si>
  <si>
    <t>89212R3</t>
  </si>
  <si>
    <t>SO 413</t>
  </si>
  <si>
    <t>Přeložka kabelu VN 35kV k fotovoltaické elektrárně</t>
  </si>
  <si>
    <t>014111</t>
  </si>
  <si>
    <t>POPLATKY ZA SKLÁDKU TYP S-IO (INERTNÍ ODPAD)</t>
  </si>
  <si>
    <t>1 kabel - délka výkopu 44,69=44.690 [A]
průřez výkopu 1 kabel 0,5*0,3=0.150 [B]
chránička 2 otvory - (chráničky 2-3 § 4-5) délka výkopu 16,43+8,46=24.890 [C]
průřez chráničky 2 otvory 0,76*1,43=1.087 [D]
(A-C)*B+C*D=30.025 [E]</t>
  </si>
  <si>
    <t>OSTATNÍ POŽADAVKY - ZEMĚMĚŘIČSKÁ MĚŘENÍ
vytyčení stavby</t>
  </si>
  <si>
    <t>OSTATNÍ POŽADAVKY - ZEMĚMĚŘIČSKÁ MĚŘENÍ
zaměření skutečného provedení stavby</t>
  </si>
  <si>
    <t>029522</t>
  </si>
  <si>
    <t>OSTATNÍ POŽADAVKY - REVIZNÍ ZPRÁVY
výchozí revize elektrického zařízení</t>
  </si>
  <si>
    <t>02960</t>
  </si>
  <si>
    <t>OSTATNÍ POŽADAVKY - ODBORNÝ DOZOR
spolupráce se správci, potřebné manipulace v rozvodu VN</t>
  </si>
  <si>
    <t>zahrnuje veškeré náklady spojené s objednatelem požadovaným dozorem</t>
  </si>
  <si>
    <t>03210</t>
  </si>
  <si>
    <t>ZAŘÍZENÍ PRO DODÁVKU ELEKTRICKÉHO PROUDU
osvětlení pracoviště při přepojování kabelu kompletní (svítidla včetně sloupů, elektrocentrála včetně paliva nebo baterie, kabeláž, vše včetně dopravy). Položka společná pro obě spojkoviště.</t>
  </si>
  <si>
    <t>HLOUBENÍ RÝH ŠÍŘ DO 2M PAŽ I NEPAŽ TŘ. I
včetně odvozu na skládku inertního odpadu</t>
  </si>
  <si>
    <t>132731</t>
  </si>
  <si>
    <t>HLOUBENÍ RÝH ŠÍŘ DO 2M PAŽ I NEPAŽ TŘ. I, ODVOZ DO 1KM
včetně uložení vedle výkopu či na mezideponiii, včetně dopravy zpět do výkopu</t>
  </si>
  <si>
    <t>1 kabel - délka výkopu 44,69=44.690 [A]
průřez výkopu 1 kabel 0,5*0,9=0.450 [B]
chránička 2 otvory - (chráničky 2-3 § 4-5) délka výkopu 16,43+8,46=24.890 [C]
(A-C)*B=8.910 [E]</t>
  </si>
  <si>
    <t>ZÁSYP JAM A RÝH Z NAKUPOVANÝCH MATERIÁLŮ
štěrkopísek frakce 0-32 mm</t>
  </si>
  <si>
    <t>chránička 2 otvory - (chráničky 2-3 § 4-5) délka výkopu 16,43+8,46=24.890 [C]
průřez chráničky 2 otvory 0,76*1=0.760 [D]
C*D=18.916 [E]</t>
  </si>
  <si>
    <t>OBSYP POTRUBÍ A OBJEKTŮ Z NAKUPOVANÝCH MATERIÁLŮ
písek jemnozrnný frakce 0-4 mm</t>
  </si>
  <si>
    <t>1 kabel - délka výkopu 44,69=44.690 [A]
průřez výkopu 1 kabel 0,5*0,3=0.150 [B]
chránička 2 otvory - (chráničky 2-3 § 4-5) délka výkopu 16,43+8,46=24.890 [C]
(A-C)*B=2.970 [E]</t>
  </si>
  <si>
    <t>ZÁKLADY Z PROSTÉHO BETONU DO C30/37
beton XF4</t>
  </si>
  <si>
    <t>chránička 2 otvory - (chráničky 2-3 § 4-5) délka výkopu 16,43+8,46=24.890 [C]
průřez chráničky 2 otvory 0,76*0,43-2*3,14*0,116*0,116=0.242 [D]
C*D=6.023 [E]</t>
  </si>
  <si>
    <t>KABELOVÁ CHRÁNIČKA ZEMNÍ DN PŘES 100 DO 200 MM
HDPE/HDPE 232/200 mm</t>
  </si>
  <si>
    <t>chránička 2 otvory - (chráničky 2-3 § 4-5) délka výkopu 18+9=27.000 [A]
zaokrouhleno na výrobní délku 6 metrů
A*2=54.000 [B]</t>
  </si>
  <si>
    <t>1. Položka obsahuje:
– proražení otvoru zdivem o průřezu od 0,01 do 0,025m2
– úpravu a začištění omítky po montáži vedení
– pomocné mechanismy
2. Položka neobsahuje:
– protipožární ucpávku
3. Způsob měření:
Udává se počet kusů kompletní konstrukce nebo práce.</t>
  </si>
  <si>
    <t>702312</t>
  </si>
  <si>
    <t>ZAKRYTÍ KABELŮ VÝSTRAŽNOU FÓLIÍ ŠÍŘKY PŘES 20 DO 40 CM
výstražná fólie červená šířky 33 cm s nápisem "veřejné osvětlení"</t>
  </si>
  <si>
    <t>1 kabel - délka výkopu 44,69=44.690 [A]
chránička 2 otvory - (chráničky 2-3 § 4-5) délka výkopu 16,43+8,46=24.890 [B]
3% na zvlnění a prostřih 1,03=1.030 [C]
(A+B)*C=71.667 [D]</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</si>
  <si>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2. Položka neobsahuje:
X
3. Způsob měření:
Udává se počet sad, které se skládají z předepsaných dílů, jež tvoří požadovaný celek, za každý započatý měsíc pronájmu.</t>
  </si>
  <si>
    <t>702332</t>
  </si>
  <si>
    <t>ZAKRYTÍ KABELŮ PLASTOVOU DESKOU/PÁSEM ŠÍŘKY PŘES 20 DO 40 CM
plastová deska červená 1000x300x4 mm červená s nápisem "veřejné osvětlení"</t>
  </si>
  <si>
    <t>1 kabel - délka výkopu 44,69=44.690 [A]
chránička 2 otvory - (chráničky 2-3 § 4-5) délka výkopu 16,43+8,46=24.890 [B]
A-B=19.800 [C]
zaokrouhlení na celé desky C+0,2=20.000 [D]</t>
  </si>
  <si>
    <t>7425A3</t>
  </si>
  <si>
    <t>KABEL VN - JEDNOŽÍLOVÝ, 35-AXEKVCE(Y) OD 185 DO 300 MM2
35-AXEKVCEY 240 mm2</t>
  </si>
  <si>
    <t>1 kabel - délka výkopu 44,69=44.690 [A]
5% na zvlnění a prostřih 1,05=1.050 [B]
kabelová rezerva 4 metry 4=4.000 [C]
(A*B+C)*3=152.774 [D]</t>
  </si>
  <si>
    <t>1. Položka obsahuje:
 – manipulace a uložení kabelu (do země, chráničky, kanálu, na rošty, na TV a pod.)
2. Položka neobsahuje:
 – příchytky, spojky, koncovky, chráničky apod.
3. Způsob měření:
Měří se metr délkový.</t>
  </si>
  <si>
    <t>742723</t>
  </si>
  <si>
    <t>KABELOVÁ SPOJKA VN JEDNOŽÍLOVÁ PRO KABELY PŘES 6 KV OD 185 DO 300 MM2
35-AXEKVCEY 240 mm2</t>
  </si>
  <si>
    <t>1. Položka obsahuje:
– všechny práce spojené s úpravou kabelů pro montáž včetně veškerého příslušentsví
2. Položka neobsahuje:
X
3. Způsob měření:
Udává se počet kusů kompletní konstrukce nebo práce.</t>
  </si>
  <si>
    <t>SO 415</t>
  </si>
  <si>
    <t>Přeložka kabelové trasy kabelů VN a NN fy ACL Technology s.r.o.</t>
  </si>
  <si>
    <t>kabelová trasa 149,17=149.170 [A]
průřez kabelové trasy 0,3*0,7=0.210 [B]
chráničky (chráničky 2-3 § 4-5) 13,23+8,25=21.480 [C]
průřez chráničky 1,1*1,43=1.573 [D]
(A-C)*B+C*D=60.603 [E]</t>
  </si>
  <si>
    <t>kabelová trasa celkem 149,17=149.170 [A]
kabelová trasa podél potoka 112,19=112.190 [B]
průřez kabelové trasy 1*0,7=0.700 [C]
chráničky (chráničky 2-3 § 4-5) 13,23+8,25=21.480 [D]
(A-B-D)*C=10.850 [E]</t>
  </si>
  <si>
    <t>chráničky (chráničky 2-3 § 4-5) 13,23+8,25=21.480 [A]
průřez chráničky 1*0,7=0.700 [B]
A*B=15.036 [C]</t>
  </si>
  <si>
    <t>kabelová trasa 149,17=149.170 [A]
průřez kabelové trasy 0,3*0,7=0.210 [B]
chráničky (chráničky 2-3 § 4-5) 13,23+8,25=21.480 [C]
(A-C)*B=26.815 [D]</t>
  </si>
  <si>
    <t>chráničky (chráničky 2-3 § 4-5) 13,23+8,25=21.480 [A]
průřez chráničky 1,1*0,43-3*3,14*0,116*0,116=0.346 [B]
A*B=7.432 [C]</t>
  </si>
  <si>
    <t>chráničky (chráničky 2-3 § 4-5) 15+9=24.000 [A]
zaokrouhleno na výrobní délku 6 metrů
A*2=48.000 [B]</t>
  </si>
  <si>
    <t>ZAKRYTÍ KABELŮ VÝSTRAŽNOU FÓLIÍ ŠÍŘKY PŘES 20 DO 40 CM
výstražná fólie červená šířky 33 cm s nápisem "ACL Technology"</t>
  </si>
  <si>
    <t>kabelová trasa 149,17=149.170 [A]
chráničky (chráničky 2-3 § 4-5) 13,23+8,25=21.480 [B]
3% na zvlnění a prostřih 1,03=1.030 [C]
(2*A+3*B)*C=373.663 [D]</t>
  </si>
  <si>
    <t>ZAKRYTÍ KABELŮ PLASTOVOU DESKOU/PÁSEM ŠÍŘKY PŘES 20 DO 40 CM
plastová deska červená 1000x300x4 mm červená s nápisem "ACL Technology"</t>
  </si>
  <si>
    <t>kabelová trasa 149,17=149.170 [A]
chráničky (chráničky 2-3 § 4-5) 13,23+8,25=21.480 [B]
(A-B)*2=255.380 [C]
zaokrouhlení na celé desky C+0,62=256.000 [D]</t>
  </si>
  <si>
    <t>kabelová trasa 149,17=149.170 [A]
5% na zvlnění a prostřih 1,05=1.050 [B]
kabelová rezerva u spojky 7=7.000 [C]
rezerva a svislé části při sestupu do hlouboké trasy podél potoka 5=5.000 [D]
(A*B+2*C+2*D)*3=541.886 [E]</t>
  </si>
  <si>
    <t>1. Položka obsahuje:
– manipulace a uložení kabelu (do země, chráničky, kanálu, na rošty, na TV a pod.)
2. Položka neobsahuje:
– příchytky, spojky, koncovky, chráničky apod.
3. Způsob měření:
Měří se metr délkový.</t>
  </si>
  <si>
    <t>742H25</t>
  </si>
  <si>
    <t>KABEL NN ČTYŘ- A PĚTIŽÍLOVÝ AL S PLASTOVOU IZOLACÍ OD 150 DO 240 MM2
AYKY 3x240+120 mm2</t>
  </si>
  <si>
    <t>kabelová trasa 149,17=149.170 [A]
5% na zvlnění a prostřih 1,05=1.050 [B]
kabelová rezerva u spojky 7=7.000 [C]
rezerva a svislé části při sestupu do hlouboké trasy podél potoka 5=5.000 [D]
A*B+2*C+2*D=180.629 [E]</t>
  </si>
  <si>
    <t>742L25</t>
  </si>
  <si>
    <t>UKONČENÍ DVOU AŽ PĚTIŽÍLOVÉHO KABELU KABELOVOU SPOJKOU OD 150 DO 240 MM2
AYKY 3x240+120 mm2</t>
  </si>
  <si>
    <t>SO 430</t>
  </si>
  <si>
    <t>Přeložky veřejného osvětlení ul. Průmyslová</t>
  </si>
  <si>
    <t>1 kabel - délka výkopu (úseky 1-4 § 11-13) 47,29+66,28=113.570 [A]
průřez výkopu 1 kabel 0,35*0,2+0,05*0,05=0.073 [B]
chránička 2 otvory - (chránička 21-22) délka výkopu 10,06=10.060 [C]
průřez chráničky 2 otvory 0,5*1,31=0.655 [D]
základ sloupu do 12 m objem 1,6*0,85*0,85=1.156 [E]
základ sloupu 14 m objem 1,6*1,05*1,05=1.764 [F]
(A-C)*B+C*D+2*E+2*F=19.986 [G]</t>
  </si>
  <si>
    <t>OSTATNÍ POŽADAVKY - ZEMĚMĚŘIČSKÁ MĚŘENÍ
vytyčení stavby (každá křižovatka zvlášť)</t>
  </si>
  <si>
    <t>OSTATNÍ POŽADAVKY - ZEMĚMĚŘIČSKÁ MĚŘENÍ
zaměření skutečného provedení stavby (každá křižovatka zvlášť)</t>
  </si>
  <si>
    <t>OSTATNÍ POŽADAVKY - REVIZNÍ ZPRÁVY
výchozí revize elektrického zařízení (každá křižovatka zvlášť, po demontáži závěsného kabelu nutná nová výchozí revize)</t>
  </si>
  <si>
    <t>OSTATNÍ POŽADAVKY - REVIZNÍ ZPRÁVY
dokumentace stávajícího stavu navazujících a ponechávaných částí, každá křižovatka zvlášť</t>
  </si>
  <si>
    <t>OSTATNÍ POŽADAVKY - ODBORNÝ DOZOR
spolupráce se správcem, potřebné manipulace v rozvodu NN</t>
  </si>
  <si>
    <t>1 kabel - délka výkopu (úseky 1-4 § 11-13) 47,29+66,28=113.570 [A]
průřez výkopu 1 kabel 0,35*0,65+0,05*0,05=0.230 [B]
chránička 2 otvory - (chránička 21-22) délka výkopu 10,06=10.060 [C]
(A-C)*B=23.807 [G]</t>
  </si>
  <si>
    <t>1 kabel - délka výkopu (úseky 1-4 § 11-13) 47,29+66,28=113.570 [A]
průřez výkopu 1 kabel 0,35*0,65+0,05*0,05=0.230 [B]
chránička 2 otvory - (chránička 21-22) délka výkopu 10,06=10.060 [C]
zasypání děr po rozbytých základech 3*1,6*0,85*0,85=3.468 [D]
(A-C)*B+D=27.275 [E]</t>
  </si>
  <si>
    <t>chránička 2 otvory - (chránička 21-22) délka výkopu 10,06=10.060 [C]
průřez chráničky 2 otvory 0,5*1+0,05*0,31=0.516 [D]
C*D=5.191 [E]</t>
  </si>
  <si>
    <t>1 kabel - délka výkopu (úseky 1-4 § 11-13) 47,29+66,28=113.570 [A]
průřez výkopu 1 kabel 0,35*0,2+0,05*0,05=0.073 [B]
chránička 2 otvory - (chránička 21-22) délka výkopu 10,06=10.060 [C]
základ sloupu do 12 m objem 0,25=0.250 [E]
základ sloupu 14 m objem 0,3=0.300 [F]
(A-C)*B+2*E+2*F=8.656 [G]</t>
  </si>
  <si>
    <t>chránička 2 otvory - (chránička 21-22) délka výkopu 10,06=10.060 [C]
průřez chráničky 2 otvory 0,45*0,31-2*3,14*0,055*0,055=0.121 [D]
základ sloupu do 12 m objem 1,6*0,85*0,85=1.156 [E]
základ sloupu 14 m objem 1,6*1,05*1,05=1.764 [F]
C*D+2*E+2*F=7.057 [G]</t>
  </si>
  <si>
    <t>702211</t>
  </si>
  <si>
    <t>KABELOVÁ CHRÁNIČKA ZEMNÍ DN DO 100 MM
HDPE/HDPE 110/94 mm</t>
  </si>
  <si>
    <t>chránička 2 otvory - (chránička 21-22) délka výkopu 12=12.000 [A]
zaokrouhleno na výrobní délku 6 metrů
A*2=24.000 [B]</t>
  </si>
  <si>
    <t>1 kabel - délka výkopu (úseky 1-4 § 11-13) 47,29+66,28=113.570 [A]
3% na zvlnění a prostřih 1,03=1.030 [B]
A*B=116.977 [C]</t>
  </si>
  <si>
    <t>1 kabel - délka výkopu (úseky 1-4 § 11-13) 47,29+66,28=113.570 [A]
chránička 2 otvory - (chránička 21-22) délka výkopu 10,06=10.060 [B]
A-B=103.510 [C]
zaokrouhlení na celé desky C+0,49=104.000 [D]</t>
  </si>
  <si>
    <t>741911</t>
  </si>
  <si>
    <t>UZEMŇOVACÍ VODIČ V ZEMI FEZN DO 120 MM2
zemnící drát FeZn 10 mm</t>
  </si>
  <si>
    <t>1 kabel - délka výkopu (úseky 1-4 § 11-13) 47,29+66,28=113.570 [A]
5% na zvlnění a prostřih 1,05=1.050 [B]
rezerva a svislé části při zavedení do sloupu či skříně 3=3.000 [C]
A*B+10*C=149.249 [D]</t>
  </si>
  <si>
    <t>1. Položka obsahuje:
– přípravu podkladu pro osazení
– měření, dělení, spojování, tvarování
– ochranný nátěr spojů a při průchodu vodiče nad terén apod. dle příslušných norem
2. Položka neobsahuje:
– zemní práce
– ochranu vodiče - chráničky apod.
3. Způsob měření:
Měří se metr délkový.</t>
  </si>
  <si>
    <t>742242</t>
  </si>
  <si>
    <t>VEDENÍ VENKOVNÍ NN, ZÁVĚSNÝ KABEL NAD TŘI ŽÍLY OD 10 DO 25 MM2
AYKYz 4x25 mm2</t>
  </si>
  <si>
    <t>20+2*10=40.000 [A]</t>
  </si>
  <si>
    <t>1. Položka obsahuje:
– měření, roztahování, dělení, spojování, zakončení a pod.
– veškeré příslušenství
2. Položka neobsahuje:
X
3. Způsob měření:
Měří se metr délkový.</t>
  </si>
  <si>
    <t>742256</t>
  </si>
  <si>
    <t>VEDENÍ VENKOVNÍ NN, KOTEVNÍ SVORKA VČETNĚ UPEVNĚNÍ</t>
  </si>
  <si>
    <t>1. Položka obsahuje:
– veškeré příslušenství
2. Položka neobsahuje:
X
3. Způsob měření:
Udává se počet kusů kompletní konstrukce nebo práce.</t>
  </si>
  <si>
    <t>742H12</t>
  </si>
  <si>
    <t>KABEL NN ČTYŘ- A PĚTIŽÍLOVÝ CU S PLASTOVOU IZOLACÍ OD 4 DO 16 MM2
CYKY 4x10 mm2</t>
  </si>
  <si>
    <t>742L12</t>
  </si>
  <si>
    <t>UKONČENÍ DVOU AŽ PĚTIŽÍLOVÉHO KABELU V ROZVADĚČI NEBO NA PŘÍSTROJI OD 4 DO 16 MM2
CYKy 4x10 mm2</t>
  </si>
  <si>
    <t>742L13</t>
  </si>
  <si>
    <t>UKONČENÍ DVOU AŽ PĚTIŽÍLOVÉHO KABELU V ROZVADĚČI NEBO NA PŘÍSTROJI OD 25 DO 50 MM2
AYKYz 4x25 mm2</t>
  </si>
  <si>
    <t>742Z14</t>
  </si>
  <si>
    <t>DEMONTÁŽ PODPĚRNÝCH IZOLÁTORŮ
demontáž kotevní svorky včetně upevnění</t>
  </si>
  <si>
    <t>742Z23</t>
  </si>
  <si>
    <t>DEMONTÁŽ KABELOVÉHO VEDENÍ NN
závěsný kabel AYKYz 4x25 mm2</t>
  </si>
  <si>
    <t>1. Položka obsahuje:
– všechny náklady na demontáž stávajícího zařízení se všemi pomocnými doplňujícími
úpravami pro jeho likvidaci
– naložení vybouraného materiálu na dopravní prostředek
2. Položka neobsahuje:
– odvoz vybouraného materiálu
– poplatek za likvidaci odpadů (nacení se dle SSD 0)
3. Způsob měření:
Měří se metr délkový.</t>
  </si>
  <si>
    <t>743122</t>
  </si>
  <si>
    <t>OSVĚTLOVACÍ STOŽÁR  PEVNÝ ŽÁROVĚ ZINKOVANÝ DÉLKY PŘES 6,5 DO 12 M
závěsná výška svítidla 8 metrů, sloup zesílený se zvýšenou odolností proti větru</t>
  </si>
  <si>
    <t>1. Položka obsahuje:
– základovou konstrukci a veškeré příslušenství
– připojovací svorkovnici ve třídě izolace II ( pro 2x svítidlo ) a kabelové vedení ke svítidlům
– uzavírací nátěr, technický popis viz. projektová dokumentace
2. Položka neobsahuje:
– zemní práce,  betonový základ, svítidlo, výložník
3. Způsob měření:
Udává se počet kusů kompletní konstrukce nebo práce.</t>
  </si>
  <si>
    <t>OSVĚTLOVACÍ STOŽÁR  PEVNÝ ŽÁROVĚ ZINKOVANÝ DÉLKY PŘES 6,5 DO 12 M
závěsná výška svítidla 101 metrů, sloup zesílený se zvýšenou odolností proti větru</t>
  </si>
  <si>
    <t>743123</t>
  </si>
  <si>
    <t>OSVĚTLOVACÍ STOŽÁR  PEVNÝ ŽÁROVĚ ZINKOVANÝ DÉLKY PŘES 12,5 DO 15 M
závěsná výška svítidla 14 metrů, sloup zesílený se zvýšenou odolností proti větru</t>
  </si>
  <si>
    <t>743151</t>
  </si>
  <si>
    <t>OSVĚTLOVACÍ STOŽÁR  - STOŽÁROVÁ ROZVODNICE S 1-2 JISTÍCÍMI PRVKY</t>
  </si>
  <si>
    <t>1. Položka obsahuje:
– veškeré příslušenství, technický popis viz. projektová dokumentace
2. Položka neobsahuje:
X
3. Způsob měření:
Udává se počet kusů kompletní konstrukce nebo práce.</t>
  </si>
  <si>
    <t>743311</t>
  </si>
  <si>
    <t>VÝLOŽNÍK PRO MONTÁŽ SVÍTIDLA NA STOŽÁR JEDNORAMENNÝ DÉLKA VYLOŽENÍ DO 1 M
výložník 0,5 metru rovný (dálniční)</t>
  </si>
  <si>
    <t>1. Položka obsahuje:
– veškeré příslušenství a uzavírací nátěr, technický popis viz. projektová dokumentace
2. Položka neobsahuje:
X
3. Způsob měření:
Udává se počet kusů kompletní konstrukce nebo práce.</t>
  </si>
  <si>
    <t>743313</t>
  </si>
  <si>
    <t>VÝLOŽNÍK PRO MONTÁŽ SVÍTIDLA NA STOŽÁR JEDNORAMENNÝ DÉLKA VYLOŽENÍ PŘES 2 M
výložník 3 metry rovný (dálniční)</t>
  </si>
  <si>
    <t>743321</t>
  </si>
  <si>
    <t>VÝLOŽNÍK PRO MONTÁŽ SVÍTIDLA NA STOŽÁR DVOURAMENNÝ DÉLKA VYLOŽENÍ DO 1 M
výložník 2x0,5m/180° rovný (dálniční)</t>
  </si>
  <si>
    <t>743553</t>
  </si>
  <si>
    <t>SVÍTIDLO VENKOVNÍ VŠEOBECNÉ LED, MIN. IP 44, PŘES 25 DO 45 W
světelná část IP65, do 6 klm, náhradní teplota barvy světla 3000K, rozlišitelnost barev 80 až 100 %</t>
  </si>
  <si>
    <t>1. Položka obsahuje:
– zdroj a veškeré příslušenství
– technický popis viz. projektová dokumentace
2. Položka neobsahuje:
X
3. Způsob měření:
Udává se počet kusů kompletní konstrukce nebo práce.</t>
  </si>
  <si>
    <t>743554</t>
  </si>
  <si>
    <t>SVÍTIDLO VENKOVNÍ VŠEOBECNÉ LED, MIN. IP 44, PŘES 45 W
světelná část IP65, do 15 klm, náhradní teplota barvy světla 3000K, rozlišitelnost barev 80 až 100 %</t>
  </si>
  <si>
    <t>DEMONTÁŽ OSVĚTLOVACÍHO STOŽÁRU ULIČNÍHO VÝŠKY DO 15 M</t>
  </si>
  <si>
    <t>743Z35</t>
  </si>
  <si>
    <t>DEMONTÁŽ SVÍTIDLA Z OSVĚTLOVACÍHO STOŽÁRU VÝŠKY DO 15 M
vysokotlaké sodíkové, včetně zdroje světla, včetně ekologické likvidace</t>
  </si>
  <si>
    <t>DEMONTÁŽ SVÍTIDLA Z OSVĚTLOVACÍHO STOŽÁRU VÝŠKY DO 15 M
pouze inertní materiály, včetně ekologické likvidace</t>
  </si>
  <si>
    <t>VYBOURÁNÍ ČÁSTÍ KONSTRUKCÍ BETON
rozbití základů</t>
  </si>
  <si>
    <t>3*1,6*0,85*0,85=3.468 [A]</t>
  </si>
  <si>
    <t>SO 431</t>
  </si>
  <si>
    <t>Veřejné osvětlení okružní křižovatky -  komunikace východ</t>
  </si>
  <si>
    <t>1 kabel - délka výkopu 182,44=182.440 [A]
2 kabely - délka výkopu 13,49=13.490 [B]
průřez výkopu 1-2 kabely 0,35*0,2+0,05*0,05=0.073 [C]
chránička 2 otvory - (chráničky 11-12 § 13-14 § 15-16) délka výkopu 18,04+21,65+17,22=56.910 [D]
průřez chráničky 2 otvory 0,5*1,31=0.655 [E]
základ sloupu 12 m objem 1,6*0,85*0,85=1.156 [F]
základ zapínacího místa objem 0,5*1,25*0,75=0.469 [G]
(A+B-D)*C+D*E+4*F+G=52.518 [H]</t>
  </si>
  <si>
    <t>1 kabel - délka výkopu 182,44=182.440 [A]
2 kabely - délka výkopu 13,49=13.490 [B]
průřez výkopu 1-2 kabely 0,35*0,65=0.228 [C]
chránička 2 otvory - (chráničky 11-12 § 13-14 § 15-16) délka výkopu 18,04+21,65+17,22=56.910 [D]
(A+B-D)*C=31.697 [H]</t>
  </si>
  <si>
    <t>chránička 2 otvory - (chráničky 11-12 § 13-14 § 15-16) délka výkopu 18,04+21,65+17,22=56.910 [D]
průřez chráničky 2 otvory 0,5*1+0,05*0,31=0.516 [E]
D*E=29.366 [H]</t>
  </si>
  <si>
    <t>1 kabel - délka výkopu 182,44=182.440 [A]
2 kabely - délka výkopu 13,49=13.490 [B]
průřez výkopu 1-2 kabely 0,35*0,2+0,05*0,05=0.073 [C]
chránička 2 otvory - (chráničky 11-12 § 13-14 § 15-16) délka výkopu 18,04+21,65+17,22=56.910 [D]
základ sloupu 12 m objem 0,25=0.250 [F]
(A+B-D)*C+4*F=11.148 [G]</t>
  </si>
  <si>
    <t>chránička 2 otvory - (chráničky 11-12 § 13-14 § 15-16) délka výkopu 18,04+21,65+17,22=56.910 [D]
průřez chráničky 2 otvory 0,45*0,31-2*3,14*0,055*0,055=0.121 [E]
základ sloupu 12 m objem 1,6*0,85*0,85=1.156 [F]
základ zapínacího místa objem 0,5*1,25*0,75=0.469 [G]
D*E+4*F+G=11.979 [H]</t>
  </si>
  <si>
    <t>chránička 2 otvory - (chráničky 11-12 § 13-14 § 15-16) délka výkopu 21+24+18=63.000 [A]
zaokrouhleno na výrobní délku 6 metrů
A*2=126.000 [B]</t>
  </si>
  <si>
    <t>1 kabel - délka výkopu 182,44=182.440 [A]
2 kabely - délka výkopu 13,49=13.490 [B]
3% na zvlnění a prostřih 1,03=1.030 [C]
(A+B)*C=201.808 [D]</t>
  </si>
  <si>
    <t>1 kabel - délka výkopu 182,44=182.440 [A]
2 kabely - délka výkopu 13,49=13.490 [B]
chránička 2 otvory - (chráničky 11-12 § 13-14 § 15-16) délka výkopu 18,04+21,65+17,22=56.910 [C]
A+B-C=139.020 [D]
zaokrouhlení na celé desky D+0,98=140.000 [E]</t>
  </si>
  <si>
    <t>1 kabel - délka výkopu 182,44=182.440 [A]
2 kabely - délka výkopu 13,49=13.490 [B]
5% na zvlnění a prostřih 1,05=1.050 [C]
rezerva a svislé části při zavedení do sloupu či skříně 3=3.000 [D]
(A+B)*C+8*D=229.727 [E]</t>
  </si>
  <si>
    <t>1 kabel - délka výkopu 182,44=182.440 [A]
2 kabely - délka výkopu 13,49=13.490 [B]
5% na zvlnění a prostřih 1,05=1.050 [C]
rezerva a svislé části při zavedení do sloupu či skříně 3=3.000 [D]
(A+2*B)*C+10*D=249.891 [E]</t>
  </si>
  <si>
    <t>OSVĚTLOVACÍ STOŽÁR  PEVNÝ ŽÁROVĚ ZINKOVANÝ DÉLKY PŘES 6,5 DO 12 M
závěsná výška svítidla 12 metrů, sloup zesílený se zvýšenou odolností proti větru</t>
  </si>
  <si>
    <t>743711</t>
  </si>
  <si>
    <t>ROZVADĚČ PRO VEŘEJNÉ OSVĚTLENÍ S MĚŘENÍM SPOTŘEBY EL. ENERGIE DO 4 KS TŘÍFÁZOVÝCH VĚTVÍ
spínání hodinami s celoročním programováním, tři vývody do 3x25A/4x25mm2, v rozvaděči světlo a zásuvka jednofázová 230V
včetně pilíře plastového</t>
  </si>
  <si>
    <t>1. Položka obsahuje:
– instalaci rozvaděče do terénu/rozvodny včetně nastavení a oživení, zhotovení výrobní
dokumentace
– technický popis viz. projektová dokumentace
2. Položka neobsahuje:
– zemní práce
3. Způsob měření:
Udává se počet kusů kompletní konstrukce nebo práce.</t>
  </si>
  <si>
    <t>744I01</t>
  </si>
  <si>
    <t>POJISTKOVÁ VLOŽKA DO 160 A
PH000/25A</t>
  </si>
  <si>
    <t>1. Položka obsahuje:
– technický popis viz. projektová dokumentace
2. Položka neobsahuje:
X
3. Způsob měření:
Udává se počet kusů kompletní konstrukce nebo práce.</t>
  </si>
  <si>
    <t>SO 433</t>
  </si>
  <si>
    <t>Vedení NN 0,4kV - průmyslová zóna Jih</t>
  </si>
  <si>
    <t>Ostatní KCE a práce</t>
  </si>
  <si>
    <t>OSTATNÍ POŽADAVKY - ZEMĚMĚŘIČSKÁ MĚŘENÍ
Vytýčení stávajících sítí na staveništi</t>
  </si>
  <si>
    <t xml:space="preserve">HM        </t>
  </si>
  <si>
    <t>OSTATNÍ POŽADAVKY - ZEMĚMĚŘIČSKÁ MĚŘENÍ
Vytýčení trasy pokládaného kabelu</t>
  </si>
  <si>
    <t>OSTATNÍ POŽADAVKY - GEODETICKÉ ZAMĚŘENÍ
geod. zaměření  skutečného stavu pokládky kabelu</t>
  </si>
  <si>
    <t>a</t>
  </si>
  <si>
    <t>OSTATNÍ POŽADAVKY - VYPRACOVÁNÍ DOKUMENTACE
Vypracování dokumentace skutečného stavu pokládky kabelu pro investora vč. předání  v titěné formě i na CD-R</t>
  </si>
  <si>
    <t>b</t>
  </si>
  <si>
    <t>OSTATNÍ POŽADAVKY - VYPRACOVÁNÍ DOKUMENTACE
Vypracování dokumentace skutečného stavu pokládky kabelu pro správce kabelu vč. předání  v titěné formě i na CD-R</t>
  </si>
  <si>
    <t>OSTATNÍ POŽADAVKY - ODBORNÝ DOZOR
Dozor správce při vytýčení trasy a  v před zháihozem trasy</t>
  </si>
  <si>
    <t>HLOUBENÍ RÝH ŠÍŘ DO 2M PAŽ I NEPAŽ TŘ. I
- výkop rýhy 35/80cm
- výkop rýhy 50/120cm</t>
  </si>
  <si>
    <t>0.35*0.8*568=159.040 [A]         výkop rýhy 35/80cm
0.5*1.2*32=19.200 [B]               výkop rýhy 50/120cm
A+B=178.240 [C]</t>
  </si>
  <si>
    <t>ULOŽENÍ SYPANINY DO NÁSYPŮ A NA SKLÁDKY BEZ ZHUTNĚNÍ
- včetně naložení a dovozu bez ohledu na vzdálenost</t>
  </si>
  <si>
    <t>0.35*0.2*568=39.760 [A]         výkop rýhy 35/80cm
0.5*0.3*32=4.800 [B]               výkop rýhy 50/120cm
A+B=44.560 [C]</t>
  </si>
  <si>
    <t>ZÁSYP JAM A RÝH ZEMINOU SE ZHUTNĚNÍM
- zásyp kabelové rýhy 35/80cm
- zásyp kabelové rýhy 50/120cm</t>
  </si>
  <si>
    <t>0.35*0.6*568=119.280 [A]         výkop rýhy 35/80cm
0.5*0.9*32=14.400 [B]               výkop rýhy 50/120cm
A+B=133.680 [C]</t>
  </si>
  <si>
    <t>PODKLADNÍ A VÝPLŇOVÉ VRSTVY Z KAMENIVA TĚŽENÉHO
- kabelové lože z prosátého písku</t>
  </si>
  <si>
    <t>568*0,35*0,2=39.760 [A]</t>
  </si>
  <si>
    <t>Práce PSV</t>
  </si>
  <si>
    <t>701004</t>
  </si>
  <si>
    <t>VYHLEDÁVACÍ MARKER ZEMNÍ
- marker pro zjištění polohy kabelu</t>
  </si>
  <si>
    <t>1. Položka obsahuje:
– obsahuje i demontáž po skončení provizorního stavu
– dopravu do skladu nebo na likvidaci
– obrátkovost, opotřebení zapůjčeného materiálu
– poplatek za likvidaci odpadů, pokud je materiál likvidován
2. Položka neobsahuje:
X
3. Způsob měření:
Udává se počet kusů kompletní konstrukce nebo práce.</t>
  </si>
  <si>
    <t>ZAKRYTÍ KABELŮ VÝSTRAŽNOU FÓLIÍ ŠÍŘKY PŘES 20 DO 40 CM
- výstražná fólie červená šířka 33cm</t>
  </si>
  <si>
    <t>1*600=600.000 [A]</t>
  </si>
  <si>
    <t>ZAKRYTÍ KABELŮ PLASTOVOU DESKOU/PÁSEM ŠÍŘKY PŘES 20 DO 40 CM
300x500x3mm</t>
  </si>
  <si>
    <t>1*568=568.000 [A]</t>
  </si>
  <si>
    <t>UZEMŇOVACÍ VODIČ V ZEMI FEZN DO 120 MM2
- pásek FeZn30/4mm</t>
  </si>
  <si>
    <t>2*50=100.000 [A]</t>
  </si>
  <si>
    <t>KABEL NN ČTYŘ- A PĚTIŽÍLOVÝ AL S PLASTOVOU IZOLACÍ OD 150 DO 240 MM2
- kabel AYKY 3x240+120mm2</t>
  </si>
  <si>
    <t>600*1.05+3*4+2*10=662.000 [A]</t>
  </si>
  <si>
    <t>742L15</t>
  </si>
  <si>
    <t>UKONČENÍ DVOU AŽ PĚTIŽÍLOVÉHO KABELU V ROZVADĚČI NEBO NA PŘÍSTROJI OD 150 DO 240 MM2
- ukončení kabelu 4x240mm2 na přístroji nebo v rozvaděči</t>
  </si>
  <si>
    <t>1*6=6.000 [A]</t>
  </si>
  <si>
    <t>UKONČENÍ DVOU AŽ PĚTIŽÍLOVÉHO KABELU KABELOVOU SPOJKOU OD 150 DO 240 MM2
- spojka pro kabel 4x240mm2</t>
  </si>
  <si>
    <t>743E21</t>
  </si>
  <si>
    <t>SKŘÍŇ ROZPOJOVACÍ POJISTKOVÁ DO 400 A, DO 240 MM2, V KOMPAKTNÍM PILÍŘI S POJISTKOVÝMI SPODKY S 2-4 SADAMI JISTÍCÍCH PRVKŮ
- skříň pojistková rozpojovací kompaktní DCK typ SR402/NKW2 - 4x poj. spodky vel. 2 vč.  18 ks  pojistek nožových PN2-315A gG</t>
  </si>
  <si>
    <t>1*2=2.000 [A]</t>
  </si>
  <si>
    <t>1. Položka obsahuje:
– instalaci do terénu vč. prefabrikovaného základu a zapojení
– technický popis viz. projektová dokumentace
2. Položka neobsahuje:
– zemní práce
3. Způsob měření:
Udává se počet kusů kompletní konstrukce nebo práce.</t>
  </si>
  <si>
    <t>87633</t>
  </si>
  <si>
    <t>CHRÁNIČKY Z TRUB PLASTOVÝCH DN DO 150MM
- trubka KOPOS Kopoflex 110/94mm</t>
  </si>
  <si>
    <t>2*55=110.000 [A]</t>
  </si>
  <si>
    <t>OBETONOVÁNÍ POTRUBÍ Z PROSTÉHO BETONU DO C25/30
-  obetonování chrániček, beton C 25/30-XA1</t>
  </si>
  <si>
    <t>0.5*0.3*32-3.14*0.055*0.055*32=4.496 [A]</t>
  </si>
  <si>
    <t>SO 441</t>
  </si>
  <si>
    <t>Přeložka VO na silnici I/14</t>
  </si>
  <si>
    <t>Položka 132733: (14.4)*2=28.800 [A]</t>
  </si>
  <si>
    <t>OSTATNÍ POŽADAVKY - ZEMĚMĚŘIČSKÁ MĚŘENÍ
Vytyčení stavby a inženýrských sítí.</t>
  </si>
  <si>
    <t>OSTATNÍ POŽADAVKY - ZEMĚMĚŘIČSKÁ MĚŘENÍ
Zaměření skutečného provedení stavby</t>
  </si>
  <si>
    <t>OSTATNÍ POŽADAVKY - REVIZNÍ ZPRÁVY
Dokumentace stávajícího stavu navazujících a ponechávaných částí.</t>
  </si>
  <si>
    <t>OSTATNÍ POŽADAVKY - ODBORNÝ DOZOR
Spolupráce se správcem, potřebné manipulace v rozvodu NN.</t>
  </si>
  <si>
    <t>121103</t>
  </si>
  <si>
    <t>SEJMUTÍ ORNICE NEBO LESNÍ PŮDY S ODVOZEM DO 3KM
Odvoz na mezideponii.</t>
  </si>
  <si>
    <t>80*0.35*0.15=4.200 [A]</t>
  </si>
  <si>
    <t>VYKOPÁVKY ZE ZEMNÍKŮ A SKLÁDEK TŘ. I, ODVOZ DO 3KM
Zpětná doprava materiálu pro zásyp rýhy a pro zpětné uložení ornice.</t>
  </si>
  <si>
    <t>44.4-14.4=30.000 [A]
80*0.35*0.15=4.200 [B]
Celkem: A+B=34.200 [C]</t>
  </si>
  <si>
    <t>HLOUBENÍ RÝH ŠÍŘ DO 2M PAŽ I NEPAŽ TŘ. I
Výkop rýhy pro kabel 35/80 cm, resp. 50/110 cm.
Odvoz na mezideponii v místě stavby.
Odvoz přebytků na řízenou skládku, bez ohledu na vzdálenost.
Položka bude čerpána na základě skutečnosti.</t>
  </si>
  <si>
    <t>Viz 899524: 14.4=14.400 [A]</t>
  </si>
  <si>
    <t>HLOUBENÍ RÝH ŠÍŘ DO 2M PAŽ I NEPAŽ TŘ. I, ODVOZ DO 3KM
Výkop rýhy pro kabel 35/80 cm, resp. 50/110 cm.
Odvoz na mezideponii v místě stavby.
Včetně případného pažení.</t>
  </si>
  <si>
    <t>80*0.35*0.8=22.400 [A]
40*0.5*1.1=22.000 [B]
Celkem: A+B=44.400 [C]
C-14.4=30.000 [D]</t>
  </si>
  <si>
    <t>ULOŽENÍ SYPANINY DO NÁSYPŮ A NA SKLÁDKY BEZ ZHUTNĚNÍ
Uložení na mezideponie.</t>
  </si>
  <si>
    <t>121103: 4.2=4.200 [A]
132733: 44.4=44.400 [B]
Celkem: A+B=48.600 [C]</t>
  </si>
  <si>
    <t>14.4=14.400 [A]</t>
  </si>
  <si>
    <t>ZÁSYP JAM A RÝH ZEMINOU SE ZHUTNĚNÍM
Zpětný zásyp rýhy dle PD.</t>
  </si>
  <si>
    <t>44.4-14.4=30.000 [A]</t>
  </si>
  <si>
    <t>ROZPROSTŘENÍ ORNICE VE SVAHU V TL DO 0,15M</t>
  </si>
  <si>
    <t>80*0.35=28.000 [A]</t>
  </si>
  <si>
    <t>KABELOVÁ CHRÁNIČKA ZEMNÍ DN DO 100 MM
Ochranná ohebná trubka, např Kopoflex KF 09075</t>
  </si>
  <si>
    <t>80=80.000 [A]</t>
  </si>
  <si>
    <t>KABELOVÁ CHRÁNIČKA ZEMNÍ DN PŘES 100 DO 200 MM
Např. KF 09110.</t>
  </si>
  <si>
    <t>ZAKRYTÍ KABELŮ VÝSTRAŽNOU FÓLIÍ ŠÍŘKY PŘES 20 DO 40 CM
Výstražná fólie červená šířky 33 cm s nápisem "veřejné osvětlení"</t>
  </si>
  <si>
    <t>120=120.000 [A]</t>
  </si>
  <si>
    <t>UZEMŇOVACÍ VODIČ V ZEMI FEZN DO 120 MM2
Uzemňovací pásek FeZn 30/40, uložení volně do výkopu.</t>
  </si>
  <si>
    <t>KABEL NN ČTYŘ- A PĚTIŽÍLOVÝ CU S PLASTOVOU IZOLACÍ OD 4 DO 16 MM2
CYKY J 4x10</t>
  </si>
  <si>
    <t>UKONČENÍ DVOU AŽ PĚTIŽÍLOVÉHO KABELU V ROZVADĚČI NEBO NA PŘÍSTROJI OD 4 DO 16 MM2</t>
  </si>
  <si>
    <t>742L22</t>
  </si>
  <si>
    <t>UKONČENÍ DVOU AŽ PĚTIŽÍLOVÉHO KABELU KABELOVOU SPOJKOU OD 4 DO 16 MM2
CYKY 4x10.
Ukončení kabelu CYKY 4x10 smršťovací záklopkou, vč. zapojení vodičů.</t>
  </si>
  <si>
    <t>DEMONTÁŽ KABELOVÉHO VEDENÍ NN
Odpojení kabelu CYKY 4x10 ve stožáru.</t>
  </si>
  <si>
    <t>74F322</t>
  </si>
  <si>
    <t>REVIZNÍ ZPRÁVA
Výchozí revize elektrického zařízení</t>
  </si>
  <si>
    <t>1. Položka obsahuje:
– revizi autorizovaným revizním technikem na zařízeních tra ního vedení podle požadavku ČSN, včetně hodnocení
2. Položka neobsahuje:
X
3. Způsob měření:
Udává se počet kusů kompletní konstrukce nebo práce.</t>
  </si>
  <si>
    <t>75A217</t>
  </si>
  <si>
    <t>ZATAŽENÍ A SPOJKOVÁNÍ KABELŮ DO 12 PÁRŮ - MONTÁŽ
Zatažení kabelu do ochranné trubky.</t>
  </si>
  <si>
    <t xml:space="preserve">KMPÁR     </t>
  </si>
  <si>
    <t>120/1000=0.120 [A]</t>
  </si>
  <si>
    <t>1. Položka obsahuje:
– uložení kabelu zatažením, dodávka a zhotovení plastové spojky včetně dodávky v počtu 3 kusy na 1 km kabelu, příprava spojovacího přípravku, spojení žil kabelu, kontrola správnosti spojení žil, vysušení, zajištění přívodu el. energie, zatavení konců kabelu a svaření středu spojky
– kontrolní a závěrečné měření na kabelu pro rozvod signalizace, zapojení po měření
– dodávka štítku průběhu v počtu 2 ks na 1 km kabelu včetně montáže, montáž
označovacího štítku kabelové spojky a kabelové formy, dodávka a montáž kabelových
objímek
– veškeré potřebné mechanizmy, jejich obsluhu a pořízení všech potřebných materiálů, přesun hmot
2. Položka neobsahuje:
X
3. Způsob měření:
Měří se n-násobky páru vodičů na kilometr.</t>
  </si>
  <si>
    <t>75A218</t>
  </si>
  <si>
    <t>ZATAŽENÍ A SPOJKOVÁNÍ KABELŮ DO 12 PÁRŮ - DEMONTÁŽ
Vytažení kabelu CYKY 4x10 z ochranné trubky.</t>
  </si>
  <si>
    <t>100/1000=0.100 [A]</t>
  </si>
  <si>
    <t>1. Položka obsahuje:
– demontáž kabelu, plastové spojky v počtu 3 kusy na 1 km kabelu, štítku průběhu v počtu 2 ks na 1 km kabelu, označovacího štítku kabelové spojky a kabelové formy
– veškeré potřebné mechanizmy, jejich obsluhu a přesun hmot.
– naložení vybouraného materiálu na dopravní prostředek
– odvoz vybouraného materiálu do skladu nebo na likvidaci
2. Položka neobsahuje:
– poplatek za likvidaci odpadů (nacení se dle SSD 0)
3. Způsob měření:
Měří se n-násobky páru vodičů na kilometr.</t>
  </si>
  <si>
    <t>OBETONOVÁNÍ POTRUBÍ Z PROSTÉHO BETONU DO C25/30
Obetonování chráničky pod komunikací a propustkem.
C25/30-XA1</t>
  </si>
  <si>
    <t>80*(0.35*0.3-3.14*0.0375*0.0375)=8.047 [A]
40*(0.5*0.3-3.14*0.055*0.055)=5.620 [B]
Celkem: A+B=13.667 [C]</t>
  </si>
  <si>
    <t>SO 442</t>
  </si>
  <si>
    <t>Přeložky VO podél společné stezky</t>
  </si>
  <si>
    <t>Položka 96615: 4.913*2.5=12.283 [A]</t>
  </si>
  <si>
    <t>12.6*2=25.200 [A]</t>
  </si>
  <si>
    <t>SEJMUTÍ ORNICE NEBO LESNÍ PŮDY S ODVOZEM DO 3KM</t>
  </si>
  <si>
    <t>120*0.35*0.15=6.300 [A]</t>
  </si>
  <si>
    <t>VYKOPÁVKY ZE ZEMNÍKŮ A SKLÁDEK TŘ. I, ODVOZ DO 3KM
Zásyp jam po odstranění stožárů VO.
Zpětná doprava materiálu pro zásyp rýhy a pro zpětné uložení ornice.</t>
  </si>
  <si>
    <t>Zásyp jam: 4*0.85*0.85*1.7=4.913 [A]
Položka 121103: 120*0.35*0.15=6.300 [B]
Položka 132733: 120*0.35*0.8-120*0.35*0.3=21.000 [C]
Celkem: A+B+C=32.213 [D]</t>
  </si>
  <si>
    <t>120*0.35*0.3=12.600 [A]</t>
  </si>
  <si>
    <t>HLOUBENÍ RÝH ŠÍŘ DO 2M PAŽ I NEPAŽ TŘ. I, ODVOZ DO 3KM
Výkop rýhy pro kabel 35/80 cm.
Odvoz na mezideponii v místě stavby.
Včetně případného pažení.</t>
  </si>
  <si>
    <t>120*0.35*0.8-120*0.35*0.3=21.000 [A]</t>
  </si>
  <si>
    <t>121103: 42*0.15=6.300 [A]
131733: 4.913=4.913 [B]
132733: 44.4=44.400 [C]
Celkem: A+B+C=55.613 [D]</t>
  </si>
  <si>
    <t>12.6=12.600 [A]</t>
  </si>
  <si>
    <t xml:space="preserve">132733: 21=21.000 [A]
96615: 4*0.85*0.85*1.7=4.913 [B]
Celkem: A+B=25.913 [C]
 </t>
  </si>
  <si>
    <t>OBSYP POTRUBÍ A OBJEKTŮ Z NAKUPOVANÝCH MATERIÁLŮ
Obsyp pískem 0/4 v místě základu stožáru.</t>
  </si>
  <si>
    <t>4*(3.14*0.15*0.15-3.14*0.05*0.05)*1.5=0.377 [A]</t>
  </si>
  <si>
    <t>120*0.35=42.000 [A]</t>
  </si>
  <si>
    <t>461315</t>
  </si>
  <si>
    <t>PATKY Z PROSTÉHO BETONU C30/37
Betonový základ stožáru C30/37-XF4, včetně límce a případného podkladního betonu.</t>
  </si>
  <si>
    <t>Základ stožáru: 4*1.7*0.85*0.85-4*3.14*0.15*0.15*1.6=4.461 [A]
Zátka: 4*(3.14*0.15*0.15-3.14*0.05*0.05)*0.1=0.025 [B]
Celkem: A+B=4.486 [C]</t>
  </si>
  <si>
    <t>140=140.000 [A]</t>
  </si>
  <si>
    <t>ZAKRYTÍ KABELŮ VÝSTRAŽNOU FÓLIÍ ŠÍŘKY PŘES 20 DO 40 CM</t>
  </si>
  <si>
    <t>741811</t>
  </si>
  <si>
    <t>UZEMŇOVACÍ VODIČ NA POVRCHU FEZN DO 120 MM2
Odbočení kulatinou FeZn 10 mm u stožárů včetně montáže do změmě, svorek, zalití svorek asfaltem a zapojení</t>
  </si>
  <si>
    <t>4*2.5=10.000 [A]</t>
  </si>
  <si>
    <t>1. Položka obsahuje:
– uchycení vodiče na povrch vč. podpěr, konzol, svorek a pod.
– měření, dělení, spojování
– nátěr
2. Položka neobsahuje:
X
3. Způsob měření:
Měří se metr délkový.</t>
  </si>
  <si>
    <t>742162</t>
  </si>
  <si>
    <t>VEDENÍ SPOJOVACÍ, PODPĚRNÝ IZOLÁTOR NN VENKOVNÍ
Montáž kotevní svorky včetně upevnění</t>
  </si>
  <si>
    <t>1. Položka obsahuje:
– upevnění vč. veškerého příslušenství
2. Položka neobsahuje:
X
3. Způsob měření:
Udává se počet kusů kompletní konstrukce nebo práce.</t>
  </si>
  <si>
    <t>DEMONTÁŽ PODPĚRNÝCH IZOLÁTORŮ
Demontáž kotevní svorky včetně upevnění</t>
  </si>
  <si>
    <t>OSVĚTLOVACÍ STOŽÁR  PEVNÝ ŽÁROVĚ ZINKOVANÝ DÉLKY PŘES 6,5 DO 12 M
Zpětná montáž stožáru VO.
Včetně výložníku. Kompletní provedení, včetně ioětovného zapojení konců kabelů.</t>
  </si>
  <si>
    <t>SVÍTIDLO VENKOVNÍ VŠEOBECNÉ LED, MIN. IP 44, PŘES 25 DO 45 W
Zpětná montáž svítidla.
Kompletní provedení.</t>
  </si>
  <si>
    <t>DEMONTÁŽ OSVĚTLOVACÍHO STOŽÁRU ULIČNÍHO VÝŠKY DO 15 M
Demontáž stožáru VO - K6, včetně základu.
Uložení stožáru na mezideponii.
Včetně výložníku. Kompletní provedení.</t>
  </si>
  <si>
    <t>DEMONTÁŽ SVÍTIDLA Z OSVĚTLOVACÍHO STOŽÁRU VÝŠKY DO 15 M
Demontáž LED svítidla na stožáru.
Uložení na mezideponii.
Kompletní provedení.</t>
  </si>
  <si>
    <t>REVIZNÍ ZPRÁVA
Výchozí revize elektrického zařízení - kompletní provedení.</t>
  </si>
  <si>
    <t>140/1000=0.140 [A]</t>
  </si>
  <si>
    <t>45/1000=0.045 [A]</t>
  </si>
  <si>
    <t>POTRUBÍ Z TRUB PLASTOVÝCH ODPADNÍCH DN DO 300MM
Trubka pro osazení a vystředění stožáru VO délka 1,6m/stožár
Kompletní dodávka, včetně vymezovacích klínů, otvorů apod.</t>
  </si>
  <si>
    <t>4*1.6=6.400 [A]</t>
  </si>
  <si>
    <t>OBETONOVÁNÍ POTRUBÍ Z PROSTÉHO BETONU DO C25/30
Obetonování ochranné trubky.
C25/30-XA1</t>
  </si>
  <si>
    <t>120*(0.35*0.3-3.14*0.0375*0.0375)=12.070 [A]</t>
  </si>
  <si>
    <t>4*0.85*0.85*1.7=4.913 [A]</t>
  </si>
  <si>
    <t>SO 467</t>
  </si>
  <si>
    <t>Přeložky sdělovacího vedení Telco Pro Services - komunikace východ</t>
  </si>
  <si>
    <t>SO 467.1</t>
  </si>
  <si>
    <t>HLOUBENÍ JAM ZAPAŽ I NEPAŽ TŘ II
sondy pro zjištění polohy stáv.ved.,(1x1x1,5 m)- 2 ks</t>
  </si>
  <si>
    <t>1*1*1,5*2=3.000 [A]</t>
  </si>
  <si>
    <t>HLOUBENÍ RÝH ŠÍŘ DO 2M PAŽ I NEPAŽ TŘ. II
- volný terén výkop 0,35x0,70</t>
  </si>
  <si>
    <t>(690-81)*0,35*0,7=149.205 [A]</t>
  </si>
  <si>
    <t>HLOUBENÍ RÝH ŠÍŘ DO 2M PAŽ I NEPAŽ TŘ. II
- vozovka 0,5x1,4</t>
  </si>
  <si>
    <t>(26+17+24+14)*0,5*1,4=56.700 [B]</t>
  </si>
  <si>
    <t>ULOŽENÍ SYPANINY DO NÁSYPŮ A NA SKLÁDKY BEZ ZHUTNĚNÍ
Včetně naložení a dovozu bez ohledu na vzdálenost</t>
  </si>
  <si>
    <t>(26+17+24+14)*0,5*0,1=4.050 [A]
(690-81)*0,35*0,1=21.315 [B]
A+B=25.365 [C]</t>
  </si>
  <si>
    <t>(26+17+24+14)*0,5*1,1=44.550 [A]
(690-81)*0,35*0,6=127.890 [B]
1*1*1,5*2=3.000 [C]
A+B+C=175.440 [D]</t>
  </si>
  <si>
    <t>PODKLADNÍ A VÝPLŇOVÉ VRSTVY Z KAMENIVA TĚŽENÉHO
pískové lože</t>
  </si>
  <si>
    <t>(690-81)*0,35*0,1=21.315 [A]</t>
  </si>
  <si>
    <t>609=609.000 [A]</t>
  </si>
  <si>
    <t>CHRÁNIČKY Z TRUB PLASTOVÝCH DN DO 150MM
Chránička z HDPE 110/94mm vč. utěsnění konců chráničky zátkou, nebo montážní pěnou, protahovacího lanka.</t>
  </si>
  <si>
    <t>(26+17+24+14)*2=162.000 [A]</t>
  </si>
  <si>
    <t>OBETONOVÁNÍ POTRUBÍ Z PROSTÉHO BETONU DO C25/30
podkladní vrstva betonu a obetonování chrániček, beton C 25/30-XA1</t>
  </si>
  <si>
    <t>(26+17+24+14)*0,136=11.016 [A]</t>
  </si>
  <si>
    <t>SO 468</t>
  </si>
  <si>
    <t>Přeložky sdělovacího vedení Telco Pro Services - komunikace západ</t>
  </si>
  <si>
    <t>SO 468.1</t>
  </si>
  <si>
    <t>(14+12)*0,5*1,4=18.200 [B]</t>
  </si>
  <si>
    <t>(300-26)*0,35*0,7=67.130 [A]</t>
  </si>
  <si>
    <t>(14+12)*0,5*0,1=1.300 [A]
(300-26)*0,35*0,1=9.590 [B]
A+B=10.890 [C]</t>
  </si>
  <si>
    <t>(14+12)*0,5*1,1=14.300 [A]
(300-26)*0,35*0,6=57.540 [B]
1*1*1,5*2=3.000 [C]
A+B+C=74.840 [D]</t>
  </si>
  <si>
    <t>(300-26)*0,35*0,1=9.590 [A]</t>
  </si>
  <si>
    <t>274=274.000 [A]</t>
  </si>
  <si>
    <t>(14+12)*2=52.000 [A]</t>
  </si>
  <si>
    <t>(14+12)*0,136=3.536 [A]</t>
  </si>
  <si>
    <t>SO 490</t>
  </si>
  <si>
    <t>Přesun značky obsazenosti parkoviště</t>
  </si>
  <si>
    <t>0.55=0.550 [A]</t>
  </si>
  <si>
    <t>OSTATNÍ POŽADAVKY - ZEMĚMĚŘIČSKÁ MĚŘENÍ
Vytýčení nových sítí na staveništi</t>
  </si>
  <si>
    <t>OSTATNÍ POŽADAVKY - GEODETICKÉ ZAMĚŘENÍ
geod. zaměření pokládky kabelu dle skut. provedení</t>
  </si>
  <si>
    <t>OSTATNÍ POŽADAVKY - VYPRACOVÁNÍ DOKUMENTACE
Vypracování dokumentace skut. stavu pro investora a předání na CD papírově</t>
  </si>
  <si>
    <t>OSTATNÍ POŽADAVKY - VYPRACOVÁNÍ DOKUMENTACE
Vypracování dokumentace skut. stavu pro správce a předání na CD i papírově</t>
  </si>
  <si>
    <t>OSTATNÍ POŽADAVKY - REVIZNÍ ZPRÁVY
výchozí revize elektrického zařízení
revizní zpráva</t>
  </si>
  <si>
    <t>029522a</t>
  </si>
  <si>
    <t>OSTATNÍ POŽADAVKY - REVIZNÍ ZPRÁVY
periodická revize dotčeného elektrického zařízení
(dokumentace stavu před zahájením stavby)</t>
  </si>
  <si>
    <t>OSTATNÍ POŽADAVKY - ODBORNÝ DOZOR
Dozor správce při vytýčení a  v průběhu prací</t>
  </si>
  <si>
    <t>HLOUBENÍ RÝH ŠÍŘ DO 2M PAŽ I NEPAŽ TŘ. II
- volný terén výkop 0,35x0,80</t>
  </si>
  <si>
    <t>15*0,35*0,8=4.200 [A]</t>
  </si>
  <si>
    <t>HLOUBENÍ RÝH ŠÍŘ DO 2M PAŽ I NEPAŽ TŘ. II
- vozovka 0,5x1,2
- vč. řezání a obnovy povrchů</t>
  </si>
  <si>
    <t>40*0,5*1,2=24.000 [B]</t>
  </si>
  <si>
    <t>15*0,35*0,1=0.525 [A]
40*0,5*0,2=4.000 [B]
A+B=4.525 [C]</t>
  </si>
  <si>
    <t>15*0,35*0,7=3.675 [A]
40*0,5*1,0=20.000 [B]
1*1*1,5*2=3.000 [C]
A+B+C=26.675 [D]</t>
  </si>
  <si>
    <t>15*0,35*0,1=0.525 [A]</t>
  </si>
  <si>
    <t>VYHLEDÁVACÍ MARKER ZEMNÍ
kabelový označník</t>
  </si>
  <si>
    <t>ZAKRYTÍ KABELŮ VÝSTRAŽNOU FÓLIÍ ŠÍŘKY PŘES 20 DO 40 CM
výstražná fólie š=33cm</t>
  </si>
  <si>
    <t>UZEMŇOVACÍ VODIČ V ZEMI FEZN DO 120 MM2
Zemnící pásek FeZn 120mm2.</t>
  </si>
  <si>
    <t>741C02</t>
  </si>
  <si>
    <t>UZEMŇOVACÍ SVORKA</t>
  </si>
  <si>
    <t>741Z05</t>
  </si>
  <si>
    <t>DEMONTÁŽ VNĚJŠÍHO UZEMNĚNÍ
demontáž stávajícího uzemnění - komplet</t>
  </si>
  <si>
    <t>KABEL NN ČTYŘ- A PĚTIŽÍLOVÝ CU S PLASTOVOU IZOLACÍ OD 4 DO 16 MM2
Napájecí kabel CYKY 3x4 a CYKY 3x1,5 včetně pokládky do kabelového lože a zatažení do chráničky.
Předný typ kabelu bude ověřen před zahájením přeložek, správce nemá stávající stav zdokumentován</t>
  </si>
  <si>
    <t>60=60.000 [A] CYKY 3x4 
60=60.000 [B]  CYKY 3x1,5
A+B=120.000 [C]</t>
  </si>
  <si>
    <t>UKONČENÍ DVOU AŽ PĚTIŽÍLOVÉHO KABELU KABELOVOU SPOJKOU OD 4 DO 16 MM2</t>
  </si>
  <si>
    <t>DEMONTÁŽ KABELOVÉHO VEDENÍ NN</t>
  </si>
  <si>
    <t>75A321</t>
  </si>
  <si>
    <t>SPOJKA ROVNÁ
spojka na kabely CYKY</t>
  </si>
  <si>
    <t>1. Položka obsahuje:
– dodávku spojky
– úplná montáž plastové spojky, příprava spojovacího přípravku, spojení žil kabelu, kontrola správnosti spojení žil, vysušení, zajištění přívodu el.energie, zatavení konců kabelu a svaření středu spojky
– veškeré potřebné mechanizmy, jejich obsluhu a pořízení všech potřebných materiálů i vlastní spojky, přesun hmot
2. Položka neobsahuje:
X
3. Způsob měření:
Udává se počet kusů kompletní konstrukce nebo práce.</t>
  </si>
  <si>
    <t>2*40=80.000 [A]</t>
  </si>
  <si>
    <t>40*0,136=5.440 [A]</t>
  </si>
  <si>
    <t>914512</t>
  </si>
  <si>
    <t>DOPR ZNAČ VELKOPLOŠ OCEL LAMELY FÓL TŘ 1 - MONT S PŘESUNEM
demontáž stávající dopravní značky s příslušenstvím (rozvaděčem, ochranných trubek na kabely apod., její přemístění z původního místa a její osazení a montáž na místě novém určeném projektem, přesun rozvaděče, ochranné trubky - opětovná monžáž, demontáž a opětovná montáže magnetického senzoru</t>
  </si>
  <si>
    <t>SLOUPKY A STOJKY DZ Z PŘÍHRAD KONSTR DOD A MONTÁŽ
sloupky a upevňovací zařízení včetně jejich osazení (betonová patka, zemní práce, odvoz a likvidace přebytečné zeminy - komplet)</t>
  </si>
  <si>
    <t>SLOUPKY A STOJKY DZ Z PŘÍHRAD KONSTR DEMONTÁŽ
Odstranění a demontáž. Položka včetně odvozu a uložení na skládku (bez ohledu na vzdálenost) a skládkovného.</t>
  </si>
  <si>
    <t>SO 510</t>
  </si>
  <si>
    <t>Přeložka vedení VTL průmyslová zóna</t>
  </si>
  <si>
    <t>03240</t>
  </si>
  <si>
    <t>Přeložka / nové vedení VTL plynovodního potrubí
Kompletní provedení prací. Zhotovitel v ceně zohlední případné doplňující přepoje, bypassy apod. s ohledem na předkládaný harmonogram realizace zhotovitele.
Výkaz výměr přílohou SO 500.</t>
  </si>
  <si>
    <t>SO 511</t>
  </si>
  <si>
    <t>Přeložka vedení VTL – zářez SO 101</t>
  </si>
  <si>
    <t>Přeložka VTL plynovodního potrubí
Kompletní provedení prací.
Výkaz výměr přílohou SO 500.</t>
  </si>
  <si>
    <t>SO 512</t>
  </si>
  <si>
    <t>Přeložka vedení VTL – regulační stanice CTP</t>
  </si>
  <si>
    <t>Přeložka / nové vedení VTL plynovodního potrubí
Kompletní provedení prací.
Výkaz výměr přílohou SO 500.</t>
  </si>
  <si>
    <t>SO 520</t>
  </si>
  <si>
    <t>Plynovod STL – průmyslová zóna</t>
  </si>
  <si>
    <t>Nové vedení STL plynovodního potrubí
Kompletní provedení prací.
Výkaz výměr přílohou SO 500.</t>
  </si>
  <si>
    <t>SO 521</t>
  </si>
  <si>
    <t>Přeložka STL plynovodu přes komunikaci III/32118</t>
  </si>
  <si>
    <t>Přeložka vedení STL plynovodního potrubí
Kompletní provedení prací.
Výkaz výměr přílohou SO 500.</t>
  </si>
  <si>
    <t>SO 541</t>
  </si>
  <si>
    <t>Regulační stanice VTL/STL</t>
  </si>
  <si>
    <t>Regulační stanice VTL/STL
Kompletní provedení prací.
Výkaz výměr přílohou SO 500.</t>
  </si>
  <si>
    <t>SO 651</t>
  </si>
  <si>
    <t>Žel. trať Častolovice - Solnice, provizorní přeložka v km13,580-14,030, žel. spodek</t>
  </si>
  <si>
    <t>POPLATKY ZA SKLÁDKU - zemina, kamenivo</t>
  </si>
  <si>
    <t>630=630.000 [A]</t>
  </si>
  <si>
    <t>- položka obsahuje veškeré poplatky provozovateli skládky související s uložením odpadu na skládce.
- v ceně zahrnuto složení, manipulace při skládání  na řízené skládce a zaplacení poplatku skládkovné</t>
  </si>
  <si>
    <t>POPLATKY ZA SKLÁDKU - prostý beton</t>
  </si>
  <si>
    <t>314*0,2=62.800 [A] pol.11328</t>
  </si>
  <si>
    <t>ODSTRANĚNÍ PŘÍKOPŮ, ŽLABŮ A RIGOLŮ Z PŘÍKOPOVÝCH TVÁRNIC
odvoz a uložení na skládku</t>
  </si>
  <si>
    <t>vybourání žlabovek
628*0,5=314.000 [B]</t>
  </si>
  <si>
    <t>12373</t>
  </si>
  <si>
    <t>DEP</t>
  </si>
  <si>
    <t>ODKOP PRO SPOD STAVBU SILNIC A ŽELEZNIC TŘ. I
odvoz na deponii pro zpětný násyp (zásyp)</t>
  </si>
  <si>
    <t>2100-546=1 554.000 [A]</t>
  </si>
  <si>
    <t>ODKOP PRO SPOD STAVBU SILNIC A ŽELEZNIC TŘ. I
- vč, dopravy bez ohledu na vzdálenost</t>
  </si>
  <si>
    <t>2730*0,8=2 184.000 [A]
-1554=-1 554.000 [B] pro zpětný násyp (zásyp)
Celkem: A+B=630.000 [C]</t>
  </si>
  <si>
    <t>12383</t>
  </si>
  <si>
    <t>ODKOP PRO SPOD STAVBU SILNIC A ŽELEZNIC TŘ. II
odvoz na deponii pro zpětný násyp (zásyp)</t>
  </si>
  <si>
    <t>2730*0,2=546.000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</si>
  <si>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</si>
  <si>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VYKOPÁVKY ZE ZEMNÍKŮ A SKLÁDEK TŘ. I
naložení a dovoz z deponie pro zpětný násyp (zásyp)</t>
  </si>
  <si>
    <t>2100=2 100.000 [A]</t>
  </si>
  <si>
    <t>OR</t>
  </si>
  <si>
    <t>VYKOPÁVKY ZE ZEMNÍKŮ A SKLÁDEK TŘ. I
naložení a dovoz ornice z deponie</t>
  </si>
  <si>
    <t>2810*0,2=562.000 [A]</t>
  </si>
  <si>
    <t>ULOŽENÍ SYPANINY DO NÁSYPŮ A NA SKLÁDKY BEZ ZHUTNĚNÍ
zpětný násyp (zásyp)</t>
  </si>
  <si>
    <t>ULOŽENÍ SYPANINY DO NÁSYPŮ A NA SKLÁDKY BEZ ZHUTNĚNÍ
uložení na deponii</t>
  </si>
  <si>
    <t>1554+546=2 100.000 [A]</t>
  </si>
  <si>
    <t>ULOŽENÍ SYPANINY DO NÁSYPŮ A NA SKLÁDKY BEZ ZHUTNĚNÍ
uložení na skládku</t>
  </si>
  <si>
    <t>ROZPROSTŘENÍ ORNICE V ROVINĚ
rozprostřesní ornice 20 cm v rovině</t>
  </si>
  <si>
    <t>501101</t>
  </si>
  <si>
    <t>ZŘÍZENÍ KONSTRUKČNÍ VRSTVY TĚLESA ŽELEZNIČNÍHO SPODKU ZE ŠTĚRKODRTI NOVÉ</t>
  </si>
  <si>
    <t>545=545.000 [A]</t>
  </si>
  <si>
    <t>1. Položka obsahuje:
– nákup a dodání štěrkodrtě v požadované kvalitě podle zadávací dokumentace
– očištění podkladu, případně zřízení spojovací vrstvy
– uložení štěrkodrtě dle předepsaného technologického předpisu
– zřízení podkladní nebo konstru ní vrstvy ze štěrkodrtě bez rozlišení šířky, pokládání vrstvy po etapách, případně dílčích vrstvách, včetně pracovních spar a spojů
– hutnění na předepsanou míru hutnění
– průkazní zkoušky, kontrolní zkoušky a kontrolní měření
– úpravu napojení, ukončení a těsnění podél odvodňovacích zařízení, vpustí, šachet apod.
– těsnění, tmelení a výplň spar a otvorů
– ošetření úložiště po celou dobu práce v něm vč. klimatických opatření
– ztížení v okolí inženýrských vedení, konstrukcí a objektů a jejich dočasné zajištění
– ztížení provádění včetně hutnění ve ztížených podmínkách a stísněných prostorech
– úpravu povrchu vrstvy
2. Položka neobsahuje:
X
3. Způsob měření:
Měří se metr krychlový.</t>
  </si>
  <si>
    <t>502941</t>
  </si>
  <si>
    <t>ZŘÍZENÍ KONSTRU NÍ VRSTVY TĚLESA ŽELEZNIČNÍHO SPODKU Z GEOTEXTILIE
Výztužná geotextílie (pevnost min. 25 kN/m)</t>
  </si>
  <si>
    <t>1. Položka obsahuje:
 – nákup a dodání geosyntetika v požadované kvalitě
 – očištění a urovnání podkladu
 – uložení geosyntetika dle předepsaného technologického předpisu
 – zřízení konstrukční vrstvy z geosyntetika bez rozlišení šířky, pokládání vrstvy po etapách, včetně pracovních spar a spojů
 – průkazní zkoušky, kontrolní zkoušky a kontrolní měření
 – úpravu napojení, ukončení a těsnění podél trativodů, vpustí, šachet a pod.
 – úpravu povrchu vrstvy
2. Položka neobsahuje:
 X
3. Způsob měření:
Měří se metr čtverečný projektované nebo skutečné plochy, přičemž do výměry je již zahrnuto ztratné, přesahy, prořezy.</t>
  </si>
  <si>
    <t>PŘÍKOPOVÉ ŽLABY Z BETON TVÁRNIC ŠÍŘ DO 600MM DO BETONU TL 100MM
Příkop. žlabovky do betonu š. 550 mm (TZZ4)</t>
  </si>
  <si>
    <t>114+107+265+142=628.000 [A]</t>
  </si>
  <si>
    <t>935902</t>
  </si>
  <si>
    <t>ŽLABY A RIGOLY Z PŘÍKOPOVÝCH ŽLABŮ (VČETNĚ POKLOPŮ A MŘÍŽÍ) "J" VELKÉ
Příkopové J-žlaby do betonu 650/900 se zákryt. deskou</t>
  </si>
  <si>
    <t>10=10.000 [A]</t>
  </si>
  <si>
    <t>1. Položka obsahuje:
– veškeré práce a materiál obsažený v názvu položky
2. Položka neobsahuje:
X
3. Způsob měření:
Měří se metr délkový.</t>
  </si>
  <si>
    <t>2021_OTSKP</t>
  </si>
  <si>
    <t>9665R</t>
  </si>
  <si>
    <t>ODSTRANĚNÍ ŽLABŮ A ŽLABOVEK
odvoz a uložení na skládku, včetně poplatku za skládku</t>
  </si>
  <si>
    <t xml:space="preserve">vybourání J-žlabů 650/900 se zákryt. deskou
94=94.000 [A]
</t>
  </si>
  <si>
    <t>- zahrnuje vybourání žlabů včetně podkladních vrstev a eventuelních mříží nebo zákrytových desek
- zahrnuje veškerou manipulaci s vybouranou sutí a hmotami včetně uložení na skládku
- zahrnuje poplatek za skládku</t>
  </si>
  <si>
    <t>SO 652</t>
  </si>
  <si>
    <t>Žel. trať Častolovice - Solnice, provizorní přeložka v km13,580-14,030 žel. svršek</t>
  </si>
  <si>
    <t>POPLATKY ZA SKLÁDKU - kamenivo</t>
  </si>
  <si>
    <t>1026=1 026.000 [A]   kolejové lože</t>
  </si>
  <si>
    <t>Položka obsahuje veškeré poplatky provozovateli skládky související s uložením odpadu na skládce.</t>
  </si>
  <si>
    <t>475*2,16=1 026.000 [A]</t>
  </si>
  <si>
    <t>52A541R</t>
  </si>
  <si>
    <t>KOLEJ 49 E1 REGENEROVANÁ, ROZD. "C", STYKOVANÁ, PR. BET. PODKLADNICOVÝ UŽITÝ, UP. PRUŽNÉ
49E1 užitá na bet. pražcích, "c", stykovaná</t>
  </si>
  <si>
    <t>475-12,5=462.500 [A]</t>
  </si>
  <si>
    <t>1. Položka obsahuje:
– ověření kvality vyzískaných materiálů s případnou regenerací do předpisového stavu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broušení koleje
– případnou dodávku a montáž pražcových kotev
– následnou úpravu směrového a výškového uspořádání koleje
3. Způsob měření:
Měří se délka koleje ve smyslu ČSN 73 6360, tj. v ose koleje.</t>
  </si>
  <si>
    <t>52A73R</t>
  </si>
  <si>
    <t>PŘECHODOVÁ KOLEJ R65/49E1, BET. PRAŽCE, "U", STYKOVANÁ
kompletní provedení, včetně všech souvisejících konstrukcí a prací</t>
  </si>
  <si>
    <t>12,5=12.500 [A]</t>
  </si>
  <si>
    <t>542121</t>
  </si>
  <si>
    <t>SMĚROVÉ A VÝŠKOVÉ VYROVNÁNÍ KOLEJE NA PRAŽCÍCH BETONOVÝCH DO 0,05 M</t>
  </si>
  <si>
    <t>40+3*475=1 465.000 [A]</t>
  </si>
  <si>
    <t>1. Položka obsahuje:
– podbíjení pražců, vyrovnání nivelety stávající koleje nebo výhybkové konstrukce do 50 mm při zapojování na novostavbu (přechodový úsek)
– příplatky za ztížené podmínky při práci v koleji, např. překážky po stranách koleje, práci v
tunelu apod.
2. Položka neobsahuje:
– případné doplnění štěrkového lože
3. Způsob měření:
Měří se délka koleje ve smyslu ČSN 73 6360, tj. v ose koleje.</t>
  </si>
  <si>
    <t>549111</t>
  </si>
  <si>
    <t>BROUŠENÍ KOLEJE A VÝHYBEK</t>
  </si>
  <si>
    <t>475=475.000 [A]</t>
  </si>
  <si>
    <t>1. Položka obsahuje:
– přípravné práce, zejména odstraňování překážek v koleji a výhybce, např. odstranění kolejových propojek, ukolejnění ap.
– vlastní broušení a související práce a materiál, např. brusivo
– dokončovací práce, zejména zpětná montáž odstraněného zařízení, např. kolejových propojek, ukolejnění ap.
– dopravu brousící soupravy a doprovodných vozů na místo broušení a zpět
– příplatky za ztížené podmínky při práci v koleji, např. překážky po stranách koleje, práci v
tunelu ap.
2. Položka neobsahuje:
X
3. Způsob měření:
Měří se délka koleje ve smyslu ČSN 73 6360, tj. v ose koleje.</t>
  </si>
  <si>
    <t>54951R</t>
  </si>
  <si>
    <t>ŘEZÁNÍ KOLEJNIC</t>
  </si>
  <si>
    <t>položka zahrnuje řezání ocelových profilů bez ohledu na tvar a způsob provedení.</t>
  </si>
  <si>
    <t>923491</t>
  </si>
  <si>
    <t>STANIČNÍK - TABULE "ŠIROKÁ"</t>
  </si>
  <si>
    <t>1. Položka obsahuje:
– dodávku a montáž návěsti v příslušném provedení na sloupek, popř. jinou podpůrnou konstrukci včetně upevňovacího a pomocného materiálu
– protikorozní úpravu, není-li tato provedena již z výroby nebo daná vlastnostmi použitého
materiálu
– odrazky nebo retroreflexní fólie
2. Položka neobsahuje:
– nosnou konstrukci, např. sloupek, konzolu apod. včetně základu a zemních prácí
3. Způsob měření:
Udává se počet kusů kompletní konstrukce nebo práce.</t>
  </si>
  <si>
    <t>923821</t>
  </si>
  <si>
    <t>SLOUPEK DN 60 PRO NÁVĚST</t>
  </si>
  <si>
    <t>1. Položka obsahuje:
– dodání a osazení sloupku v příslušném provedení včetně základu nebo patky a zemních
prací
– protikorozní úpravu, není-li tato provedena již z výroby nebo daná vlastnostmi použitého
materiálu
2. Položka neobsahuje:
X
3. Způsob měření:
Udává se počet kusů kompletní konstrukce nebo práce.</t>
  </si>
  <si>
    <t>965010</t>
  </si>
  <si>
    <t>ODSTRANĚNÍ KOLEJOVÉHO LOŽE A DRÁŽNÍCH STEZEK
odstranění kolejového lože</t>
  </si>
  <si>
    <t>1. Položka obsahuje:
– odstranění kolejového lože ručně nebo mechanizací, a to po nebo bez sejmutí kolejového roštu
– příplatky za ztížené podmínky při práci v kolejišti, např. za překážky na straně koleje apod.
– naložení vybouraného materiálu na dopravní prostředek
2. Položka neobsahuje:
– odvoz vybouraného materiálu do skladu nebo na likvidaci
– poplatky za likvidaci odpadů, nacení se položkami ze ssd 0
3. Způsob měření:
Měří se metry krychlové odtěženého kolejového lože v ulehlém (původním) stavu.</t>
  </si>
  <si>
    <t>965021</t>
  </si>
  <si>
    <t>ODSTRANĚNÍ KOLEJOVÉHO LOŽE A DRÁŽNÍCH STEZEK - ODVOZ NA SKLÁDKU
odvoz a uložení na skládku</t>
  </si>
  <si>
    <t xml:space="preserve">M3KM      </t>
  </si>
  <si>
    <t>1026*20=20 520.000 [A]</t>
  </si>
  <si>
    <t>1. Položka obsahuje:
– odvoz jakýmkoliv dopravním prostředkem a složení
– případné překládky na trase
2. Položka neobsahuje:
– naložení vybouraného materiálu na dopravní prostředek (je zahrnuto ve zdrojové položce)
– poplatky za likvidaci odpadů, nacení se položkami ze ssd 0
3. Způsob měření:
Výměra je součtem součinů metrů krychlových vytěženého v rostlém (původním) stavu nebo
vybouraného materiálu a jednotlivých vzdáleností v kilometrech.</t>
  </si>
  <si>
    <t>96511R</t>
  </si>
  <si>
    <t>DEMONTÁŽ KOLEJE NA BETONOVÝCH PRAŽCÍCH
kompletní provedení, včetně všech souvisejících konstrukcí a prací
včetně odvozu na předepsané místo a likvidace dle požadavku investora</t>
  </si>
  <si>
    <t>49E1 na bet pražcích, rozdělení "c", stykovaná kolej
442,5+32,5+20=495.000 [A]</t>
  </si>
  <si>
    <t>1. Položka obsahuje:
– uvolnění kolejového roštu z kolejového lože
– odstranění kolejnicových propojek, uzemnění a jiného vybavení
– případné rozřezání kolejového roštu
– úplné rozebrání koleje v místě demontáže do jednotlivých součástí a jejich hrubé očištění
– naložení vybouraného materiálu na dopravní prostředek
– příplatky za ztížené podmínky při práci v kolejišti, např. za překážky na straně koleje apod.
– odvoz vybouraného materiálu na montážní základnu nebo na likvidaci
– poplatky za likvidaci odpadů
2. Položka neobsahuje:
X
3. Způsob měření:
Měří se délka koleje ve smyslu ČSN 73 6360, tj. v ose koleje.</t>
  </si>
  <si>
    <t>SO 653</t>
  </si>
  <si>
    <t>Žel. trať Častolovice - Solnice, definitivní přeložka v km 13,580-14,030, žel. spodek</t>
  </si>
  <si>
    <t>324+283,2+28,6+4=639.800 [A]</t>
  </si>
  <si>
    <t>540*0,6=324.000 [A]</t>
  </si>
  <si>
    <t>ODKOP PRO SPOD STAVBU SILNIC A ŽELEZNIC TŘ. II
- vč, dopravy bez ohledu na vzdálenost</t>
  </si>
  <si>
    <t>540*0,4=216.000 [A]
672*0,1=67.200 [B]   pro ornici
Celkem: A+B=283.200 [C]</t>
  </si>
  <si>
    <t>672*0,1=67.200 [A]</t>
  </si>
  <si>
    <t>HLOUBENÍ RÝH ŠÍŘ DO 2M PAŽ I NEPAŽ TŘ. II</t>
  </si>
  <si>
    <t>HLOUBENÍ RÝH ŠÍŘ DO 2M PAŽ I NEPAŽ TŘ. II
odvoz na skládku
- vč, dopravy bez ohledu na vzdálenost</t>
  </si>
  <si>
    <t>rýha pro chráničky š. 1,0, hl. 2,1 m
(16+10)*1*2,1=54.600 [A]
-26=-26.000 [B]   pro zpětný zásyp
Celkem: A+B=28.600 [C]</t>
  </si>
  <si>
    <t>13373</t>
  </si>
  <si>
    <t>HLOUBENÍ ŠACHET ZAPAŽ I NEPAŽ TŘ. I
odvoz na skládku
- vč, dopravy bez ohledu na vzdálenost</t>
  </si>
  <si>
    <t>ZÁSYP JAM A RÝH ZEMINOU SE ZHUTNĚNÍM
zpětný zásyp rýhy</t>
  </si>
  <si>
    <t>1*1*(16+10)=26.000 [A]</t>
  </si>
  <si>
    <t>ROZPROSTŘENÍ ORNICE VE SVAHU
rozprostřesní ornice 10 cm ve svahu</t>
  </si>
  <si>
    <t>18242</t>
  </si>
  <si>
    <t>ZALOŽENÍ TRÁVNÍKU HYDROOSEVEM NA ORNICI</t>
  </si>
  <si>
    <t>672=672.000 [A]</t>
  </si>
  <si>
    <t>Zahrnuje dodání předepsané travní směsi, hydroosev na ornici, zalévání, první pokosení, to vše bez ohledu na sklon terénu</t>
  </si>
  <si>
    <t>21263</t>
  </si>
  <si>
    <t>TRATIVODY KOMPLET Z TRUB Z PLAST HMOT DN DO 150MM
DN 150, SN8
včetně zemních prací, obsypů a zásypů předepsaným materiálem</t>
  </si>
  <si>
    <t>20,5=20.500 [A]</t>
  </si>
  <si>
    <t>OPLÁŠTĚNÍ (ZPEVNĚNÍ) Z GEOTEXTILIE
250 g/m2
opláštění trativodu</t>
  </si>
  <si>
    <t>2,2*20,5=45.100 [A]</t>
  </si>
  <si>
    <t>150=150.000 [A] 1. úsek
52=52.000 [B] 2. úsek
Celkem: A+B=202.000 [C]</t>
  </si>
  <si>
    <t>501410</t>
  </si>
  <si>
    <t>ZŘÍZENÍ KONSTRU NÍ VRSTVY TĚLESA ŽELEZNIČNÍHO SPODKU ZE ZEMINY ZLEPŠENÉ (STABILIZOVANÉ) CEMENTEM
štěrkodrť stabilizovaná cementem</t>
  </si>
  <si>
    <t>40*5,25*0,3=63.000 [A] 1. úsek
36*5*0,3=54.000 [B] 2. úsek
Celkem: A+B=117.000 [C]</t>
  </si>
  <si>
    <t>1. Položka obsahuje:
– nákup a dodání materiálů pro uvedenou stabilizaci v požadované kvalitě podle zadávací dokumentace, včetně pojiva
– očištění podkladu případně zřízení spojovací vrstvy
– uložení materiálů pro stabilizaci dle předepsaného technologického předpisu
– zřízení vrstvy na místě nebo z dovezeného materiálu (z mísícího centra), bez rozlišení šířky, pokládání vrstvy po etapách, příp. dílčích vrstvách, včetně pracovních spar a spojů
– hutnění na předepsanou míru hutnění
– průkazní zkoušky, kontrolní zkoušky a kontrolní měření
– úpravu napojení, ukončení a těsnění podél odvodňovacích zařízení, vpustí, šachet apod.
– těsnění, tmelení a výplň spar a otvorů
– ošetření úložiště po celou dobu práce v něm včetně klimatických opatření
– ztížení v okolí vedení, konstrukcí a objektů a jejich dočasné zajištění
– ztížení provádění vč. hutnění ve ztížených podmínkách a stísněných prostorech
– úpravu povrchu vrstvy
2. Položka neobsahuje:
X
3. Způsob měření:
Měří se metr krychlový.</t>
  </si>
  <si>
    <t>CHRÁNIČKY Z TRUB PLASTOVÝCH DN DO 200MM
Chránička  DN160</t>
  </si>
  <si>
    <t>8*16+6*10=188.000 [A]</t>
  </si>
  <si>
    <t>89516</t>
  </si>
  <si>
    <t>DRENÁŽNÍ VÝUSŤ Z BETON DÍLCŮ
Výústní objekt trativodu</t>
  </si>
  <si>
    <t>položka zahrnuje:
- dodání  a osazení dílce  požadovaného  tvaru  a  vlastností,  jeho  skladování,  doprava vnitrostaveništní i mimosatveništní
- u dílců železobetonových výztuž, případně i tuhé kovové prvky a závěsná oka,
- výplň, těsnění a tmelení spár a spojů</t>
  </si>
  <si>
    <t>895812</t>
  </si>
  <si>
    <t>DRENÁŽNÍ ŠACHTICE NORMÁLNÍ Z PLAST DÍLCŮ
Trativodní šachta DN 300, plastová s nerezovým poklopem</t>
  </si>
  <si>
    <t>89952</t>
  </si>
  <si>
    <t>OBETONOVÁNÍ POTRUBÍ Z PROSTÉHO BETONU
Obetonování chrániček</t>
  </si>
  <si>
    <t>0,35*(16+10)=9.100 [A]</t>
  </si>
  <si>
    <t>109+150+109+85=453.000 [A]</t>
  </si>
  <si>
    <t>SO 654</t>
  </si>
  <si>
    <t>Žel. trať Častolovice - Solnice, definitivní přeložka v km 13,580-14,030, žel. svršek</t>
  </si>
  <si>
    <t>1318=1 318.000 [A]   kolejové lože</t>
  </si>
  <si>
    <t>1145=1 145.000 [A]   VPaK - 1. úsek
325=325.000 [B]   VPaK - 2. úsek
Celkem: A+B=1 470.000 [C]</t>
  </si>
  <si>
    <t>513550</t>
  </si>
  <si>
    <t>KOLEJOVÉ LOŽE - DOPLNĚNÍ Z KAMENIVA HRUBÉHO DRCENÉHO (ŠTĚRK)</t>
  </si>
  <si>
    <t>7=7.000 [A]   1. úsek
18,7=18.700 [B]   2. úsek
Celkem: A+B=25.700 [C]</t>
  </si>
  <si>
    <t>528352</t>
  </si>
  <si>
    <t>KOLEJ 49 E1, ROZD. "U", BEZSTYKOVÁ, PR. BET. BEZPODKLADNICOVÝ, UP. PRUŽNÉ
49E1 na bet pražcích, "u", pružné upevnění, bezstyková kolej</t>
  </si>
  <si>
    <t>494=494.000 [A]   1. úsek
137,5-12,5=125.000 [B]   2. úsek
Celkem: A+B=619.000 [C]</t>
  </si>
  <si>
    <t>1. Položka obsahuje: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montáž pražcových kotev
– následnou úpravu směrového a výškového uspořádání koleje
3. Způsob měření:
Měří se délka koleje ve smyslu ČSN 73 6360, tj. v ose koleje.</t>
  </si>
  <si>
    <t>70+3*484=1 522.000 [A]   1. úsek
187+3*137,5=599.500 [B]   2. úsek
Celkem: A+B=2 121.500 [C]</t>
  </si>
  <si>
    <t>545112</t>
  </si>
  <si>
    <t>SVAR KOLEJNIC (STEJNÉHO TVARU) 60 E2, R 65 SPOJITĚ
kolejnice R65</t>
  </si>
  <si>
    <t>2=2.000 [A]   1. úsek
4=4.000 [B]   2. úsek
Celkem: A+B=6.000 [C]</t>
  </si>
  <si>
    <t>Jednotlivým svarem se rozumí svar, který splňuje některé z následujících kriterií:
–  počet svarů v jednom objektu je menší než 20 ks
–  při vevařování lepených izolovaných styků a dilatačních zařízení do kolejí
–  závěrný svar při zřizování bezstykové koleje ve smyslu předpisu S3/2 Svar, který nesplňuje ani jedno z výše uvedených kriterií, je svar průběžný
1. Položka obsahuje:
– úpravu koleje nebo výhybky, tj. povolení upevňovadel do vzdálenosti předepsané
předpisem S3/2, jejich případná ojedinělá výměna, úprava dilatačních spar, vyrovnání kolejnic výškové a směrové, podbití stykových pražců, demontáž spojek a jejich odvoz na určené místo nebo do šrotu, případné obroušení nutných ploch apod., tak, aby mohl být vyhotoven svar, utažení upevňovadel
–  úpravu kolejového lože pro nasazení formy, zpětnou úprava do profilu
– svaření kolejnic nebo části výhybek, opracování a obroušení svaru
– úprava koleje nebo výhybkové konstrukce do stavu před svařováním
– příplatky za ztížené podmínky při práci v koleji, např. překážky po stranách koleje, práci v
tunelu ap.
2. Položka neobsahuje:
– případné řezání koleje
3. Způsob měření:
Udává se počet kusů kompletní konstrukce nebo práce.</t>
  </si>
  <si>
    <t>545122</t>
  </si>
  <si>
    <t>SVAR KOLEJNIC (STEJNÉHO TVARU) 49 E1, T SPOJITĚ
kolejnice 49E1</t>
  </si>
  <si>
    <t>44=44.000 [A]   1. úsek
12=12.000 [B]   2. úsek
Celkem: A+B=56.000 [C]</t>
  </si>
  <si>
    <t>506,5=506.500 [A]   1. úsek
150=150.000 [B]   2. úsek
Celkem: A+B=656.500 [C]</t>
  </si>
  <si>
    <t>549210</t>
  </si>
  <si>
    <t>PRAŽCOVÁ KOTVA V NOVĚ ZŘIZOVANÉ KOLEJI</t>
  </si>
  <si>
    <t>28=28.000 [A]   1. úsek
28=28.000 [B]   2. úsek
Celkem: A+B=56.000 [C]</t>
  </si>
  <si>
    <t>1. Položka obsahuje:
– dodávku a montáž pražcové kotvy
– případné odhrabání štěrku v místě zabudování pražcové kotvy bez ohledu na ulehlost
– po dokončení montáže navrácení štěrku na původní místo a uvedení koleje do normového
stavu
– příplatky za ztížené podmínky při práci v koleji, např. překážky po stranách koleje, práci v
tunelu ap.
2. Položka neobsahuje:
X
3. Způsob měření:
Udává se počet kusů kompletní konstrukce nebo práce.</t>
  </si>
  <si>
    <t>921930</t>
  </si>
  <si>
    <t>ANTIKOROZNÍ PROVEDENÍ UPEVŇOVADEL A JINÉHO DROBNÉHO KOLEJIVA</t>
  </si>
  <si>
    <t>na přejezdu - 10,8+4,8=15.600 [A]</t>
  </si>
  <si>
    <t>(Položka je příplatkovou jakožto materiálový rozdíl oproti standardnímu upevnění. Samostatně ji tedy nelze použít.)
1. Položka obsahuje:
– antikorozní provedení určených částí upevnění žárovým zinkováním nebo jiným vhodným způsobem ve výrobním závodu
– příplatky za ztížené podmínky vyskytující se při zřízení kolejových vah, např. za překážky na straně koleje apod.
2. Položka neobsahuje:
– dodávku materiálu, je součástí položek zřízení koleje nebo přejezdu
3. Způsob měření:
Měří se metr délkový.</t>
  </si>
  <si>
    <t>923121</t>
  </si>
  <si>
    <t>HEKTOMETROVNÍK
betonový</t>
  </si>
  <si>
    <t>1. Položka obsahuje:
– dodávku a osazení včetně nutných zemních prací a obetonování
– odrazky nebo retroreflexní fólie
2. Položka neobsahuje:
X
3. Způsob měření:
Udává se počet kusů kompletní konstrukce nebo práce.</t>
  </si>
  <si>
    <t>923481</t>
  </si>
  <si>
    <t>STANIČNÍK - TABULE "ÚZKÁ"</t>
  </si>
  <si>
    <t>923941</t>
  </si>
  <si>
    <t>ZAJIŠŤOVACÍ ZNAČKA KONZOLOVÁ (K) VČETNĚ OCELOVÉHO SLOUPKU</t>
  </si>
  <si>
    <t>10=10.000 [A]   1. úsek</t>
  </si>
  <si>
    <t>1. Položka obsahuje:
– geodetické zaměření a kontrolu připravenosti pro osazení značky
– dodávku konzolové zajišťovací značky a slopku v požadovaném provedení
– vykopání jamky, osazení a zabetonování sloupku a upevnění podpůrné konstrukce na
sloupek
– nalepení nebo uchycení zajišťovací značky a další související práce
– všechny potřebné pomůcky, stroje, nářadí a pomocný materiál
– kontrolní měření
– vyhotovení příslušné dokumentace
2. Položka neobsahuje:
X
3. Způsob měření:
Udává se počet kusů kompletní konstrukce nebo práce.</t>
  </si>
  <si>
    <t>1030=1 030.000 [A]   1. úsek
288=288.000 [B]   2. úsek
Celkem: A+B=1 318.000 [C]</t>
  </si>
  <si>
    <t>1318*20=26 360.000 [A]</t>
  </si>
  <si>
    <t>R65 na bet pražcích, rozdělení "d", bezstyk. kolej
234=234.000 [A]   1. úsek
49E1 na bet pražcích, rozdělení "d", bezstyk. kolej
260=260.000 [B]   1. úsek
137,5=137.500 [C]   2. úsek
Celkem: A+B+C=631.500 [D]</t>
  </si>
  <si>
    <t>965811R</t>
  </si>
  <si>
    <t>DEMONTÁŽ PRAŽCOVÉ KOTVY
kompletní provedení, včetně všech souvisejících konstrukcí a prací
včetně odvozu na předepsané místo a likvidace dle požadavku investora</t>
  </si>
  <si>
    <t>1. Položka obsahuje:
– zahrnuje veškeré činnosti, zařízení a materiál nutných k odstranění konstrukce
– naložení vybouraného materiálu na dopravní prostředek
– příplatky za ztížené podmínky při práci v kolejišti, např. za překážky na straně koleje apod.
– odvoz vybouraného materiálu do skladu nebo na likvidaci
– poplatky za likvidaci odpadů
2. Položka neobsahuje:
X
3. Způsob měření:
Udává se počet kusů kompletní konstrukce nebo práce.</t>
  </si>
  <si>
    <t>SO 655</t>
  </si>
  <si>
    <t>Žel. trať Častolovice - Solnice, rekonstrukce žel. přejezdu v km 14,654</t>
  </si>
  <si>
    <t>24,5=24.500 [A]</t>
  </si>
  <si>
    <t>ODKOP PRO SPOD STAVBU SILNIC A ŽELEZNIC TŘ. I
odvoz na skládku
- vč, dopravy bez ohledu na vzdálenost</t>
  </si>
  <si>
    <t>6*4+0,5=24.500 [A]</t>
  </si>
  <si>
    <t>914103R</t>
  </si>
  <si>
    <t>VÝSTRAŽNÝ KŘÍŽ - DEMONTÁŽ
kompletní provedení, včetně všech souvisejících konstrukcí a prací
včetně odvozu na předepsané místo a likvidace dle požadavku investora</t>
  </si>
  <si>
    <t>921112</t>
  </si>
  <si>
    <t>ŽELEZNIČNÍ PŘEJEZD CELOPRYŽOVÝ NA BETONOVÝCH PRAŽCÍCH</t>
  </si>
  <si>
    <t>10,8*3,8=41.040 [A]</t>
  </si>
  <si>
    <t>1. Položka obsahuje:
– úpravu a hutnění podloží přejezdové konstrukce
– dodávku přejezdové konstrukce s veškerými prvky a částmi daného typu přejezdové
konstrukce včetně závěrných zídek a jejich betonového základu dle odpovídajících vzorových listů a TKP
– montáž přejezdové konstrukce z dílů a součástí na místě při přerušení železničního a silničního provozu
– speciální montážní nářadí, závěsné zařízení
– ochranné náběhy, koncové i mezilehlé zarážky, podélnou fixaci atd.
– příplatky za ztížené podmínky vyskytující se při zřízení přejezdu, např. za překážky na straně koleje ap.
2. Položka neobsahuje:
– zřízení, pronájem a odstranění dopravního značení objízdné trasy
– úpravy koleje (např. posun pražců, doplnění kolejového lože, směrová a výšková úprava)
– silniční panely v přechodu těles a prefabrikované základy pod závěrnými zídkami
– prahovou vpusť
3. Způsob měření:
Měří se půdorysná plocha (pojízdná nebo pochozí) vlastní přejezdové konstrukce tvořené daným systémem. kolejnice a žlábky se z plochy neodečítají. Do plochy se nezapočítávají ochranné klíny, prahové vpusti apod.</t>
  </si>
  <si>
    <t>921122</t>
  </si>
  <si>
    <t>ŽELEZNIČNÍ PŘECHOD CELOPRYŽOVÝ NA BETONOVÝCH PRAŽCÍCH</t>
  </si>
  <si>
    <t>4,8*3,8=18.240 [A]</t>
  </si>
  <si>
    <t>96618R</t>
  </si>
  <si>
    <t>DEMONTÁŽ KONSTRUKCÍ KOVOVÝCH
kompletní provedení, včetně všech souvisejících konstrukcí a prací
včetně odvozu na předepsané místo a likvidace dle požadavku investora</t>
  </si>
  <si>
    <t>(12,5*24)/1000=0.300 [A]</t>
  </si>
  <si>
    <t>položka zahrnuje:
- rozebrání konstrukce bez ohledu na použitou technologii
- veškeré pomocné konstrukce (lešení a pod.)
- veškerou manipulaci s vybouranou sutí a hmotami 
– odvoz vybouraného materiálu do skladu nebo na likvidaci
– poplatky za likvidaci odpadů
- veškeré další práce plynoucí z technologického předpisu a z platných předpisů</t>
  </si>
  <si>
    <t>SO 656</t>
  </si>
  <si>
    <t>Žel. trať Častolovice - Solnice, odstranění žel. přejezdu v km 13,808</t>
  </si>
  <si>
    <t>(10*65+2,5+70)/1000=0.723 [A]</t>
  </si>
  <si>
    <t>SO 657</t>
  </si>
  <si>
    <t>Žel. trať Častolovice - Solnice, zrušení propustku v km 13,805</t>
  </si>
  <si>
    <t>Čela:
Římsa: 2*0,6m*0,4m*2,5m=1.200 [A]
Čelo: 2*0,8m*2,5m*3,0m=12.000 [B]
(A+B)*2,5=33.000 [C]
Trouba:
4,8m*1,1t/m=5.280 [D]
Celkem: c+d=38.280 [E]</t>
  </si>
  <si>
    <t>POPLATKY ZA SKLÁDKU
Uložení zeminy na skládku. Pžedpoklad 2,0t/m3</t>
  </si>
  <si>
    <t>4,500m2*4,8*2=43.200 [A]</t>
  </si>
  <si>
    <t>4,500m2*4,8=21.600 [A]</t>
  </si>
  <si>
    <t>Římsa: 2*0,6m*0,4m*2,5m=1.200 [A]
Čelo: 2*0,8m*2,5m*3,0m=12.000 [B]
Celkem: (A+B)=13.200 [C]</t>
  </si>
  <si>
    <t>96636</t>
  </si>
  <si>
    <t>BOURÁNÍ PROPUSTŮ Z TRUB DN DO 800MM
Bourání propustku DN 800.</t>
  </si>
  <si>
    <t>Délka: 4,8=4.800 [A]m</t>
  </si>
  <si>
    <t>SO 671</t>
  </si>
  <si>
    <t>Provizorní přeložka ČD-Telematika v žkm 13,804</t>
  </si>
  <si>
    <t>1.05=1.050 [A]</t>
  </si>
  <si>
    <t>73*0,35*0,7=17.885 [A]</t>
  </si>
  <si>
    <t>32*0,5*1,4=22.400 [B]</t>
  </si>
  <si>
    <t>32*0,5*0,1=1.600 [A]
73*0,35*0,1=2.555 [B]
A+B=4.155 [C]</t>
  </si>
  <si>
    <t>32*0,5*1,1=17.600 [A]
73*0,35*0,6=15.330 [B]
1*1*1,5*2=3.000 [C]
A+B+C=35.930 [D]</t>
  </si>
  <si>
    <t>73*0,35*0,1=2.555 [A]</t>
  </si>
  <si>
    <t>ZAKRYTÍ KABELŮ VÝSTRAŽNOU FÓLIÍ ŠÍŘKY PŘES 20 DO 40 CM
výstražná fólie šířka 33cm</t>
  </si>
  <si>
    <t>73+32=105.000 [A]</t>
  </si>
  <si>
    <t>73=73.000 [A]</t>
  </si>
  <si>
    <t>75I323a</t>
  </si>
  <si>
    <t>KABEL ZEMNÍ DVOUPLÁŠŤOVÝ S PANCÍŘEM PRŮMĚRU ŽÍLY 0,8 MM DO 50XN
kabel TCEPKPFLE 3XN0,8 mat. + montáž</t>
  </si>
  <si>
    <t>1. Položka obsahuje:
– dodávku specifikované kabelizace včetně potřebného drobného montážního materiálu
– dopravu a skladování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Dodávka  a montáž specifikované kabelizace se měří v délce udané v kmčtyřkách.</t>
  </si>
  <si>
    <t>75I32Y</t>
  </si>
  <si>
    <t>KABEL ZEMNÍ DVOUPLÁŠŤOVÝ S PANCÍŘEM PRŮMĚRU ŽÍLY 0,8 MM - DEMONTÁŽ
demontáž metalických kabelů z výkopu, nebo z chrániček, předání kabelu správci sítě, nebo odvoz na skládku k tomu určenou, vč. zemních prací</t>
  </si>
  <si>
    <t>1. Položka obsahuje:
– demontáž (pro další využití/do šrotu) specifikované kabelizace včetně potřebného
drobného pomocného materiálu
– veškeré potřebné mechanizmy, včetně obsluhy, náklady na mzdy a přibližné (průměrné) náklady na pořízení potřebných materiálů včetně všech ostatních vedlejších nákladů
– odvoz demontované kabelizace a skladování, případně ekologické likvidace bloku/zařízení
2. Položka neobsahuje:
X
3. Způsob měření:
Udává se počet metrů kompletní konstrukce nebo práce.</t>
  </si>
  <si>
    <t>75I42X</t>
  </si>
  <si>
    <t>KABEL ZEMNÍ DATOVÝ PRŮMĚRU ŽÍLY 0,8 MM - MONTÁŽ
Uložení kabelů do kabelového lože nebo zatažení do chráničky</t>
  </si>
  <si>
    <t>1. Položka obsahuje: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Práce specifikovaného se měří délce kabelizace udané v metrech.</t>
  </si>
  <si>
    <t>75II12</t>
  </si>
  <si>
    <t>SPOJKA PRO CELOPLASTOVÉ KABELY BEZ PANCÍŘE PŘES 100 ŽIL
spojka vč. příslušenství, materiál + montáž - komplet</t>
  </si>
  <si>
    <t>1. Položka obsahuje:
– dodávku specifikovaného bloku/zařízení včetně potřebného drobného montážního
materiálu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</si>
  <si>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75IJ12</t>
  </si>
  <si>
    <t>MĚŘENÍ JEDNOSMĚRNÉ NA SDĚLOVACÍM KABELU
kompletní měření metalických kabelů před a po přeložce, dle požadavků a potřeb správce</t>
  </si>
  <si>
    <t xml:space="preserve">ÚSEK      </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</si>
  <si>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kusů, jeden kus odpovídá měřenému páru v kabelu.</t>
  </si>
  <si>
    <t>32*0,15=4.800 [A]</t>
  </si>
  <si>
    <t>SO 672</t>
  </si>
  <si>
    <t>Definitivní přeložka ČD-Telematika v žkm 13,804</t>
  </si>
  <si>
    <t>1.35=1.350 [A]</t>
  </si>
  <si>
    <t>(135-42)*0,35*0,7=22.785 [A]</t>
  </si>
  <si>
    <t>(135-42)*0,35*0,1=3.255 [A]</t>
  </si>
  <si>
    <t>(135-42)*0,35*0,6=19.530 [A]
1*1*1,5*2=3.000 [B]
A+B=22.530 [C]</t>
  </si>
  <si>
    <t>135-42=93.000 [A]</t>
  </si>
  <si>
    <t>155=155.000 [A]</t>
  </si>
  <si>
    <t>KABEL ZEMNÍ DATOVÝ PRŮMĚRU ŽÍLY 0,8 MM - MONTÁŽ
Uložení kabelů do kabelového lože nebo zatažení do chráničky, žlabu</t>
  </si>
  <si>
    <t>SO 673</t>
  </si>
  <si>
    <t>Provizorní přeložka ČD-Telematika v žkm 14,655</t>
  </si>
  <si>
    <t>0.5=0.500 [A]</t>
  </si>
  <si>
    <t>(50-32)*0,35*0,7=4.410 [A]</t>
  </si>
  <si>
    <t>(50-18)*0,5*1,4=22.400 [B]</t>
  </si>
  <si>
    <t>(50-32)*0,35*0,1=0.630 [A]
(50-18)*0,5*0,1=1.600 [B]
A+B=2.230 [C]</t>
  </si>
  <si>
    <t>(50-32)*0,35*0,6=3.780 [A]
(50-18)*0,5*1,1=17.600 [B]
1*1*1,5*2=3.000 [C]
A+B+C=24.380 [D]</t>
  </si>
  <si>
    <t>(50-32)*0,35*0,1=0.630 [A]</t>
  </si>
  <si>
    <t>50-32=18.000 [A]</t>
  </si>
  <si>
    <t>KABEL ZEMNÍ DVOUPLÁŠŤOVÝ S PANCÍŘEM PRŮMĚRU ŽÍLY 0,8 MM DO 50XN
kabel TCEPKPFLE 5XN0,8 mat. + montáž</t>
  </si>
  <si>
    <t>60=60.000 [A]</t>
  </si>
  <si>
    <t>SO 674</t>
  </si>
  <si>
    <t>Definitivní přeložka ČD-Telematika v žkm 14,655</t>
  </si>
  <si>
    <t>(50-32)*0,35*0,6=3.780 [A]
1*1*1,5*2=3.000 [B]
A+B=6.780 [C]</t>
  </si>
  <si>
    <t>SO 675</t>
  </si>
  <si>
    <t>Přeložka kabelů SSZT v žkm 14,655</t>
  </si>
  <si>
    <t>KABEL ZEMNÍ DVOUPLÁŠŤOVÝ S PANCÍŘEM PRŮMĚRU ŽÍLY 0,8 MM DO 50XN
kabel PřL 3Px1 a PB01 3Px1 mat. + montáž</t>
  </si>
  <si>
    <t>KABEL ZEMNÍ DVOUPLÁŠŤOVÝ S PANCÍŘEM PRŮMĚRU ŽÍLY 0,8 MM - DEMONTÁŽ
demontáž metalických kabelů PřL 3Px1 a PB01 3Px1 z výkopu, nebo z chrániček, předání kabelu správci sítě, nebo odvoz na skládku k tomu určenou, vč. zemních prací a ukončení kabelovou koncovkou</t>
  </si>
  <si>
    <t>SO 801.1</t>
  </si>
  <si>
    <t>Vegetační úpravy - jih</t>
  </si>
  <si>
    <t>ZALOŽENÍ TRÁVNÍKU RUČNÍM VÝSEVEM
rovina</t>
  </si>
  <si>
    <t>ZALOŽENÍ TRÁVNÍKU HYDROOSEVEM NA ORNICI
svah</t>
  </si>
  <si>
    <t>OŠETŘOVÁNÍ TRÁVNÍKU
4x (pol 18241+18242), bez trávníku mezi řadami</t>
  </si>
  <si>
    <t>18311</t>
  </si>
  <si>
    <t>ZALOŽENÍ ZÁHONU PRO VÝSADBU
výsadba do černého úhoru: 2 916.3 m2
výsadba do trávníku: 1 140.95 m2</t>
  </si>
  <si>
    <t>položka zahrnuje založení záhonu, urovnání, naložení a odvoz odpadu, to vše bez ohledu na
sklon terénu</t>
  </si>
  <si>
    <t>18331</t>
  </si>
  <si>
    <t>SADOVNICKÉ OBDĚLÁNÍ PŮDY
plocha humusování</t>
  </si>
  <si>
    <t>položka zahrnuje strojové obdělání nejsvrchnější vrstvy půdy původního horizontu nebo nově rozprostřené vrchní vrstvy půdy, dále zahrnuje urovnání pozemku, zejména základní výškové úpravy terénu tak, aby povrch podkladu byl bez prohlubní a výstupků</t>
  </si>
  <si>
    <t>183511</t>
  </si>
  <si>
    <t>CHEMICKÉ ODPLEVELENÍ CELOPLOŠNÉ
1,5x pol. 18331</t>
  </si>
  <si>
    <t>18461</t>
  </si>
  <si>
    <t>MULČOVÁNÍ
dle pol. 18311</t>
  </si>
  <si>
    <t>položka zahrnuje dodání a rozprostření mulčovací kůry nebo štěpky v předepsané tloušťce
nebo mulčovací textilie bez ohledu na sklon terénu, stabilizaci mulče proti erozi, přísady proti vznícení mulče, naložení a odvoz odpadu</t>
  </si>
  <si>
    <t>18471</t>
  </si>
  <si>
    <t>OŠETŘENÍ DŘEVIN VE SKUPINÁCH
4x plocha výsadby keřů</t>
  </si>
  <si>
    <t>položka zahrnuje odplevelení s nakypřením, vypletí, ošetření řezem, hnojením, odstranění poškozených částí dřevin s případným složením odpadu na hromady, naložením na dopravní prostředek, odvozem a složením</t>
  </si>
  <si>
    <t>RnK</t>
  </si>
  <si>
    <t>OŠETŘENÍ DŘEVIN VE SKUPINÁCH
4x plocha výsadby keřů
Náhradní výsadba na pozemcích určených rozhodnutím ke kácení.</t>
  </si>
  <si>
    <t>30*1*1*4=120.000 [A]</t>
  </si>
  <si>
    <t>18472</t>
  </si>
  <si>
    <t>OŠETŘENÍ DŘEVIN SOLITERNÍCH
4x počet solitérních stromů</t>
  </si>
  <si>
    <t>odplevelení s nakypřením, vypletí, řezem, hnojením, odstranění poškozených částí dřevin s případným složením odpadu na hromady, naložením na dopravní prostředek, odvozem a složením</t>
  </si>
  <si>
    <t>OŠETŘENÍ DŘEVIN SOLITERNÍCH
4x počet solitérních stromů, náhradní výsadba na pozemcích určených rozhodnutím ke kácení.</t>
  </si>
  <si>
    <t>Lípa velkolistá: (8+2)*4=40.000 [A]</t>
  </si>
  <si>
    <t>184A1</t>
  </si>
  <si>
    <t>VYSAZOVÁNÍ KEŘŮ LISTNATÝCH S BALEM VČETNĚ VÝKOPU JAMKY</t>
  </si>
  <si>
    <t>Položka vysazování keřů zahrnuje dodávku projektem předepsaných  keřů,  hloubení jamek (min. rozměry pro keře 30/30/30cm) s event. výměnou půdy, s hnojením anorganickým
hnojivem a přídavkem organického hnojiva dle PD, zálivku,  a pod.
položka zahrnuje veškerý materiál, výrobky a polotovary, včetně mimostaveništní a
vnitrostaveništní dopravy (rovněž přesuny), včetně naložení a složení, případně s uložením</t>
  </si>
  <si>
    <t>184B12</t>
  </si>
  <si>
    <t>VYSAZOVÁNÍ STROMŮ LISTNATÝCH S BALEM OBVOD KMENE DO 10CM, VÝŠ DO 1,7M
listnaté špičáky, viz kap. Výkaz výměr v TZ</t>
  </si>
  <si>
    <t>Položka vysazování stromů zahrnuje dodávku projektem předepsaných stromů,  hloubení jamek (min. rozměry pro stromy min. 1,5 násobek balu výpěstku) s event. výměnou půdy, s hnojením anorganickým hnojivem a přídavkem organického hnojiva min. 5kg pro stromy, zálivku, kůly, chráničky ke stromům nebo ochrana stromů nátěrem a pod.
Obvod kmene se měří ve výšce 1,00m nad zemí.
položka zahrnuje veškerý materiál, výrobky a polotovary, včetně mimostaveništní a
vnitrostaveništní dopravy (rovněž přesuny), včetně naložení a složení, případně s uložením</t>
  </si>
  <si>
    <t>184B13</t>
  </si>
  <si>
    <t>VYSAZOVÁNÍ STROMŮ LISTNATÝCH S BALEM OBVOD KMENE DO 12CM, PODCHOZÍ VÝŠ MIN 2,2M
listnaté vysokokmeny</t>
  </si>
  <si>
    <t>Položka vysazování stromů dodávku projektem předepsaných  stromů, hloubení jamek (min. rozměry pro stromy min. 1,5 násobek balu výpěstku) s event. výměnou půdy, s hnojením
anorganickým hnojivem a přídavkem organického hnojiva min. 5kg pro stromy, zálivku, kůly, chráničky ke stromům nebo ochrana stromů nátěrem a pod.
Obvod kmene se měří ve výšce 1,00m nad zemí.
položka zahrnuje veškerý materiál, výrobky a polotovary, včetně mimostaveništní a
vnitrostaveništní dopravy (rovněž přesuny), včetně naložení a složení, případně s uložením</t>
  </si>
  <si>
    <t>VYSAZOVÁNÍ STROMŮ LISTNATÝCH S BALEM OBVOD KMENE DO 12CM, PODCHOZÍ VÝŠ MIN 2,2M
Listnaté vysokokmeny; lípa velkolistá.
Náhradní výsadba na pozemcích určených rozhodnutím ke kácení.</t>
  </si>
  <si>
    <t>Lípa velkolistá: (8+2)=10.000 [A]</t>
  </si>
  <si>
    <t>Položka vysazování stromů dodávku projektem předepsaných  stromů, hloubení jamek (min. rozměry pro stromy min. 1,5 násobek balu výpěstku) s event. výměnou půdy, s hnojením anorganickým hnojivem a přídavkem organického hnojiva min. 5kg pro stromy, zálivku, kůly, chráničky ke stromům nebo ochrana stromů nátěrem a pod.
Obvod kmene se měří ve výšce 1,00m nad zemí.
položka zahrnuje veškerý materiál, výrobky a polotovary, včetně mimostaveništní a vnitrostaveništní dopravy (rovněž přesuny), včetně naložení a složení, případně s uložením</t>
  </si>
  <si>
    <t>184D12</t>
  </si>
  <si>
    <t>VYSAZOVÁNÍ STROMŮ JEHLIČNATÝCH S BALEM VÝŠKY KMENE DO 1,0M
jehličnaté stromy</t>
  </si>
  <si>
    <t>Položka vysazování stromů dodávku projektem předepsaných  stromů, hloubení jamek (min. rozměry pro stromy min. 1,5 násobek balu výpěstku) s event. výměnou půdy, s hnojením
anorganickým hnojivem a přídavkem organického hnojiva min. 5kg pro stromy, zálivku, kůly, chráničky ke stromům nebo ochrana stromů nátěrem a pod.
položka zahrnuje veškerý materiál, výrobky a polotovary, včetně mimostaveništní a
vnitrostaveništní dopravy (rovněž přesuny), včetně naložení a složení, případně s uložením</t>
  </si>
  <si>
    <t>18600</t>
  </si>
  <si>
    <t>ZALÉVÁNÍ VODOU
10x výsadby: 5 l/keř, 20 l/špičák a jehličnan, 
40 l/vysokokmen</t>
  </si>
  <si>
    <t>položka zahrnuje veškerý materiál, výrobky a polotovary, včetně mimostaveništní a
vnitrostaveništní dopravy (rovněž přesuny), včetně naložení a složení, případně s uložením</t>
  </si>
  <si>
    <t>ZALÉVÁNÍ VODOU
10x výsadby: 5 l/keř, 20 l/špičák a jehličnan, 
40 l/vysokokmen
Náhradní výsadba na pozemcích určených rozhodnutím ke kácení.</t>
  </si>
  <si>
    <t>10*10*40*0.001+30*10*5*0.001=5.500 [A]</t>
  </si>
  <si>
    <t>položka zahrnuje veškerý materiál, výrobky a polotovary, včetně mimostaveništní a vnitrostaveništní dopravy (rovněž přesuny), včetně naložení a složení, případně s uložením</t>
  </si>
</sst>
</file>

<file path=xl/styles.xml><?xml version="1.0" encoding="utf-8"?>
<styleSheet xmlns="http://schemas.openxmlformats.org/spreadsheetml/2006/main">
  <numFmts count="2">
    <numFmt numFmtId="177" formatCode="### ### ### ##0.00"/>
    <numFmt numFmtId="178" formatCode="### ### ### ##0.000"/>
  </numFmts>
  <fonts count="5">
    <font>
      <sz val="10"/>
      <name val="Arial"/>
      <family val="0"/>
    </font>
    <font>
      <b/>
      <sz val="11"/>
      <name val="Arial"/>
      <family val="0"/>
    </font>
    <font>
      <sz val="11"/>
      <name val="Arial"/>
      <family val="0"/>
    </font>
    <font>
      <u val="single"/>
      <sz val="10"/>
      <color rgb="FF0000FF"/>
      <name val="Arial"/>
      <family val="0"/>
    </font>
    <font>
      <b/>
      <sz val="10"/>
      <name val="Arial"/>
      <family val="0"/>
    </font>
  </fonts>
  <fills count="3">
    <fill>
      <patternFill/>
    </fill>
    <fill>
      <patternFill patternType="gray125"/>
    </fill>
    <fill>
      <patternFill patternType="solid">
        <fgColor rgb="FFD3D3D3"/>
        <bgColor indexed="64"/>
      </patternFill>
    </fill>
  </fills>
  <borders count="5">
    <border>
      <left/>
      <right/>
      <top/>
      <bottom/>
      <diagonal/>
    </border>
    <border>
      <left style="thin"/>
      <right style="thin"/>
      <top style="thin"/>
      <bottom style="thin"/>
    </border>
    <border>
      <left/>
      <right style="thin"/>
      <top/>
      <bottom/>
    </border>
    <border>
      <left/>
      <right/>
      <top/>
      <bottom style="thin"/>
    </border>
    <border>
      <left style="thin"/>
      <right/>
      <top style="thin"/>
      <bottom style="thin"/>
    </border>
  </borders>
  <cellStyleXfs count="20">
    <xf numFmtId="0" fontId="0" fillId="0" borderId="0">
      <alignment/>
      <protection/>
    </xf>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9" fontId="0" fillId="0" borderId="0" applyFont="0" applyFill="0" applyBorder="0" applyAlignment="0" applyProtection="0"/>
    <xf numFmtId="44" fontId="0" fillId="0" borderId="0" applyFont="0" applyFill="0" applyBorder="0" applyAlignment="0" applyProtection="0"/>
    <xf numFmtId="42" fontId="0" fillId="0" borderId="0" applyFont="0" applyFill="0" applyBorder="0" applyAlignment="0" applyProtection="0"/>
    <xf numFmtId="43" fontId="0" fillId="0" borderId="0" applyFont="0" applyFill="0" applyBorder="0" applyAlignment="0" applyProtection="0"/>
    <xf numFmtId="41" fontId="0" fillId="0" borderId="0" applyFont="0" applyFill="0" applyBorder="0" applyAlignment="0" applyProtection="0"/>
  </cellStyleXfs>
  <cellXfs count="17">
    <xf numFmtId="0" fontId="0" fillId="0" borderId="0" xfId="0"/>
    <xf numFmtId="0" fontId="1" fillId="0" borderId="0" xfId="0" applyNumberFormat="1" applyFont="1" applyFill="1" applyBorder="1" applyAlignment="1" applyProtection="1">
      <alignment horizontal="center"/>
      <protection/>
    </xf>
    <xf numFmtId="177" fontId="1" fillId="2" borderId="0" xfId="0" applyNumberFormat="1" applyFont="1" applyFill="1" applyBorder="1" applyAlignment="1" applyProtection="1">
      <alignment/>
      <protection/>
    </xf>
    <xf numFmtId="0" fontId="1" fillId="2" borderId="0" xfId="0" applyNumberFormat="1" applyFont="1" applyFill="1" applyBorder="1" applyAlignment="1" applyProtection="1">
      <alignment horizontal="right"/>
      <protection/>
    </xf>
    <xf numFmtId="0" fontId="2" fillId="0" borderId="1" xfId="0" applyNumberFormat="1" applyFont="1" applyFill="1" applyBorder="1" applyAlignment="1" applyProtection="1">
      <alignment horizontal="center" wrapText="1"/>
      <protection/>
    </xf>
    <xf numFmtId="0" fontId="1" fillId="0" borderId="0" xfId="0" applyNumberFormat="1" applyFont="1" applyFill="1" applyBorder="1" applyAlignment="1" applyProtection="1">
      <alignment/>
      <protection/>
    </xf>
    <xf numFmtId="0" fontId="3" fillId="0" borderId="0" xfId="0" applyFont="1"/>
    <xf numFmtId="0" fontId="0" fillId="0" borderId="1" xfId="0" applyNumberFormat="1" applyFont="1" applyFill="1" applyBorder="1" applyAlignment="1" applyProtection="1">
      <alignment wrapText="1"/>
      <protection/>
    </xf>
    <xf numFmtId="0" fontId="3" fillId="0" borderId="2" xfId="0" applyFont="1" applyBorder="1"/>
    <xf numFmtId="0" fontId="4" fillId="0" borderId="0" xfId="0" applyNumberFormat="1" applyFont="1" applyFill="1" applyBorder="1" applyAlignment="1" applyProtection="1">
      <alignment/>
      <protection/>
    </xf>
    <xf numFmtId="178" fontId="0" fillId="0" borderId="1" xfId="0" applyNumberFormat="1" applyFont="1" applyFill="1" applyBorder="1" applyAlignment="1" applyProtection="1">
      <alignment/>
      <protection/>
    </xf>
    <xf numFmtId="0" fontId="4" fillId="0" borderId="3" xfId="0" applyNumberFormat="1" applyFont="1" applyFill="1" applyBorder="1" applyAlignment="1" applyProtection="1">
      <alignment/>
      <protection/>
    </xf>
    <xf numFmtId="177" fontId="0" fillId="0" borderId="4" xfId="0" applyNumberFormat="1" applyBorder="1" applyProtection="1">
      <protection locked="0"/>
    </xf>
    <xf numFmtId="177" fontId="0" fillId="0" borderId="1" xfId="0" applyNumberFormat="1" applyFont="1" applyFill="1" applyBorder="1" applyAlignment="1" applyProtection="1">
      <alignment/>
      <protection/>
    </xf>
    <xf numFmtId="177" fontId="0" fillId="0" borderId="1" xfId="0" applyNumberFormat="1" applyBorder="1" applyProtection="1">
      <protection locked="0"/>
    </xf>
    <xf numFmtId="0" fontId="0" fillId="0" borderId="0" xfId="0" applyNumberFormat="1" applyFont="1" applyFill="1" applyBorder="1" applyAlignment="1" applyProtection="1">
      <alignment wrapText="1" shrinkToFit="1"/>
      <protection/>
    </xf>
    <xf numFmtId="177" fontId="4" fillId="2" borderId="0" xfId="0" applyNumberFormat="1" applyFont="1" applyFill="1" applyBorder="1" applyAlignment="1" applyProtection="1">
      <alignment/>
      <protection/>
    </xf>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worksheet" Target="worksheets/sheet16.xml" /><Relationship Id="rId17" Type="http://schemas.openxmlformats.org/officeDocument/2006/relationships/worksheet" Target="worksheets/sheet17.xml" /><Relationship Id="rId18" Type="http://schemas.openxmlformats.org/officeDocument/2006/relationships/worksheet" Target="worksheets/sheet18.xml" /><Relationship Id="rId19" Type="http://schemas.openxmlformats.org/officeDocument/2006/relationships/worksheet" Target="worksheets/sheet19.xml" /><Relationship Id="rId20" Type="http://schemas.openxmlformats.org/officeDocument/2006/relationships/worksheet" Target="worksheets/sheet20.xml" /><Relationship Id="rId21" Type="http://schemas.openxmlformats.org/officeDocument/2006/relationships/worksheet" Target="worksheets/sheet21.xml" /><Relationship Id="rId22" Type="http://schemas.openxmlformats.org/officeDocument/2006/relationships/worksheet" Target="worksheets/sheet22.xml" /><Relationship Id="rId23" Type="http://schemas.openxmlformats.org/officeDocument/2006/relationships/worksheet" Target="worksheets/sheet23.xml" /><Relationship Id="rId24" Type="http://schemas.openxmlformats.org/officeDocument/2006/relationships/worksheet" Target="worksheets/sheet24.xml" /><Relationship Id="rId25" Type="http://schemas.openxmlformats.org/officeDocument/2006/relationships/worksheet" Target="worksheets/sheet25.xml" /><Relationship Id="rId26" Type="http://schemas.openxmlformats.org/officeDocument/2006/relationships/worksheet" Target="worksheets/sheet26.xml" /><Relationship Id="rId27" Type="http://schemas.openxmlformats.org/officeDocument/2006/relationships/worksheet" Target="worksheets/sheet27.xml" /><Relationship Id="rId28" Type="http://schemas.openxmlformats.org/officeDocument/2006/relationships/worksheet" Target="worksheets/sheet28.xml" /><Relationship Id="rId29" Type="http://schemas.openxmlformats.org/officeDocument/2006/relationships/worksheet" Target="worksheets/sheet29.xml" /><Relationship Id="rId30" Type="http://schemas.openxmlformats.org/officeDocument/2006/relationships/worksheet" Target="worksheets/sheet30.xml" /><Relationship Id="rId31" Type="http://schemas.openxmlformats.org/officeDocument/2006/relationships/worksheet" Target="worksheets/sheet31.xml" /><Relationship Id="rId32" Type="http://schemas.openxmlformats.org/officeDocument/2006/relationships/worksheet" Target="worksheets/sheet32.xml" /><Relationship Id="rId33" Type="http://schemas.openxmlformats.org/officeDocument/2006/relationships/worksheet" Target="worksheets/sheet33.xml" /><Relationship Id="rId34" Type="http://schemas.openxmlformats.org/officeDocument/2006/relationships/worksheet" Target="worksheets/sheet34.xml" /><Relationship Id="rId35" Type="http://schemas.openxmlformats.org/officeDocument/2006/relationships/worksheet" Target="worksheets/sheet35.xml" /><Relationship Id="rId36" Type="http://schemas.openxmlformats.org/officeDocument/2006/relationships/worksheet" Target="worksheets/sheet36.xml" /><Relationship Id="rId37" Type="http://schemas.openxmlformats.org/officeDocument/2006/relationships/worksheet" Target="worksheets/sheet37.xml" /><Relationship Id="rId38" Type="http://schemas.openxmlformats.org/officeDocument/2006/relationships/worksheet" Target="worksheets/sheet38.xml" /><Relationship Id="rId39" Type="http://schemas.openxmlformats.org/officeDocument/2006/relationships/worksheet" Target="worksheets/sheet39.xml" /><Relationship Id="rId40" Type="http://schemas.openxmlformats.org/officeDocument/2006/relationships/worksheet" Target="worksheets/sheet40.xml" /><Relationship Id="rId41" Type="http://schemas.openxmlformats.org/officeDocument/2006/relationships/worksheet" Target="worksheets/sheet41.xml" /><Relationship Id="rId42" Type="http://schemas.openxmlformats.org/officeDocument/2006/relationships/worksheet" Target="worksheets/sheet42.xml" /><Relationship Id="rId43" Type="http://schemas.openxmlformats.org/officeDocument/2006/relationships/worksheet" Target="worksheets/sheet43.xml" /><Relationship Id="rId44" Type="http://schemas.openxmlformats.org/officeDocument/2006/relationships/worksheet" Target="worksheets/sheet44.xml" /><Relationship Id="rId45" Type="http://schemas.openxmlformats.org/officeDocument/2006/relationships/worksheet" Target="worksheets/sheet45.xml" /><Relationship Id="rId46" Type="http://schemas.openxmlformats.org/officeDocument/2006/relationships/worksheet" Target="worksheets/sheet46.xml" /><Relationship Id="rId47" Type="http://schemas.openxmlformats.org/officeDocument/2006/relationships/worksheet" Target="worksheets/sheet47.xml" /><Relationship Id="rId48" Type="http://schemas.openxmlformats.org/officeDocument/2006/relationships/worksheet" Target="worksheets/sheet48.xml" /><Relationship Id="rId49" Type="http://schemas.openxmlformats.org/officeDocument/2006/relationships/worksheet" Target="worksheets/sheet49.xml" /><Relationship Id="rId50" Type="http://schemas.openxmlformats.org/officeDocument/2006/relationships/worksheet" Target="worksheets/sheet50.xml" /><Relationship Id="rId51" Type="http://schemas.openxmlformats.org/officeDocument/2006/relationships/worksheet" Target="worksheets/sheet51.xml" /><Relationship Id="rId52" Type="http://schemas.openxmlformats.org/officeDocument/2006/relationships/worksheet" Target="worksheets/sheet52.xml" /><Relationship Id="rId53" Type="http://schemas.openxmlformats.org/officeDocument/2006/relationships/worksheet" Target="worksheets/sheet53.xml" /><Relationship Id="rId54" Type="http://schemas.openxmlformats.org/officeDocument/2006/relationships/worksheet" Target="worksheets/sheet54.xml" /><Relationship Id="rId55" Type="http://schemas.openxmlformats.org/officeDocument/2006/relationships/worksheet" Target="worksheets/sheet55.xml" /><Relationship Id="rId56" Type="http://schemas.openxmlformats.org/officeDocument/2006/relationships/worksheet" Target="worksheets/sheet56.xml" /><Relationship Id="rId57" Type="http://schemas.openxmlformats.org/officeDocument/2006/relationships/worksheet" Target="worksheets/sheet57.xml" /><Relationship Id="rId58" Type="http://schemas.openxmlformats.org/officeDocument/2006/relationships/worksheet" Target="worksheets/sheet58.xml" /><Relationship Id="rId59" Type="http://schemas.openxmlformats.org/officeDocument/2006/relationships/worksheet" Target="worksheets/sheet59.xml" /><Relationship Id="rId60" Type="http://schemas.openxmlformats.org/officeDocument/2006/relationships/worksheet" Target="worksheets/sheet60.xml" /><Relationship Id="rId61" Type="http://schemas.openxmlformats.org/officeDocument/2006/relationships/worksheet" Target="worksheets/sheet61.xml" /><Relationship Id="rId62" Type="http://schemas.openxmlformats.org/officeDocument/2006/relationships/worksheet" Target="worksheets/sheet62.xml" /><Relationship Id="rId63" Type="http://schemas.openxmlformats.org/officeDocument/2006/relationships/worksheet" Target="worksheets/sheet63.xml" /><Relationship Id="rId64" Type="http://schemas.openxmlformats.org/officeDocument/2006/relationships/worksheet" Target="worksheets/sheet64.xml" /><Relationship Id="rId65" Type="http://schemas.openxmlformats.org/officeDocument/2006/relationships/worksheet" Target="worksheets/sheet65.xml" /><Relationship Id="rId66" Type="http://schemas.openxmlformats.org/officeDocument/2006/relationships/worksheet" Target="worksheets/sheet66.xml" /><Relationship Id="rId67" Type="http://schemas.openxmlformats.org/officeDocument/2006/relationships/worksheet" Target="worksheets/sheet67.xml" /><Relationship Id="rId68" Type="http://schemas.openxmlformats.org/officeDocument/2006/relationships/worksheet" Target="worksheets/sheet68.xml" /><Relationship Id="rId69" Type="http://schemas.openxmlformats.org/officeDocument/2006/relationships/worksheet" Target="worksheets/sheet69.xml" /><Relationship Id="rId70" Type="http://schemas.openxmlformats.org/officeDocument/2006/relationships/worksheet" Target="worksheets/sheet70.xml" /><Relationship Id="rId71" Type="http://schemas.openxmlformats.org/officeDocument/2006/relationships/worksheet" Target="worksheets/sheet71.xml" /><Relationship Id="rId72" Type="http://schemas.openxmlformats.org/officeDocument/2006/relationships/worksheet" Target="worksheets/sheet72.xml" /><Relationship Id="rId73" Type="http://schemas.openxmlformats.org/officeDocument/2006/relationships/worksheet" Target="worksheets/sheet73.xml" /><Relationship Id="rId74" Type="http://schemas.openxmlformats.org/officeDocument/2006/relationships/worksheet" Target="worksheets/sheet74.xml" /><Relationship Id="rId75" Type="http://schemas.openxmlformats.org/officeDocument/2006/relationships/worksheet" Target="worksheets/sheet75.xml" /><Relationship Id="rId76" Type="http://schemas.openxmlformats.org/officeDocument/2006/relationships/worksheet" Target="worksheets/sheet76.xml" /><Relationship Id="rId77" Type="http://schemas.openxmlformats.org/officeDocument/2006/relationships/worksheet" Target="worksheets/sheet77.xml" /><Relationship Id="rId78" Type="http://schemas.openxmlformats.org/officeDocument/2006/relationships/worksheet" Target="worksheets/sheet78.xml" /><Relationship Id="rId79" Type="http://schemas.openxmlformats.org/officeDocument/2006/relationships/worksheet" Target="worksheets/sheet79.xml" /><Relationship Id="rId80" Type="http://schemas.openxmlformats.org/officeDocument/2006/relationships/worksheet" Target="worksheets/sheet80.xml" /><Relationship Id="rId81" Type="http://schemas.openxmlformats.org/officeDocument/2006/relationships/worksheet" Target="worksheets/sheet81.xml" /><Relationship Id="rId82" Type="http://schemas.openxmlformats.org/officeDocument/2006/relationships/worksheet" Target="worksheets/sheet82.xml" /><Relationship Id="rId83" Type="http://schemas.openxmlformats.org/officeDocument/2006/relationships/worksheet" Target="worksheets/sheet83.xml" /><Relationship Id="rId84" Type="http://schemas.openxmlformats.org/officeDocument/2006/relationships/worksheet" Target="worksheets/sheet84.xml" /><Relationship Id="rId85" Type="http://schemas.openxmlformats.org/officeDocument/2006/relationships/worksheet" Target="worksheets/sheet85.xml" /><Relationship Id="rId86" Type="http://schemas.openxmlformats.org/officeDocument/2006/relationships/worksheet" Target="worksheets/sheet86.xml" /><Relationship Id="rId87" Type="http://schemas.openxmlformats.org/officeDocument/2006/relationships/worksheet" Target="worksheets/sheet87.xml" /><Relationship Id="rId88" Type="http://schemas.openxmlformats.org/officeDocument/2006/relationships/worksheet" Target="worksheets/sheet88.xml" /><Relationship Id="rId89" Type="http://schemas.openxmlformats.org/officeDocument/2006/relationships/worksheet" Target="worksheets/sheet89.xml" /><Relationship Id="rId90" Type="http://schemas.openxmlformats.org/officeDocument/2006/relationships/worksheet" Target="worksheets/sheet90.xml" /><Relationship Id="rId91" Type="http://schemas.openxmlformats.org/officeDocument/2006/relationships/worksheet" Target="worksheets/sheet91.xml" /><Relationship Id="rId92" Type="http://schemas.openxmlformats.org/officeDocument/2006/relationships/worksheet" Target="worksheets/sheet92.xml" /><Relationship Id="rId93" Type="http://schemas.openxmlformats.org/officeDocument/2006/relationships/worksheet" Target="worksheets/sheet93.xml" /><Relationship Id="rId94" Type="http://schemas.openxmlformats.org/officeDocument/2006/relationships/worksheet" Target="worksheets/sheet94.xml" /><Relationship Id="rId95" Type="http://schemas.openxmlformats.org/officeDocument/2006/relationships/worksheet" Target="worksheets/sheet95.xml" /><Relationship Id="rId96" Type="http://schemas.openxmlformats.org/officeDocument/2006/relationships/styles" Target="styles.xml" /><Relationship Id="rId97" Type="http://schemas.openxmlformats.org/officeDocument/2006/relationships/sharedStrings" Target="sharedStrings.xml" /><Relationship Id="rId98" Type="http://schemas.openxmlformats.org/officeDocument/2006/relationships/theme" Target="theme/theme1.xml"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sheet1.xml><?xml version="1.0" encoding="utf-8"?>
<worksheet xmlns="http://schemas.openxmlformats.org/spreadsheetml/2006/main" xmlns:r="http://schemas.openxmlformats.org/officeDocument/2006/relationships">
  <sheetPr>
    <pageSetUpPr fitToPage="1"/>
  </sheetPr>
  <dimension ref="A1:H104"/>
  <sheetViews>
    <sheetView tabSelected="1"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20.7142857142857" customWidth="1"/>
    <col min="2" max="2" width="60.7142857142857" customWidth="1"/>
    <col min="3" max="5" width="24.7142857142857" customWidth="1"/>
  </cols>
  <sheetData>
    <row r="1" spans="1:1" ht="12.75" customHeight="1">
      <c r="A1" s="5" t="s">
        <v>13</v>
      </c>
    </row>
    <row r="3" spans="2:2" ht="12.75" customHeight="1">
      <c r="B3" s="1" t="s">
        <v>0</v>
      </c>
    </row>
    <row r="5" spans="2:2" ht="12.75" customHeight="1">
      <c r="B5" s="2" t="s">
        <v>1</v>
      </c>
    </row>
    <row r="6" spans="2:8" ht="12.75" customHeight="1">
      <c r="B6" t="s">
        <v>2</v>
      </c>
      <c r="G6" t="s">
        <v>5</v>
      </c>
      <c>
        <v>0</v>
      </c>
    </row>
    <row r="7" spans="2:8" ht="12.75" customHeight="1">
      <c r="B7" s="3" t="s">
        <v>3</v>
      </c>
      <c s="2">
        <f>SUM(C11:C104)</f>
      </c>
      <c r="G7" t="s">
        <v>6</v>
      </c>
      <c>
        <v>15</v>
      </c>
    </row>
    <row r="8" spans="2:8" ht="12.75" customHeight="1">
      <c r="B8" s="3" t="s">
        <v>4</v>
      </c>
      <c s="2">
        <f>SUM(E11:E104)</f>
      </c>
      <c r="G8" t="s">
        <v>7</v>
      </c>
      <c>
        <v>21</v>
      </c>
    </row>
    <row r="10" spans="1:5" ht="12.75" customHeight="1">
      <c r="A10" s="4" t="s">
        <v>8</v>
      </c>
      <c s="4" t="s">
        <v>9</v>
      </c>
      <c s="4" t="s">
        <v>10</v>
      </c>
      <c s="4" t="s">
        <v>11</v>
      </c>
      <c s="4" t="s">
        <v>12</v>
      </c>
    </row>
    <row r="11" spans="1:5" ht="12.75" customHeight="1">
      <c r="A11" s="7" t="s">
        <v>22</v>
      </c>
      <c s="7" t="s">
        <v>23</v>
      </c>
      <c s="13">
        <f>'SO 001.1'!I89</f>
      </c>
      <c s="13">
        <f>'SO 001.1'!P89</f>
      </c>
      <c s="13">
        <f>C11+D11</f>
      </c>
    </row>
    <row r="12" spans="1:5" ht="12.75" customHeight="1">
      <c r="A12" s="7" t="s">
        <v>112</v>
      </c>
      <c s="7" t="s">
        <v>113</v>
      </c>
      <c s="13">
        <f>'SO 001.2'!I62</f>
      </c>
      <c s="13">
        <f>'SO 001.2'!P62</f>
      </c>
      <c s="13">
        <f>C12+D12</f>
      </c>
    </row>
    <row r="13" spans="1:5" ht="12.75" customHeight="1">
      <c r="A13" s="7" t="s">
        <v>163</v>
      </c>
      <c s="7" t="s">
        <v>164</v>
      </c>
      <c s="13">
        <f>'SO 001.3'!I77</f>
      </c>
      <c s="13">
        <f>'SO 001.3'!P77</f>
      </c>
      <c s="13">
        <f>C13+D13</f>
      </c>
    </row>
    <row r="14" spans="1:5" ht="12.75" customHeight="1">
      <c r="A14" s="7" t="s">
        <v>218</v>
      </c>
      <c s="7" t="s">
        <v>219</v>
      </c>
      <c s="13">
        <f>'SO 001.4'!I38</f>
      </c>
      <c s="13">
        <f>'SO 001.4'!P38</f>
      </c>
      <c s="13">
        <f>C14+D14</f>
      </c>
    </row>
    <row r="15" spans="1:5" ht="12.75" customHeight="1">
      <c r="A15" s="7" t="s">
        <v>238</v>
      </c>
      <c s="7" t="s">
        <v>239</v>
      </c>
      <c s="13">
        <f>'SO 001.5'!I32</f>
      </c>
      <c s="13">
        <f>'SO 001.5'!P32</f>
      </c>
      <c s="13">
        <f>C15+D15</f>
      </c>
    </row>
    <row r="16" spans="1:5" ht="12.75" customHeight="1">
      <c r="A16" s="7" t="s">
        <v>246</v>
      </c>
      <c s="7" t="s">
        <v>247</v>
      </c>
      <c s="13">
        <f>'SO 001.6'!I71</f>
      </c>
      <c s="13">
        <f>'SO 001.6'!P71</f>
      </c>
      <c s="13">
        <f>C16+D16</f>
      </c>
    </row>
    <row r="17" spans="1:5" ht="12.75" customHeight="1">
      <c r="A17" s="7" t="s">
        <v>285</v>
      </c>
      <c s="7" t="s">
        <v>286</v>
      </c>
      <c s="13">
        <f>'SO 001.7'!I38</f>
      </c>
      <c s="13">
        <f>'SO 001.7'!P38</f>
      </c>
      <c s="13">
        <f>C17+D17</f>
      </c>
    </row>
    <row r="18" spans="1:5" ht="12.75" customHeight="1">
      <c r="A18" s="7" t="s">
        <v>296</v>
      </c>
      <c s="7" t="s">
        <v>297</v>
      </c>
      <c s="13">
        <f>'SO 001.8'!I26</f>
      </c>
      <c s="13">
        <f>'SO 001.8'!P26</f>
      </c>
      <c s="13">
        <f>C18+D18</f>
      </c>
    </row>
    <row r="19" spans="1:5" ht="12.75" customHeight="1">
      <c r="A19" s="7" t="s">
        <v>301</v>
      </c>
      <c s="7" t="s">
        <v>302</v>
      </c>
      <c s="13">
        <f>'SO 001.9'!I32</f>
      </c>
      <c s="13">
        <f>'SO 001.9'!P32</f>
      </c>
      <c s="13">
        <f>C19+D19</f>
      </c>
    </row>
    <row r="20" spans="1:5" ht="12.75" customHeight="1">
      <c r="A20" s="7" t="s">
        <v>307</v>
      </c>
      <c s="7" t="s">
        <v>308</v>
      </c>
      <c s="13">
        <f>'SO 101'!I434</f>
      </c>
      <c s="13">
        <f>'SO 101'!P434</f>
      </c>
      <c s="13">
        <f>C20+D20</f>
      </c>
    </row>
    <row r="21" spans="1:5" ht="12.75" customHeight="1">
      <c r="A21" s="7" t="s">
        <v>715</v>
      </c>
      <c s="7" t="s">
        <v>716</v>
      </c>
      <c s="13">
        <f>'SO 102.1'!I509</f>
      </c>
      <c s="13">
        <f>'SO 102.1'!P509</f>
      </c>
      <c s="13">
        <f>C21+D21</f>
      </c>
    </row>
    <row r="22" spans="1:5" ht="12.75" customHeight="1">
      <c r="A22" s="7" t="s">
        <v>1053</v>
      </c>
      <c s="7" t="s">
        <v>1054</v>
      </c>
      <c s="13">
        <f>'SO 102.2'!I314</f>
      </c>
      <c s="13">
        <f>'SO 102.2'!P314</f>
      </c>
      <c s="13">
        <f>C22+D22</f>
      </c>
    </row>
    <row r="23" spans="1:5" ht="12.75" customHeight="1">
      <c r="A23" s="7" t="s">
        <v>1224</v>
      </c>
      <c s="7" t="s">
        <v>1225</v>
      </c>
      <c s="13">
        <f>'SO 103'!I335</f>
      </c>
      <c s="13">
        <f>'SO 103'!P335</f>
      </c>
      <c s="13">
        <f>C23+D23</f>
      </c>
    </row>
    <row r="24" spans="1:5" ht="12.75" customHeight="1">
      <c r="A24" s="7" t="s">
        <v>1416</v>
      </c>
      <c s="7" t="s">
        <v>1417</v>
      </c>
      <c s="13">
        <f>'SO 104.1'!I176</f>
      </c>
      <c s="13">
        <f>'SO 104.1'!P176</f>
      </c>
      <c s="13">
        <f>C24+D24</f>
      </c>
    </row>
    <row r="25" spans="1:5" ht="12.75" customHeight="1">
      <c r="A25" s="7" t="s">
        <v>1477</v>
      </c>
      <c s="7" t="s">
        <v>1478</v>
      </c>
      <c s="13">
        <f>'SO 104.2'!I152</f>
      </c>
      <c s="13">
        <f>'SO 104.2'!P152</f>
      </c>
      <c s="13">
        <f>C25+D25</f>
      </c>
    </row>
    <row r="26" spans="1:5" ht="12.75" customHeight="1">
      <c r="A26" s="7" t="s">
        <v>1510</v>
      </c>
      <c s="7" t="s">
        <v>1511</v>
      </c>
      <c s="13">
        <f>'SO 104.3'!I77</f>
      </c>
      <c s="13">
        <f>'SO 104.3'!P77</f>
      </c>
      <c s="13">
        <f>C26+D26</f>
      </c>
    </row>
    <row r="27" spans="1:5" ht="12.75" customHeight="1">
      <c r="A27" s="7" t="s">
        <v>1532</v>
      </c>
      <c s="7" t="s">
        <v>1533</v>
      </c>
      <c s="13">
        <f>'SO 104.4'!I164</f>
      </c>
      <c s="13">
        <f>'SO 104.4'!P164</f>
      </c>
      <c s="13">
        <f>C27+D27</f>
      </c>
    </row>
    <row r="28" spans="1:5" ht="12.75" customHeight="1">
      <c r="A28" s="7" t="s">
        <v>1589</v>
      </c>
      <c s="7" t="s">
        <v>1590</v>
      </c>
      <c s="13">
        <f>'SO 105'!I104</f>
      </c>
      <c s="13">
        <f>'SO 105'!P104</f>
      </c>
      <c s="13">
        <f>C28+D28</f>
      </c>
    </row>
    <row r="29" spans="1:5" ht="12.75" customHeight="1">
      <c r="A29" s="7" t="s">
        <v>1627</v>
      </c>
      <c s="7" t="s">
        <v>1628</v>
      </c>
      <c s="13">
        <f>'SO 106'!I179</f>
      </c>
      <c s="13">
        <f>'SO 106'!P179</f>
      </c>
      <c s="13">
        <f>C29+D29</f>
      </c>
    </row>
    <row r="30" spans="1:5" ht="12.75" customHeight="1">
      <c r="A30" s="7" t="s">
        <v>1683</v>
      </c>
      <c s="7" t="s">
        <v>1684</v>
      </c>
      <c s="13">
        <f>'SO 107'!I230</f>
      </c>
      <c s="13">
        <f>'SO 107'!P230</f>
      </c>
      <c s="13">
        <f>C30+D30</f>
      </c>
    </row>
    <row r="31" spans="1:5" ht="12.75" customHeight="1">
      <c r="A31" s="7" t="s">
        <v>1771</v>
      </c>
      <c s="7" t="s">
        <v>1772</v>
      </c>
      <c s="13">
        <f>'SO 108'!I89</f>
      </c>
      <c s="13">
        <f>'SO 108'!P89</f>
      </c>
      <c s="13">
        <f>C31+D31</f>
      </c>
    </row>
    <row r="32" spans="1:5" ht="12.75" customHeight="1">
      <c r="A32" s="7" t="s">
        <v>1801</v>
      </c>
      <c s="7" t="s">
        <v>1802</v>
      </c>
      <c s="13">
        <f>'SO 109'!I197</f>
      </c>
      <c s="13">
        <f>'SO 109'!P197</f>
      </c>
      <c s="13">
        <f>C32+D32</f>
      </c>
    </row>
    <row r="33" spans="1:5" ht="12.75" customHeight="1">
      <c r="A33" s="7" t="s">
        <v>1862</v>
      </c>
      <c s="7" t="s">
        <v>1863</v>
      </c>
      <c s="13">
        <f>'SO 110'!I152</f>
      </c>
      <c s="13">
        <f>'SO 110'!P152</f>
      </c>
      <c s="13">
        <f>C33+D33</f>
      </c>
    </row>
    <row r="34" spans="1:5" ht="12.75" customHeight="1">
      <c r="A34" s="7" t="s">
        <v>1910</v>
      </c>
      <c s="7" t="s">
        <v>1911</v>
      </c>
      <c s="13">
        <f>'SO 111'!I173</f>
      </c>
      <c s="13">
        <f>'SO 111'!P173</f>
      </c>
      <c s="13">
        <f>C34+D34</f>
      </c>
    </row>
    <row r="35" spans="1:5" ht="12.75" customHeight="1">
      <c r="A35" s="7" t="s">
        <v>1964</v>
      </c>
      <c s="7" t="s">
        <v>1911</v>
      </c>
      <c s="13">
        <f>'SO 111.ODST.'!I68</f>
      </c>
      <c s="13">
        <f>'SO 111.ODST.'!P68</f>
      </c>
      <c s="13">
        <f>C35+D35</f>
      </c>
    </row>
    <row r="36" spans="1:5" ht="12.75" customHeight="1">
      <c r="A36" s="7" t="s">
        <v>1990</v>
      </c>
      <c s="7" t="s">
        <v>1991</v>
      </c>
      <c s="13">
        <f>'SO 180.1.1'!I26</f>
      </c>
      <c s="13">
        <f>'SO 180.1.1'!P26</f>
      </c>
      <c s="13">
        <f>C36+D36</f>
      </c>
    </row>
    <row r="37" spans="1:5" ht="12.75" customHeight="1">
      <c r="A37" s="7" t="s">
        <v>1994</v>
      </c>
      <c s="7" t="s">
        <v>1995</v>
      </c>
      <c s="13">
        <f>'SO 180.1.2'!I50</f>
      </c>
      <c s="13">
        <f>'SO 180.1.2'!P50</f>
      </c>
      <c s="13">
        <f>C37+D37</f>
      </c>
    </row>
    <row r="38" spans="1:5" ht="12.75" customHeight="1">
      <c r="A38" s="7" t="s">
        <v>2018</v>
      </c>
      <c s="7" t="s">
        <v>2019</v>
      </c>
      <c s="13">
        <f>'SO 180.1.3'!I86</f>
      </c>
      <c s="13">
        <f>'SO 180.1.3'!P86</f>
      </c>
      <c s="13">
        <f>C38+D38</f>
      </c>
    </row>
    <row r="39" spans="1:5" ht="12.75" customHeight="1">
      <c r="A39" s="7" t="s">
        <v>2066</v>
      </c>
      <c s="7" t="s">
        <v>2067</v>
      </c>
      <c s="13">
        <f>'SO 180.1.4'!I77</f>
      </c>
      <c s="13">
        <f>'SO 180.1.4'!P77</f>
      </c>
      <c s="13">
        <f>C39+D39</f>
      </c>
    </row>
    <row r="40" spans="1:5" ht="12.75" customHeight="1">
      <c r="A40" s="7" t="s">
        <v>2081</v>
      </c>
      <c s="7" t="s">
        <v>2082</v>
      </c>
      <c s="13">
        <f>'SO 180.1.5'!I86</f>
      </c>
      <c s="13">
        <f>'SO 180.1.5'!P86</f>
      </c>
      <c s="13">
        <f>C40+D40</f>
      </c>
    </row>
    <row r="41" spans="1:5" ht="12.75" customHeight="1">
      <c r="A41" s="7" t="s">
        <v>2094</v>
      </c>
      <c s="7" t="s">
        <v>2095</v>
      </c>
      <c s="13">
        <f>'SO 180.1.6'!I104</f>
      </c>
      <c s="13">
        <f>'SO 180.1.6'!P104</f>
      </c>
      <c s="13">
        <f>C41+D41</f>
      </c>
    </row>
    <row r="42" spans="1:5" ht="12.75" customHeight="1">
      <c r="A42" s="7" t="s">
        <v>2118</v>
      </c>
      <c s="7" t="s">
        <v>2119</v>
      </c>
      <c s="13">
        <f>'SO 180.1.7'!I83</f>
      </c>
      <c s="13">
        <f>'SO 180.1.7'!P83</f>
      </c>
      <c s="13">
        <f>C42+D42</f>
      </c>
    </row>
    <row r="43" spans="1:5" ht="12.75" customHeight="1">
      <c r="A43" s="7" t="s">
        <v>2131</v>
      </c>
      <c s="7" t="s">
        <v>2132</v>
      </c>
      <c s="13">
        <f>'SO 180.1.8'!I95</f>
      </c>
      <c s="13">
        <f>'SO 180.1.8'!P95</f>
      </c>
      <c s="13">
        <f>C43+D43</f>
      </c>
    </row>
    <row r="44" spans="1:5" ht="12.75" customHeight="1">
      <c r="A44" s="7" t="s">
        <v>2142</v>
      </c>
      <c s="7" t="s">
        <v>2143</v>
      </c>
      <c s="13">
        <f>'SO 180.1.9'!I92</f>
      </c>
      <c s="13">
        <f>'SO 180.1.9'!P92</f>
      </c>
      <c s="13">
        <f>C44+D44</f>
      </c>
    </row>
    <row r="45" spans="1:5" ht="12.75" customHeight="1">
      <c r="A45" s="7" t="s">
        <v>2155</v>
      </c>
      <c s="7" t="s">
        <v>2156</v>
      </c>
      <c s="13">
        <f>'SO 190.1.a'!I59</f>
      </c>
      <c s="13">
        <f>'SO 190.1.a'!P59</f>
      </c>
      <c s="13">
        <f>C45+D45</f>
      </c>
    </row>
    <row r="46" spans="1:5" ht="12.75" customHeight="1">
      <c r="A46" s="7" t="s">
        <v>2188</v>
      </c>
      <c s="7" t="s">
        <v>2189</v>
      </c>
      <c s="13">
        <f>'SO 190.1b'!I47</f>
      </c>
      <c s="13">
        <f>'SO 190.1b'!P47</f>
      </c>
      <c s="13">
        <f>C46+D46</f>
      </c>
    </row>
    <row r="47" spans="1:5" ht="12.75" customHeight="1">
      <c r="A47" s="7" t="s">
        <v>2197</v>
      </c>
      <c s="7" t="s">
        <v>2198</v>
      </c>
      <c s="13">
        <f>'SO 190.1c'!I44</f>
      </c>
      <c s="13">
        <f>'SO 190.1c'!P44</f>
      </c>
      <c s="13">
        <f>C47+D47</f>
      </c>
    </row>
    <row r="48" spans="1:5" ht="12.75" customHeight="1">
      <c r="A48" s="7" t="s">
        <v>2203</v>
      </c>
      <c s="7" t="s">
        <v>2204</v>
      </c>
      <c s="13">
        <f>'SO 190.1d'!I56</f>
      </c>
      <c s="13">
        <f>'SO 190.1d'!P56</f>
      </c>
      <c s="13">
        <f>C48+D48</f>
      </c>
    </row>
    <row r="49" spans="1:5" ht="12.75" customHeight="1">
      <c r="A49" s="7" t="s">
        <v>2221</v>
      </c>
      <c s="7" t="s">
        <v>2222</v>
      </c>
      <c s="13">
        <f>'SO 190.1e'!I41</f>
      </c>
      <c s="13">
        <f>'SO 190.1e'!P41</f>
      </c>
      <c s="13">
        <f>C49+D49</f>
      </c>
    </row>
    <row r="50" spans="1:5" ht="12.75" customHeight="1">
      <c r="A50" s="7" t="s">
        <v>2230</v>
      </c>
      <c s="7" t="s">
        <v>2231</v>
      </c>
      <c s="13">
        <f>'SO 190.1f'!I29</f>
      </c>
      <c s="13">
        <f>'SO 190.1f'!P29</f>
      </c>
      <c s="13">
        <f>C50+D50</f>
      </c>
    </row>
    <row r="51" spans="1:5" ht="12.75" customHeight="1">
      <c r="A51" s="7" t="s">
        <v>2233</v>
      </c>
      <c s="7" t="s">
        <v>2234</v>
      </c>
      <c s="13">
        <f>'SO 190.1g'!I41</f>
      </c>
      <c s="13">
        <f>'SO 190.1g'!P41</f>
      </c>
      <c s="13">
        <f>C51+D51</f>
      </c>
    </row>
    <row r="52" spans="1:5" ht="12.75" customHeight="1">
      <c r="A52" s="7" t="s">
        <v>2245</v>
      </c>
      <c s="7" t="s">
        <v>2246</v>
      </c>
      <c s="13">
        <f>'SO 190.1h'!I41</f>
      </c>
      <c s="13">
        <f>'SO 190.1h'!P41</f>
      </c>
      <c s="13">
        <f>C52+D52</f>
      </c>
    </row>
    <row r="53" spans="1:5" ht="12.75" customHeight="1">
      <c r="A53" s="7" t="s">
        <v>2251</v>
      </c>
      <c s="7" t="s">
        <v>2252</v>
      </c>
      <c s="13">
        <f>'SO 190.1i'!I56</f>
      </c>
      <c s="13">
        <f>'SO 190.1i'!P56</f>
      </c>
      <c s="13">
        <f>C53+D53</f>
      </c>
    </row>
    <row r="54" spans="1:5" ht="12.75" customHeight="1">
      <c r="A54" s="7" t="s">
        <v>2266</v>
      </c>
      <c s="7" t="s">
        <v>2267</v>
      </c>
      <c s="13">
        <f>'SO 201'!I215</f>
      </c>
      <c s="13">
        <f>'SO 201'!P215</f>
      </c>
      <c s="13">
        <f>C54+D54</f>
      </c>
    </row>
    <row r="55" spans="1:5" ht="12.75" customHeight="1">
      <c r="A55" s="7" t="s">
        <v>2440</v>
      </c>
      <c s="7" t="s">
        <v>2441</v>
      </c>
      <c s="13">
        <f>'SO 202'!I275</f>
      </c>
      <c s="13">
        <f>'SO 202'!P275</f>
      </c>
      <c s="13">
        <f>C55+D55</f>
      </c>
    </row>
    <row r="56" spans="1:5" ht="12.75" customHeight="1">
      <c r="A56" s="7" t="s">
        <v>2629</v>
      </c>
      <c s="7" t="s">
        <v>2630</v>
      </c>
      <c s="13">
        <f>'SO 204'!I47</f>
      </c>
      <c s="13">
        <f>'SO 204'!P47</f>
      </c>
      <c s="13">
        <f>C56+D56</f>
      </c>
    </row>
    <row r="57" spans="1:5" ht="12.75" customHeight="1">
      <c r="A57" s="7" t="s">
        <v>2645</v>
      </c>
      <c s="7" t="s">
        <v>2646</v>
      </c>
      <c s="13">
        <f>'SO 205'!I164</f>
      </c>
      <c s="13">
        <f>'SO 205'!P164</f>
      </c>
      <c s="13">
        <f>C57+D57</f>
      </c>
    </row>
    <row r="58" spans="1:5" ht="12.75" customHeight="1">
      <c r="A58" s="7" t="s">
        <v>2737</v>
      </c>
      <c s="7" t="s">
        <v>2738</v>
      </c>
      <c s="13">
        <f>'SO 206'!I206</f>
      </c>
      <c s="13">
        <f>'SO 206'!P206</f>
      </c>
      <c s="13">
        <f>C58+D58</f>
      </c>
    </row>
    <row r="59" spans="1:5" ht="12.75" customHeight="1">
      <c r="A59" s="7" t="s">
        <v>2835</v>
      </c>
      <c s="7" t="s">
        <v>2836</v>
      </c>
      <c s="13">
        <f>'SO 207'!I152</f>
      </c>
      <c s="13">
        <f>'SO 207'!P152</f>
      </c>
      <c s="13">
        <f>C59+D59</f>
      </c>
    </row>
    <row r="60" spans="1:5" ht="12.75" customHeight="1">
      <c r="A60" s="7" t="s">
        <v>2896</v>
      </c>
      <c s="7" t="s">
        <v>2897</v>
      </c>
      <c s="13">
        <f>'SO 208'!I212</f>
      </c>
      <c s="13">
        <f>'SO 208'!P212</f>
      </c>
      <c s="13">
        <f>C60+D60</f>
      </c>
    </row>
    <row r="61" spans="1:5" ht="12.75" customHeight="1">
      <c r="A61" s="7" t="s">
        <v>2965</v>
      </c>
      <c s="7" t="s">
        <v>2966</v>
      </c>
      <c s="13">
        <f>'SO 251'!I119</f>
      </c>
      <c s="13">
        <f>'SO 251'!P119</f>
      </c>
      <c s="13">
        <f>C61+D61</f>
      </c>
    </row>
    <row r="62" spans="1:5" ht="12.75" customHeight="1">
      <c r="A62" s="7" t="s">
        <v>3021</v>
      </c>
      <c s="7" t="s">
        <v>3022</v>
      </c>
      <c s="13">
        <f>'SO 252.1'!I182</f>
      </c>
      <c s="13">
        <f>'SO 252.1'!P182</f>
      </c>
      <c s="13">
        <f>C62+D62</f>
      </c>
    </row>
    <row r="63" spans="1:5" ht="12.75" customHeight="1">
      <c r="A63" s="7" t="s">
        <v>3086</v>
      </c>
      <c s="7" t="s">
        <v>3022</v>
      </c>
      <c s="13">
        <f>'SO 252.2'!I128</f>
      </c>
      <c s="13">
        <f>'SO 252.2'!P128</f>
      </c>
      <c s="13">
        <f>C63+D63</f>
      </c>
    </row>
    <row r="64" spans="1:5" ht="12.75" customHeight="1">
      <c r="A64" s="7" t="s">
        <v>3116</v>
      </c>
      <c s="7" t="s">
        <v>3117</v>
      </c>
      <c s="13">
        <f>'SO 301'!I95</f>
      </c>
      <c s="13">
        <f>'SO 301'!P95</f>
      </c>
      <c s="13">
        <f>C64+D64</f>
      </c>
    </row>
    <row r="65" spans="1:5" ht="12.75" customHeight="1">
      <c r="A65" s="7" t="s">
        <v>3163</v>
      </c>
      <c s="7" t="s">
        <v>3164</v>
      </c>
      <c s="13">
        <f>'SO 302'!I89</f>
      </c>
      <c s="13">
        <f>'SO 302'!P89</f>
      </c>
      <c s="13">
        <f>C65+D65</f>
      </c>
    </row>
    <row r="66" spans="1:5" ht="12.75" customHeight="1">
      <c r="A66" s="7" t="s">
        <v>3186</v>
      </c>
      <c s="7" t="s">
        <v>3187</v>
      </c>
      <c s="13">
        <f>'SO 321'!I71</f>
      </c>
      <c s="13">
        <f>'SO 321'!P71</f>
      </c>
      <c s="13">
        <f>C66+D66</f>
      </c>
    </row>
    <row r="67" spans="1:5" ht="12.75" customHeight="1">
      <c r="A67" s="7" t="s">
        <v>3218</v>
      </c>
      <c s="7" t="s">
        <v>3219</v>
      </c>
      <c s="13">
        <f>'SO 322'!I113</f>
      </c>
      <c s="13">
        <f>'SO 322'!P113</f>
      </c>
      <c s="13">
        <f>C67+D67</f>
      </c>
    </row>
    <row r="68" spans="1:5" ht="12.75" customHeight="1">
      <c r="A68" s="7" t="s">
        <v>3261</v>
      </c>
      <c s="7" t="s">
        <v>3262</v>
      </c>
      <c s="13">
        <f>'SO 331'!I104</f>
      </c>
      <c s="13">
        <f>'SO 331'!P104</f>
      </c>
      <c s="13">
        <f>C68+D68</f>
      </c>
    </row>
    <row r="69" spans="1:5" ht="12.75" customHeight="1">
      <c r="A69" s="7" t="s">
        <v>3302</v>
      </c>
      <c s="7" t="s">
        <v>3303</v>
      </c>
      <c s="13">
        <f>'SO 341'!I26</f>
      </c>
      <c s="13">
        <f>'SO 341'!P26</f>
      </c>
      <c s="13">
        <f>C69+D69</f>
      </c>
    </row>
    <row r="70" spans="1:5" ht="12.75" customHeight="1">
      <c r="A70" s="7" t="s">
        <v>3306</v>
      </c>
      <c s="7" t="s">
        <v>3307</v>
      </c>
      <c s="13">
        <f>'SO 342'!I26</f>
      </c>
      <c s="13">
        <f>'SO 342'!P26</f>
      </c>
      <c s="13">
        <f>C70+D70</f>
      </c>
    </row>
    <row r="71" spans="1:5" ht="12.75" customHeight="1">
      <c r="A71" s="7" t="s">
        <v>3309</v>
      </c>
      <c s="7" t="s">
        <v>3310</v>
      </c>
      <c s="13">
        <f>'SO 361'!I95</f>
      </c>
      <c s="13">
        <f>'SO 361'!P95</f>
      </c>
      <c s="13">
        <f>C71+D71</f>
      </c>
    </row>
    <row r="72" spans="1:5" ht="12.75" customHeight="1">
      <c r="A72" s="7" t="s">
        <v>3338</v>
      </c>
      <c s="7" t="s">
        <v>3339</v>
      </c>
      <c s="13">
        <f>'SO 362'!I62</f>
      </c>
      <c s="13">
        <f>'SO 362'!P62</f>
      </c>
      <c s="13">
        <f>C72+D72</f>
      </c>
    </row>
    <row r="73" spans="1:5" ht="12.75" customHeight="1">
      <c r="A73" s="7" t="s">
        <v>3357</v>
      </c>
      <c s="7" t="s">
        <v>3358</v>
      </c>
      <c s="13">
        <f>'SO 364'!I26</f>
      </c>
      <c s="13">
        <f>'SO 364'!P26</f>
      </c>
      <c s="13">
        <f>C73+D73</f>
      </c>
    </row>
    <row r="74" spans="1:5" ht="12.75" customHeight="1">
      <c r="A74" s="7" t="s">
        <v>3360</v>
      </c>
      <c s="7" t="s">
        <v>3361</v>
      </c>
      <c s="13">
        <f>'SO 371'!I71</f>
      </c>
      <c s="13">
        <f>'SO 371'!P71</f>
      </c>
      <c s="13">
        <f>C74+D74</f>
      </c>
    </row>
    <row r="75" spans="1:5" ht="12.75" customHeight="1">
      <c r="A75" s="7" t="s">
        <v>3381</v>
      </c>
      <c s="7" t="s">
        <v>3382</v>
      </c>
      <c s="13">
        <f>'SO 372'!I62</f>
      </c>
      <c s="13">
        <f>'SO 372'!P62</f>
      </c>
      <c s="13">
        <f>C75+D75</f>
      </c>
    </row>
    <row r="76" spans="1:5" ht="12.75" customHeight="1">
      <c r="A76" s="7" t="s">
        <v>3393</v>
      </c>
      <c s="7" t="s">
        <v>3394</v>
      </c>
      <c s="13">
        <f>'SO 413'!I77</f>
      </c>
      <c s="13">
        <f>'SO 413'!P77</f>
      </c>
      <c s="13">
        <f>C76+D76</f>
      </c>
    </row>
    <row r="77" spans="1:5" ht="12.75" customHeight="1">
      <c r="A77" s="7" t="s">
        <v>3434</v>
      </c>
      <c s="7" t="s">
        <v>3435</v>
      </c>
      <c s="13">
        <f>'SO 415'!I80</f>
      </c>
      <c s="13">
        <f>'SO 415'!P80</f>
      </c>
      <c s="13">
        <f>C77+D77</f>
      </c>
    </row>
    <row r="78" spans="1:5" ht="12.75" customHeight="1">
      <c r="A78" s="7" t="s">
        <v>3453</v>
      </c>
      <c s="7" t="s">
        <v>3454</v>
      </c>
      <c s="13">
        <f>'SO 430'!I127</f>
      </c>
      <c s="13">
        <f>'SO 430'!P127</f>
      </c>
      <c s="13">
        <f>C78+D78</f>
      </c>
    </row>
    <row r="79" spans="1:5" ht="12.75" customHeight="1">
      <c r="A79" s="7" t="s">
        <v>3520</v>
      </c>
      <c s="7" t="s">
        <v>3521</v>
      </c>
      <c s="13">
        <f>'SO 431'!I94</f>
      </c>
      <c s="13">
        <f>'SO 431'!P94</f>
      </c>
      <c s="13">
        <f>C79+D79</f>
      </c>
    </row>
    <row r="80" spans="1:5" ht="12.75" customHeight="1">
      <c r="A80" s="7" t="s">
        <v>3539</v>
      </c>
      <c s="7" t="s">
        <v>3540</v>
      </c>
      <c s="13">
        <f>'SO 433'!I95</f>
      </c>
      <c s="13">
        <f>'SO 433'!P95</f>
      </c>
      <c s="13">
        <f>C80+D80</f>
      </c>
    </row>
    <row r="81" spans="1:5" ht="12.75" customHeight="1">
      <c r="A81" s="7" t="s">
        <v>3584</v>
      </c>
      <c s="7" t="s">
        <v>3585</v>
      </c>
      <c s="13">
        <f>'SO 441'!I116</f>
      </c>
      <c s="13">
        <f>'SO 441'!P116</f>
      </c>
      <c s="13">
        <f>C81+D81</f>
      </c>
    </row>
    <row r="82" spans="1:5" ht="12.75" customHeight="1">
      <c r="A82" s="7" t="s">
        <v>3632</v>
      </c>
      <c s="7" t="s">
        <v>3633</v>
      </c>
      <c s="13">
        <f>'SO 442'!I149</f>
      </c>
      <c s="13">
        <f>'SO 442'!P149</f>
      </c>
      <c s="13">
        <f>C82+D82</f>
      </c>
    </row>
    <row r="83" spans="1:5" ht="12.75" customHeight="1">
      <c r="A83" s="7" t="s">
        <v>3676</v>
      </c>
      <c s="7" t="s">
        <v>3675</v>
      </c>
      <c s="13">
        <f>'SO 467.1'!I59</f>
      </c>
      <c s="13">
        <f>'SO 467.1'!P59</f>
      </c>
      <c s="13">
        <f>C83+D83</f>
      </c>
    </row>
    <row r="84" spans="1:5" ht="12.75" customHeight="1">
      <c r="A84" s="7" t="s">
        <v>3695</v>
      </c>
      <c s="7" t="s">
        <v>3694</v>
      </c>
      <c s="13">
        <f>'SO 468.1'!I59</f>
      </c>
      <c s="13">
        <f>'SO 468.1'!P59</f>
      </c>
      <c s="13">
        <f>C84+D84</f>
      </c>
    </row>
    <row r="85" spans="1:5" ht="12.75" customHeight="1">
      <c r="A85" s="7" t="s">
        <v>3704</v>
      </c>
      <c s="7" t="s">
        <v>3705</v>
      </c>
      <c s="13">
        <f>'SO 490'!I127</f>
      </c>
      <c s="13">
        <f>'SO 490'!P127</f>
      </c>
      <c s="13">
        <f>C85+D85</f>
      </c>
    </row>
    <row r="86" spans="1:5" ht="12.75" customHeight="1">
      <c r="A86" s="7" t="s">
        <v>3742</v>
      </c>
      <c s="7" t="s">
        <v>3743</v>
      </c>
      <c s="13">
        <f>'SO 510'!I26</f>
      </c>
      <c s="13">
        <f>'SO 510'!P26</f>
      </c>
      <c s="13">
        <f>C86+D86</f>
      </c>
    </row>
    <row r="87" spans="1:5" ht="12.75" customHeight="1">
      <c r="A87" s="7" t="s">
        <v>3746</v>
      </c>
      <c s="7" t="s">
        <v>3747</v>
      </c>
      <c s="13">
        <f>'SO 511'!I26</f>
      </c>
      <c s="13">
        <f>'SO 511'!P26</f>
      </c>
      <c s="13">
        <f>C87+D87</f>
      </c>
    </row>
    <row r="88" spans="1:5" ht="12.75" customHeight="1">
      <c r="A88" s="7" t="s">
        <v>3749</v>
      </c>
      <c s="7" t="s">
        <v>3750</v>
      </c>
      <c s="13">
        <f>'SO 512'!I26</f>
      </c>
      <c s="13">
        <f>'SO 512'!P26</f>
      </c>
      <c s="13">
        <f>C88+D88</f>
      </c>
    </row>
    <row r="89" spans="1:5" ht="12.75" customHeight="1">
      <c r="A89" s="7" t="s">
        <v>3752</v>
      </c>
      <c s="7" t="s">
        <v>3753</v>
      </c>
      <c s="13">
        <f>'SO 520'!I26</f>
      </c>
      <c s="13">
        <f>'SO 520'!P26</f>
      </c>
      <c s="13">
        <f>C89+D89</f>
      </c>
    </row>
    <row r="90" spans="1:5" ht="12.75" customHeight="1">
      <c r="A90" s="7" t="s">
        <v>3755</v>
      </c>
      <c s="7" t="s">
        <v>3756</v>
      </c>
      <c s="13">
        <f>'SO 521'!I26</f>
      </c>
      <c s="13">
        <f>'SO 521'!P26</f>
      </c>
      <c s="13">
        <f>C90+D90</f>
      </c>
    </row>
    <row r="91" spans="1:5" ht="12.75" customHeight="1">
      <c r="A91" s="7" t="s">
        <v>3758</v>
      </c>
      <c s="7" t="s">
        <v>3759</v>
      </c>
      <c s="13">
        <f>'SO 541'!I26</f>
      </c>
      <c s="13">
        <f>'SO 541'!P26</f>
      </c>
      <c s="13">
        <f>C91+D91</f>
      </c>
    </row>
    <row r="92" spans="1:5" ht="12.75" customHeight="1">
      <c r="A92" s="7" t="s">
        <v>3761</v>
      </c>
      <c s="7" t="s">
        <v>3762</v>
      </c>
      <c s="13">
        <f>'SO 651'!I83</f>
      </c>
      <c s="13">
        <f>'SO 651'!P83</f>
      </c>
      <c s="13">
        <f>C92+D92</f>
      </c>
    </row>
    <row r="93" spans="1:5" ht="12.75" customHeight="1">
      <c r="A93" s="7" t="s">
        <v>3808</v>
      </c>
      <c s="7" t="s">
        <v>3809</v>
      </c>
      <c s="13">
        <f>'SO 652'!I65</f>
      </c>
      <c s="13">
        <f>'SO 652'!P65</f>
      </c>
      <c s="13">
        <f>C93+D93</f>
      </c>
    </row>
    <row r="94" spans="1:5" ht="12.75" customHeight="1">
      <c r="A94" s="7" t="s">
        <v>3850</v>
      </c>
      <c s="7" t="s">
        <v>3851</v>
      </c>
      <c s="13">
        <f>'SO 653'!I98</f>
      </c>
      <c s="13">
        <f>'SO 653'!P98</f>
      </c>
      <c s="13">
        <f>C94+D94</f>
      </c>
    </row>
    <row r="95" spans="1:5" ht="12.75" customHeight="1">
      <c r="A95" s="7" t="s">
        <v>3890</v>
      </c>
      <c s="7" t="s">
        <v>3891</v>
      </c>
      <c s="13">
        <f>'SO 654'!I86</f>
      </c>
      <c s="13">
        <f>'SO 654'!P86</f>
      </c>
      <c s="13">
        <f>C95+D95</f>
      </c>
    </row>
    <row r="96" spans="1:5" ht="12.75" customHeight="1">
      <c r="A96" s="7" t="s">
        <v>3933</v>
      </c>
      <c s="7" t="s">
        <v>3934</v>
      </c>
      <c s="13">
        <f>'SO 655'!I50</f>
      </c>
      <c s="13">
        <f>'SO 655'!P50</f>
      </c>
      <c s="13">
        <f>C96+D96</f>
      </c>
    </row>
    <row r="97" spans="1:5" ht="12.75" customHeight="1">
      <c r="A97" s="7" t="s">
        <v>3951</v>
      </c>
      <c s="7" t="s">
        <v>3952</v>
      </c>
      <c s="13">
        <f>'SO 656'!I44</f>
      </c>
      <c s="13">
        <f>'SO 656'!P44</f>
      </c>
      <c s="13">
        <f>C97+D97</f>
      </c>
    </row>
    <row r="98" spans="1:5" ht="12.75" customHeight="1">
      <c r="A98" s="7" t="s">
        <v>3954</v>
      </c>
      <c s="7" t="s">
        <v>3955</v>
      </c>
      <c s="13">
        <f>'SO 657'!I44</f>
      </c>
      <c s="13">
        <f>'SO 657'!P44</f>
      </c>
      <c s="13">
        <f>C98+D98</f>
      </c>
    </row>
    <row r="99" spans="1:5" ht="12.75" customHeight="1">
      <c r="A99" s="7" t="s">
        <v>3964</v>
      </c>
      <c s="7" t="s">
        <v>3965</v>
      </c>
      <c s="13">
        <f>'SO 671'!I101</f>
      </c>
      <c s="13">
        <f>'SO 671'!P101</f>
      </c>
      <c s="13">
        <f>C99+D99</f>
      </c>
    </row>
    <row r="100" spans="1:5" ht="12.75" customHeight="1">
      <c r="A100" s="7" t="s">
        <v>3992</v>
      </c>
      <c s="7" t="s">
        <v>3993</v>
      </c>
      <c s="13">
        <f>'SO 672'!I89</f>
      </c>
      <c s="13">
        <f>'SO 672'!P89</f>
      </c>
      <c s="13">
        <f>C100+D100</f>
      </c>
    </row>
    <row r="101" spans="1:5" ht="12.75" customHeight="1">
      <c r="A101" s="7" t="s">
        <v>4001</v>
      </c>
      <c s="7" t="s">
        <v>4002</v>
      </c>
      <c s="13">
        <f>'SO 673'!I101</f>
      </c>
      <c s="13">
        <f>'SO 673'!P101</f>
      </c>
      <c s="13">
        <f>C101+D101</f>
      </c>
    </row>
    <row r="102" spans="1:5" ht="12.75" customHeight="1">
      <c r="A102" s="7" t="s">
        <v>4012</v>
      </c>
      <c s="7" t="s">
        <v>4013</v>
      </c>
      <c s="13">
        <f>'SO 674'!I89</f>
      </c>
      <c s="13">
        <f>'SO 674'!P89</f>
      </c>
      <c s="13">
        <f>C102+D102</f>
      </c>
    </row>
    <row r="103" spans="1:5" ht="12.75" customHeight="1">
      <c r="A103" s="7" t="s">
        <v>4015</v>
      </c>
      <c s="7" t="s">
        <v>4016</v>
      </c>
      <c s="13">
        <f>'SO 675'!I89</f>
      </c>
      <c s="13">
        <f>'SO 675'!P89</f>
      </c>
      <c s="13">
        <f>C103+D103</f>
      </c>
    </row>
    <row r="104" spans="1:5" ht="12.75" customHeight="1">
      <c r="A104" s="7" t="s">
        <v>4019</v>
      </c>
      <c s="7" t="s">
        <v>4020</v>
      </c>
      <c s="13">
        <f>'SO 801.1'!I63</f>
      </c>
      <c s="13">
        <f>'SO 801.1'!P63</f>
      </c>
      <c s="13">
        <f>C104+D104</f>
      </c>
    </row>
  </sheetData>
  <sheetProtection formatColumns="0"/>
  <hyperlinks>
    <hyperlink ref="A11" location="#'SO 001.1'!A1" tooltip="Odkaz na stranku objektu [SO 001.1]" display="SO 001.1"/>
    <hyperlink ref="A12" location="#'SO 001.2'!A1" tooltip="Odkaz na stranku objektu [SO 001.2]" display="SO 001.2"/>
    <hyperlink ref="A13" location="#'SO 001.3'!A1" tooltip="Odkaz na stranku objektu [SO 001.3]" display="SO 001.3"/>
    <hyperlink ref="A14" location="#'SO 001.4'!A1" tooltip="Odkaz na stranku objektu [SO 001.4]" display="SO 001.4"/>
    <hyperlink ref="A15" location="#'SO 001.5'!A1" tooltip="Odkaz na stranku objektu [SO 001.5]" display="SO 001.5"/>
    <hyperlink ref="A16" location="#'SO 001.6'!A1" tooltip="Odkaz na stranku objektu [SO 001.6]" display="SO 001.6"/>
    <hyperlink ref="A17" location="#'SO 001.7'!A1" tooltip="Odkaz na stranku objektu [SO 001.7]" display="SO 001.7"/>
    <hyperlink ref="A18" location="#'SO 001.8'!A1" tooltip="Odkaz na stranku objektu [SO 001.8]" display="SO 001.8"/>
    <hyperlink ref="A19" location="#'SO 001.9'!A1" tooltip="Odkaz na stranku objektu [SO 001.9]" display="SO 001.9"/>
    <hyperlink ref="A20" location="#'SO 101'!A1" tooltip="Odkaz na stranku objektu [SO 101]" display="SO 101"/>
    <hyperlink ref="A21" location="#'SO 102.1'!A1" tooltip="Odkaz na stranku objektu [SO 102.1]" display="SO 102.1"/>
    <hyperlink ref="A22" location="#'SO 102.2'!A1" tooltip="Odkaz na stranku objektu [SO 102.2]" display="SO 102.2"/>
    <hyperlink ref="A23" location="#'SO 103'!A1" tooltip="Odkaz na stranku objektu [SO 103]" display="SO 103"/>
    <hyperlink ref="A24" location="#'SO 104.1'!A1" tooltip="Odkaz na stranku objektu [SO 104.1]" display="SO 104.1"/>
    <hyperlink ref="A25" location="#'SO 104.2'!A1" tooltip="Odkaz na stranku objektu [SO 104.2]" display="SO 104.2"/>
    <hyperlink ref="A26" location="#'SO 104.3'!A1" tooltip="Odkaz na stranku objektu [SO 104.3]" display="SO 104.3"/>
    <hyperlink ref="A27" location="#'SO 104.4'!A1" tooltip="Odkaz na stranku objektu [SO 104.4]" display="SO 104.4"/>
    <hyperlink ref="A28" location="#'SO 105'!A1" tooltip="Odkaz na stranku objektu [SO 105]" display="SO 105"/>
    <hyperlink ref="A29" location="#'SO 106'!A1" tooltip="Odkaz na stranku objektu [SO 106]" display="SO 106"/>
    <hyperlink ref="A30" location="#'SO 107'!A1" tooltip="Odkaz na stranku objektu [SO 107]" display="SO 107"/>
    <hyperlink ref="A31" location="#'SO 108'!A1" tooltip="Odkaz na stranku objektu [SO 108]" display="SO 108"/>
    <hyperlink ref="A32" location="#'SO 109'!A1" tooltip="Odkaz na stranku objektu [SO 109]" display="SO 109"/>
    <hyperlink ref="A33" location="#'SO 110'!A1" tooltip="Odkaz na stranku objektu [SO 110]" display="SO 110"/>
    <hyperlink ref="A34" location="#'SO 111'!A1" tooltip="Odkaz na stranku objektu [SO 111]" display="SO 111"/>
    <hyperlink ref="A35" location="#'SO 111.ODST.'!A1" tooltip="Odkaz na stranku objektu [SO 111.ODST.]" display="SO 111.ODST."/>
    <hyperlink ref="A36" location="#'SO 180.1.1'!A1" tooltip="Odkaz na stranku objektu [SO 180.1.1]" display="SO 180.1.1"/>
    <hyperlink ref="A37" location="#'SO 180.1.2'!A1" tooltip="Odkaz na stranku objektu [SO 180.1.2]" display="SO 180.1.2"/>
    <hyperlink ref="A38" location="#'SO 180.1.3'!A1" tooltip="Odkaz na stranku objektu [SO 180.1.3]" display="SO 180.1.3"/>
    <hyperlink ref="A39" location="#'SO 180.1.4'!A1" tooltip="Odkaz na stranku objektu [SO 180.1.4]" display="SO 180.1.4"/>
    <hyperlink ref="A40" location="#'SO 180.1.5'!A1" tooltip="Odkaz na stranku objektu [SO 180.1.5]" display="SO 180.1.5"/>
    <hyperlink ref="A41" location="#'SO 180.1.6'!A1" tooltip="Odkaz na stranku objektu [SO 180.1.6]" display="SO 180.1.6"/>
    <hyperlink ref="A42" location="#'SO 180.1.7'!A1" tooltip="Odkaz na stranku objektu [SO 180.1.7]" display="SO 180.1.7"/>
    <hyperlink ref="A43" location="#'SO 180.1.8'!A1" tooltip="Odkaz na stranku objektu [SO 180.1.8]" display="SO 180.1.8"/>
    <hyperlink ref="A44" location="#'SO 180.1.9'!A1" tooltip="Odkaz na stranku objektu [SO 180.1.9]" display="SO 180.1.9"/>
    <hyperlink ref="A45" location="#'SO 190.1.a'!A1" tooltip="Odkaz na stranku objektu [SO 190.1.a]" display="SO 190.1.a"/>
    <hyperlink ref="A46" location="#'SO 190.1b'!A1" tooltip="Odkaz na stranku objektu [SO 190.1b]" display="SO 190.1b"/>
    <hyperlink ref="A47" location="#'SO 190.1c'!A1" tooltip="Odkaz na stranku objektu [SO 190.1c]" display="SO 190.1c"/>
    <hyperlink ref="A48" location="#'SO 190.1d'!A1" tooltip="Odkaz na stranku objektu [SO 190.1d]" display="SO 190.1d"/>
    <hyperlink ref="A49" location="#'SO 190.1e'!A1" tooltip="Odkaz na stranku objektu [SO 190.1e]" display="SO 190.1e"/>
    <hyperlink ref="A50" location="#'SO 190.1f'!A1" tooltip="Odkaz na stranku objektu [SO 190.1f]" display="SO 190.1f"/>
    <hyperlink ref="A51" location="#'SO 190.1g'!A1" tooltip="Odkaz na stranku objektu [SO 190.1g]" display="SO 190.1g"/>
    <hyperlink ref="A52" location="#'SO 190.1h'!A1" tooltip="Odkaz na stranku objektu [SO 190.1h]" display="SO 190.1h"/>
    <hyperlink ref="A53" location="#'SO 190.1i'!A1" tooltip="Odkaz na stranku objektu [SO 190.1i]" display="SO 190.1i"/>
    <hyperlink ref="A54" location="#'SO 201'!A1" tooltip="Odkaz na stranku objektu [SO 201]" display="SO 201"/>
    <hyperlink ref="A55" location="#'SO 202'!A1" tooltip="Odkaz na stranku objektu [SO 202]" display="SO 202"/>
    <hyperlink ref="A56" location="#'SO 204'!A1" tooltip="Odkaz na stranku objektu [SO 204]" display="SO 204"/>
    <hyperlink ref="A57" location="#'SO 205'!A1" tooltip="Odkaz na stranku objektu [SO 205]" display="SO 205"/>
    <hyperlink ref="A58" location="#'SO 206'!A1" tooltip="Odkaz na stranku objektu [SO 206]" display="SO 206"/>
    <hyperlink ref="A59" location="#'SO 207'!A1" tooltip="Odkaz na stranku objektu [SO 207]" display="SO 207"/>
    <hyperlink ref="A60" location="#'SO 208'!A1" tooltip="Odkaz na stranku objektu [SO 208]" display="SO 208"/>
    <hyperlink ref="A61" location="#'SO 251'!A1" tooltip="Odkaz na stranku objektu [SO 251]" display="SO 251"/>
    <hyperlink ref="A62" location="#'SO 252.1'!A1" tooltip="Odkaz na stranku objektu [SO 252.1]" display="SO 252.1"/>
    <hyperlink ref="A63" location="#'SO 252.2'!A1" tooltip="Odkaz na stranku objektu [SO 252.2]" display="SO 252.2"/>
    <hyperlink ref="A64" location="#'SO 301'!A1" tooltip="Odkaz na stranku objektu [SO 301]" display="SO 301"/>
    <hyperlink ref="A65" location="#'SO 302'!A1" tooltip="Odkaz na stranku objektu [SO 302]" display="SO 302"/>
    <hyperlink ref="A66" location="#'SO 321'!A1" tooltip="Odkaz na stranku objektu [SO 321]" display="SO 321"/>
    <hyperlink ref="A67" location="#'SO 322'!A1" tooltip="Odkaz na stranku objektu [SO 322]" display="SO 322"/>
    <hyperlink ref="A68" location="#'SO 331'!A1" tooltip="Odkaz na stranku objektu [SO 331]" display="SO 331"/>
    <hyperlink ref="A69" location="#'SO 341'!A1" tooltip="Odkaz na stranku objektu [SO 341]" display="SO 341"/>
    <hyperlink ref="A70" location="#'SO 342'!A1" tooltip="Odkaz na stranku objektu [SO 342]" display="SO 342"/>
    <hyperlink ref="A71" location="#'SO 361'!A1" tooltip="Odkaz na stranku objektu [SO 361]" display="SO 361"/>
    <hyperlink ref="A72" location="#'SO 362'!A1" tooltip="Odkaz na stranku objektu [SO 362]" display="SO 362"/>
    <hyperlink ref="A73" location="#'SO 364'!A1" tooltip="Odkaz na stranku objektu [SO 364]" display="SO 364"/>
    <hyperlink ref="A74" location="#'SO 371'!A1" tooltip="Odkaz na stranku objektu [SO 371]" display="SO 371"/>
    <hyperlink ref="A75" location="#'SO 372'!A1" tooltip="Odkaz na stranku objektu [SO 372]" display="SO 372"/>
    <hyperlink ref="A76" location="#'SO 413'!A1" tooltip="Odkaz na stranku objektu [SO 413]" display="SO 413"/>
    <hyperlink ref="A77" location="#'SO 415'!A1" tooltip="Odkaz na stranku objektu [SO 415]" display="SO 415"/>
    <hyperlink ref="A78" location="#'SO 430'!A1" tooltip="Odkaz na stranku objektu [SO 430]" display="SO 430"/>
    <hyperlink ref="A79" location="#'SO 431'!A1" tooltip="Odkaz na stranku objektu [SO 431]" display="SO 431"/>
    <hyperlink ref="A80" location="#'SO 433'!A1" tooltip="Odkaz na stranku objektu [SO 433]" display="SO 433"/>
    <hyperlink ref="A81" location="#'SO 441'!A1" tooltip="Odkaz na stranku objektu [SO 441]" display="SO 441"/>
    <hyperlink ref="A82" location="#'SO 442'!A1" tooltip="Odkaz na stranku objektu [SO 442]" display="SO 442"/>
    <hyperlink ref="A83" location="#'SO 467.1'!A1" tooltip="Odkaz na stranku objektu [SO 467.1]" display="SO 467.1"/>
    <hyperlink ref="A84" location="#'SO 468.1'!A1" tooltip="Odkaz na stranku objektu [SO 468.1]" display="SO 468.1"/>
    <hyperlink ref="A85" location="#'SO 490'!A1" tooltip="Odkaz na stranku objektu [SO 490]" display="SO 490"/>
    <hyperlink ref="A86" location="#'SO 510'!A1" tooltip="Odkaz na stranku objektu [SO 510]" display="SO 510"/>
    <hyperlink ref="A87" location="#'SO 511'!A1" tooltip="Odkaz na stranku objektu [SO 511]" display="SO 511"/>
    <hyperlink ref="A88" location="#'SO 512'!A1" tooltip="Odkaz na stranku objektu [SO 512]" display="SO 512"/>
    <hyperlink ref="A89" location="#'SO 520'!A1" tooltip="Odkaz na stranku objektu [SO 520]" display="SO 520"/>
    <hyperlink ref="A90" location="#'SO 521'!A1" tooltip="Odkaz na stranku objektu [SO 521]" display="SO 521"/>
    <hyperlink ref="A91" location="#'SO 541'!A1" tooltip="Odkaz na stranku objektu [SO 541]" display="SO 541"/>
    <hyperlink ref="A92" location="#'SO 651'!A1" tooltip="Odkaz na stranku objektu [SO 651]" display="SO 651"/>
    <hyperlink ref="A93" location="#'SO 652'!A1" tooltip="Odkaz na stranku objektu [SO 652]" display="SO 652"/>
    <hyperlink ref="A94" location="#'SO 653'!A1" tooltip="Odkaz na stranku objektu [SO 653]" display="SO 653"/>
    <hyperlink ref="A95" location="#'SO 654'!A1" tooltip="Odkaz na stranku objektu [SO 654]" display="SO 654"/>
    <hyperlink ref="A96" location="#'SO 655'!A1" tooltip="Odkaz na stranku objektu [SO 655]" display="SO 655"/>
    <hyperlink ref="A97" location="#'SO 656'!A1" tooltip="Odkaz na stranku objektu [SO 656]" display="SO 656"/>
    <hyperlink ref="A98" location="#'SO 657'!A1" tooltip="Odkaz na stranku objektu [SO 657]" display="SO 657"/>
    <hyperlink ref="A99" location="#'SO 671'!A1" tooltip="Odkaz na stranku objektu [SO 671]" display="SO 671"/>
    <hyperlink ref="A100" location="#'SO 672'!A1" tooltip="Odkaz na stranku objektu [SO 672]" display="SO 672"/>
    <hyperlink ref="A101" location="#'SO 673'!A1" tooltip="Odkaz na stranku objektu [SO 673]" display="SO 673"/>
    <hyperlink ref="A102" location="#'SO 674'!A1" tooltip="Odkaz na stranku objektu [SO 674]" display="SO 674"/>
    <hyperlink ref="A103" location="#'SO 675'!A1" tooltip="Odkaz na stranku objektu [SO 675]" display="SO 675"/>
    <hyperlink ref="A104" location="#'SO 801.1'!A1" tooltip="Odkaz na stranku objektu [SO 801.1]" display="SO 801.1"/>
  </hyperlinks>
  <printOptions/>
  <pageMargins left="0.75" right="0.75" top="1" bottom="1" header="0.5" footer="0.5"/>
  <pageSetup fitToHeight="0" horizontalDpi="300" verticalDpi="300" orientation="portrait" paperSize="9"/>
</worksheet>
</file>

<file path=xl/worksheets/sheet10.xml><?xml version="1.0" encoding="utf-8"?>
<worksheet xmlns="http://schemas.openxmlformats.org/spreadsheetml/2006/main" xmlns:r="http://schemas.openxmlformats.org/officeDocument/2006/relationships">
  <sheetPr>
    <pageSetUpPr fitToPage="1"/>
  </sheetPr>
  <dimension ref="A1:P32"/>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20</v>
      </c>
      <c s="5"/>
      <c s="5" t="s">
        <v>21</v>
      </c>
    </row>
    <row r="6" spans="1:5" ht="12.75" customHeight="1">
      <c r="A6" t="s">
        <v>17</v>
      </c>
      <c r="C6" s="5" t="s">
        <v>301</v>
      </c>
      <c s="5"/>
      <c s="5" t="s">
        <v>302</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303</v>
      </c>
      <c s="7" t="s">
        <v>58</v>
      </c>
      <c s="7" t="s">
        <v>304</v>
      </c>
      <c s="7" t="s">
        <v>49</v>
      </c>
      <c s="10">
        <v>1</v>
      </c>
      <c s="14"/>
      <c s="13">
        <f>ROUND((H12*G12),2)</f>
      </c>
      <c r="O12">
        <f>rekapitulace!H8</f>
      </c>
      <c>
        <f>O12/100*I12</f>
      </c>
    </row>
    <row r="13" spans="5:5" ht="25.5">
      <c r="E13" s="15" t="s">
        <v>50</v>
      </c>
    </row>
    <row r="14" spans="5:5" ht="114.75">
      <c r="E14" s="15" t="s">
        <v>60</v>
      </c>
    </row>
    <row r="15" spans="1:16" ht="12.75">
      <c r="A15" s="7">
        <v>2</v>
      </c>
      <c s="7" t="s">
        <v>46</v>
      </c>
      <c s="7" t="s">
        <v>303</v>
      </c>
      <c s="7" t="s">
        <v>97</v>
      </c>
      <c s="7" t="s">
        <v>305</v>
      </c>
      <c s="7" t="s">
        <v>49</v>
      </c>
      <c s="10">
        <v>1</v>
      </c>
      <c s="14"/>
      <c s="13">
        <f>ROUND((H15*G15),2)</f>
      </c>
      <c r="O15">
        <f>rekapitulace!H8</f>
      </c>
      <c>
        <f>O15/100*I15</f>
      </c>
    </row>
    <row r="16" spans="5:5" ht="25.5">
      <c r="E16" s="15" t="s">
        <v>50</v>
      </c>
    </row>
    <row r="17" spans="5:5" ht="114.75">
      <c r="E17" s="15" t="s">
        <v>60</v>
      </c>
    </row>
    <row r="18" spans="1:16" ht="12.75">
      <c r="A18" s="7">
        <v>3</v>
      </c>
      <c s="7" t="s">
        <v>46</v>
      </c>
      <c s="7" t="s">
        <v>303</v>
      </c>
      <c s="7" t="s">
        <v>100</v>
      </c>
      <c s="7" t="s">
        <v>306</v>
      </c>
      <c s="7" t="s">
        <v>49</v>
      </c>
      <c s="10">
        <v>1</v>
      </c>
      <c s="14"/>
      <c s="13">
        <f>ROUND((H18*G18),2)</f>
      </c>
      <c r="O18">
        <f>rekapitulace!H8</f>
      </c>
      <c>
        <f>O18/100*I18</f>
      </c>
    </row>
    <row r="19" spans="5:5" ht="25.5">
      <c r="E19" s="15" t="s">
        <v>50</v>
      </c>
    </row>
    <row r="20" spans="5:5" ht="114.75">
      <c r="E20" s="15" t="s">
        <v>60</v>
      </c>
    </row>
    <row r="21" spans="1:16" ht="12.75" customHeight="1">
      <c r="A21" s="16"/>
      <c s="16"/>
      <c s="16" t="s">
        <v>45</v>
      </c>
      <c s="16"/>
      <c s="16" t="s">
        <v>44</v>
      </c>
      <c s="16"/>
      <c s="16"/>
      <c s="16"/>
      <c s="16">
        <f>SUM(I12:I20)</f>
      </c>
      <c r="P21">
        <f>ROUND(SUM(P12:P20),2)</f>
      </c>
    </row>
    <row r="23" spans="1:16" ht="12.75" customHeight="1">
      <c r="A23" s="16"/>
      <c s="16"/>
      <c s="16"/>
      <c s="16"/>
      <c s="16" t="s">
        <v>105</v>
      </c>
      <c s="16"/>
      <c s="16"/>
      <c s="16"/>
      <c s="16">
        <f>+I21</f>
      </c>
      <c r="P23">
        <f>+P21</f>
      </c>
    </row>
    <row r="25" spans="1:9" ht="12.75" customHeight="1">
      <c r="A25" s="9" t="s">
        <v>106</v>
      </c>
      <c s="9"/>
      <c s="9"/>
      <c s="9"/>
      <c s="9"/>
      <c s="9"/>
      <c s="9"/>
      <c s="9"/>
      <c s="9"/>
    </row>
    <row r="26" spans="1:9" ht="12.75" customHeight="1">
      <c r="A26" s="9"/>
      <c s="9"/>
      <c s="9"/>
      <c s="9"/>
      <c s="9" t="s">
        <v>107</v>
      </c>
      <c s="9"/>
      <c s="9"/>
      <c s="9"/>
      <c s="9"/>
    </row>
    <row r="27" spans="1:16" ht="12.75" customHeight="1">
      <c r="A27" s="16"/>
      <c s="16"/>
      <c s="16"/>
      <c s="16"/>
      <c s="16" t="s">
        <v>108</v>
      </c>
      <c s="16"/>
      <c s="16"/>
      <c s="16"/>
      <c s="16">
        <v>0</v>
      </c>
      <c r="P27">
        <v>0</v>
      </c>
    </row>
    <row r="28" spans="1:9" ht="12.75" customHeight="1">
      <c r="A28" s="16"/>
      <c s="16"/>
      <c s="16"/>
      <c s="16"/>
      <c s="16" t="s">
        <v>109</v>
      </c>
      <c s="16"/>
      <c s="16"/>
      <c s="16"/>
      <c s="16"/>
    </row>
    <row r="29" spans="1:16" ht="12.75" customHeight="1">
      <c r="A29" s="16"/>
      <c s="16"/>
      <c s="16"/>
      <c s="16"/>
      <c s="16" t="s">
        <v>110</v>
      </c>
      <c s="16"/>
      <c s="16"/>
      <c s="16"/>
      <c s="16">
        <v>0</v>
      </c>
      <c r="P29">
        <v>0</v>
      </c>
    </row>
    <row r="30" spans="1:16" ht="12.75" customHeight="1">
      <c r="A30" s="16"/>
      <c s="16"/>
      <c s="16"/>
      <c s="16"/>
      <c s="16" t="s">
        <v>111</v>
      </c>
      <c s="16"/>
      <c s="16"/>
      <c s="16"/>
      <c s="16">
        <f>I27+I29</f>
      </c>
      <c r="P30">
        <f>P27+P29</f>
      </c>
    </row>
    <row r="32" spans="1:16" ht="12.75" customHeight="1">
      <c r="A32" s="16"/>
      <c s="16"/>
      <c s="16"/>
      <c s="16"/>
      <c s="16" t="s">
        <v>111</v>
      </c>
      <c s="16"/>
      <c s="16"/>
      <c s="16"/>
      <c s="16">
        <f>I23+I30</f>
      </c>
      <c r="P32">
        <f>P23+P30</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11.xml><?xml version="1.0" encoding="utf-8"?>
<worksheet xmlns="http://schemas.openxmlformats.org/spreadsheetml/2006/main" xmlns:r="http://schemas.openxmlformats.org/officeDocument/2006/relationships">
  <sheetPr>
    <pageSetUpPr fitToPage="1"/>
  </sheetPr>
  <dimension ref="A1:P434"/>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307</v>
      </c>
      <c s="5"/>
      <c s="5" t="s">
        <v>308</v>
      </c>
    </row>
    <row r="6" spans="1:5" ht="12.75" customHeight="1">
      <c r="A6" t="s">
        <v>17</v>
      </c>
      <c r="C6" s="5" t="s">
        <v>307</v>
      </c>
      <c s="5"/>
      <c s="5" t="s">
        <v>308</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165</v>
      </c>
      <c s="7" t="s">
        <v>37</v>
      </c>
      <c s="7" t="s">
        <v>309</v>
      </c>
      <c s="7" t="s">
        <v>167</v>
      </c>
      <c s="10">
        <v>557.411</v>
      </c>
      <c s="14"/>
      <c s="13">
        <f>ROUND((H12*G12),2)</f>
      </c>
      <c r="O12">
        <f>rekapitulace!H8</f>
      </c>
      <c>
        <f>O12/100*I12</f>
      </c>
    </row>
    <row r="13" spans="5:5" ht="63.75">
      <c r="E13" s="15" t="s">
        <v>310</v>
      </c>
    </row>
    <row r="14" spans="5:5" ht="153">
      <c r="E14" s="15" t="s">
        <v>169</v>
      </c>
    </row>
    <row r="15" spans="1:16" ht="12.75">
      <c r="A15" s="7">
        <v>2</v>
      </c>
      <c s="7" t="s">
        <v>46</v>
      </c>
      <c s="7" t="s">
        <v>165</v>
      </c>
      <c s="7" t="s">
        <v>38</v>
      </c>
      <c s="7" t="s">
        <v>311</v>
      </c>
      <c s="7" t="s">
        <v>167</v>
      </c>
      <c s="10">
        <v>1</v>
      </c>
      <c s="14"/>
      <c s="13">
        <f>ROUND((H15*G15),2)</f>
      </c>
      <c r="O15">
        <f>rekapitulace!H8</f>
      </c>
      <c>
        <f>O15/100*I15</f>
      </c>
    </row>
    <row r="16" spans="5:5" ht="38.25">
      <c r="E16" s="15" t="s">
        <v>312</v>
      </c>
    </row>
    <row r="17" spans="5:5" ht="153">
      <c r="E17" s="15" t="s">
        <v>169</v>
      </c>
    </row>
    <row r="18" spans="1:16" ht="12.75">
      <c r="A18" s="7">
        <v>3</v>
      </c>
      <c s="7" t="s">
        <v>46</v>
      </c>
      <c s="7" t="s">
        <v>165</v>
      </c>
      <c s="7" t="s">
        <v>40</v>
      </c>
      <c s="7" t="s">
        <v>313</v>
      </c>
      <c s="7" t="s">
        <v>167</v>
      </c>
      <c s="10">
        <v>27750.178</v>
      </c>
      <c s="14"/>
      <c s="13">
        <f>ROUND((H18*G18),2)</f>
      </c>
      <c r="O18">
        <f>rekapitulace!H8</f>
      </c>
      <c>
        <f>O18/100*I18</f>
      </c>
    </row>
    <row r="19" spans="5:5" ht="51">
      <c r="E19" s="15" t="s">
        <v>314</v>
      </c>
    </row>
    <row r="20" spans="5:5" ht="153">
      <c r="E20" s="15" t="s">
        <v>169</v>
      </c>
    </row>
    <row r="21" spans="1:16" ht="12.75" customHeight="1">
      <c r="A21" s="16"/>
      <c s="16"/>
      <c s="16" t="s">
        <v>45</v>
      </c>
      <c s="16"/>
      <c s="16" t="s">
        <v>44</v>
      </c>
      <c s="16"/>
      <c s="16"/>
      <c s="16"/>
      <c s="16">
        <f>SUM(I12:I20)</f>
      </c>
      <c r="P21">
        <f>ROUND(SUM(P12:P20),2)</f>
      </c>
    </row>
    <row r="23" spans="1:9" ht="12.75" customHeight="1">
      <c r="A23" s="9"/>
      <c s="9"/>
      <c s="9" t="s">
        <v>25</v>
      </c>
      <c s="9"/>
      <c s="9" t="s">
        <v>114</v>
      </c>
      <c s="9"/>
      <c s="11"/>
      <c s="9"/>
      <c s="11"/>
    </row>
    <row r="24" spans="1:16" ht="12.75">
      <c r="A24" s="7">
        <v>4</v>
      </c>
      <c s="7" t="s">
        <v>46</v>
      </c>
      <c s="7" t="s">
        <v>315</v>
      </c>
      <c s="7" t="s">
        <v>58</v>
      </c>
      <c s="7" t="s">
        <v>316</v>
      </c>
      <c s="7" t="s">
        <v>130</v>
      </c>
      <c s="10">
        <v>265.434</v>
      </c>
      <c s="14"/>
      <c s="13">
        <f>ROUND((H24*G24),2)</f>
      </c>
      <c r="O24">
        <f>rekapitulace!H8</f>
      </c>
      <c>
        <f>O24/100*I24</f>
      </c>
    </row>
    <row r="25" spans="5:5" ht="38.25">
      <c r="E25" s="15" t="s">
        <v>317</v>
      </c>
    </row>
    <row r="26" spans="5:5" ht="409.5">
      <c r="E26" s="15" t="s">
        <v>318</v>
      </c>
    </row>
    <row r="27" spans="1:16" ht="12.75">
      <c r="A27" s="7">
        <v>5</v>
      </c>
      <c s="7" t="s">
        <v>46</v>
      </c>
      <c s="7" t="s">
        <v>319</v>
      </c>
      <c s="7" t="s">
        <v>58</v>
      </c>
      <c s="7" t="s">
        <v>320</v>
      </c>
      <c s="7" t="s">
        <v>207</v>
      </c>
      <c s="10">
        <v>1600.5</v>
      </c>
      <c s="14"/>
      <c s="13">
        <f>ROUND((H27*G27),2)</f>
      </c>
      <c r="O27">
        <f>rekapitulace!H8</f>
      </c>
      <c>
        <f>O27/100*I27</f>
      </c>
    </row>
    <row r="28" spans="5:5" ht="280.5">
      <c r="E28" s="15" t="s">
        <v>321</v>
      </c>
    </row>
    <row r="29" spans="5:5" ht="165.75">
      <c r="E29" s="15" t="s">
        <v>322</v>
      </c>
    </row>
    <row r="30" spans="1:16" ht="12.75">
      <c r="A30" s="7">
        <v>6</v>
      </c>
      <c s="7" t="s">
        <v>46</v>
      </c>
      <c s="7" t="s">
        <v>323</v>
      </c>
      <c s="7" t="s">
        <v>25</v>
      </c>
      <c s="7" t="s">
        <v>324</v>
      </c>
      <c s="7" t="s">
        <v>130</v>
      </c>
      <c s="10">
        <v>22483.82</v>
      </c>
      <c s="14"/>
      <c s="13">
        <f>ROUND((H30*G30),2)</f>
      </c>
      <c r="O30">
        <f>rekapitulace!H8</f>
      </c>
      <c>
        <f>O30/100*I30</f>
      </c>
    </row>
    <row r="31" spans="5:5" ht="204">
      <c r="E31" s="15" t="s">
        <v>325</v>
      </c>
    </row>
    <row r="32" spans="5:5" ht="409.5">
      <c r="E32" s="15" t="s">
        <v>326</v>
      </c>
    </row>
    <row r="33" spans="1:16" ht="12.75">
      <c r="A33" s="7">
        <v>7</v>
      </c>
      <c s="7" t="s">
        <v>46</v>
      </c>
      <c s="7" t="s">
        <v>323</v>
      </c>
      <c s="7" t="s">
        <v>36</v>
      </c>
      <c s="7" t="s">
        <v>327</v>
      </c>
      <c s="7" t="s">
        <v>130</v>
      </c>
      <c s="10">
        <v>1989</v>
      </c>
      <c s="14"/>
      <c s="13">
        <f>ROUND((H33*G33),2)</f>
      </c>
      <c r="O33">
        <f>rekapitulace!H8</f>
      </c>
      <c>
        <f>O33/100*I33</f>
      </c>
    </row>
    <row r="34" spans="5:5" ht="242.25">
      <c r="E34" s="15" t="s">
        <v>328</v>
      </c>
    </row>
    <row r="35" spans="5:5" ht="409.5">
      <c r="E35" s="15" t="s">
        <v>326</v>
      </c>
    </row>
    <row r="36" spans="1:16" ht="12.75">
      <c r="A36" s="7">
        <v>8</v>
      </c>
      <c s="7" t="s">
        <v>46</v>
      </c>
      <c s="7" t="s">
        <v>329</v>
      </c>
      <c s="7" t="s">
        <v>25</v>
      </c>
      <c s="7" t="s">
        <v>330</v>
      </c>
      <c s="7" t="s">
        <v>130</v>
      </c>
      <c s="10">
        <v>13186</v>
      </c>
      <c s="14"/>
      <c s="13">
        <f>ROUND((H36*G36),2)</f>
      </c>
      <c r="O36">
        <f>rekapitulace!H8</f>
      </c>
      <c>
        <f>O36/100*I36</f>
      </c>
    </row>
    <row r="37" spans="5:5" ht="38.25">
      <c r="E37" s="15" t="s">
        <v>331</v>
      </c>
    </row>
    <row r="38" spans="5:5" ht="409.5">
      <c r="E38" s="15" t="s">
        <v>332</v>
      </c>
    </row>
    <row r="39" spans="1:16" ht="12.75">
      <c r="A39" s="7">
        <v>9</v>
      </c>
      <c s="7" t="s">
        <v>46</v>
      </c>
      <c s="7" t="s">
        <v>329</v>
      </c>
      <c s="7" t="s">
        <v>36</v>
      </c>
      <c s="7" t="s">
        <v>333</v>
      </c>
      <c s="7" t="s">
        <v>130</v>
      </c>
      <c s="10">
        <v>1632.2</v>
      </c>
      <c s="14"/>
      <c s="13">
        <f>ROUND((H39*G39),2)</f>
      </c>
      <c r="O39">
        <f>rekapitulace!H8</f>
      </c>
      <c>
        <f>O39/100*I39</f>
      </c>
    </row>
    <row r="40" spans="5:5" ht="242.25">
      <c r="E40" s="15" t="s">
        <v>334</v>
      </c>
    </row>
    <row r="41" spans="5:5" ht="409.5">
      <c r="E41" s="15" t="s">
        <v>332</v>
      </c>
    </row>
    <row r="42" spans="1:16" ht="12.75">
      <c r="A42" s="7">
        <v>10</v>
      </c>
      <c s="7" t="s">
        <v>46</v>
      </c>
      <c s="7" t="s">
        <v>335</v>
      </c>
      <c s="7" t="s">
        <v>25</v>
      </c>
      <c s="7" t="s">
        <v>336</v>
      </c>
      <c s="7" t="s">
        <v>130</v>
      </c>
      <c s="10">
        <v>12794</v>
      </c>
      <c s="14"/>
      <c s="13">
        <f>ROUND((H42*G42),2)</f>
      </c>
      <c r="O42">
        <f>rekapitulace!H8</f>
      </c>
      <c>
        <f>O42/100*I42</f>
      </c>
    </row>
    <row r="43" spans="5:5" ht="38.25">
      <c r="E43" s="15" t="s">
        <v>337</v>
      </c>
    </row>
    <row r="44" spans="5:5" ht="409.5">
      <c r="E44" s="15" t="s">
        <v>332</v>
      </c>
    </row>
    <row r="45" spans="1:16" ht="12.75">
      <c r="A45" s="7">
        <v>11</v>
      </c>
      <c s="7" t="s">
        <v>46</v>
      </c>
      <c s="7" t="s">
        <v>335</v>
      </c>
      <c s="7" t="s">
        <v>36</v>
      </c>
      <c s="7" t="s">
        <v>338</v>
      </c>
      <c s="7" t="s">
        <v>130</v>
      </c>
      <c s="10">
        <v>738</v>
      </c>
      <c s="14"/>
      <c s="13">
        <f>ROUND((H45*G45),2)</f>
      </c>
      <c r="O45">
        <f>rekapitulace!H8</f>
      </c>
      <c>
        <f>O45/100*I45</f>
      </c>
    </row>
    <row r="46" spans="5:5" ht="25.5">
      <c r="E46" s="15" t="s">
        <v>339</v>
      </c>
    </row>
    <row r="47" spans="5:5" ht="409.5">
      <c r="E47" s="15" t="s">
        <v>332</v>
      </c>
    </row>
    <row r="48" spans="1:16" ht="12.75">
      <c r="A48" s="7">
        <v>12</v>
      </c>
      <c s="7" t="s">
        <v>46</v>
      </c>
      <c s="7" t="s">
        <v>142</v>
      </c>
      <c s="7" t="s">
        <v>25</v>
      </c>
      <c s="7" t="s">
        <v>340</v>
      </c>
      <c s="7" t="s">
        <v>130</v>
      </c>
      <c s="10">
        <v>9233</v>
      </c>
      <c s="14"/>
      <c s="13">
        <f>ROUND((H48*G48),2)</f>
      </c>
      <c r="O48">
        <f>rekapitulace!H8</f>
      </c>
      <c>
        <f>O48/100*I48</f>
      </c>
    </row>
    <row r="49" spans="5:5" ht="38.25">
      <c r="E49" s="15" t="s">
        <v>341</v>
      </c>
    </row>
    <row r="50" spans="5:5" ht="409.5">
      <c r="E50" s="15" t="s">
        <v>342</v>
      </c>
    </row>
    <row r="51" spans="1:16" ht="12.75">
      <c r="A51" s="7">
        <v>13</v>
      </c>
      <c s="7" t="s">
        <v>46</v>
      </c>
      <c s="7" t="s">
        <v>142</v>
      </c>
      <c s="7" t="s">
        <v>36</v>
      </c>
      <c s="7" t="s">
        <v>343</v>
      </c>
      <c s="7" t="s">
        <v>130</v>
      </c>
      <c s="10">
        <v>4922</v>
      </c>
      <c s="14"/>
      <c s="13">
        <f>ROUND((H51*G51),2)</f>
      </c>
      <c r="O51">
        <f>rekapitulace!H8</f>
      </c>
      <c>
        <f>O51/100*I51</f>
      </c>
    </row>
    <row r="52" spans="5:5" ht="369.75">
      <c r="E52" s="15" t="s">
        <v>344</v>
      </c>
    </row>
    <row r="53" spans="5:5" ht="409.5">
      <c r="E53" s="15" t="s">
        <v>342</v>
      </c>
    </row>
    <row r="54" spans="1:16" ht="12.75">
      <c r="A54" s="7">
        <v>14</v>
      </c>
      <c s="7" t="s">
        <v>46</v>
      </c>
      <c s="7" t="s">
        <v>142</v>
      </c>
      <c s="7" t="s">
        <v>37</v>
      </c>
      <c s="7" t="s">
        <v>345</v>
      </c>
      <c s="7" t="s">
        <v>130</v>
      </c>
      <c s="10">
        <v>1876.121</v>
      </c>
      <c s="14"/>
      <c s="13">
        <f>ROUND((H54*G54),2)</f>
      </c>
      <c r="O54">
        <f>rekapitulace!H8</f>
      </c>
      <c>
        <f>O54/100*I54</f>
      </c>
    </row>
    <row r="55" spans="5:5" ht="255">
      <c r="E55" s="15" t="s">
        <v>346</v>
      </c>
    </row>
    <row r="56" spans="5:5" ht="409.5">
      <c r="E56" s="15" t="s">
        <v>342</v>
      </c>
    </row>
    <row r="57" spans="1:16" ht="12.75">
      <c r="A57" s="7">
        <v>15</v>
      </c>
      <c s="7" t="s">
        <v>46</v>
      </c>
      <c s="7" t="s">
        <v>142</v>
      </c>
      <c s="7" t="s">
        <v>38</v>
      </c>
      <c s="7" t="s">
        <v>347</v>
      </c>
      <c s="7" t="s">
        <v>130</v>
      </c>
      <c s="10">
        <v>3564.737</v>
      </c>
      <c s="14"/>
      <c s="13">
        <f>ROUND((H57*G57),2)</f>
      </c>
      <c r="O57">
        <f>rekapitulace!H8</f>
      </c>
      <c>
        <f>O57/100*I57</f>
      </c>
    </row>
    <row r="58" spans="5:5" ht="76.5">
      <c r="E58" s="15" t="s">
        <v>348</v>
      </c>
    </row>
    <row r="59" spans="5:5" ht="409.5">
      <c r="E59" s="15" t="s">
        <v>342</v>
      </c>
    </row>
    <row r="60" spans="1:16" ht="12.75">
      <c r="A60" s="7">
        <v>16</v>
      </c>
      <c s="7" t="s">
        <v>46</v>
      </c>
      <c s="7" t="s">
        <v>142</v>
      </c>
      <c s="7" t="s">
        <v>250</v>
      </c>
      <c s="7" t="s">
        <v>349</v>
      </c>
      <c s="7" t="s">
        <v>130</v>
      </c>
      <c s="10">
        <v>13875.089</v>
      </c>
      <c s="14"/>
      <c s="13">
        <f>ROUND((H60*G60),2)</f>
      </c>
      <c r="O60">
        <f>rekapitulace!H8</f>
      </c>
      <c>
        <f>O60/100*I60</f>
      </c>
    </row>
    <row r="61" spans="5:5" ht="51">
      <c r="E61" s="15" t="s">
        <v>350</v>
      </c>
    </row>
    <row r="62" spans="5:5" ht="409.5">
      <c r="E62" s="15" t="s">
        <v>342</v>
      </c>
    </row>
    <row r="63" spans="1:16" ht="12.75">
      <c r="A63" s="7">
        <v>17</v>
      </c>
      <c s="7" t="s">
        <v>46</v>
      </c>
      <c s="7" t="s">
        <v>254</v>
      </c>
      <c s="7" t="s">
        <v>25</v>
      </c>
      <c s="7" t="s">
        <v>351</v>
      </c>
      <c s="7" t="s">
        <v>130</v>
      </c>
      <c s="10">
        <v>14213.1</v>
      </c>
      <c s="14"/>
      <c s="13">
        <f>ROUND((H63*G63),2)</f>
      </c>
      <c r="O63">
        <f>rekapitulace!H8</f>
      </c>
      <c>
        <f>O63/100*I63</f>
      </c>
    </row>
    <row r="64" spans="5:5" ht="357">
      <c r="E64" s="15" t="s">
        <v>352</v>
      </c>
    </row>
    <row r="65" spans="5:5" ht="102">
      <c r="E65" s="15" t="s">
        <v>257</v>
      </c>
    </row>
    <row r="66" spans="1:16" ht="12.75">
      <c r="A66" s="7">
        <v>18</v>
      </c>
      <c s="7" t="s">
        <v>46</v>
      </c>
      <c s="7" t="s">
        <v>254</v>
      </c>
      <c s="7" t="s">
        <v>36</v>
      </c>
      <c s="7" t="s">
        <v>353</v>
      </c>
      <c s="7" t="s">
        <v>130</v>
      </c>
      <c s="10">
        <v>1632.2</v>
      </c>
      <c s="14"/>
      <c s="13">
        <f>ROUND((H66*G66),2)</f>
      </c>
      <c r="O66">
        <f>rekapitulace!H8</f>
      </c>
      <c>
        <f>O66/100*I66</f>
      </c>
    </row>
    <row r="67" spans="5:5" ht="63.75">
      <c r="E67" s="15" t="s">
        <v>354</v>
      </c>
    </row>
    <row r="68" spans="5:5" ht="102">
      <c r="E68" s="15" t="s">
        <v>257</v>
      </c>
    </row>
    <row r="69" spans="1:16" ht="12.75">
      <c r="A69" s="7">
        <v>19</v>
      </c>
      <c s="7" t="s">
        <v>46</v>
      </c>
      <c s="7" t="s">
        <v>258</v>
      </c>
      <c s="7" t="s">
        <v>25</v>
      </c>
      <c s="7" t="s">
        <v>355</v>
      </c>
      <c s="7" t="s">
        <v>130</v>
      </c>
      <c s="10">
        <v>13718.72</v>
      </c>
      <c s="14"/>
      <c s="13">
        <f>ROUND((H69*G69),2)</f>
      </c>
      <c r="O69">
        <f>rekapitulace!H8</f>
      </c>
      <c>
        <f>O69/100*I69</f>
      </c>
    </row>
    <row r="70" spans="5:5" ht="344.25">
      <c r="E70" s="15" t="s">
        <v>356</v>
      </c>
    </row>
    <row r="71" spans="5:5" ht="102">
      <c r="E71" s="15" t="s">
        <v>257</v>
      </c>
    </row>
    <row r="72" spans="1:16" ht="12.75">
      <c r="A72" s="7">
        <v>20</v>
      </c>
      <c s="7" t="s">
        <v>46</v>
      </c>
      <c s="7" t="s">
        <v>258</v>
      </c>
      <c s="7" t="s">
        <v>36</v>
      </c>
      <c s="7" t="s">
        <v>357</v>
      </c>
      <c s="7" t="s">
        <v>130</v>
      </c>
      <c s="10">
        <v>738</v>
      </c>
      <c s="14"/>
      <c s="13">
        <f>ROUND((H72*G72),2)</f>
      </c>
      <c r="O72">
        <f>rekapitulace!H8</f>
      </c>
      <c>
        <f>O72/100*I72</f>
      </c>
    </row>
    <row r="73" spans="5:5" ht="51">
      <c r="E73" s="15" t="s">
        <v>358</v>
      </c>
    </row>
    <row r="74" spans="5:5" ht="102">
      <c r="E74" s="15" t="s">
        <v>257</v>
      </c>
    </row>
    <row r="75" spans="1:16" ht="12.75">
      <c r="A75" s="7">
        <v>21</v>
      </c>
      <c s="7" t="s">
        <v>46</v>
      </c>
      <c s="7" t="s">
        <v>359</v>
      </c>
      <c s="7" t="s">
        <v>25</v>
      </c>
      <c s="7" t="s">
        <v>360</v>
      </c>
      <c s="7" t="s">
        <v>130</v>
      </c>
      <c s="10">
        <v>126</v>
      </c>
      <c s="14"/>
      <c s="13">
        <f>ROUND((H75*G75),2)</f>
      </c>
      <c r="O75">
        <f>rekapitulace!H8</f>
      </c>
      <c>
        <f>O75/100*I75</f>
      </c>
    </row>
    <row r="76" spans="5:5" ht="51">
      <c r="E76" s="15" t="s">
        <v>361</v>
      </c>
    </row>
    <row r="77" spans="5:5" ht="409.5">
      <c r="E77" s="15" t="s">
        <v>362</v>
      </c>
    </row>
    <row r="78" spans="1:16" ht="12.75">
      <c r="A78" s="7">
        <v>22</v>
      </c>
      <c s="7" t="s">
        <v>46</v>
      </c>
      <c s="7" t="s">
        <v>359</v>
      </c>
      <c s="7" t="s">
        <v>36</v>
      </c>
      <c s="7" t="s">
        <v>363</v>
      </c>
      <c s="7" t="s">
        <v>130</v>
      </c>
      <c s="10">
        <v>45</v>
      </c>
      <c s="14"/>
      <c s="13">
        <f>ROUND((H78*G78),2)</f>
      </c>
      <c r="O78">
        <f>rekapitulace!H8</f>
      </c>
      <c>
        <f>O78/100*I78</f>
      </c>
    </row>
    <row r="79" spans="5:5" ht="51">
      <c r="E79" s="15" t="s">
        <v>364</v>
      </c>
    </row>
    <row r="80" spans="5:5" ht="409.5">
      <c r="E80" s="15" t="s">
        <v>362</v>
      </c>
    </row>
    <row r="81" spans="1:16" ht="12.75">
      <c r="A81" s="7">
        <v>23</v>
      </c>
      <c s="7" t="s">
        <v>46</v>
      </c>
      <c s="7" t="s">
        <v>359</v>
      </c>
      <c s="7" t="s">
        <v>37</v>
      </c>
      <c s="7" t="s">
        <v>365</v>
      </c>
      <c s="7" t="s">
        <v>130</v>
      </c>
      <c s="10">
        <v>13.5</v>
      </c>
      <c s="14"/>
      <c s="13">
        <f>ROUND((H81*G81),2)</f>
      </c>
      <c r="O81">
        <f>rekapitulace!H8</f>
      </c>
      <c>
        <f>O81/100*I81</f>
      </c>
    </row>
    <row r="82" spans="5:5" ht="38.25">
      <c r="E82" s="15" t="s">
        <v>366</v>
      </c>
    </row>
    <row r="83" spans="5:5" ht="409.5">
      <c r="E83" s="15" t="s">
        <v>362</v>
      </c>
    </row>
    <row r="84" spans="1:16" ht="12.75">
      <c r="A84" s="7">
        <v>24</v>
      </c>
      <c s="7" t="s">
        <v>46</v>
      </c>
      <c s="7" t="s">
        <v>367</v>
      </c>
      <c s="7" t="s">
        <v>25</v>
      </c>
      <c s="7" t="s">
        <v>368</v>
      </c>
      <c s="7" t="s">
        <v>130</v>
      </c>
      <c s="10">
        <v>378</v>
      </c>
      <c s="14"/>
      <c s="13">
        <f>ROUND((H84*G84),2)</f>
      </c>
      <c r="O84">
        <f>rekapitulace!H8</f>
      </c>
      <c>
        <f>O84/100*I84</f>
      </c>
    </row>
    <row r="85" spans="5:5" ht="51">
      <c r="E85" s="15" t="s">
        <v>369</v>
      </c>
    </row>
    <row r="86" spans="5:5" ht="409.5">
      <c r="E86" s="15" t="s">
        <v>370</v>
      </c>
    </row>
    <row r="87" spans="1:16" ht="12.75">
      <c r="A87" s="7">
        <v>25</v>
      </c>
      <c s="7" t="s">
        <v>46</v>
      </c>
      <c s="7" t="s">
        <v>367</v>
      </c>
      <c s="7" t="s">
        <v>36</v>
      </c>
      <c s="7" t="s">
        <v>371</v>
      </c>
      <c s="7" t="s">
        <v>130</v>
      </c>
      <c s="10">
        <v>24</v>
      </c>
      <c s="14"/>
      <c s="13">
        <f>ROUND((H87*G87),2)</f>
      </c>
      <c r="O87">
        <f>rekapitulace!H8</f>
      </c>
      <c>
        <f>O87/100*I87</f>
      </c>
    </row>
    <row r="88" spans="5:5" ht="38.25">
      <c r="E88" s="15" t="s">
        <v>372</v>
      </c>
    </row>
    <row r="89" spans="5:5" ht="409.5">
      <c r="E89" s="15" t="s">
        <v>370</v>
      </c>
    </row>
    <row r="90" spans="1:16" ht="12.75">
      <c r="A90" s="7">
        <v>26</v>
      </c>
      <c s="7" t="s">
        <v>46</v>
      </c>
      <c s="7" t="s">
        <v>367</v>
      </c>
      <c s="7" t="s">
        <v>37</v>
      </c>
      <c s="7" t="s">
        <v>373</v>
      </c>
      <c s="7" t="s">
        <v>130</v>
      </c>
      <c s="10">
        <v>32</v>
      </c>
      <c s="14"/>
      <c s="13">
        <f>ROUND((H90*G90),2)</f>
      </c>
      <c r="O90">
        <f>rekapitulace!H8</f>
      </c>
      <c>
        <f>O90/100*I90</f>
      </c>
    </row>
    <row r="91" spans="5:5" ht="25.5">
      <c r="E91" s="15" t="s">
        <v>374</v>
      </c>
    </row>
    <row r="92" spans="5:5" ht="409.5">
      <c r="E92" s="15" t="s">
        <v>370</v>
      </c>
    </row>
    <row r="93" spans="1:16" ht="12.75">
      <c r="A93" s="7">
        <v>27</v>
      </c>
      <c s="7" t="s">
        <v>46</v>
      </c>
      <c s="7" t="s">
        <v>375</v>
      </c>
      <c s="7" t="s">
        <v>25</v>
      </c>
      <c s="7" t="s">
        <v>376</v>
      </c>
      <c s="7" t="s">
        <v>130</v>
      </c>
      <c s="10">
        <v>327.6</v>
      </c>
      <c s="14"/>
      <c s="13">
        <f>ROUND((H93*G93),2)</f>
      </c>
      <c r="O93">
        <f>rekapitulace!H8</f>
      </c>
      <c>
        <f>O93/100*I93</f>
      </c>
    </row>
    <row r="94" spans="5:5" ht="51">
      <c r="E94" s="15" t="s">
        <v>377</v>
      </c>
    </row>
    <row r="95" spans="5:5" ht="409.5">
      <c r="E95" s="15" t="s">
        <v>370</v>
      </c>
    </row>
    <row r="96" spans="1:16" ht="12.75">
      <c r="A96" s="7">
        <v>28</v>
      </c>
      <c s="7" t="s">
        <v>46</v>
      </c>
      <c s="7" t="s">
        <v>375</v>
      </c>
      <c s="7" t="s">
        <v>36</v>
      </c>
      <c s="7" t="s">
        <v>378</v>
      </c>
      <c s="7" t="s">
        <v>130</v>
      </c>
      <c s="10">
        <v>9</v>
      </c>
      <c s="14"/>
      <c s="13">
        <f>ROUND((H96*G96),2)</f>
      </c>
      <c r="O96">
        <f>rekapitulace!H8</f>
      </c>
      <c>
        <f>O96/100*I96</f>
      </c>
    </row>
    <row r="97" spans="5:5" ht="38.25">
      <c r="E97" s="15" t="s">
        <v>379</v>
      </c>
    </row>
    <row r="98" spans="5:5" ht="409.5">
      <c r="E98" s="15" t="s">
        <v>370</v>
      </c>
    </row>
    <row r="99" spans="1:16" ht="12.75">
      <c r="A99" s="7">
        <v>29</v>
      </c>
      <c s="7" t="s">
        <v>46</v>
      </c>
      <c s="7" t="s">
        <v>177</v>
      </c>
      <c s="7" t="s">
        <v>25</v>
      </c>
      <c s="7" t="s">
        <v>380</v>
      </c>
      <c s="7" t="s">
        <v>130</v>
      </c>
      <c s="10">
        <v>78.4</v>
      </c>
      <c s="14"/>
      <c s="13">
        <f>ROUND((H99*G99),2)</f>
      </c>
      <c r="O99">
        <f>rekapitulace!H8</f>
      </c>
      <c>
        <f>O99/100*I99</f>
      </c>
    </row>
    <row r="100" spans="5:5" ht="38.25">
      <c r="E100" s="15" t="s">
        <v>381</v>
      </c>
    </row>
    <row r="101" spans="5:5" ht="409.5">
      <c r="E101" s="15" t="s">
        <v>382</v>
      </c>
    </row>
    <row r="102" spans="1:16" ht="12.75">
      <c r="A102" s="7">
        <v>30</v>
      </c>
      <c s="7" t="s">
        <v>46</v>
      </c>
      <c s="7" t="s">
        <v>177</v>
      </c>
      <c s="7" t="s">
        <v>36</v>
      </c>
      <c s="7" t="s">
        <v>383</v>
      </c>
      <c s="7" t="s">
        <v>130</v>
      </c>
      <c s="10">
        <v>15.2</v>
      </c>
      <c s="14"/>
      <c s="13">
        <f>ROUND((H102*G102),2)</f>
      </c>
      <c r="O102">
        <f>rekapitulace!H8</f>
      </c>
      <c>
        <f>O102/100*I102</f>
      </c>
    </row>
    <row r="103" spans="5:5" ht="25.5">
      <c r="E103" s="15" t="s">
        <v>384</v>
      </c>
    </row>
    <row r="104" spans="5:5" ht="409.5">
      <c r="E104" s="15" t="s">
        <v>382</v>
      </c>
    </row>
    <row r="105" spans="1:16" ht="12.75">
      <c r="A105" s="7">
        <v>31</v>
      </c>
      <c s="7" t="s">
        <v>46</v>
      </c>
      <c s="7" t="s">
        <v>385</v>
      </c>
      <c s="7" t="s">
        <v>25</v>
      </c>
      <c s="7" t="s">
        <v>386</v>
      </c>
      <c s="7" t="s">
        <v>130</v>
      </c>
      <c s="10">
        <v>130.2</v>
      </c>
      <c s="14"/>
      <c s="13">
        <f>ROUND((H105*G105),2)</f>
      </c>
      <c r="O105">
        <f>rekapitulace!H8</f>
      </c>
      <c>
        <f>O105/100*I105</f>
      </c>
    </row>
    <row r="106" spans="5:5" ht="38.25">
      <c r="E106" s="15" t="s">
        <v>387</v>
      </c>
    </row>
    <row r="107" spans="5:5" ht="409.5">
      <c r="E107" s="15" t="s">
        <v>388</v>
      </c>
    </row>
    <row r="108" spans="1:16" ht="12.75">
      <c r="A108" s="7">
        <v>32</v>
      </c>
      <c s="7" t="s">
        <v>46</v>
      </c>
      <c s="7" t="s">
        <v>385</v>
      </c>
      <c s="7" t="s">
        <v>36</v>
      </c>
      <c s="7" t="s">
        <v>389</v>
      </c>
      <c s="7" t="s">
        <v>130</v>
      </c>
      <c s="10">
        <v>462.9</v>
      </c>
      <c s="14"/>
      <c s="13">
        <f>ROUND((H108*G108),2)</f>
      </c>
      <c r="O108">
        <f>rekapitulace!H8</f>
      </c>
      <c>
        <f>O108/100*I108</f>
      </c>
    </row>
    <row r="109" spans="5:5" ht="216.75">
      <c r="E109" s="15" t="s">
        <v>390</v>
      </c>
    </row>
    <row r="110" spans="5:5" ht="409.5">
      <c r="E110" s="15" t="s">
        <v>388</v>
      </c>
    </row>
    <row r="111" spans="1:16" ht="12.75">
      <c r="A111" s="7">
        <v>33</v>
      </c>
      <c s="7" t="s">
        <v>46</v>
      </c>
      <c s="7" t="s">
        <v>391</v>
      </c>
      <c s="7" t="s">
        <v>25</v>
      </c>
      <c s="7" t="s">
        <v>392</v>
      </c>
      <c s="7" t="s">
        <v>130</v>
      </c>
      <c s="10">
        <v>121.8</v>
      </c>
      <c s="14"/>
      <c s="13">
        <f>ROUND((H111*G111),2)</f>
      </c>
      <c r="O111">
        <f>rekapitulace!H8</f>
      </c>
      <c>
        <f>O111/100*I111</f>
      </c>
    </row>
    <row r="112" spans="5:5" ht="38.25">
      <c r="E112" s="15" t="s">
        <v>393</v>
      </c>
    </row>
    <row r="113" spans="5:5" ht="409.5">
      <c r="E113" s="15" t="s">
        <v>388</v>
      </c>
    </row>
    <row r="114" spans="1:16" ht="12.75">
      <c r="A114" s="7">
        <v>34</v>
      </c>
      <c s="7" t="s">
        <v>46</v>
      </c>
      <c s="7" t="s">
        <v>391</v>
      </c>
      <c s="7" t="s">
        <v>36</v>
      </c>
      <c s="7" t="s">
        <v>394</v>
      </c>
      <c s="7" t="s">
        <v>130</v>
      </c>
      <c s="10">
        <v>462.9</v>
      </c>
      <c s="14"/>
      <c s="13">
        <f>ROUND((H114*G114),2)</f>
      </c>
      <c r="O114">
        <f>rekapitulace!H8</f>
      </c>
      <c>
        <f>O114/100*I114</f>
      </c>
    </row>
    <row r="115" spans="5:5" ht="216.75">
      <c r="E115" s="15" t="s">
        <v>390</v>
      </c>
    </row>
    <row r="116" spans="5:5" ht="409.5">
      <c r="E116" s="15" t="s">
        <v>388</v>
      </c>
    </row>
    <row r="117" spans="1:16" ht="12.75">
      <c r="A117" s="7">
        <v>35</v>
      </c>
      <c s="7" t="s">
        <v>46</v>
      </c>
      <c s="7" t="s">
        <v>391</v>
      </c>
      <c s="7" t="s">
        <v>37</v>
      </c>
      <c s="7" t="s">
        <v>395</v>
      </c>
      <c s="7" t="s">
        <v>130</v>
      </c>
      <c s="10">
        <v>3.42</v>
      </c>
      <c s="14"/>
      <c s="13">
        <f>ROUND((H117*G117),2)</f>
      </c>
      <c r="O117">
        <f>rekapitulace!H8</f>
      </c>
      <c>
        <f>O117/100*I117</f>
      </c>
    </row>
    <row r="118" spans="5:5" ht="114.75">
      <c r="E118" s="15" t="s">
        <v>396</v>
      </c>
    </row>
    <row r="119" spans="5:5" ht="409.5">
      <c r="E119" s="15" t="s">
        <v>388</v>
      </c>
    </row>
    <row r="120" spans="1:16" ht="12.75">
      <c r="A120" s="7">
        <v>36</v>
      </c>
      <c s="7" t="s">
        <v>46</v>
      </c>
      <c s="7" t="s">
        <v>397</v>
      </c>
      <c s="7" t="s">
        <v>58</v>
      </c>
      <c s="7" t="s">
        <v>398</v>
      </c>
      <c s="7" t="s">
        <v>130</v>
      </c>
      <c s="10">
        <v>55052.94</v>
      </c>
      <c s="14"/>
      <c s="13">
        <f>ROUND((H120*G120),2)</f>
      </c>
      <c r="O120">
        <f>rekapitulace!H8</f>
      </c>
      <c>
        <f>O120/100*I120</f>
      </c>
    </row>
    <row r="121" spans="5:5" ht="409.5">
      <c r="E121" s="15" t="s">
        <v>399</v>
      </c>
    </row>
    <row r="122" spans="5:5" ht="409.5">
      <c r="E122" s="15" t="s">
        <v>400</v>
      </c>
    </row>
    <row r="123" spans="1:16" ht="12.75">
      <c r="A123" s="7">
        <v>37</v>
      </c>
      <c s="7" t="s">
        <v>46</v>
      </c>
      <c s="7" t="s">
        <v>401</v>
      </c>
      <c s="7" t="s">
        <v>58</v>
      </c>
      <c s="7" t="s">
        <v>402</v>
      </c>
      <c s="7" t="s">
        <v>130</v>
      </c>
      <c s="10">
        <v>9233</v>
      </c>
      <c s="14"/>
      <c s="13">
        <f>ROUND((H123*G123),2)</f>
      </c>
      <c r="O123">
        <f>rekapitulace!H8</f>
      </c>
      <c>
        <f>O123/100*I123</f>
      </c>
    </row>
    <row r="124" spans="5:5" ht="38.25">
      <c r="E124" s="15" t="s">
        <v>341</v>
      </c>
    </row>
    <row r="125" spans="5:5" ht="409.5">
      <c r="E125" s="15" t="s">
        <v>400</v>
      </c>
    </row>
    <row r="126" spans="1:16" ht="12.75">
      <c r="A126" s="7">
        <v>38</v>
      </c>
      <c s="7" t="s">
        <v>46</v>
      </c>
      <c s="7" t="s">
        <v>146</v>
      </c>
      <c s="7" t="s">
        <v>250</v>
      </c>
      <c s="7" t="s">
        <v>403</v>
      </c>
      <c s="7" t="s">
        <v>130</v>
      </c>
      <c s="10">
        <v>13875.089</v>
      </c>
      <c s="14"/>
      <c s="13">
        <f>ROUND((H126*G126),2)</f>
      </c>
      <c r="O126">
        <f>rekapitulace!H8</f>
      </c>
      <c>
        <f>O126/100*I126</f>
      </c>
    </row>
    <row r="127" spans="5:5" ht="51">
      <c r="E127" s="15" t="s">
        <v>350</v>
      </c>
    </row>
    <row r="128" spans="5:5" ht="409.5">
      <c r="E128" s="15" t="s">
        <v>404</v>
      </c>
    </row>
    <row r="129" spans="1:16" ht="12.75">
      <c r="A129" s="7">
        <v>39</v>
      </c>
      <c s="7" t="s">
        <v>46</v>
      </c>
      <c s="7" t="s">
        <v>405</v>
      </c>
      <c s="7" t="s">
        <v>58</v>
      </c>
      <c s="7" t="s">
        <v>406</v>
      </c>
      <c s="7" t="s">
        <v>130</v>
      </c>
      <c s="10">
        <v>4922</v>
      </c>
      <c s="14"/>
      <c s="13">
        <f>ROUND((H129*G129),2)</f>
      </c>
      <c r="O129">
        <f>rekapitulace!H8</f>
      </c>
      <c>
        <f>O129/100*I129</f>
      </c>
    </row>
    <row r="130" spans="5:5" ht="369.75">
      <c r="E130" s="15" t="s">
        <v>344</v>
      </c>
    </row>
    <row r="131" spans="5:5" ht="409.5">
      <c r="E131" s="15" t="s">
        <v>400</v>
      </c>
    </row>
    <row r="132" spans="1:16" ht="12.75">
      <c r="A132" s="7">
        <v>40</v>
      </c>
      <c s="7" t="s">
        <v>46</v>
      </c>
      <c s="7" t="s">
        <v>407</v>
      </c>
      <c s="7" t="s">
        <v>58</v>
      </c>
      <c s="7" t="s">
        <v>408</v>
      </c>
      <c s="7" t="s">
        <v>130</v>
      </c>
      <c s="10">
        <v>97.75</v>
      </c>
      <c s="14"/>
      <c s="13">
        <f>ROUND((H132*G132),2)</f>
      </c>
      <c r="O132">
        <f>rekapitulace!H8</f>
      </c>
      <c>
        <f>O132/100*I132</f>
      </c>
    </row>
    <row r="133" spans="5:5" ht="38.25">
      <c r="E133" s="15" t="s">
        <v>409</v>
      </c>
    </row>
    <row r="134" spans="5:5" ht="409.5">
      <c r="E134" s="15" t="s">
        <v>410</v>
      </c>
    </row>
    <row r="135" spans="1:16" ht="12.75">
      <c r="A135" s="7">
        <v>41</v>
      </c>
      <c s="7" t="s">
        <v>46</v>
      </c>
      <c s="7" t="s">
        <v>411</v>
      </c>
      <c s="7" t="s">
        <v>58</v>
      </c>
      <c s="7" t="s">
        <v>412</v>
      </c>
      <c s="7" t="s">
        <v>130</v>
      </c>
      <c s="10">
        <v>585</v>
      </c>
      <c s="14"/>
      <c s="13">
        <f>ROUND((H135*G135),2)</f>
      </c>
      <c r="O135">
        <f>rekapitulace!H8</f>
      </c>
      <c>
        <f>O135/100*I135</f>
      </c>
    </row>
    <row r="136" spans="5:5" ht="25.5">
      <c r="E136" s="15" t="s">
        <v>413</v>
      </c>
    </row>
    <row r="137" spans="5:5" ht="409.5">
      <c r="E137" s="15" t="s">
        <v>414</v>
      </c>
    </row>
    <row r="138" spans="1:16" ht="12.75">
      <c r="A138" s="7">
        <v>42</v>
      </c>
      <c s="7" t="s">
        <v>46</v>
      </c>
      <c s="7" t="s">
        <v>183</v>
      </c>
      <c s="7" t="s">
        <v>25</v>
      </c>
      <c s="7" t="s">
        <v>415</v>
      </c>
      <c s="7" t="s">
        <v>130</v>
      </c>
      <c s="10">
        <v>15.675</v>
      </c>
      <c s="14"/>
      <c s="13">
        <f>ROUND((H138*G138),2)</f>
      </c>
      <c r="O138">
        <f>rekapitulace!H8</f>
      </c>
      <c>
        <f>O138/100*I138</f>
      </c>
    </row>
    <row r="139" spans="5:5" ht="127.5">
      <c r="E139" s="15" t="s">
        <v>416</v>
      </c>
    </row>
    <row r="140" spans="5:5" ht="409.5">
      <c r="E140" s="15" t="s">
        <v>417</v>
      </c>
    </row>
    <row r="141" spans="1:16" ht="12.75">
      <c r="A141" s="7">
        <v>43</v>
      </c>
      <c s="7" t="s">
        <v>46</v>
      </c>
      <c s="7" t="s">
        <v>183</v>
      </c>
      <c s="7" t="s">
        <v>36</v>
      </c>
      <c s="7" t="s">
        <v>418</v>
      </c>
      <c s="7" t="s">
        <v>130</v>
      </c>
      <c s="10">
        <v>3.952</v>
      </c>
      <c s="14"/>
      <c s="13">
        <f>ROUND((H141*G141),2)</f>
      </c>
      <c r="O141">
        <f>rekapitulace!H8</f>
      </c>
      <c>
        <f>O141/100*I141</f>
      </c>
    </row>
    <row r="142" spans="5:5" ht="51">
      <c r="E142" s="15" t="s">
        <v>419</v>
      </c>
    </row>
    <row r="143" spans="5:5" ht="409.5">
      <c r="E143" s="15" t="s">
        <v>417</v>
      </c>
    </row>
    <row r="144" spans="1:16" ht="12.75">
      <c r="A144" s="7">
        <v>44</v>
      </c>
      <c s="7" t="s">
        <v>46</v>
      </c>
      <c s="7" t="s">
        <v>183</v>
      </c>
      <c s="7" t="s">
        <v>37</v>
      </c>
      <c s="7" t="s">
        <v>420</v>
      </c>
      <c s="7" t="s">
        <v>130</v>
      </c>
      <c s="10">
        <v>1172.618</v>
      </c>
      <c s="14"/>
      <c s="13">
        <f>ROUND((H144*G144),2)</f>
      </c>
      <c r="O144">
        <f>rekapitulace!H8</f>
      </c>
      <c>
        <f>O144/100*I144</f>
      </c>
    </row>
    <row r="145" spans="5:5" ht="409.5">
      <c r="E145" s="15" t="s">
        <v>421</v>
      </c>
    </row>
    <row r="146" spans="5:5" ht="409.5">
      <c r="E146" s="15" t="s">
        <v>417</v>
      </c>
    </row>
    <row r="147" spans="1:16" ht="12.75">
      <c r="A147" s="7">
        <v>45</v>
      </c>
      <c s="7" t="s">
        <v>46</v>
      </c>
      <c s="7" t="s">
        <v>183</v>
      </c>
      <c s="7" t="s">
        <v>38</v>
      </c>
      <c s="7" t="s">
        <v>422</v>
      </c>
      <c s="7" t="s">
        <v>130</v>
      </c>
      <c s="10">
        <v>683.876</v>
      </c>
      <c s="14"/>
      <c s="13">
        <f>ROUND((H147*G147),2)</f>
      </c>
      <c r="O147">
        <f>rekapitulace!H8</f>
      </c>
      <c>
        <f>O147/100*I147</f>
      </c>
    </row>
    <row r="148" spans="5:5" ht="306">
      <c r="E148" s="15" t="s">
        <v>423</v>
      </c>
    </row>
    <row r="149" spans="5:5" ht="409.5">
      <c r="E149" s="15" t="s">
        <v>417</v>
      </c>
    </row>
    <row r="150" spans="1:16" ht="12.75">
      <c r="A150" s="7">
        <v>46</v>
      </c>
      <c s="7" t="s">
        <v>46</v>
      </c>
      <c s="7" t="s">
        <v>272</v>
      </c>
      <c s="7" t="s">
        <v>58</v>
      </c>
      <c s="7" t="s">
        <v>424</v>
      </c>
      <c s="7" t="s">
        <v>130</v>
      </c>
      <c s="10">
        <v>15.509</v>
      </c>
      <c s="14"/>
      <c s="13">
        <f>ROUND((H150*G150),2)</f>
      </c>
      <c r="O150">
        <f>rekapitulace!H8</f>
      </c>
      <c>
        <f>O150/100*I150</f>
      </c>
    </row>
    <row r="151" spans="5:5" ht="63.75">
      <c r="E151" s="15" t="s">
        <v>425</v>
      </c>
    </row>
    <row r="152" spans="5:5" ht="409.5">
      <c r="E152" s="15" t="s">
        <v>426</v>
      </c>
    </row>
    <row r="153" spans="1:16" ht="12.75">
      <c r="A153" s="7">
        <v>47</v>
      </c>
      <c s="7" t="s">
        <v>46</v>
      </c>
      <c s="7" t="s">
        <v>427</v>
      </c>
      <c s="7" t="s">
        <v>58</v>
      </c>
      <c s="7" t="s">
        <v>428</v>
      </c>
      <c s="7" t="s">
        <v>117</v>
      </c>
      <c s="10">
        <v>16865.3</v>
      </c>
      <c s="14"/>
      <c s="13">
        <f>ROUND((H153*G153),2)</f>
      </c>
      <c r="O153">
        <f>rekapitulace!H8</f>
      </c>
      <c>
        <f>O153/100*I153</f>
      </c>
    </row>
    <row r="154" spans="5:5" ht="409.5">
      <c r="E154" s="15" t="s">
        <v>429</v>
      </c>
    </row>
    <row r="155" spans="5:5" ht="153">
      <c r="E155" s="15" t="s">
        <v>430</v>
      </c>
    </row>
    <row r="156" spans="1:16" ht="12.75">
      <c r="A156" s="7">
        <v>48</v>
      </c>
      <c s="7" t="s">
        <v>46</v>
      </c>
      <c s="7" t="s">
        <v>431</v>
      </c>
      <c s="7" t="s">
        <v>58</v>
      </c>
      <c s="7" t="s">
        <v>432</v>
      </c>
      <c s="7" t="s">
        <v>117</v>
      </c>
      <c s="10">
        <v>5357.85</v>
      </c>
      <c s="14"/>
      <c s="13">
        <f>ROUND((H156*G156),2)</f>
      </c>
      <c r="O156">
        <f>rekapitulace!H8</f>
      </c>
      <c>
        <f>O156/100*I156</f>
      </c>
    </row>
    <row r="157" spans="5:5" ht="51">
      <c r="E157" s="15" t="s">
        <v>433</v>
      </c>
    </row>
    <row r="158" spans="5:5" ht="204">
      <c r="E158" s="15" t="s">
        <v>434</v>
      </c>
    </row>
    <row r="159" spans="1:16" ht="12.75">
      <c r="A159" s="7">
        <v>49</v>
      </c>
      <c s="7" t="s">
        <v>46</v>
      </c>
      <c s="7" t="s">
        <v>435</v>
      </c>
      <c s="7" t="s">
        <v>58</v>
      </c>
      <c s="7" t="s">
        <v>436</v>
      </c>
      <c s="7" t="s">
        <v>117</v>
      </c>
      <c s="10">
        <v>8194.01</v>
      </c>
      <c s="14"/>
      <c s="13">
        <f>ROUND((H159*G159),2)</f>
      </c>
      <c r="O159">
        <f>rekapitulace!H8</f>
      </c>
      <c>
        <f>O159/100*I159</f>
      </c>
    </row>
    <row r="160" spans="5:5" ht="255">
      <c r="E160" s="15" t="s">
        <v>437</v>
      </c>
    </row>
    <row r="161" spans="5:5" ht="204">
      <c r="E161" s="15" t="s">
        <v>434</v>
      </c>
    </row>
    <row r="162" spans="1:16" ht="12.75">
      <c r="A162" s="7">
        <v>50</v>
      </c>
      <c s="7" t="s">
        <v>46</v>
      </c>
      <c s="7" t="s">
        <v>438</v>
      </c>
      <c s="7" t="s">
        <v>58</v>
      </c>
      <c s="7" t="s">
        <v>439</v>
      </c>
      <c s="7" t="s">
        <v>117</v>
      </c>
      <c s="10">
        <v>11999</v>
      </c>
      <c s="14"/>
      <c s="13">
        <f>ROUND((H162*G162),2)</f>
      </c>
      <c r="O162">
        <f>rekapitulace!H8</f>
      </c>
      <c>
        <f>O162/100*I162</f>
      </c>
    </row>
    <row r="163" spans="5:5" ht="127.5">
      <c r="E163" s="15" t="s">
        <v>440</v>
      </c>
    </row>
    <row r="164" spans="5:5" ht="216.75">
      <c r="E164" s="15" t="s">
        <v>441</v>
      </c>
    </row>
    <row r="165" spans="1:16" ht="12.75">
      <c r="A165" s="7">
        <v>51</v>
      </c>
      <c s="7" t="s">
        <v>46</v>
      </c>
      <c s="7" t="s">
        <v>442</v>
      </c>
      <c s="7" t="s">
        <v>58</v>
      </c>
      <c s="7" t="s">
        <v>443</v>
      </c>
      <c s="7" t="s">
        <v>117</v>
      </c>
      <c s="10">
        <v>25573.36</v>
      </c>
      <c s="14"/>
      <c s="13">
        <f>ROUND((H165*G165),2)</f>
      </c>
      <c r="O165">
        <f>rekapitulace!H8</f>
      </c>
      <c>
        <f>O165/100*I165</f>
      </c>
    </row>
    <row r="166" spans="5:5" ht="76.5">
      <c r="E166" s="15" t="s">
        <v>444</v>
      </c>
    </row>
    <row r="167" spans="5:5" ht="255">
      <c r="E167" s="15" t="s">
        <v>445</v>
      </c>
    </row>
    <row r="168" spans="1:16" ht="12.75" customHeight="1">
      <c r="A168" s="16"/>
      <c s="16"/>
      <c s="16" t="s">
        <v>25</v>
      </c>
      <c s="16"/>
      <c s="16" t="s">
        <v>114</v>
      </c>
      <c s="16"/>
      <c s="16"/>
      <c s="16"/>
      <c s="16">
        <f>SUM(I24:I167)</f>
      </c>
      <c r="P168">
        <f>ROUND(SUM(P24:P167),2)</f>
      </c>
    </row>
    <row r="170" spans="1:9" ht="12.75" customHeight="1">
      <c r="A170" s="9"/>
      <c s="9"/>
      <c s="9" t="s">
        <v>36</v>
      </c>
      <c s="9"/>
      <c s="9" t="s">
        <v>241</v>
      </c>
      <c s="9"/>
      <c s="11"/>
      <c s="9"/>
      <c s="11"/>
    </row>
    <row r="171" spans="1:16" ht="12.75">
      <c r="A171" s="7">
        <v>52</v>
      </c>
      <c s="7" t="s">
        <v>46</v>
      </c>
      <c s="7" t="s">
        <v>446</v>
      </c>
      <c s="7" t="s">
        <v>58</v>
      </c>
      <c s="7" t="s">
        <v>447</v>
      </c>
      <c s="7" t="s">
        <v>117</v>
      </c>
      <c s="10">
        <v>3539.2</v>
      </c>
      <c s="14"/>
      <c s="13">
        <f>ROUND((H171*G171),2)</f>
      </c>
      <c r="O171">
        <f>rekapitulace!H8</f>
      </c>
      <c>
        <f>O171/100*I171</f>
      </c>
    </row>
    <row r="172" spans="5:5" ht="76.5">
      <c r="E172" s="15" t="s">
        <v>448</v>
      </c>
    </row>
    <row r="173" spans="5:5" ht="267.75">
      <c r="E173" s="15" t="s">
        <v>449</v>
      </c>
    </row>
    <row r="174" spans="1:16" ht="12.75">
      <c r="A174" s="7">
        <v>53</v>
      </c>
      <c s="7" t="s">
        <v>46</v>
      </c>
      <c s="7" t="s">
        <v>450</v>
      </c>
      <c s="7" t="s">
        <v>58</v>
      </c>
      <c s="7" t="s">
        <v>451</v>
      </c>
      <c s="7" t="s">
        <v>207</v>
      </c>
      <c s="10">
        <v>977</v>
      </c>
      <c s="14"/>
      <c s="13">
        <f>ROUND((H174*G174),2)</f>
      </c>
      <c r="O174">
        <f>rekapitulace!H8</f>
      </c>
      <c>
        <f>O174/100*I174</f>
      </c>
    </row>
    <row r="175" spans="5:5" ht="25.5">
      <c r="E175" s="15" t="s">
        <v>452</v>
      </c>
    </row>
    <row r="176" spans="5:5" ht="409.5">
      <c r="E176" s="15" t="s">
        <v>453</v>
      </c>
    </row>
    <row r="177" spans="1:16" ht="12.75">
      <c r="A177" s="7">
        <v>54</v>
      </c>
      <c s="7" t="s">
        <v>46</v>
      </c>
      <c s="7" t="s">
        <v>454</v>
      </c>
      <c s="7" t="s">
        <v>58</v>
      </c>
      <c s="7" t="s">
        <v>455</v>
      </c>
      <c s="7" t="s">
        <v>207</v>
      </c>
      <c s="10">
        <v>318</v>
      </c>
      <c s="14"/>
      <c s="13">
        <f>ROUND((H177*G177),2)</f>
      </c>
      <c r="O177">
        <f>rekapitulace!H8</f>
      </c>
      <c>
        <f>O177/100*I177</f>
      </c>
    </row>
    <row r="178" spans="5:5" ht="25.5">
      <c r="E178" s="15" t="s">
        <v>456</v>
      </c>
    </row>
    <row r="179" spans="5:5" ht="409.5">
      <c r="E179" s="15" t="s">
        <v>453</v>
      </c>
    </row>
    <row r="180" spans="1:16" ht="12.75">
      <c r="A180" s="7">
        <v>55</v>
      </c>
      <c s="7" t="s">
        <v>46</v>
      </c>
      <c s="7" t="s">
        <v>457</v>
      </c>
      <c s="7" t="s">
        <v>58</v>
      </c>
      <c s="7" t="s">
        <v>458</v>
      </c>
      <c s="7" t="s">
        <v>207</v>
      </c>
      <c s="10">
        <v>917</v>
      </c>
      <c s="14"/>
      <c s="13">
        <f>ROUND((H180*G180),2)</f>
      </c>
      <c r="O180">
        <f>rekapitulace!H8</f>
      </c>
      <c>
        <f>O180/100*I180</f>
      </c>
    </row>
    <row r="181" spans="5:5" ht="25.5">
      <c r="E181" s="15" t="s">
        <v>459</v>
      </c>
    </row>
    <row r="182" spans="5:5" ht="409.5">
      <c r="E182" s="15" t="s">
        <v>453</v>
      </c>
    </row>
    <row r="183" spans="1:16" ht="12.75">
      <c r="A183" s="7">
        <v>56</v>
      </c>
      <c s="7" t="s">
        <v>46</v>
      </c>
      <c s="7" t="s">
        <v>460</v>
      </c>
      <c s="7" t="s">
        <v>58</v>
      </c>
      <c s="7" t="s">
        <v>461</v>
      </c>
      <c s="7" t="s">
        <v>130</v>
      </c>
      <c s="10">
        <v>1017</v>
      </c>
      <c s="14"/>
      <c s="13">
        <f>ROUND((H183*G183),2)</f>
      </c>
      <c r="O183">
        <f>rekapitulace!H8</f>
      </c>
      <c>
        <f>O183/100*I183</f>
      </c>
    </row>
    <row r="184" spans="5:5" ht="38.25">
      <c r="E184" s="15" t="s">
        <v>462</v>
      </c>
    </row>
    <row r="185" spans="5:5" ht="306">
      <c r="E185" s="15" t="s">
        <v>463</v>
      </c>
    </row>
    <row r="186" spans="1:16" ht="12.75">
      <c r="A186" s="7">
        <v>57</v>
      </c>
      <c s="7" t="s">
        <v>46</v>
      </c>
      <c s="7" t="s">
        <v>464</v>
      </c>
      <c s="7" t="s">
        <v>58</v>
      </c>
      <c s="7" t="s">
        <v>465</v>
      </c>
      <c s="7" t="s">
        <v>117</v>
      </c>
      <c s="10">
        <v>8440</v>
      </c>
      <c s="14"/>
      <c s="13">
        <f>ROUND((H186*G186),2)</f>
      </c>
      <c r="O186">
        <f>rekapitulace!H8</f>
      </c>
      <c>
        <f>O186/100*I186</f>
      </c>
    </row>
    <row r="187" spans="5:5" ht="51">
      <c r="E187" s="15" t="s">
        <v>466</v>
      </c>
    </row>
    <row r="188" spans="5:5" ht="409.5">
      <c r="E188" s="15" t="s">
        <v>467</v>
      </c>
    </row>
    <row r="189" spans="1:16" ht="12.75">
      <c r="A189" s="7">
        <v>58</v>
      </c>
      <c s="7" t="s">
        <v>46</v>
      </c>
      <c s="7" t="s">
        <v>468</v>
      </c>
      <c s="7" t="s">
        <v>58</v>
      </c>
      <c s="7" t="s">
        <v>469</v>
      </c>
      <c s="7" t="s">
        <v>117</v>
      </c>
      <c s="10">
        <v>5171.55</v>
      </c>
      <c s="14"/>
      <c s="13">
        <f>ROUND((H189*G189),2)</f>
      </c>
      <c r="O189">
        <f>rekapitulace!H8</f>
      </c>
      <c>
        <f>O189/100*I189</f>
      </c>
    </row>
    <row r="190" spans="5:5" ht="51">
      <c r="E190" s="15" t="s">
        <v>470</v>
      </c>
    </row>
    <row r="191" spans="5:5" ht="409.5">
      <c r="E191" s="15" t="s">
        <v>471</v>
      </c>
    </row>
    <row r="192" spans="1:16" ht="12.75" customHeight="1">
      <c r="A192" s="16"/>
      <c s="16"/>
      <c s="16" t="s">
        <v>36</v>
      </c>
      <c s="16"/>
      <c s="16" t="s">
        <v>241</v>
      </c>
      <c s="16"/>
      <c s="16"/>
      <c s="16"/>
      <c s="16">
        <f>SUM(I171:I191)</f>
      </c>
      <c r="P192">
        <f>ROUND(SUM(P171:P191),2)</f>
      </c>
    </row>
    <row r="194" spans="1:9" ht="12.75" customHeight="1">
      <c r="A194" s="9"/>
      <c s="9"/>
      <c s="9" t="s">
        <v>37</v>
      </c>
      <c s="9"/>
      <c s="9" t="s">
        <v>187</v>
      </c>
      <c s="9"/>
      <c s="11"/>
      <c s="9"/>
      <c s="11"/>
    </row>
    <row r="195" spans="1:16" ht="12.75">
      <c r="A195" s="7">
        <v>59</v>
      </c>
      <c s="7" t="s">
        <v>46</v>
      </c>
      <c s="7" t="s">
        <v>472</v>
      </c>
      <c s="7" t="s">
        <v>58</v>
      </c>
      <c s="7" t="s">
        <v>473</v>
      </c>
      <c s="7" t="s">
        <v>73</v>
      </c>
      <c s="10">
        <v>2</v>
      </c>
      <c s="14"/>
      <c s="13">
        <f>ROUND((H195*G195),2)</f>
      </c>
      <c r="O195">
        <f>rekapitulace!H8</f>
      </c>
      <c>
        <f>O195/100*I195</f>
      </c>
    </row>
    <row r="196" spans="5:5" ht="25.5">
      <c r="E196" s="15" t="s">
        <v>76</v>
      </c>
    </row>
    <row r="197" spans="5:5" ht="255">
      <c r="E197" s="15" t="s">
        <v>474</v>
      </c>
    </row>
    <row r="198" spans="1:16" ht="12.75" customHeight="1">
      <c r="A198" s="16"/>
      <c s="16"/>
      <c s="16" t="s">
        <v>37</v>
      </c>
      <c s="16"/>
      <c s="16" t="s">
        <v>187</v>
      </c>
      <c s="16"/>
      <c s="16"/>
      <c s="16"/>
      <c s="16">
        <f>SUM(I195:I197)</f>
      </c>
      <c r="P198">
        <f>ROUND(SUM(P195:P197),2)</f>
      </c>
    </row>
    <row r="200" spans="1:9" ht="12.75" customHeight="1">
      <c r="A200" s="9"/>
      <c s="9"/>
      <c s="9" t="s">
        <v>38</v>
      </c>
      <c s="9"/>
      <c s="9" t="s">
        <v>192</v>
      </c>
      <c s="9"/>
      <c s="11"/>
      <c s="9"/>
      <c s="11"/>
    </row>
    <row r="201" spans="1:16" ht="12.75">
      <c r="A201" s="7">
        <v>60</v>
      </c>
      <c s="7" t="s">
        <v>46</v>
      </c>
      <c s="7" t="s">
        <v>193</v>
      </c>
      <c s="7" t="s">
        <v>58</v>
      </c>
      <c s="7" t="s">
        <v>475</v>
      </c>
      <c s="7" t="s">
        <v>130</v>
      </c>
      <c s="10">
        <v>27.876</v>
      </c>
      <c s="14"/>
      <c s="13">
        <f>ROUND((H201*G201),2)</f>
      </c>
      <c r="O201">
        <f>rekapitulace!H8</f>
      </c>
      <c>
        <f>O201/100*I201</f>
      </c>
    </row>
    <row r="202" spans="5:5" ht="318.75">
      <c r="E202" s="15" t="s">
        <v>476</v>
      </c>
    </row>
    <row r="203" spans="5:5" ht="409.5">
      <c r="E203" s="15" t="s">
        <v>477</v>
      </c>
    </row>
    <row r="204" spans="1:16" ht="12.75">
      <c r="A204" s="7">
        <v>61</v>
      </c>
      <c s="7" t="s">
        <v>46</v>
      </c>
      <c s="7" t="s">
        <v>478</v>
      </c>
      <c s="7" t="s">
        <v>58</v>
      </c>
      <c s="7" t="s">
        <v>479</v>
      </c>
      <c s="7" t="s">
        <v>130</v>
      </c>
      <c s="10">
        <v>174.177</v>
      </c>
      <c s="14"/>
      <c s="13">
        <f>ROUND((H204*G204),2)</f>
      </c>
      <c r="O204">
        <f>rekapitulace!H8</f>
      </c>
      <c>
        <f>O204/100*I204</f>
      </c>
    </row>
    <row r="205" spans="5:5" ht="255">
      <c r="E205" s="15" t="s">
        <v>480</v>
      </c>
    </row>
    <row r="206" spans="5:5" ht="409.5">
      <c r="E206" s="15" t="s">
        <v>477</v>
      </c>
    </row>
    <row r="207" spans="1:16" ht="12.75">
      <c r="A207" s="7">
        <v>62</v>
      </c>
      <c s="7" t="s">
        <v>46</v>
      </c>
      <c s="7" t="s">
        <v>481</v>
      </c>
      <c s="7" t="s">
        <v>58</v>
      </c>
      <c s="7" t="s">
        <v>482</v>
      </c>
      <c s="7" t="s">
        <v>130</v>
      </c>
      <c s="10">
        <v>1.949</v>
      </c>
      <c s="14"/>
      <c s="13">
        <f>ROUND((H207*G207),2)</f>
      </c>
      <c r="O207">
        <f>rekapitulace!H8</f>
      </c>
      <c>
        <f>O207/100*I207</f>
      </c>
    </row>
    <row r="208" spans="5:5" ht="63.75">
      <c r="E208" s="15" t="s">
        <v>483</v>
      </c>
    </row>
    <row r="209" spans="5:5" ht="409.5">
      <c r="E209" s="15" t="s">
        <v>484</v>
      </c>
    </row>
    <row r="210" spans="1:16" ht="12.75">
      <c r="A210" s="7">
        <v>63</v>
      </c>
      <c s="7" t="s">
        <v>46</v>
      </c>
      <c s="7" t="s">
        <v>485</v>
      </c>
      <c s="7" t="s">
        <v>58</v>
      </c>
      <c s="7" t="s">
        <v>486</v>
      </c>
      <c s="7" t="s">
        <v>130</v>
      </c>
      <c s="10">
        <v>6.6</v>
      </c>
      <c s="14"/>
      <c s="13">
        <f>ROUND((H210*G210),2)</f>
      </c>
      <c r="O210">
        <f>rekapitulace!H8</f>
      </c>
      <c>
        <f>O210/100*I210</f>
      </c>
    </row>
    <row r="211" spans="5:5" ht="25.5">
      <c r="E211" s="15" t="s">
        <v>487</v>
      </c>
    </row>
    <row r="212" spans="5:5" ht="409.5">
      <c r="E212" s="15" t="s">
        <v>484</v>
      </c>
    </row>
    <row r="213" spans="1:16" ht="12.75">
      <c r="A213" s="7">
        <v>64</v>
      </c>
      <c s="7" t="s">
        <v>46</v>
      </c>
      <c s="7" t="s">
        <v>488</v>
      </c>
      <c s="7" t="s">
        <v>58</v>
      </c>
      <c s="7" t="s">
        <v>489</v>
      </c>
      <c s="7" t="s">
        <v>130</v>
      </c>
      <c s="10">
        <v>2.8</v>
      </c>
      <c s="14"/>
      <c s="13">
        <f>ROUND((H213*G213),2)</f>
      </c>
      <c r="O213">
        <f>rekapitulace!H8</f>
      </c>
      <c>
        <f>O213/100*I213</f>
      </c>
    </row>
    <row r="214" spans="5:5" ht="25.5">
      <c r="E214" s="15" t="s">
        <v>490</v>
      </c>
    </row>
    <row r="215" spans="5:5" ht="306">
      <c r="E215" s="15" t="s">
        <v>463</v>
      </c>
    </row>
    <row r="216" spans="1:16" ht="12.75">
      <c r="A216" s="7">
        <v>65</v>
      </c>
      <c s="7" t="s">
        <v>46</v>
      </c>
      <c s="7" t="s">
        <v>491</v>
      </c>
      <c s="7" t="s">
        <v>58</v>
      </c>
      <c s="7" t="s">
        <v>492</v>
      </c>
      <c s="7" t="s">
        <v>117</v>
      </c>
      <c s="10">
        <v>4032</v>
      </c>
      <c s="14"/>
      <c s="13">
        <f>ROUND((H216*G216),2)</f>
      </c>
      <c r="O216">
        <f>rekapitulace!H8</f>
      </c>
      <c>
        <f>O216/100*I216</f>
      </c>
    </row>
    <row r="217" spans="5:5" ht="38.25">
      <c r="E217" s="15" t="s">
        <v>493</v>
      </c>
    </row>
    <row r="218" spans="5:5" ht="409.5">
      <c r="E218" s="15" t="s">
        <v>494</v>
      </c>
    </row>
    <row r="219" spans="1:16" ht="12.75">
      <c r="A219" s="7">
        <v>66</v>
      </c>
      <c s="7" t="s">
        <v>46</v>
      </c>
      <c s="7" t="s">
        <v>495</v>
      </c>
      <c s="7" t="s">
        <v>58</v>
      </c>
      <c s="7" t="s">
        <v>496</v>
      </c>
      <c s="7" t="s">
        <v>130</v>
      </c>
      <c s="10">
        <v>92.606</v>
      </c>
      <c s="14"/>
      <c s="13">
        <f>ROUND((H219*G219),2)</f>
      </c>
      <c r="O219">
        <f>rekapitulace!H8</f>
      </c>
      <c>
        <f>O219/100*I219</f>
      </c>
    </row>
    <row r="220" spans="5:5" ht="38.25">
      <c r="E220" s="15" t="s">
        <v>497</v>
      </c>
    </row>
    <row r="221" spans="5:5" ht="409.5">
      <c r="E221" s="15" t="s">
        <v>498</v>
      </c>
    </row>
    <row r="222" spans="1:16" ht="12.75">
      <c r="A222" s="7">
        <v>67</v>
      </c>
      <c s="7" t="s">
        <v>46</v>
      </c>
      <c s="7" t="s">
        <v>499</v>
      </c>
      <c s="7" t="s">
        <v>58</v>
      </c>
      <c s="7" t="s">
        <v>500</v>
      </c>
      <c s="7" t="s">
        <v>130</v>
      </c>
      <c s="10">
        <v>5.925</v>
      </c>
      <c s="14"/>
      <c s="13">
        <f>ROUND((H222*G222),2)</f>
      </c>
      <c r="O222">
        <f>rekapitulace!H8</f>
      </c>
      <c>
        <f>O222/100*I222</f>
      </c>
    </row>
    <row r="223" spans="5:5" ht="191.25">
      <c r="E223" s="15" t="s">
        <v>501</v>
      </c>
    </row>
    <row r="224" spans="5:5" ht="409.5">
      <c r="E224" s="15" t="s">
        <v>502</v>
      </c>
    </row>
    <row r="225" spans="1:16" ht="12.75">
      <c r="A225" s="7">
        <v>68</v>
      </c>
      <c s="7" t="s">
        <v>46</v>
      </c>
      <c s="7" t="s">
        <v>503</v>
      </c>
      <c s="7" t="s">
        <v>58</v>
      </c>
      <c s="7" t="s">
        <v>504</v>
      </c>
      <c s="7" t="s">
        <v>130</v>
      </c>
      <c s="10">
        <v>1.024</v>
      </c>
      <c s="14"/>
      <c s="13">
        <f>ROUND((H225*G225),2)</f>
      </c>
      <c r="O225">
        <f>rekapitulace!H8</f>
      </c>
      <c>
        <f>O225/100*I225</f>
      </c>
    </row>
    <row r="226" spans="5:5" ht="38.25">
      <c r="E226" s="15" t="s">
        <v>505</v>
      </c>
    </row>
    <row r="227" spans="5:5" ht="409.5">
      <c r="E227" s="15" t="s">
        <v>506</v>
      </c>
    </row>
    <row r="228" spans="1:16" ht="12.75">
      <c r="A228" s="7">
        <v>69</v>
      </c>
      <c s="7" t="s">
        <v>46</v>
      </c>
      <c s="7" t="s">
        <v>507</v>
      </c>
      <c s="7" t="s">
        <v>58</v>
      </c>
      <c s="7" t="s">
        <v>508</v>
      </c>
      <c s="7" t="s">
        <v>130</v>
      </c>
      <c s="10">
        <v>2.88</v>
      </c>
      <c s="14"/>
      <c s="13">
        <f>ROUND((H228*G228),2)</f>
      </c>
      <c r="O228">
        <f>rekapitulace!H8</f>
      </c>
      <c>
        <f>O228/100*I228</f>
      </c>
    </row>
    <row r="229" spans="5:5" ht="114.75">
      <c r="E229" s="15" t="s">
        <v>509</v>
      </c>
    </row>
    <row r="230" spans="5:5" ht="409.5">
      <c r="E230" s="15" t="s">
        <v>506</v>
      </c>
    </row>
    <row r="231" spans="1:16" ht="12.75" customHeight="1">
      <c r="A231" s="16"/>
      <c s="16"/>
      <c s="16" t="s">
        <v>38</v>
      </c>
      <c s="16"/>
      <c s="16" t="s">
        <v>192</v>
      </c>
      <c s="16"/>
      <c s="16"/>
      <c s="16"/>
      <c s="16">
        <f>SUM(I201:I230)</f>
      </c>
      <c r="P231">
        <f>ROUND(SUM(P201:P230),2)</f>
      </c>
    </row>
    <row r="233" spans="1:9" ht="12.75" customHeight="1">
      <c r="A233" s="9"/>
      <c s="9"/>
      <c s="9" t="s">
        <v>39</v>
      </c>
      <c s="9"/>
      <c s="9" t="s">
        <v>510</v>
      </c>
      <c s="9"/>
      <c s="11"/>
      <c s="9"/>
      <c s="11"/>
    </row>
    <row r="234" spans="1:16" ht="12.75">
      <c r="A234" s="7">
        <v>70</v>
      </c>
      <c s="7" t="s">
        <v>46</v>
      </c>
      <c s="7" t="s">
        <v>511</v>
      </c>
      <c s="7" t="s">
        <v>58</v>
      </c>
      <c s="7" t="s">
        <v>512</v>
      </c>
      <c s="7" t="s">
        <v>117</v>
      </c>
      <c s="10">
        <v>4104</v>
      </c>
      <c s="14"/>
      <c s="13">
        <f>ROUND((H234*G234),2)</f>
      </c>
      <c r="O234">
        <f>rekapitulace!H8</f>
      </c>
      <c>
        <f>O234/100*I234</f>
      </c>
    </row>
    <row r="235" spans="5:5" ht="63.75">
      <c r="E235" s="15" t="s">
        <v>513</v>
      </c>
    </row>
    <row r="236" spans="5:5" ht="409.5">
      <c r="E236" s="15" t="s">
        <v>514</v>
      </c>
    </row>
    <row r="237" spans="1:16" ht="12.75">
      <c r="A237" s="7">
        <v>71</v>
      </c>
      <c s="7" t="s">
        <v>46</v>
      </c>
      <c s="7" t="s">
        <v>515</v>
      </c>
      <c s="7" t="s">
        <v>58</v>
      </c>
      <c s="7" t="s">
        <v>516</v>
      </c>
      <c s="7" t="s">
        <v>130</v>
      </c>
      <c s="10">
        <v>2318.337</v>
      </c>
      <c s="14"/>
      <c s="13">
        <f>ROUND((H237*G237),2)</f>
      </c>
      <c r="O237">
        <f>rekapitulace!H8</f>
      </c>
      <c>
        <f>O237/100*I237</f>
      </c>
    </row>
    <row r="238" spans="5:5" ht="255">
      <c r="E238" s="15" t="s">
        <v>517</v>
      </c>
    </row>
    <row r="239" spans="5:5" ht="409.5">
      <c r="E239" s="15" t="s">
        <v>514</v>
      </c>
    </row>
    <row r="240" spans="1:16" ht="12.75">
      <c r="A240" s="7">
        <v>72</v>
      </c>
      <c s="7" t="s">
        <v>46</v>
      </c>
      <c s="7" t="s">
        <v>518</v>
      </c>
      <c s="7" t="s">
        <v>25</v>
      </c>
      <c s="7" t="s">
        <v>519</v>
      </c>
      <c s="7" t="s">
        <v>130</v>
      </c>
      <c s="10">
        <v>617</v>
      </c>
      <c s="14"/>
      <c s="13">
        <f>ROUND((H240*G240),2)</f>
      </c>
      <c r="O240">
        <f>rekapitulace!H8</f>
      </c>
      <c>
        <f>O240/100*I240</f>
      </c>
    </row>
    <row r="241" spans="5:5" ht="25.5">
      <c r="E241" s="15" t="s">
        <v>520</v>
      </c>
    </row>
    <row r="242" spans="5:5" ht="331.5">
      <c r="E242" s="15" t="s">
        <v>521</v>
      </c>
    </row>
    <row r="243" spans="1:16" ht="12.75">
      <c r="A243" s="7">
        <v>73</v>
      </c>
      <c s="7" t="s">
        <v>46</v>
      </c>
      <c s="7" t="s">
        <v>518</v>
      </c>
      <c s="7" t="s">
        <v>36</v>
      </c>
      <c s="7" t="s">
        <v>522</v>
      </c>
      <c s="7" t="s">
        <v>130</v>
      </c>
      <c s="10">
        <v>2722.52</v>
      </c>
      <c s="14"/>
      <c s="13">
        <f>ROUND((H243*G243),2)</f>
      </c>
      <c r="O243">
        <f>rekapitulace!H8</f>
      </c>
      <c>
        <f>O243/100*I243</f>
      </c>
    </row>
    <row r="244" spans="5:5" ht="165.75">
      <c r="E244" s="15" t="s">
        <v>523</v>
      </c>
    </row>
    <row r="245" spans="5:5" ht="331.5">
      <c r="E245" s="15" t="s">
        <v>521</v>
      </c>
    </row>
    <row r="246" spans="1:16" ht="12.75">
      <c r="A246" s="7">
        <v>74</v>
      </c>
      <c s="7" t="s">
        <v>46</v>
      </c>
      <c s="7" t="s">
        <v>518</v>
      </c>
      <c s="7" t="s">
        <v>37</v>
      </c>
      <c s="7" t="s">
        <v>524</v>
      </c>
      <c s="7" t="s">
        <v>130</v>
      </c>
      <c s="10">
        <v>214.92</v>
      </c>
      <c s="14"/>
      <c s="13">
        <f>ROUND((H246*G246),2)</f>
      </c>
      <c r="O246">
        <f>rekapitulace!H8</f>
      </c>
      <c>
        <f>O246/100*I246</f>
      </c>
    </row>
    <row r="247" spans="5:5" ht="229.5">
      <c r="E247" s="15" t="s">
        <v>525</v>
      </c>
    </row>
    <row r="248" spans="5:5" ht="331.5">
      <c r="E248" s="15" t="s">
        <v>521</v>
      </c>
    </row>
    <row r="249" spans="1:16" ht="12.75">
      <c r="A249" s="7">
        <v>75</v>
      </c>
      <c s="7" t="s">
        <v>46</v>
      </c>
      <c s="7" t="s">
        <v>518</v>
      </c>
      <c s="7" t="s">
        <v>526</v>
      </c>
      <c s="7" t="s">
        <v>527</v>
      </c>
      <c s="7" t="s">
        <v>130</v>
      </c>
      <c s="10">
        <v>842.4</v>
      </c>
      <c s="14"/>
      <c s="13">
        <f>ROUND((H249*G249),2)</f>
      </c>
      <c r="O249">
        <f>rekapitulace!H8</f>
      </c>
      <c>
        <f>O249/100*I249</f>
      </c>
    </row>
    <row r="250" spans="5:5" ht="38.25">
      <c r="E250" s="15" t="s">
        <v>528</v>
      </c>
    </row>
    <row r="251" spans="5:5" ht="331.5">
      <c r="E251" s="15" t="s">
        <v>521</v>
      </c>
    </row>
    <row r="252" spans="1:16" ht="12.75">
      <c r="A252" s="7">
        <v>76</v>
      </c>
      <c s="7" t="s">
        <v>46</v>
      </c>
      <c s="7" t="s">
        <v>529</v>
      </c>
      <c s="7" t="s">
        <v>58</v>
      </c>
      <c s="7" t="s">
        <v>530</v>
      </c>
      <c s="7" t="s">
        <v>117</v>
      </c>
      <c s="10">
        <v>598.1</v>
      </c>
      <c s="14"/>
      <c s="13">
        <f>ROUND((H252*G252),2)</f>
      </c>
      <c r="O252">
        <f>rekapitulace!H8</f>
      </c>
      <c>
        <f>O252/100*I252</f>
      </c>
    </row>
    <row r="253" spans="5:5" ht="191.25">
      <c r="E253" s="15" t="s">
        <v>531</v>
      </c>
    </row>
    <row r="254" spans="5:5" ht="409.5">
      <c r="E254" s="15" t="s">
        <v>532</v>
      </c>
    </row>
    <row r="255" spans="1:16" ht="12.75">
      <c r="A255" s="7">
        <v>77</v>
      </c>
      <c s="7" t="s">
        <v>46</v>
      </c>
      <c s="7" t="s">
        <v>533</v>
      </c>
      <c s="7" t="s">
        <v>58</v>
      </c>
      <c s="7" t="s">
        <v>534</v>
      </c>
      <c s="7" t="s">
        <v>117</v>
      </c>
      <c s="10">
        <v>1617</v>
      </c>
      <c s="14"/>
      <c s="13">
        <f>ROUND((H255*G255),2)</f>
      </c>
      <c r="O255">
        <f>rekapitulace!H8</f>
      </c>
      <c>
        <f>O255/100*I255</f>
      </c>
    </row>
    <row r="256" spans="5:5" ht="38.25">
      <c r="E256" s="15" t="s">
        <v>535</v>
      </c>
    </row>
    <row r="257" spans="5:5" ht="267.75">
      <c r="E257" s="15" t="s">
        <v>536</v>
      </c>
    </row>
    <row r="258" spans="1:16" ht="12.75">
      <c r="A258" s="7">
        <v>78</v>
      </c>
      <c s="7" t="s">
        <v>46</v>
      </c>
      <c s="7" t="s">
        <v>537</v>
      </c>
      <c s="7" t="s">
        <v>58</v>
      </c>
      <c s="7" t="s">
        <v>538</v>
      </c>
      <c s="7" t="s">
        <v>117</v>
      </c>
      <c s="10">
        <v>13403.73</v>
      </c>
      <c s="14"/>
      <c s="13">
        <f>ROUND((H258*G258),2)</f>
      </c>
      <c r="O258">
        <f>rekapitulace!H8</f>
      </c>
      <c>
        <f>O258/100*I258</f>
      </c>
    </row>
    <row r="259" spans="5:5" ht="51">
      <c r="E259" s="15" t="s">
        <v>539</v>
      </c>
    </row>
    <row r="260" spans="5:5" ht="357">
      <c r="E260" s="15" t="s">
        <v>540</v>
      </c>
    </row>
    <row r="261" spans="1:16" ht="12.75">
      <c r="A261" s="7">
        <v>79</v>
      </c>
      <c s="7" t="s">
        <v>46</v>
      </c>
      <c s="7" t="s">
        <v>541</v>
      </c>
      <c s="7" t="s">
        <v>58</v>
      </c>
      <c s="7" t="s">
        <v>542</v>
      </c>
      <c s="7" t="s">
        <v>117</v>
      </c>
      <c s="10">
        <v>23680.44</v>
      </c>
      <c s="14"/>
      <c s="13">
        <f>ROUND((H261*G261),2)</f>
      </c>
      <c r="O261">
        <f>rekapitulace!H8</f>
      </c>
      <c>
        <f>O261/100*I261</f>
      </c>
    </row>
    <row r="262" spans="5:5" ht="178.5">
      <c r="E262" s="15" t="s">
        <v>543</v>
      </c>
    </row>
    <row r="263" spans="5:5" ht="357">
      <c r="E263" s="15" t="s">
        <v>540</v>
      </c>
    </row>
    <row r="264" spans="1:16" ht="12.75">
      <c r="A264" s="7">
        <v>80</v>
      </c>
      <c s="7" t="s">
        <v>46</v>
      </c>
      <c s="7" t="s">
        <v>544</v>
      </c>
      <c s="7" t="s">
        <v>58</v>
      </c>
      <c s="7" t="s">
        <v>545</v>
      </c>
      <c s="7" t="s">
        <v>130</v>
      </c>
      <c s="10">
        <v>824.774</v>
      </c>
      <c s="14"/>
      <c s="13">
        <f>ROUND((H264*G264),2)</f>
      </c>
      <c r="O264">
        <f>rekapitulace!H8</f>
      </c>
      <c>
        <f>O264/100*I264</f>
      </c>
    </row>
    <row r="265" spans="5:5" ht="63.75">
      <c r="E265" s="15" t="s">
        <v>546</v>
      </c>
    </row>
    <row r="266" spans="5:5" ht="409.5">
      <c r="E266" s="15" t="s">
        <v>547</v>
      </c>
    </row>
    <row r="267" spans="1:16" ht="12.75">
      <c r="A267" s="7">
        <v>81</v>
      </c>
      <c s="7" t="s">
        <v>46</v>
      </c>
      <c s="7" t="s">
        <v>548</v>
      </c>
      <c s="7" t="s">
        <v>58</v>
      </c>
      <c s="7" t="s">
        <v>549</v>
      </c>
      <c s="7" t="s">
        <v>130</v>
      </c>
      <c s="10">
        <v>713.878</v>
      </c>
      <c s="14"/>
      <c s="13">
        <f>ROUND((H267*G267),2)</f>
      </c>
      <c r="O267">
        <f>rekapitulace!H8</f>
      </c>
      <c>
        <f>O267/100*I267</f>
      </c>
    </row>
    <row r="268" spans="5:5" ht="63.75">
      <c r="E268" s="15" t="s">
        <v>550</v>
      </c>
    </row>
    <row r="269" spans="5:5" ht="409.5">
      <c r="E269" s="15" t="s">
        <v>547</v>
      </c>
    </row>
    <row r="270" spans="1:16" ht="12.75">
      <c r="A270" s="7">
        <v>82</v>
      </c>
      <c s="7" t="s">
        <v>46</v>
      </c>
      <c s="7" t="s">
        <v>551</v>
      </c>
      <c s="7" t="s">
        <v>25</v>
      </c>
      <c s="7" t="s">
        <v>552</v>
      </c>
      <c s="7" t="s">
        <v>130</v>
      </c>
      <c s="10">
        <v>441.035</v>
      </c>
      <c s="14"/>
      <c s="13">
        <f>ROUND((H270*G270),2)</f>
      </c>
      <c r="O270">
        <f>rekapitulace!H8</f>
      </c>
      <c>
        <f>O270/100*I270</f>
      </c>
    </row>
    <row r="271" spans="5:5" ht="51">
      <c r="E271" s="15" t="s">
        <v>553</v>
      </c>
    </row>
    <row r="272" spans="5:5" ht="409.5">
      <c r="E272" s="15" t="s">
        <v>547</v>
      </c>
    </row>
    <row r="273" spans="1:16" ht="12.75">
      <c r="A273" s="7">
        <v>83</v>
      </c>
      <c s="7" t="s">
        <v>46</v>
      </c>
      <c s="7" t="s">
        <v>551</v>
      </c>
      <c s="7" t="s">
        <v>36</v>
      </c>
      <c s="7" t="s">
        <v>554</v>
      </c>
      <c s="7" t="s">
        <v>130</v>
      </c>
      <c s="10">
        <v>26.8</v>
      </c>
      <c s="14"/>
      <c s="13">
        <f>ROUND((H273*G273),2)</f>
      </c>
      <c r="O273">
        <f>rekapitulace!H8</f>
      </c>
      <c>
        <f>O273/100*I273</f>
      </c>
    </row>
    <row r="274" spans="5:5" ht="38.25">
      <c r="E274" s="15" t="s">
        <v>555</v>
      </c>
    </row>
    <row r="275" spans="5:5" ht="409.5">
      <c r="E275" s="15" t="s">
        <v>547</v>
      </c>
    </row>
    <row r="276" spans="1:16" ht="12.75">
      <c r="A276" s="7">
        <v>84</v>
      </c>
      <c s="7" t="s">
        <v>46</v>
      </c>
      <c s="7" t="s">
        <v>556</v>
      </c>
      <c s="7" t="s">
        <v>58</v>
      </c>
      <c s="7" t="s">
        <v>557</v>
      </c>
      <c s="7" t="s">
        <v>117</v>
      </c>
      <c s="10">
        <v>11667</v>
      </c>
      <c s="14"/>
      <c s="13">
        <f>ROUND((H276*G276),2)</f>
      </c>
      <c r="O276">
        <f>rekapitulace!H8</f>
      </c>
      <c>
        <f>O276/100*I276</f>
      </c>
    </row>
    <row r="277" spans="5:5" ht="38.25">
      <c r="E277" s="15" t="s">
        <v>558</v>
      </c>
    </row>
    <row r="278" spans="5:5" ht="165.75">
      <c r="E278" s="15" t="s">
        <v>559</v>
      </c>
    </row>
    <row r="279" spans="1:16" ht="12.75">
      <c r="A279" s="7">
        <v>85</v>
      </c>
      <c s="7" t="s">
        <v>46</v>
      </c>
      <c s="7" t="s">
        <v>560</v>
      </c>
      <c s="7" t="s">
        <v>58</v>
      </c>
      <c s="7" t="s">
        <v>561</v>
      </c>
      <c s="7" t="s">
        <v>117</v>
      </c>
      <c s="10">
        <v>13403.73</v>
      </c>
      <c s="14"/>
      <c s="13">
        <f>ROUND((H279*G279),2)</f>
      </c>
      <c r="O279">
        <f>rekapitulace!H8</f>
      </c>
      <c>
        <f>O279/100*I279</f>
      </c>
    </row>
    <row r="280" spans="5:5" ht="51">
      <c r="E280" s="15" t="s">
        <v>539</v>
      </c>
    </row>
    <row r="281" spans="5:5" ht="165.75">
      <c r="E281" s="15" t="s">
        <v>559</v>
      </c>
    </row>
    <row r="282" spans="1:16" ht="12.75">
      <c r="A282" s="7">
        <v>86</v>
      </c>
      <c s="7" t="s">
        <v>46</v>
      </c>
      <c s="7" t="s">
        <v>562</v>
      </c>
      <c s="7" t="s">
        <v>58</v>
      </c>
      <c s="7" t="s">
        <v>563</v>
      </c>
      <c s="7" t="s">
        <v>117</v>
      </c>
      <c s="10">
        <v>205</v>
      </c>
      <c s="14"/>
      <c s="13">
        <f>ROUND((H282*G282),2)</f>
      </c>
      <c r="O282">
        <f>rekapitulace!H8</f>
      </c>
      <c>
        <f>O282/100*I282</f>
      </c>
    </row>
    <row r="283" spans="5:5" ht="25.5">
      <c r="E283" s="15" t="s">
        <v>564</v>
      </c>
    </row>
    <row r="284" spans="5:5" ht="409.5">
      <c r="E284" s="15" t="s">
        <v>565</v>
      </c>
    </row>
    <row r="285" spans="1:16" ht="12.75">
      <c r="A285" s="7">
        <v>87</v>
      </c>
      <c s="7" t="s">
        <v>46</v>
      </c>
      <c s="7" t="s">
        <v>566</v>
      </c>
      <c s="7" t="s">
        <v>25</v>
      </c>
      <c s="7" t="s">
        <v>567</v>
      </c>
      <c s="7" t="s">
        <v>117</v>
      </c>
      <c s="10">
        <v>121.98</v>
      </c>
      <c s="14"/>
      <c s="13">
        <f>ROUND((H285*G285),2)</f>
      </c>
      <c r="O285">
        <f>rekapitulace!H8</f>
      </c>
      <c>
        <f>O285/100*I285</f>
      </c>
    </row>
    <row r="286" spans="5:5" ht="38.25">
      <c r="E286" s="15" t="s">
        <v>568</v>
      </c>
    </row>
    <row r="287" spans="5:5" ht="409.5">
      <c r="E287" s="15" t="s">
        <v>569</v>
      </c>
    </row>
    <row r="288" spans="1:16" ht="12.75">
      <c r="A288" s="7">
        <v>88</v>
      </c>
      <c s="7" t="s">
        <v>46</v>
      </c>
      <c s="7" t="s">
        <v>566</v>
      </c>
      <c s="7" t="s">
        <v>36</v>
      </c>
      <c s="7" t="s">
        <v>570</v>
      </c>
      <c s="7" t="s">
        <v>117</v>
      </c>
      <c s="10">
        <v>304</v>
      </c>
      <c s="14"/>
      <c s="13">
        <f>ROUND((H288*G288),2)</f>
      </c>
      <c r="O288">
        <f>rekapitulace!H8</f>
      </c>
      <c>
        <f>O288/100*I288</f>
      </c>
    </row>
    <row r="289" spans="5:5" ht="153">
      <c r="E289" s="15" t="s">
        <v>571</v>
      </c>
    </row>
    <row r="290" spans="5:5" ht="409.5">
      <c r="E290" s="15" t="s">
        <v>569</v>
      </c>
    </row>
    <row r="291" spans="1:16" ht="12.75">
      <c r="A291" s="7">
        <v>89</v>
      </c>
      <c s="7" t="s">
        <v>46</v>
      </c>
      <c s="7" t="s">
        <v>572</v>
      </c>
      <c s="7" t="s">
        <v>58</v>
      </c>
      <c s="7" t="s">
        <v>573</v>
      </c>
      <c s="7" t="s">
        <v>117</v>
      </c>
      <c s="10">
        <v>7</v>
      </c>
      <c s="14"/>
      <c s="13">
        <f>ROUND((H291*G291),2)</f>
      </c>
      <c r="O291">
        <f>rekapitulace!H8</f>
      </c>
      <c>
        <f>O291/100*I291</f>
      </c>
    </row>
    <row r="292" spans="5:5" ht="25.5">
      <c r="E292" s="15" t="s">
        <v>574</v>
      </c>
    </row>
    <row r="293" spans="5:5" ht="409.5">
      <c r="E293" s="15" t="s">
        <v>569</v>
      </c>
    </row>
    <row r="294" spans="1:16" ht="12.75">
      <c r="A294" s="7">
        <v>90</v>
      </c>
      <c s="7" t="s">
        <v>46</v>
      </c>
      <c s="7" t="s">
        <v>575</v>
      </c>
      <c s="7" t="s">
        <v>58</v>
      </c>
      <c s="7" t="s">
        <v>576</v>
      </c>
      <c s="7" t="s">
        <v>117</v>
      </c>
      <c s="10">
        <v>48</v>
      </c>
      <c s="14"/>
      <c s="13">
        <f>ROUND((H294*G294),2)</f>
      </c>
      <c r="O294">
        <f>rekapitulace!H8</f>
      </c>
      <c>
        <f>O294/100*I294</f>
      </c>
    </row>
    <row r="295" spans="5:5" ht="38.25">
      <c r="E295" s="15" t="s">
        <v>577</v>
      </c>
    </row>
    <row r="296" spans="5:5" ht="409.5">
      <c r="E296" s="15" t="s">
        <v>569</v>
      </c>
    </row>
    <row r="297" spans="1:16" ht="12.75">
      <c r="A297" s="7">
        <v>91</v>
      </c>
      <c s="7" t="s">
        <v>46</v>
      </c>
      <c s="7" t="s">
        <v>578</v>
      </c>
      <c s="7" t="s">
        <v>58</v>
      </c>
      <c s="7" t="s">
        <v>579</v>
      </c>
      <c s="7" t="s">
        <v>117</v>
      </c>
      <c s="10">
        <v>4.1</v>
      </c>
      <c s="14"/>
      <c s="13">
        <f>ROUND((H297*G297),2)</f>
      </c>
      <c r="O297">
        <f>rekapitulace!H8</f>
      </c>
      <c>
        <f>O297/100*I297</f>
      </c>
    </row>
    <row r="298" spans="5:5" ht="25.5">
      <c r="E298" s="15" t="s">
        <v>580</v>
      </c>
    </row>
    <row r="299" spans="5:5" ht="409.5">
      <c r="E299" s="15" t="s">
        <v>569</v>
      </c>
    </row>
    <row r="300" spans="1:16" ht="12.75">
      <c r="A300" s="7">
        <v>92</v>
      </c>
      <c s="7" t="s">
        <v>46</v>
      </c>
      <c s="7" t="s">
        <v>581</v>
      </c>
      <c s="7" t="s">
        <v>58</v>
      </c>
      <c s="7" t="s">
        <v>582</v>
      </c>
      <c s="7" t="s">
        <v>207</v>
      </c>
      <c s="10">
        <v>24</v>
      </c>
      <c s="14"/>
      <c s="13">
        <f>ROUND((H300*G300),2)</f>
      </c>
      <c r="O300">
        <f>rekapitulace!H8</f>
      </c>
      <c>
        <f>O300/100*I300</f>
      </c>
    </row>
    <row r="301" spans="5:5" ht="25.5">
      <c r="E301" s="15" t="s">
        <v>583</v>
      </c>
    </row>
    <row r="302" spans="5:5" ht="140.25">
      <c r="E302" s="15" t="s">
        <v>584</v>
      </c>
    </row>
    <row r="303" spans="1:16" ht="12.75" customHeight="1">
      <c r="A303" s="16"/>
      <c s="16"/>
      <c s="16" t="s">
        <v>39</v>
      </c>
      <c s="16"/>
      <c s="16" t="s">
        <v>510</v>
      </c>
      <c s="16"/>
      <c s="16"/>
      <c s="16"/>
      <c s="16">
        <f>SUM(I234:I302)</f>
      </c>
      <c r="P303">
        <f>ROUND(SUM(P234:P302),2)</f>
      </c>
    </row>
    <row r="305" spans="1:9" ht="12.75" customHeight="1">
      <c r="A305" s="9"/>
      <c s="9"/>
      <c s="9" t="s">
        <v>42</v>
      </c>
      <c s="9"/>
      <c s="9" t="s">
        <v>200</v>
      </c>
      <c s="9"/>
      <c s="11"/>
      <c s="9"/>
      <c s="11"/>
    </row>
    <row r="306" spans="1:16" ht="12.75">
      <c r="A306" s="7">
        <v>93</v>
      </c>
      <c s="7" t="s">
        <v>46</v>
      </c>
      <c s="7" t="s">
        <v>585</v>
      </c>
      <c s="7" t="s">
        <v>58</v>
      </c>
      <c s="7" t="s">
        <v>586</v>
      </c>
      <c s="7" t="s">
        <v>207</v>
      </c>
      <c s="10">
        <v>532.1</v>
      </c>
      <c s="14"/>
      <c s="13">
        <f>ROUND((H306*G306),2)</f>
      </c>
      <c r="O306">
        <f>rekapitulace!H8</f>
      </c>
      <c>
        <f>O306/100*I306</f>
      </c>
    </row>
    <row r="307" spans="5:5" ht="165.75">
      <c r="E307" s="15" t="s">
        <v>587</v>
      </c>
    </row>
    <row r="308" spans="5:5" ht="409.5">
      <c r="E308" s="15" t="s">
        <v>588</v>
      </c>
    </row>
    <row r="309" spans="1:16" ht="12.75">
      <c r="A309" s="7">
        <v>94</v>
      </c>
      <c s="7" t="s">
        <v>46</v>
      </c>
      <c s="7" t="s">
        <v>589</v>
      </c>
      <c s="7" t="s">
        <v>58</v>
      </c>
      <c s="7" t="s">
        <v>590</v>
      </c>
      <c s="7" t="s">
        <v>207</v>
      </c>
      <c s="10">
        <v>28</v>
      </c>
      <c s="14"/>
      <c s="13">
        <f>ROUND((H309*G309),2)</f>
      </c>
      <c r="O309">
        <f>rekapitulace!H8</f>
      </c>
      <c>
        <f>O309/100*I309</f>
      </c>
    </row>
    <row r="310" spans="5:5" ht="25.5">
      <c r="E310" s="15" t="s">
        <v>591</v>
      </c>
    </row>
    <row r="311" spans="5:5" ht="409.5">
      <c r="E311" s="15" t="s">
        <v>588</v>
      </c>
    </row>
    <row r="312" spans="1:16" ht="12.75">
      <c r="A312" s="7">
        <v>95</v>
      </c>
      <c s="7" t="s">
        <v>46</v>
      </c>
      <c s="7" t="s">
        <v>592</v>
      </c>
      <c s="7" t="s">
        <v>58</v>
      </c>
      <c s="7" t="s">
        <v>593</v>
      </c>
      <c s="7" t="s">
        <v>73</v>
      </c>
      <c s="10">
        <v>2</v>
      </c>
      <c s="14"/>
      <c s="13">
        <f>ROUND((H312*G312),2)</f>
      </c>
      <c r="O312">
        <f>rekapitulace!H8</f>
      </c>
      <c>
        <f>O312/100*I312</f>
      </c>
    </row>
    <row r="313" spans="5:5" ht="25.5">
      <c r="E313" s="15" t="s">
        <v>76</v>
      </c>
    </row>
    <row r="314" spans="5:5" ht="409.5">
      <c r="E314" s="15" t="s">
        <v>594</v>
      </c>
    </row>
    <row r="315" spans="1:16" ht="12.75">
      <c r="A315" s="7">
        <v>96</v>
      </c>
      <c s="7" t="s">
        <v>46</v>
      </c>
      <c s="7" t="s">
        <v>595</v>
      </c>
      <c s="7" t="s">
        <v>58</v>
      </c>
      <c s="7" t="s">
        <v>596</v>
      </c>
      <c s="7" t="s">
        <v>73</v>
      </c>
      <c s="10">
        <v>1</v>
      </c>
      <c s="14"/>
      <c s="13">
        <f>ROUND((H315*G315),2)</f>
      </c>
      <c r="O315">
        <f>rekapitulace!H8</f>
      </c>
      <c>
        <f>O315/100*I315</f>
      </c>
    </row>
    <row r="316" spans="5:5" ht="25.5">
      <c r="E316" s="15" t="s">
        <v>50</v>
      </c>
    </row>
    <row r="317" spans="5:5" ht="409.5">
      <c r="E317" s="15" t="s">
        <v>597</v>
      </c>
    </row>
    <row r="318" spans="1:16" ht="12.75">
      <c r="A318" s="7">
        <v>97</v>
      </c>
      <c s="7" t="s">
        <v>46</v>
      </c>
      <c s="7" t="s">
        <v>598</v>
      </c>
      <c s="7" t="s">
        <v>58</v>
      </c>
      <c s="7" t="s">
        <v>599</v>
      </c>
      <c s="7" t="s">
        <v>73</v>
      </c>
      <c s="10">
        <v>3</v>
      </c>
      <c s="14"/>
      <c s="13">
        <f>ROUND((H318*G318),2)</f>
      </c>
      <c r="O318">
        <f>rekapitulace!H8</f>
      </c>
      <c>
        <f>O318/100*I318</f>
      </c>
    </row>
    <row r="319" spans="5:5" ht="25.5">
      <c r="E319" s="15" t="s">
        <v>600</v>
      </c>
    </row>
    <row r="320" spans="5:5" ht="409.5">
      <c r="E320" s="15" t="s">
        <v>601</v>
      </c>
    </row>
    <row r="321" spans="1:16" ht="12.75">
      <c r="A321" s="7">
        <v>98</v>
      </c>
      <c s="7" t="s">
        <v>46</v>
      </c>
      <c s="7" t="s">
        <v>602</v>
      </c>
      <c s="7" t="s">
        <v>58</v>
      </c>
      <c s="7" t="s">
        <v>603</v>
      </c>
      <c s="7" t="s">
        <v>73</v>
      </c>
      <c s="10">
        <v>31</v>
      </c>
      <c s="14"/>
      <c s="13">
        <f>ROUND((H321*G321),2)</f>
      </c>
      <c r="O321">
        <f>rekapitulace!H8</f>
      </c>
      <c>
        <f>O321/100*I321</f>
      </c>
    </row>
    <row r="322" spans="5:5" ht="25.5">
      <c r="E322" s="15" t="s">
        <v>604</v>
      </c>
    </row>
    <row r="323" spans="5:5" ht="409.5">
      <c r="E323" s="15" t="s">
        <v>605</v>
      </c>
    </row>
    <row r="324" spans="1:16" ht="12.75">
      <c r="A324" s="7">
        <v>99</v>
      </c>
      <c s="7" t="s">
        <v>46</v>
      </c>
      <c s="7" t="s">
        <v>606</v>
      </c>
      <c s="7" t="s">
        <v>58</v>
      </c>
      <c s="7" t="s">
        <v>607</v>
      </c>
      <c s="7" t="s">
        <v>73</v>
      </c>
      <c s="10">
        <v>33</v>
      </c>
      <c s="14"/>
      <c s="13">
        <f>ROUND((H324*G324),2)</f>
      </c>
      <c r="O324">
        <f>rekapitulace!H8</f>
      </c>
      <c>
        <f>O324/100*I324</f>
      </c>
    </row>
    <row r="325" spans="5:5" ht="25.5">
      <c r="E325" s="15" t="s">
        <v>608</v>
      </c>
    </row>
    <row r="326" spans="5:5" ht="409.5">
      <c r="E326" s="15" t="s">
        <v>609</v>
      </c>
    </row>
    <row r="327" spans="1:16" ht="12.75">
      <c r="A327" s="7">
        <v>100</v>
      </c>
      <c s="7" t="s">
        <v>46</v>
      </c>
      <c s="7" t="s">
        <v>610</v>
      </c>
      <c s="7" t="s">
        <v>58</v>
      </c>
      <c s="7" t="s">
        <v>611</v>
      </c>
      <c s="7" t="s">
        <v>73</v>
      </c>
      <c s="10">
        <v>2</v>
      </c>
      <c s="14"/>
      <c s="13">
        <f>ROUND((H327*G327),2)</f>
      </c>
      <c r="O327">
        <f>rekapitulace!H8</f>
      </c>
      <c>
        <f>O327/100*I327</f>
      </c>
    </row>
    <row r="328" spans="5:5" ht="114.75">
      <c r="E328" s="15" t="s">
        <v>612</v>
      </c>
    </row>
    <row r="329" spans="5:5" ht="395.25">
      <c r="E329" s="15" t="s">
        <v>613</v>
      </c>
    </row>
    <row r="330" spans="1:16" ht="12.75">
      <c r="A330" s="7">
        <v>101</v>
      </c>
      <c s="7" t="s">
        <v>46</v>
      </c>
      <c s="7" t="s">
        <v>614</v>
      </c>
      <c s="7" t="s">
        <v>58</v>
      </c>
      <c s="7" t="s">
        <v>615</v>
      </c>
      <c s="7" t="s">
        <v>73</v>
      </c>
      <c s="10">
        <v>8</v>
      </c>
      <c s="14"/>
      <c s="13">
        <f>ROUND((H330*G330),2)</f>
      </c>
      <c r="O330">
        <f>rekapitulace!H8</f>
      </c>
      <c>
        <f>O330/100*I330</f>
      </c>
    </row>
    <row r="331" spans="5:5" ht="38.25">
      <c r="E331" s="15" t="s">
        <v>616</v>
      </c>
    </row>
    <row r="332" spans="5:5" ht="395.25">
      <c r="E332" s="15" t="s">
        <v>613</v>
      </c>
    </row>
    <row r="333" spans="1:16" ht="12.75">
      <c r="A333" s="7">
        <v>102</v>
      </c>
      <c s="7" t="s">
        <v>46</v>
      </c>
      <c s="7" t="s">
        <v>617</v>
      </c>
      <c s="7" t="s">
        <v>58</v>
      </c>
      <c s="7" t="s">
        <v>618</v>
      </c>
      <c s="7" t="s">
        <v>73</v>
      </c>
      <c s="10">
        <v>40</v>
      </c>
      <c s="14"/>
      <c s="13">
        <f>ROUND((H333*G333),2)</f>
      </c>
      <c r="O333">
        <f>rekapitulace!H8</f>
      </c>
      <c>
        <f>O333/100*I333</f>
      </c>
    </row>
    <row r="334" spans="5:5" ht="114.75">
      <c r="E334" s="15" t="s">
        <v>619</v>
      </c>
    </row>
    <row r="335" spans="5:5" ht="395.25">
      <c r="E335" s="15" t="s">
        <v>613</v>
      </c>
    </row>
    <row r="336" spans="1:16" ht="12.75">
      <c r="A336" s="7">
        <v>103</v>
      </c>
      <c s="7" t="s">
        <v>46</v>
      </c>
      <c s="7" t="s">
        <v>620</v>
      </c>
      <c s="7" t="s">
        <v>58</v>
      </c>
      <c s="7" t="s">
        <v>621</v>
      </c>
      <c s="7" t="s">
        <v>73</v>
      </c>
      <c s="10">
        <v>12</v>
      </c>
      <c s="14"/>
      <c s="13">
        <f>ROUND((H336*G336),2)</f>
      </c>
      <c r="O336">
        <f>rekapitulace!H8</f>
      </c>
      <c>
        <f>O336/100*I336</f>
      </c>
    </row>
    <row r="337" spans="5:5" ht="38.25">
      <c r="E337" s="15" t="s">
        <v>622</v>
      </c>
    </row>
    <row r="338" spans="5:5" ht="395.25">
      <c r="E338" s="15" t="s">
        <v>613</v>
      </c>
    </row>
    <row r="339" spans="1:16" ht="12.75">
      <c r="A339" s="7">
        <v>104</v>
      </c>
      <c s="7" t="s">
        <v>46</v>
      </c>
      <c s="7" t="s">
        <v>623</v>
      </c>
      <c s="7" t="s">
        <v>58</v>
      </c>
      <c s="7" t="s">
        <v>624</v>
      </c>
      <c s="7" t="s">
        <v>73</v>
      </c>
      <c s="10">
        <v>1</v>
      </c>
      <c s="14"/>
      <c s="13">
        <f>ROUND((H339*G339),2)</f>
      </c>
      <c r="O339">
        <f>rekapitulace!H8</f>
      </c>
      <c>
        <f>O339/100*I339</f>
      </c>
    </row>
    <row r="340" spans="5:5" ht="38.25">
      <c r="E340" s="15" t="s">
        <v>625</v>
      </c>
    </row>
    <row r="341" spans="5:5" ht="395.25">
      <c r="E341" s="15" t="s">
        <v>613</v>
      </c>
    </row>
    <row r="342" spans="1:16" ht="12.75">
      <c r="A342" s="7">
        <v>105</v>
      </c>
      <c s="7" t="s">
        <v>46</v>
      </c>
      <c s="7" t="s">
        <v>626</v>
      </c>
      <c s="7" t="s">
        <v>58</v>
      </c>
      <c s="7" t="s">
        <v>627</v>
      </c>
      <c s="7" t="s">
        <v>130</v>
      </c>
      <c s="10">
        <v>55.784</v>
      </c>
      <c s="14"/>
      <c s="13">
        <f>ROUND((H342*G342),2)</f>
      </c>
      <c r="O342">
        <f>rekapitulace!H8</f>
      </c>
      <c>
        <f>O342/100*I342</f>
      </c>
    </row>
    <row r="343" spans="5:5" ht="255">
      <c r="E343" s="15" t="s">
        <v>628</v>
      </c>
    </row>
    <row r="344" spans="5:5" ht="409.5">
      <c r="E344" s="15" t="s">
        <v>477</v>
      </c>
    </row>
    <row r="345" spans="1:16" ht="12.75">
      <c r="A345" s="7">
        <v>106</v>
      </c>
      <c s="7" t="s">
        <v>46</v>
      </c>
      <c s="7" t="s">
        <v>629</v>
      </c>
      <c s="7" t="s">
        <v>58</v>
      </c>
      <c s="7" t="s">
        <v>630</v>
      </c>
      <c s="7" t="s">
        <v>130</v>
      </c>
      <c s="10">
        <v>3.698</v>
      </c>
      <c s="14"/>
      <c s="13">
        <f>ROUND((H345*G345),2)</f>
      </c>
      <c r="O345">
        <f>rekapitulace!H8</f>
      </c>
      <c>
        <f>O345/100*I345</f>
      </c>
    </row>
    <row r="346" spans="5:5" ht="38.25">
      <c r="E346" s="15" t="s">
        <v>631</v>
      </c>
    </row>
    <row r="347" spans="5:5" ht="409.5">
      <c r="E347" s="15" t="s">
        <v>477</v>
      </c>
    </row>
    <row r="348" spans="1:16" ht="12.75">
      <c r="A348" s="7">
        <v>107</v>
      </c>
      <c s="7" t="s">
        <v>46</v>
      </c>
      <c s="7" t="s">
        <v>632</v>
      </c>
      <c s="7" t="s">
        <v>58</v>
      </c>
      <c s="7" t="s">
        <v>633</v>
      </c>
      <c s="7" t="s">
        <v>207</v>
      </c>
      <c s="10">
        <v>28</v>
      </c>
      <c s="14"/>
      <c s="13">
        <f>ROUND((H348*G348),2)</f>
      </c>
      <c r="O348">
        <f>rekapitulace!H8</f>
      </c>
      <c>
        <f>O348/100*I348</f>
      </c>
    </row>
    <row r="349" spans="5:5" ht="25.5">
      <c r="E349" s="15" t="s">
        <v>591</v>
      </c>
    </row>
    <row r="350" spans="5:5" ht="409.5">
      <c r="E350" s="15" t="s">
        <v>634</v>
      </c>
    </row>
    <row r="351" spans="1:16" ht="12.75">
      <c r="A351" s="7">
        <v>108</v>
      </c>
      <c s="7" t="s">
        <v>46</v>
      </c>
      <c s="7" t="s">
        <v>635</v>
      </c>
      <c s="7" t="s">
        <v>58</v>
      </c>
      <c s="7" t="s">
        <v>636</v>
      </c>
      <c s="7" t="s">
        <v>207</v>
      </c>
      <c s="10">
        <v>28</v>
      </c>
      <c s="14"/>
      <c s="13">
        <f>ROUND((H351*G351),2)</f>
      </c>
      <c r="O351">
        <f>rekapitulace!H8</f>
      </c>
      <c>
        <f>O351/100*I351</f>
      </c>
    </row>
    <row r="352" spans="5:5" ht="25.5">
      <c r="E352" s="15" t="s">
        <v>591</v>
      </c>
    </row>
    <row r="353" spans="5:5" ht="216.75">
      <c r="E353" s="15" t="s">
        <v>637</v>
      </c>
    </row>
    <row r="354" spans="1:16" ht="12.75" customHeight="1">
      <c r="A354" s="16"/>
      <c s="16"/>
      <c s="16" t="s">
        <v>42</v>
      </c>
      <c s="16"/>
      <c s="16" t="s">
        <v>200</v>
      </c>
      <c s="16"/>
      <c s="16"/>
      <c s="16"/>
      <c s="16">
        <f>SUM(I306:I353)</f>
      </c>
      <c r="P354">
        <f>ROUND(SUM(P306:P353),2)</f>
      </c>
    </row>
    <row r="356" spans="1:9" ht="12.75" customHeight="1">
      <c r="A356" s="9"/>
      <c s="9"/>
      <c s="9" t="s">
        <v>43</v>
      </c>
      <c s="9"/>
      <c s="9" t="s">
        <v>204</v>
      </c>
      <c s="9"/>
      <c s="11"/>
      <c s="9"/>
      <c s="11"/>
    </row>
    <row r="357" spans="1:16" ht="12.75">
      <c r="A357" s="7">
        <v>109</v>
      </c>
      <c s="7" t="s">
        <v>46</v>
      </c>
      <c s="7" t="s">
        <v>638</v>
      </c>
      <c s="7" t="s">
        <v>58</v>
      </c>
      <c s="7" t="s">
        <v>639</v>
      </c>
      <c s="7" t="s">
        <v>207</v>
      </c>
      <c s="10">
        <v>628</v>
      </c>
      <c s="14"/>
      <c s="13">
        <f>ROUND((H357*G357),2)</f>
      </c>
      <c r="O357">
        <f>rekapitulace!H8</f>
      </c>
      <c>
        <f>O357/100*I357</f>
      </c>
    </row>
    <row r="358" spans="5:5" ht="242.25">
      <c r="E358" s="15" t="s">
        <v>640</v>
      </c>
    </row>
    <row r="359" spans="5:5" ht="409.5">
      <c r="E359" s="15" t="s">
        <v>641</v>
      </c>
    </row>
    <row r="360" spans="1:16" ht="12.75">
      <c r="A360" s="7">
        <v>110</v>
      </c>
      <c s="7" t="s">
        <v>46</v>
      </c>
      <c s="7" t="s">
        <v>642</v>
      </c>
      <c s="7" t="s">
        <v>58</v>
      </c>
      <c s="7" t="s">
        <v>643</v>
      </c>
      <c s="7" t="s">
        <v>207</v>
      </c>
      <c s="10">
        <v>32</v>
      </c>
      <c s="14"/>
      <c s="13">
        <f>ROUND((H360*G360),2)</f>
      </c>
      <c r="O360">
        <f>rekapitulace!H8</f>
      </c>
      <c>
        <f>O360/100*I360</f>
      </c>
    </row>
    <row r="361" spans="5:5" ht="25.5">
      <c r="E361" s="15" t="s">
        <v>644</v>
      </c>
    </row>
    <row r="362" spans="5:5" ht="369.75">
      <c r="E362" s="15" t="s">
        <v>645</v>
      </c>
    </row>
    <row r="363" spans="1:16" ht="12.75">
      <c r="A363" s="7">
        <v>111</v>
      </c>
      <c s="7" t="s">
        <v>46</v>
      </c>
      <c s="7" t="s">
        <v>646</v>
      </c>
      <c s="7" t="s">
        <v>58</v>
      </c>
      <c s="7" t="s">
        <v>647</v>
      </c>
      <c s="7" t="s">
        <v>73</v>
      </c>
      <c s="10">
        <v>124</v>
      </c>
      <c s="14"/>
      <c s="13">
        <f>ROUND((H363*G363),2)</f>
      </c>
      <c r="O363">
        <f>rekapitulace!H8</f>
      </c>
      <c>
        <f>O363/100*I363</f>
      </c>
    </row>
    <row r="364" spans="5:5" ht="127.5">
      <c r="E364" s="15" t="s">
        <v>648</v>
      </c>
    </row>
    <row r="365" spans="5:5" ht="255">
      <c r="E365" s="15" t="s">
        <v>649</v>
      </c>
    </row>
    <row r="366" spans="1:16" ht="12.75">
      <c r="A366" s="7">
        <v>112</v>
      </c>
      <c s="7" t="s">
        <v>46</v>
      </c>
      <c s="7" t="s">
        <v>650</v>
      </c>
      <c s="7" t="s">
        <v>58</v>
      </c>
      <c s="7" t="s">
        <v>651</v>
      </c>
      <c s="7" t="s">
        <v>73</v>
      </c>
      <c s="10">
        <v>61</v>
      </c>
      <c s="14"/>
      <c s="13">
        <f>ROUND((H366*G366),2)</f>
      </c>
      <c r="O366">
        <f>rekapitulace!H8</f>
      </c>
      <c>
        <f>O366/100*I366</f>
      </c>
    </row>
    <row r="367" spans="5:5" ht="25.5">
      <c r="E367" s="15" t="s">
        <v>652</v>
      </c>
    </row>
    <row r="368" spans="5:5" ht="255">
      <c r="E368" s="15" t="s">
        <v>649</v>
      </c>
    </row>
    <row r="369" spans="1:16" ht="12.75">
      <c r="A369" s="7">
        <v>113</v>
      </c>
      <c s="7" t="s">
        <v>46</v>
      </c>
      <c s="7" t="s">
        <v>653</v>
      </c>
      <c s="7" t="s">
        <v>58</v>
      </c>
      <c s="7" t="s">
        <v>654</v>
      </c>
      <c s="7" t="s">
        <v>73</v>
      </c>
      <c s="10">
        <v>4</v>
      </c>
      <c s="14"/>
      <c s="13">
        <f>ROUND((H369*G369),2)</f>
      </c>
      <c r="O369">
        <f>rekapitulace!H8</f>
      </c>
      <c>
        <f>O369/100*I369</f>
      </c>
    </row>
    <row r="370" spans="5:5" ht="51">
      <c r="E370" s="15" t="s">
        <v>655</v>
      </c>
    </row>
    <row r="371" spans="5:5" ht="140.25">
      <c r="E371" s="15" t="s">
        <v>656</v>
      </c>
    </row>
    <row r="372" spans="1:16" ht="12.75">
      <c r="A372" s="7">
        <v>114</v>
      </c>
      <c s="7" t="s">
        <v>46</v>
      </c>
      <c s="7" t="s">
        <v>657</v>
      </c>
      <c s="7" t="s">
        <v>58</v>
      </c>
      <c s="7" t="s">
        <v>658</v>
      </c>
      <c s="7" t="s">
        <v>73</v>
      </c>
      <c s="10">
        <v>1</v>
      </c>
      <c s="14"/>
      <c s="13">
        <f>ROUND((H372*G372),2)</f>
      </c>
      <c r="O372">
        <f>rekapitulace!H8</f>
      </c>
      <c>
        <f>O372/100*I372</f>
      </c>
    </row>
    <row r="373" spans="5:5" ht="25.5">
      <c r="E373" s="15" t="s">
        <v>50</v>
      </c>
    </row>
    <row r="374" spans="5:5" ht="165.75">
      <c r="E374" s="15" t="s">
        <v>659</v>
      </c>
    </row>
    <row r="375" spans="1:16" ht="12.75">
      <c r="A375" s="7">
        <v>115</v>
      </c>
      <c s="7" t="s">
        <v>46</v>
      </c>
      <c s="7" t="s">
        <v>660</v>
      </c>
      <c s="7" t="s">
        <v>58</v>
      </c>
      <c s="7" t="s">
        <v>661</v>
      </c>
      <c s="7" t="s">
        <v>73</v>
      </c>
      <c s="10">
        <v>4</v>
      </c>
      <c s="14"/>
      <c s="13">
        <f>ROUND((H375*G375),2)</f>
      </c>
      <c r="O375">
        <f>rekapitulace!H8</f>
      </c>
      <c>
        <f>O375/100*I375</f>
      </c>
    </row>
    <row r="376" spans="5:5" ht="114.75">
      <c r="E376" s="15" t="s">
        <v>662</v>
      </c>
    </row>
    <row r="377" spans="5:5" ht="165.75">
      <c r="E377" s="15" t="s">
        <v>663</v>
      </c>
    </row>
    <row r="378" spans="1:16" ht="12.75">
      <c r="A378" s="7">
        <v>116</v>
      </c>
      <c s="7" t="s">
        <v>46</v>
      </c>
      <c s="7" t="s">
        <v>664</v>
      </c>
      <c s="7" t="s">
        <v>58</v>
      </c>
      <c s="7" t="s">
        <v>665</v>
      </c>
      <c s="7" t="s">
        <v>73</v>
      </c>
      <c s="10">
        <v>2</v>
      </c>
      <c s="14"/>
      <c s="13">
        <f>ROUND((H378*G378),2)</f>
      </c>
      <c r="O378">
        <f>rekapitulace!H8</f>
      </c>
      <c>
        <f>O378/100*I378</f>
      </c>
    </row>
    <row r="379" spans="5:5" ht="51">
      <c r="E379" s="15" t="s">
        <v>666</v>
      </c>
    </row>
    <row r="380" spans="5:5" ht="165.75">
      <c r="E380" s="15" t="s">
        <v>663</v>
      </c>
    </row>
    <row r="381" spans="1:16" ht="12.75">
      <c r="A381" s="7">
        <v>117</v>
      </c>
      <c s="7" t="s">
        <v>46</v>
      </c>
      <c s="7" t="s">
        <v>667</v>
      </c>
      <c s="7" t="s">
        <v>58</v>
      </c>
      <c s="7" t="s">
        <v>668</v>
      </c>
      <c s="7" t="s">
        <v>130</v>
      </c>
      <c s="10">
        <v>3.04</v>
      </c>
      <c s="14"/>
      <c s="13">
        <f>ROUND((H381*G381),2)</f>
      </c>
      <c r="O381">
        <f>rekapitulace!H8</f>
      </c>
      <c>
        <f>O381/100*I381</f>
      </c>
    </row>
    <row r="382" spans="5:5" ht="38.25">
      <c r="E382" s="15" t="s">
        <v>669</v>
      </c>
    </row>
    <row r="383" spans="5:5" ht="242.25">
      <c r="E383" s="15" t="s">
        <v>670</v>
      </c>
    </row>
    <row r="384" spans="1:16" ht="12.75">
      <c r="A384" s="7">
        <v>118</v>
      </c>
      <c s="7" t="s">
        <v>46</v>
      </c>
      <c s="7" t="s">
        <v>671</v>
      </c>
      <c s="7" t="s">
        <v>58</v>
      </c>
      <c s="7" t="s">
        <v>672</v>
      </c>
      <c s="7" t="s">
        <v>207</v>
      </c>
      <c s="10">
        <v>142</v>
      </c>
      <c s="14"/>
      <c s="13">
        <f>ROUND((H384*G384),2)</f>
      </c>
      <c r="O384">
        <f>rekapitulace!H8</f>
      </c>
      <c>
        <f>O384/100*I384</f>
      </c>
    </row>
    <row r="385" spans="5:5" ht="25.5">
      <c r="E385" s="15" t="s">
        <v>673</v>
      </c>
    </row>
    <row r="386" spans="5:5" ht="255">
      <c r="E386" s="15" t="s">
        <v>674</v>
      </c>
    </row>
    <row r="387" spans="1:16" ht="12.75">
      <c r="A387" s="7">
        <v>119</v>
      </c>
      <c s="7" t="s">
        <v>46</v>
      </c>
      <c s="7" t="s">
        <v>675</v>
      </c>
      <c s="7" t="s">
        <v>58</v>
      </c>
      <c s="7" t="s">
        <v>676</v>
      </c>
      <c s="7" t="s">
        <v>207</v>
      </c>
      <c s="10">
        <v>1303</v>
      </c>
      <c s="14"/>
      <c s="13">
        <f>ROUND((H387*G387),2)</f>
      </c>
      <c r="O387">
        <f>rekapitulace!H8</f>
      </c>
      <c>
        <f>O387/100*I387</f>
      </c>
    </row>
    <row r="388" spans="5:5" ht="38.25">
      <c r="E388" s="15" t="s">
        <v>677</v>
      </c>
    </row>
    <row r="389" spans="5:5" ht="255">
      <c r="E389" s="15" t="s">
        <v>674</v>
      </c>
    </row>
    <row r="390" spans="1:16" ht="12.75">
      <c r="A390" s="7">
        <v>120</v>
      </c>
      <c s="7" t="s">
        <v>46</v>
      </c>
      <c s="7" t="s">
        <v>675</v>
      </c>
      <c s="7" t="s">
        <v>25</v>
      </c>
      <c s="7" t="s">
        <v>678</v>
      </c>
      <c s="7" t="s">
        <v>207</v>
      </c>
      <c s="10">
        <v>115</v>
      </c>
      <c s="14"/>
      <c s="13">
        <f>ROUND((H390*G390),2)</f>
      </c>
      <c r="O390">
        <f>rekapitulace!H8</f>
      </c>
      <c>
        <f>O390/100*I390</f>
      </c>
    </row>
    <row r="391" spans="5:5" ht="25.5">
      <c r="E391" s="15" t="s">
        <v>679</v>
      </c>
    </row>
    <row r="392" spans="5:5" ht="255">
      <c r="E392" s="15" t="s">
        <v>674</v>
      </c>
    </row>
    <row r="393" spans="1:16" ht="12.75">
      <c r="A393" s="7">
        <v>121</v>
      </c>
      <c s="7" t="s">
        <v>46</v>
      </c>
      <c s="7" t="s">
        <v>680</v>
      </c>
      <c s="7" t="s">
        <v>58</v>
      </c>
      <c s="7" t="s">
        <v>681</v>
      </c>
      <c s="7" t="s">
        <v>207</v>
      </c>
      <c s="10">
        <v>244</v>
      </c>
      <c s="14"/>
      <c s="13">
        <f>ROUND((H393*G393),2)</f>
      </c>
      <c r="O393">
        <f>rekapitulace!H8</f>
      </c>
      <c>
        <f>O393/100*I393</f>
      </c>
    </row>
    <row r="394" spans="5:5" ht="127.5">
      <c r="E394" s="15" t="s">
        <v>682</v>
      </c>
    </row>
    <row r="395" spans="5:5" ht="255">
      <c r="E395" s="15" t="s">
        <v>674</v>
      </c>
    </row>
    <row r="396" spans="1:16" ht="12.75">
      <c r="A396" s="7">
        <v>122</v>
      </c>
      <c s="7" t="s">
        <v>46</v>
      </c>
      <c s="7" t="s">
        <v>683</v>
      </c>
      <c s="7" t="s">
        <v>58</v>
      </c>
      <c s="7" t="s">
        <v>684</v>
      </c>
      <c s="7" t="s">
        <v>207</v>
      </c>
      <c s="10">
        <v>211.6</v>
      </c>
      <c s="14"/>
      <c s="13">
        <f>ROUND((H396*G396),2)</f>
      </c>
      <c r="O396">
        <f>rekapitulace!H8</f>
      </c>
      <c>
        <f>O396/100*I396</f>
      </c>
    </row>
    <row r="397" spans="5:5" ht="140.25">
      <c r="E397" s="15" t="s">
        <v>685</v>
      </c>
    </row>
    <row r="398" spans="5:5" ht="255">
      <c r="E398" s="15" t="s">
        <v>686</v>
      </c>
    </row>
    <row r="399" spans="1:16" ht="12.75">
      <c r="A399" s="7">
        <v>123</v>
      </c>
      <c s="7" t="s">
        <v>46</v>
      </c>
      <c s="7" t="s">
        <v>687</v>
      </c>
      <c s="7" t="s">
        <v>58</v>
      </c>
      <c s="7" t="s">
        <v>688</v>
      </c>
      <c s="7" t="s">
        <v>207</v>
      </c>
      <c s="10">
        <v>14.5</v>
      </c>
      <c s="14"/>
      <c s="13">
        <f>ROUND((H399*G399),2)</f>
      </c>
      <c r="O399">
        <f>rekapitulace!H8</f>
      </c>
      <c>
        <f>O399/100*I399</f>
      </c>
    </row>
    <row r="400" spans="5:5" ht="25.5">
      <c r="E400" s="15" t="s">
        <v>689</v>
      </c>
    </row>
    <row r="401" spans="5:5" ht="344.25">
      <c r="E401" s="15" t="s">
        <v>690</v>
      </c>
    </row>
    <row r="402" spans="1:16" ht="12.75">
      <c r="A402" s="7">
        <v>124</v>
      </c>
      <c s="7" t="s">
        <v>46</v>
      </c>
      <c s="7" t="s">
        <v>691</v>
      </c>
      <c s="7" t="s">
        <v>58</v>
      </c>
      <c s="7" t="s">
        <v>692</v>
      </c>
      <c s="7" t="s">
        <v>207</v>
      </c>
      <c s="10">
        <v>24</v>
      </c>
      <c s="14"/>
      <c s="13">
        <f>ROUND((H402*G402),2)</f>
      </c>
      <c r="O402">
        <f>rekapitulace!H8</f>
      </c>
      <c>
        <f>O402/100*I402</f>
      </c>
    </row>
    <row r="403" spans="5:5" ht="25.5">
      <c r="E403" s="15" t="s">
        <v>583</v>
      </c>
    </row>
    <row r="404" spans="5:5" ht="140.25">
      <c r="E404" s="15" t="s">
        <v>693</v>
      </c>
    </row>
    <row r="405" spans="1:16" ht="12.75">
      <c r="A405" s="7">
        <v>125</v>
      </c>
      <c s="7" t="s">
        <v>46</v>
      </c>
      <c s="7" t="s">
        <v>694</v>
      </c>
      <c s="7" t="s">
        <v>58</v>
      </c>
      <c s="7" t="s">
        <v>695</v>
      </c>
      <c s="7" t="s">
        <v>207</v>
      </c>
      <c s="10">
        <v>1600.5</v>
      </c>
      <c s="14"/>
      <c s="13">
        <f>ROUND((H405*G405),2)</f>
      </c>
      <c r="O405">
        <f>rekapitulace!H8</f>
      </c>
      <c>
        <f>O405/100*I405</f>
      </c>
    </row>
    <row r="406" spans="5:5" ht="293.25">
      <c r="E406" s="15" t="s">
        <v>696</v>
      </c>
    </row>
    <row r="407" spans="5:5" ht="242.25">
      <c r="E407" s="15" t="s">
        <v>697</v>
      </c>
    </row>
    <row r="408" spans="1:16" ht="12.75">
      <c r="A408" s="7">
        <v>126</v>
      </c>
      <c s="7" t="s">
        <v>46</v>
      </c>
      <c s="7" t="s">
        <v>698</v>
      </c>
      <c s="7" t="s">
        <v>58</v>
      </c>
      <c s="7" t="s">
        <v>699</v>
      </c>
      <c s="7" t="s">
        <v>207</v>
      </c>
      <c s="10">
        <v>1600.5</v>
      </c>
      <c s="14"/>
      <c s="13">
        <f>ROUND((H408*G408),2)</f>
      </c>
      <c r="O408">
        <f>rekapitulace!H8</f>
      </c>
      <c>
        <f>O408/100*I408</f>
      </c>
    </row>
    <row r="409" spans="5:5" ht="280.5">
      <c r="E409" s="15" t="s">
        <v>321</v>
      </c>
    </row>
    <row r="410" spans="5:5" ht="204">
      <c r="E410" s="15" t="s">
        <v>700</v>
      </c>
    </row>
    <row r="411" spans="1:16" ht="12.75">
      <c r="A411" s="7">
        <v>127</v>
      </c>
      <c s="7" t="s">
        <v>46</v>
      </c>
      <c s="7" t="s">
        <v>701</v>
      </c>
      <c s="7" t="s">
        <v>25</v>
      </c>
      <c s="7" t="s">
        <v>702</v>
      </c>
      <c s="7" t="s">
        <v>207</v>
      </c>
      <c s="10">
        <v>36.8</v>
      </c>
      <c s="14"/>
      <c s="13">
        <f>ROUND((H411*G411),2)</f>
      </c>
      <c r="O411">
        <f>rekapitulace!H8</f>
      </c>
      <c>
        <f>O411/100*I411</f>
      </c>
    </row>
    <row r="412" spans="5:5" ht="25.5">
      <c r="E412" s="15" t="s">
        <v>703</v>
      </c>
    </row>
    <row r="413" spans="5:5" ht="409.5">
      <c r="E413" s="15" t="s">
        <v>704</v>
      </c>
    </row>
    <row r="414" spans="1:16" ht="12.75">
      <c r="A414" s="7">
        <v>128</v>
      </c>
      <c s="7" t="s">
        <v>46</v>
      </c>
      <c s="7" t="s">
        <v>701</v>
      </c>
      <c s="7" t="s">
        <v>36</v>
      </c>
      <c s="7" t="s">
        <v>705</v>
      </c>
      <c s="7" t="s">
        <v>207</v>
      </c>
      <c s="10">
        <v>1152</v>
      </c>
      <c s="14"/>
      <c s="13">
        <f>ROUND((H414*G414),2)</f>
      </c>
      <c r="O414">
        <f>rekapitulace!H8</f>
      </c>
      <c>
        <f>O414/100*I414</f>
      </c>
    </row>
    <row r="415" spans="5:5" ht="38.25">
      <c r="E415" s="15" t="s">
        <v>706</v>
      </c>
    </row>
    <row r="416" spans="5:5" ht="409.5">
      <c r="E416" s="15" t="s">
        <v>704</v>
      </c>
    </row>
    <row r="417" spans="1:16" ht="12.75">
      <c r="A417" s="7">
        <v>129</v>
      </c>
      <c s="7" t="s">
        <v>46</v>
      </c>
      <c s="7" t="s">
        <v>707</v>
      </c>
      <c s="7" t="s">
        <v>58</v>
      </c>
      <c s="7" t="s">
        <v>708</v>
      </c>
      <c s="7" t="s">
        <v>207</v>
      </c>
      <c s="10">
        <v>34.5</v>
      </c>
      <c s="14"/>
      <c s="13">
        <f>ROUND((H417*G417),2)</f>
      </c>
      <c r="O417">
        <f>rekapitulace!H8</f>
      </c>
      <c>
        <f>O417/100*I417</f>
      </c>
    </row>
    <row r="418" spans="5:5" ht="25.5">
      <c r="E418" s="15" t="s">
        <v>709</v>
      </c>
    </row>
    <row r="419" spans="5:5" ht="344.25">
      <c r="E419" s="15" t="s">
        <v>710</v>
      </c>
    </row>
    <row r="420" spans="1:16" ht="12.75">
      <c r="A420" s="7">
        <v>130</v>
      </c>
      <c s="7" t="s">
        <v>46</v>
      </c>
      <c s="7" t="s">
        <v>711</v>
      </c>
      <c s="7" t="s">
        <v>58</v>
      </c>
      <c s="7" t="s">
        <v>712</v>
      </c>
      <c s="7" t="s">
        <v>130</v>
      </c>
      <c s="10">
        <v>0.4</v>
      </c>
      <c s="14"/>
      <c s="13">
        <f>ROUND((H420*G420),2)</f>
      </c>
      <c r="O420">
        <f>rekapitulace!H8</f>
      </c>
      <c>
        <f>O420/100*I420</f>
      </c>
    </row>
    <row r="421" spans="5:5" ht="63.75">
      <c r="E421" s="15" t="s">
        <v>713</v>
      </c>
    </row>
    <row r="422" spans="5:5" ht="409.5">
      <c r="E422" s="15" t="s">
        <v>714</v>
      </c>
    </row>
    <row r="423" spans="1:16" ht="12.75" customHeight="1">
      <c r="A423" s="16"/>
      <c s="16"/>
      <c s="16" t="s">
        <v>43</v>
      </c>
      <c s="16"/>
      <c s="16" t="s">
        <v>204</v>
      </c>
      <c s="16"/>
      <c s="16"/>
      <c s="16"/>
      <c s="16">
        <f>SUM(I357:I422)</f>
      </c>
      <c r="P423">
        <f>ROUND(SUM(P357:P422),2)</f>
      </c>
    </row>
    <row r="425" spans="1:16" ht="12.75" customHeight="1">
      <c r="A425" s="16"/>
      <c s="16"/>
      <c s="16"/>
      <c s="16"/>
      <c s="16" t="s">
        <v>105</v>
      </c>
      <c s="16"/>
      <c s="16"/>
      <c s="16"/>
      <c s="16">
        <f>+I21+I168+I192+I198+I231+I303+I354+I423</f>
      </c>
      <c r="P425">
        <f>+P21+P168+P192+P198+P231+P303+P354+P423</f>
      </c>
    </row>
    <row r="427" spans="1:9" ht="12.75" customHeight="1">
      <c r="A427" s="9" t="s">
        <v>106</v>
      </c>
      <c s="9"/>
      <c s="9"/>
      <c s="9"/>
      <c s="9"/>
      <c s="9"/>
      <c s="9"/>
      <c s="9"/>
      <c s="9"/>
    </row>
    <row r="428" spans="1:9" ht="12.75" customHeight="1">
      <c r="A428" s="9"/>
      <c s="9"/>
      <c s="9"/>
      <c s="9"/>
      <c s="9" t="s">
        <v>107</v>
      </c>
      <c s="9"/>
      <c s="9"/>
      <c s="9"/>
      <c s="9"/>
    </row>
    <row r="429" spans="1:16" ht="12.75" customHeight="1">
      <c r="A429" s="16"/>
      <c s="16"/>
      <c s="16"/>
      <c s="16"/>
      <c s="16" t="s">
        <v>108</v>
      </c>
      <c s="16"/>
      <c s="16"/>
      <c s="16"/>
      <c s="16">
        <v>0</v>
      </c>
      <c r="P429">
        <v>0</v>
      </c>
    </row>
    <row r="430" spans="1:9" ht="12.75" customHeight="1">
      <c r="A430" s="16"/>
      <c s="16"/>
      <c s="16"/>
      <c s="16"/>
      <c s="16" t="s">
        <v>109</v>
      </c>
      <c s="16"/>
      <c s="16"/>
      <c s="16"/>
      <c s="16"/>
    </row>
    <row r="431" spans="1:16" ht="12.75" customHeight="1">
      <c r="A431" s="16"/>
      <c s="16"/>
      <c s="16"/>
      <c s="16"/>
      <c s="16" t="s">
        <v>110</v>
      </c>
      <c s="16"/>
      <c s="16"/>
      <c s="16"/>
      <c s="16">
        <v>0</v>
      </c>
      <c r="P431">
        <v>0</v>
      </c>
    </row>
    <row r="432" spans="1:16" ht="12.75" customHeight="1">
      <c r="A432" s="16"/>
      <c s="16"/>
      <c s="16"/>
      <c s="16"/>
      <c s="16" t="s">
        <v>111</v>
      </c>
      <c s="16"/>
      <c s="16"/>
      <c s="16"/>
      <c s="16">
        <f>I429+I431</f>
      </c>
      <c r="P432">
        <f>P429+P431</f>
      </c>
    </row>
    <row r="434" spans="1:16" ht="12.75" customHeight="1">
      <c r="A434" s="16"/>
      <c s="16"/>
      <c s="16"/>
      <c s="16"/>
      <c s="16" t="s">
        <v>111</v>
      </c>
      <c s="16"/>
      <c s="16"/>
      <c s="16"/>
      <c s="16">
        <f>I425+I432</f>
      </c>
      <c r="P434">
        <f>P425+P432</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12.xml><?xml version="1.0" encoding="utf-8"?>
<worksheet xmlns="http://schemas.openxmlformats.org/spreadsheetml/2006/main" xmlns:r="http://schemas.openxmlformats.org/officeDocument/2006/relationships">
  <sheetPr>
    <pageSetUpPr fitToPage="1"/>
  </sheetPr>
  <dimension ref="A1:P509"/>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715</v>
      </c>
      <c s="5"/>
      <c s="5" t="s">
        <v>716</v>
      </c>
    </row>
    <row r="6" spans="1:5" ht="12.75" customHeight="1">
      <c r="A6" t="s">
        <v>17</v>
      </c>
      <c r="C6" s="5" t="s">
        <v>715</v>
      </c>
      <c s="5"/>
      <c s="5" t="s">
        <v>716</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165</v>
      </c>
      <c s="7" t="s">
        <v>25</v>
      </c>
      <c s="7" t="s">
        <v>717</v>
      </c>
      <c s="7" t="s">
        <v>167</v>
      </c>
      <c s="10">
        <v>1282.126</v>
      </c>
      <c s="14"/>
      <c s="13">
        <f>ROUND((H12*G12),2)</f>
      </c>
      <c r="O12">
        <f>rekapitulace!H8</f>
      </c>
      <c>
        <f>O12/100*I12</f>
      </c>
    </row>
    <row r="13" spans="5:5" ht="76.5">
      <c r="E13" s="15" t="s">
        <v>718</v>
      </c>
    </row>
    <row r="14" spans="5:5" ht="153">
      <c r="E14" s="15" t="s">
        <v>169</v>
      </c>
    </row>
    <row r="15" spans="1:16" ht="12.75">
      <c r="A15" s="7">
        <v>2</v>
      </c>
      <c s="7" t="s">
        <v>46</v>
      </c>
      <c s="7" t="s">
        <v>165</v>
      </c>
      <c s="7" t="s">
        <v>36</v>
      </c>
      <c s="7" t="s">
        <v>719</v>
      </c>
      <c s="7" t="s">
        <v>167</v>
      </c>
      <c s="10">
        <v>405.306</v>
      </c>
      <c s="14"/>
      <c s="13">
        <f>ROUND((H15*G15),2)</f>
      </c>
      <c r="O15">
        <f>rekapitulace!H8</f>
      </c>
      <c>
        <f>O15/100*I15</f>
      </c>
    </row>
    <row r="16" spans="5:5" ht="63.75">
      <c r="E16" s="15" t="s">
        <v>720</v>
      </c>
    </row>
    <row r="17" spans="5:5" ht="153">
      <c r="E17" s="15" t="s">
        <v>169</v>
      </c>
    </row>
    <row r="18" spans="1:16" ht="12.75">
      <c r="A18" s="7">
        <v>3</v>
      </c>
      <c s="7" t="s">
        <v>46</v>
      </c>
      <c s="7" t="s">
        <v>165</v>
      </c>
      <c s="7" t="s">
        <v>37</v>
      </c>
      <c s="7" t="s">
        <v>721</v>
      </c>
      <c s="7" t="s">
        <v>167</v>
      </c>
      <c s="10">
        <v>9226.68</v>
      </c>
      <c s="14"/>
      <c s="13">
        <f>ROUND((H18*G18),2)</f>
      </c>
      <c r="O18">
        <f>rekapitulace!H8</f>
      </c>
      <c>
        <f>O18/100*I18</f>
      </c>
    </row>
    <row r="19" spans="5:5" ht="204">
      <c r="E19" s="15" t="s">
        <v>722</v>
      </c>
    </row>
    <row r="20" spans="5:5" ht="153">
      <c r="E20" s="15" t="s">
        <v>169</v>
      </c>
    </row>
    <row r="21" spans="1:16" ht="12.75">
      <c r="A21" s="7">
        <v>4</v>
      </c>
      <c s="7" t="s">
        <v>46</v>
      </c>
      <c s="7" t="s">
        <v>165</v>
      </c>
      <c s="7" t="s">
        <v>38</v>
      </c>
      <c s="7" t="s">
        <v>723</v>
      </c>
      <c s="7" t="s">
        <v>167</v>
      </c>
      <c s="10">
        <v>439.08</v>
      </c>
      <c s="14"/>
      <c s="13">
        <f>ROUND((H21*G21),2)</f>
      </c>
      <c r="O21">
        <f>rekapitulace!H8</f>
      </c>
      <c>
        <f>O21/100*I21</f>
      </c>
    </row>
    <row r="22" spans="5:5" ht="409.5">
      <c r="E22" s="15" t="s">
        <v>724</v>
      </c>
    </row>
    <row r="23" spans="5:5" ht="153">
      <c r="E23" s="15" t="s">
        <v>169</v>
      </c>
    </row>
    <row r="24" spans="1:16" ht="12.75" customHeight="1">
      <c r="A24" s="16"/>
      <c s="16"/>
      <c s="16" t="s">
        <v>45</v>
      </c>
      <c s="16"/>
      <c s="16" t="s">
        <v>44</v>
      </c>
      <c s="16"/>
      <c s="16"/>
      <c s="16"/>
      <c s="16">
        <f>SUM(I12:I23)</f>
      </c>
      <c r="P24">
        <f>ROUND(SUM(P12:P23),2)</f>
      </c>
    </row>
    <row r="26" spans="1:9" ht="12.75" customHeight="1">
      <c r="A26" s="9"/>
      <c s="9"/>
      <c s="9" t="s">
        <v>25</v>
      </c>
      <c s="9"/>
      <c s="9" t="s">
        <v>114</v>
      </c>
      <c s="9"/>
      <c s="11"/>
      <c s="9"/>
      <c s="11"/>
    </row>
    <row r="27" spans="1:16" ht="12.75">
      <c r="A27" s="7">
        <v>5</v>
      </c>
      <c s="7" t="s">
        <v>46</v>
      </c>
      <c s="7" t="s">
        <v>315</v>
      </c>
      <c s="7" t="s">
        <v>58</v>
      </c>
      <c s="7" t="s">
        <v>725</v>
      </c>
      <c s="7" t="s">
        <v>130</v>
      </c>
      <c s="10">
        <v>1412.34</v>
      </c>
      <c s="14"/>
      <c s="13">
        <f>ROUND((H27*G27),2)</f>
      </c>
      <c r="O27">
        <f>rekapitulace!H8</f>
      </c>
      <c>
        <f>O27/100*I27</f>
      </c>
    </row>
    <row r="28" spans="5:5" ht="357">
      <c r="E28" s="15" t="s">
        <v>726</v>
      </c>
    </row>
    <row r="29" spans="5:5" ht="409.5">
      <c r="E29" s="15" t="s">
        <v>318</v>
      </c>
    </row>
    <row r="30" spans="1:16" ht="12.75">
      <c r="A30" s="7">
        <v>6</v>
      </c>
      <c s="7" t="s">
        <v>46</v>
      </c>
      <c s="7" t="s">
        <v>727</v>
      </c>
      <c s="7" t="s">
        <v>58</v>
      </c>
      <c s="7" t="s">
        <v>728</v>
      </c>
      <c s="7" t="s">
        <v>130</v>
      </c>
      <c s="10">
        <v>176.22</v>
      </c>
      <c s="14"/>
      <c s="13">
        <f>ROUND((H30*G30),2)</f>
      </c>
      <c r="O30">
        <f>rekapitulace!H8</f>
      </c>
      <c>
        <f>O30/100*I30</f>
      </c>
    </row>
    <row r="31" spans="5:5" ht="89.25">
      <c r="E31" s="15" t="s">
        <v>729</v>
      </c>
    </row>
    <row r="32" spans="5:5" ht="409.5">
      <c r="E32" s="15" t="s">
        <v>318</v>
      </c>
    </row>
    <row r="33" spans="1:16" ht="12.75">
      <c r="A33" s="7">
        <v>7</v>
      </c>
      <c s="7" t="s">
        <v>46</v>
      </c>
      <c s="7" t="s">
        <v>730</v>
      </c>
      <c s="7" t="s">
        <v>58</v>
      </c>
      <c s="7" t="s">
        <v>731</v>
      </c>
      <c s="7" t="s">
        <v>130</v>
      </c>
      <c s="10">
        <v>534.219</v>
      </c>
      <c s="14"/>
      <c s="13">
        <f>ROUND((H33*G33),2)</f>
      </c>
      <c r="O33">
        <f>rekapitulace!H8</f>
      </c>
      <c>
        <f>O33/100*I33</f>
      </c>
    </row>
    <row r="34" spans="5:5" ht="357">
      <c r="E34" s="15" t="s">
        <v>732</v>
      </c>
    </row>
    <row r="35" spans="5:5" ht="409.5">
      <c r="E35" s="15" t="s">
        <v>318</v>
      </c>
    </row>
    <row r="36" spans="1:16" ht="12.75">
      <c r="A36" s="7">
        <v>8</v>
      </c>
      <c s="7" t="s">
        <v>46</v>
      </c>
      <c s="7" t="s">
        <v>319</v>
      </c>
      <c s="7" t="s">
        <v>58</v>
      </c>
      <c s="7" t="s">
        <v>733</v>
      </c>
      <c s="7" t="s">
        <v>207</v>
      </c>
      <c s="10">
        <v>1491</v>
      </c>
      <c s="14"/>
      <c s="13">
        <f>ROUND((H36*G36),2)</f>
      </c>
      <c r="O36">
        <f>rekapitulace!H8</f>
      </c>
      <c>
        <f>O36/100*I36</f>
      </c>
    </row>
    <row r="37" spans="5:5" ht="38.25">
      <c r="E37" s="15" t="s">
        <v>734</v>
      </c>
    </row>
    <row r="38" spans="5:5" ht="165.75">
      <c r="E38" s="15" t="s">
        <v>322</v>
      </c>
    </row>
    <row r="39" spans="1:16" ht="12.75">
      <c r="A39" s="7">
        <v>9</v>
      </c>
      <c s="7" t="s">
        <v>46</v>
      </c>
      <c s="7" t="s">
        <v>735</v>
      </c>
      <c s="7" t="s">
        <v>58</v>
      </c>
      <c s="7" t="s">
        <v>736</v>
      </c>
      <c s="7" t="s">
        <v>130</v>
      </c>
      <c s="10">
        <v>38.508</v>
      </c>
      <c s="14"/>
      <c s="13">
        <f>ROUND((H39*G39),2)</f>
      </c>
      <c r="O39">
        <f>rekapitulace!H8</f>
      </c>
      <c>
        <f>O39/100*I39</f>
      </c>
    </row>
    <row r="40" spans="5:5" ht="242.25">
      <c r="E40" s="15" t="s">
        <v>737</v>
      </c>
    </row>
    <row r="41" spans="5:5" ht="409.5">
      <c r="E41" s="15" t="s">
        <v>738</v>
      </c>
    </row>
    <row r="42" spans="1:16" ht="12.75">
      <c r="A42" s="7">
        <v>10</v>
      </c>
      <c s="7" t="s">
        <v>46</v>
      </c>
      <c s="7" t="s">
        <v>739</v>
      </c>
      <c s="7" t="s">
        <v>58</v>
      </c>
      <c s="7" t="s">
        <v>740</v>
      </c>
      <c s="7" t="s">
        <v>741</v>
      </c>
      <c s="10">
        <v>1488</v>
      </c>
      <c s="14"/>
      <c s="13">
        <f>ROUND((H42*G42),2)</f>
      </c>
      <c r="O42">
        <f>rekapitulace!H8</f>
      </c>
      <c>
        <f>O42/100*I42</f>
      </c>
    </row>
    <row r="43" spans="5:5" ht="38.25">
      <c r="E43" s="15" t="s">
        <v>742</v>
      </c>
    </row>
    <row r="44" spans="5:5" ht="280.5">
      <c r="E44" s="15" t="s">
        <v>743</v>
      </c>
    </row>
    <row r="45" spans="1:16" ht="12.75">
      <c r="A45" s="7">
        <v>11</v>
      </c>
      <c s="7" t="s">
        <v>46</v>
      </c>
      <c s="7" t="s">
        <v>323</v>
      </c>
      <c s="7" t="s">
        <v>25</v>
      </c>
      <c s="7" t="s">
        <v>324</v>
      </c>
      <c s="7" t="s">
        <v>130</v>
      </c>
      <c s="10">
        <v>10584</v>
      </c>
      <c s="14"/>
      <c s="13">
        <f>ROUND((H45*G45),2)</f>
      </c>
      <c r="O45">
        <f>rekapitulace!H8</f>
      </c>
      <c>
        <f>O45/100*I45</f>
      </c>
    </row>
    <row r="46" spans="5:5" ht="153">
      <c r="E46" s="15" t="s">
        <v>744</v>
      </c>
    </row>
    <row r="47" spans="5:5" ht="409.5">
      <c r="E47" s="15" t="s">
        <v>326</v>
      </c>
    </row>
    <row r="48" spans="1:16" ht="12.75">
      <c r="A48" s="7">
        <v>12</v>
      </c>
      <c s="7" t="s">
        <v>46</v>
      </c>
      <c s="7" t="s">
        <v>323</v>
      </c>
      <c s="7" t="s">
        <v>36</v>
      </c>
      <c s="7" t="s">
        <v>327</v>
      </c>
      <c s="7" t="s">
        <v>130</v>
      </c>
      <c s="10">
        <v>1505</v>
      </c>
      <c s="14"/>
      <c s="13">
        <f>ROUND((H48*G48),2)</f>
      </c>
      <c r="O48">
        <f>rekapitulace!H8</f>
      </c>
      <c>
        <f>O48/100*I48</f>
      </c>
    </row>
    <row r="49" spans="5:5" ht="51">
      <c r="E49" s="15" t="s">
        <v>745</v>
      </c>
    </row>
    <row r="50" spans="5:5" ht="409.5">
      <c r="E50" s="15" t="s">
        <v>326</v>
      </c>
    </row>
    <row r="51" spans="1:16" ht="12.75">
      <c r="A51" s="7">
        <v>13</v>
      </c>
      <c s="7" t="s">
        <v>46</v>
      </c>
      <c s="7" t="s">
        <v>329</v>
      </c>
      <c s="7" t="s">
        <v>25</v>
      </c>
      <c s="7" t="s">
        <v>746</v>
      </c>
      <c s="7" t="s">
        <v>130</v>
      </c>
      <c s="10">
        <v>202.388</v>
      </c>
      <c s="14"/>
      <c s="13">
        <f>ROUND((H51*G51),2)</f>
      </c>
      <c r="O51">
        <f>rekapitulace!H8</f>
      </c>
      <c>
        <f>O51/100*I51</f>
      </c>
    </row>
    <row r="52" spans="5:5" ht="242.25">
      <c r="E52" s="15" t="s">
        <v>747</v>
      </c>
    </row>
    <row r="53" spans="5:5" ht="409.5">
      <c r="E53" s="15" t="s">
        <v>332</v>
      </c>
    </row>
    <row r="54" spans="1:16" ht="12.75">
      <c r="A54" s="7">
        <v>14</v>
      </c>
      <c s="7" t="s">
        <v>46</v>
      </c>
      <c s="7" t="s">
        <v>329</v>
      </c>
      <c s="7" t="s">
        <v>36</v>
      </c>
      <c s="7" t="s">
        <v>333</v>
      </c>
      <c s="7" t="s">
        <v>130</v>
      </c>
      <c s="10">
        <v>438.4</v>
      </c>
      <c s="14"/>
      <c s="13">
        <f>ROUND((H54*G54),2)</f>
      </c>
      <c r="O54">
        <f>rekapitulace!H8</f>
      </c>
      <c>
        <f>O54/100*I54</f>
      </c>
    </row>
    <row r="55" spans="5:5" ht="306">
      <c r="E55" s="15" t="s">
        <v>748</v>
      </c>
    </row>
    <row r="56" spans="5:5" ht="409.5">
      <c r="E56" s="15" t="s">
        <v>332</v>
      </c>
    </row>
    <row r="57" spans="1:16" ht="12.75">
      <c r="A57" s="7">
        <v>15</v>
      </c>
      <c s="7" t="s">
        <v>46</v>
      </c>
      <c s="7" t="s">
        <v>335</v>
      </c>
      <c s="7" t="s">
        <v>25</v>
      </c>
      <c s="7" t="s">
        <v>336</v>
      </c>
      <c s="7" t="s">
        <v>130</v>
      </c>
      <c s="10">
        <v>4</v>
      </c>
      <c s="14"/>
      <c s="13">
        <f>ROUND((H57*G57),2)</f>
      </c>
      <c r="O57">
        <f>rekapitulace!H8</f>
      </c>
      <c>
        <f>O57/100*I57</f>
      </c>
    </row>
    <row r="58" spans="5:5" ht="25.5">
      <c r="E58" s="15" t="s">
        <v>212</v>
      </c>
    </row>
    <row r="59" spans="5:5" ht="409.5">
      <c r="E59" s="15" t="s">
        <v>332</v>
      </c>
    </row>
    <row r="60" spans="1:16" ht="12.75">
      <c r="A60" s="7">
        <v>16</v>
      </c>
      <c s="7" t="s">
        <v>46</v>
      </c>
      <c s="7" t="s">
        <v>142</v>
      </c>
      <c s="7" t="s">
        <v>25</v>
      </c>
      <c s="7" t="s">
        <v>340</v>
      </c>
      <c s="7" t="s">
        <v>130</v>
      </c>
      <c s="10">
        <v>28203.21</v>
      </c>
      <c s="14"/>
      <c s="13">
        <f>ROUND((H60*G60),2)</f>
      </c>
      <c r="O60">
        <f>rekapitulace!H8</f>
      </c>
      <c>
        <f>O60/100*I60</f>
      </c>
    </row>
    <row r="61" spans="5:5" ht="178.5">
      <c r="E61" s="15" t="s">
        <v>749</v>
      </c>
    </row>
    <row r="62" spans="5:5" ht="409.5">
      <c r="E62" s="15" t="s">
        <v>342</v>
      </c>
    </row>
    <row r="63" spans="1:16" ht="12.75">
      <c r="A63" s="7">
        <v>17</v>
      </c>
      <c s="7" t="s">
        <v>46</v>
      </c>
      <c s="7" t="s">
        <v>142</v>
      </c>
      <c s="7" t="s">
        <v>36</v>
      </c>
      <c s="7" t="s">
        <v>343</v>
      </c>
      <c s="7" t="s">
        <v>130</v>
      </c>
      <c s="10">
        <v>6296.4</v>
      </c>
      <c s="14"/>
      <c s="13">
        <f>ROUND((H63*G63),2)</f>
      </c>
      <c r="O63">
        <f>rekapitulace!H8</f>
      </c>
      <c>
        <f>O63/100*I63</f>
      </c>
    </row>
    <row r="64" spans="5:5" ht="63.75">
      <c r="E64" s="15" t="s">
        <v>750</v>
      </c>
    </row>
    <row r="65" spans="5:5" ht="409.5">
      <c r="E65" s="15" t="s">
        <v>342</v>
      </c>
    </row>
    <row r="66" spans="1:16" ht="12.75">
      <c r="A66" s="7">
        <v>18</v>
      </c>
      <c s="7" t="s">
        <v>46</v>
      </c>
      <c s="7" t="s">
        <v>142</v>
      </c>
      <c s="7" t="s">
        <v>37</v>
      </c>
      <c s="7" t="s">
        <v>345</v>
      </c>
      <c s="7" t="s">
        <v>130</v>
      </c>
      <c s="10">
        <v>340.021</v>
      </c>
      <c s="14"/>
      <c s="13">
        <f>ROUND((H66*G66),2)</f>
      </c>
      <c r="O66">
        <f>rekapitulace!H8</f>
      </c>
      <c>
        <f>O66/100*I66</f>
      </c>
    </row>
    <row r="67" spans="5:5" ht="216.75">
      <c r="E67" s="15" t="s">
        <v>751</v>
      </c>
    </row>
    <row r="68" spans="5:5" ht="409.5">
      <c r="E68" s="15" t="s">
        <v>342</v>
      </c>
    </row>
    <row r="69" spans="1:16" ht="12.75">
      <c r="A69" s="7">
        <v>19</v>
      </c>
      <c s="7" t="s">
        <v>46</v>
      </c>
      <c s="7" t="s">
        <v>142</v>
      </c>
      <c s="7" t="s">
        <v>38</v>
      </c>
      <c s="7" t="s">
        <v>752</v>
      </c>
      <c s="7" t="s">
        <v>130</v>
      </c>
      <c s="10">
        <v>1503.09</v>
      </c>
      <c s="14"/>
      <c s="13">
        <f>ROUND((H69*G69),2)</f>
      </c>
      <c r="O69">
        <f>rekapitulace!H8</f>
      </c>
      <c>
        <f>O69/100*I69</f>
      </c>
    </row>
    <row r="70" spans="5:5" ht="63.75">
      <c r="E70" s="15" t="s">
        <v>753</v>
      </c>
    </row>
    <row r="71" spans="5:5" ht="409.5">
      <c r="E71" s="15" t="s">
        <v>342</v>
      </c>
    </row>
    <row r="72" spans="1:16" ht="12.75">
      <c r="A72" s="7">
        <v>20</v>
      </c>
      <c s="7" t="s">
        <v>46</v>
      </c>
      <c s="7" t="s">
        <v>254</v>
      </c>
      <c s="7" t="s">
        <v>25</v>
      </c>
      <c s="7" t="s">
        <v>351</v>
      </c>
      <c s="7" t="s">
        <v>130</v>
      </c>
      <c s="10">
        <v>508.367</v>
      </c>
      <c s="14"/>
      <c s="13">
        <f>ROUND((H72*G72),2)</f>
      </c>
      <c r="O72">
        <f>rekapitulace!H8</f>
      </c>
      <c>
        <f>O72/100*I72</f>
      </c>
    </row>
    <row r="73" spans="5:5" ht="395.25">
      <c r="E73" s="15" t="s">
        <v>754</v>
      </c>
    </row>
    <row r="74" spans="5:5" ht="102">
      <c r="E74" s="15" t="s">
        <v>257</v>
      </c>
    </row>
    <row r="75" spans="1:16" ht="12.75">
      <c r="A75" s="7">
        <v>21</v>
      </c>
      <c s="7" t="s">
        <v>46</v>
      </c>
      <c s="7" t="s">
        <v>254</v>
      </c>
      <c s="7" t="s">
        <v>36</v>
      </c>
      <c s="7" t="s">
        <v>353</v>
      </c>
      <c s="7" t="s">
        <v>130</v>
      </c>
      <c s="10">
        <v>438.4</v>
      </c>
      <c s="14"/>
      <c s="13">
        <f>ROUND((H75*G75),2)</f>
      </c>
      <c r="O75">
        <f>rekapitulace!H8</f>
      </c>
      <c>
        <f>O75/100*I75</f>
      </c>
    </row>
    <row r="76" spans="5:5" ht="51">
      <c r="E76" s="15" t="s">
        <v>755</v>
      </c>
    </row>
    <row r="77" spans="5:5" ht="102">
      <c r="E77" s="15" t="s">
        <v>257</v>
      </c>
    </row>
    <row r="78" spans="1:16" ht="12.75">
      <c r="A78" s="7">
        <v>22</v>
      </c>
      <c s="7" t="s">
        <v>46</v>
      </c>
      <c s="7" t="s">
        <v>258</v>
      </c>
      <c s="7" t="s">
        <v>25</v>
      </c>
      <c s="7" t="s">
        <v>355</v>
      </c>
      <c s="7" t="s">
        <v>130</v>
      </c>
      <c s="10">
        <v>4</v>
      </c>
      <c s="14"/>
      <c s="13">
        <f>ROUND((H78*G78),2)</f>
      </c>
      <c r="O78">
        <f>rekapitulace!H8</f>
      </c>
      <c>
        <f>O78/100*I78</f>
      </c>
    </row>
    <row r="79" spans="5:5" ht="25.5">
      <c r="E79" s="15" t="s">
        <v>212</v>
      </c>
    </row>
    <row r="80" spans="5:5" ht="102">
      <c r="E80" s="15" t="s">
        <v>257</v>
      </c>
    </row>
    <row r="81" spans="1:16" ht="12.75">
      <c r="A81" s="7">
        <v>23</v>
      </c>
      <c s="7" t="s">
        <v>46</v>
      </c>
      <c s="7" t="s">
        <v>367</v>
      </c>
      <c s="7" t="s">
        <v>25</v>
      </c>
      <c s="7" t="s">
        <v>756</v>
      </c>
      <c s="7" t="s">
        <v>130</v>
      </c>
      <c s="10">
        <v>23.55</v>
      </c>
      <c s="14"/>
      <c s="13">
        <f>ROUND((H81*G81),2)</f>
      </c>
      <c r="O81">
        <f>rekapitulace!H8</f>
      </c>
      <c>
        <f>O81/100*I81</f>
      </c>
    </row>
    <row r="82" spans="5:5" ht="204">
      <c r="E82" s="15" t="s">
        <v>757</v>
      </c>
    </row>
    <row r="83" spans="5:5" ht="409.5">
      <c r="E83" s="15" t="s">
        <v>370</v>
      </c>
    </row>
    <row r="84" spans="1:16" ht="12.75">
      <c r="A84" s="7">
        <v>24</v>
      </c>
      <c s="7" t="s">
        <v>46</v>
      </c>
      <c s="7" t="s">
        <v>367</v>
      </c>
      <c s="7" t="s">
        <v>36</v>
      </c>
      <c s="7" t="s">
        <v>758</v>
      </c>
      <c s="7" t="s">
        <v>130</v>
      </c>
      <c s="10">
        <v>1.5</v>
      </c>
      <c s="14"/>
      <c s="13">
        <f>ROUND((H84*G84),2)</f>
      </c>
      <c r="O84">
        <f>rekapitulace!H8</f>
      </c>
      <c>
        <f>O84/100*I84</f>
      </c>
    </row>
    <row r="85" spans="5:5" ht="191.25">
      <c r="E85" s="15" t="s">
        <v>759</v>
      </c>
    </row>
    <row r="86" spans="5:5" ht="409.5">
      <c r="E86" s="15" t="s">
        <v>370</v>
      </c>
    </row>
    <row r="87" spans="1:16" ht="12.75">
      <c r="A87" s="7">
        <v>25</v>
      </c>
      <c s="7" t="s">
        <v>46</v>
      </c>
      <c s="7" t="s">
        <v>367</v>
      </c>
      <c s="7" t="s">
        <v>37</v>
      </c>
      <c s="7" t="s">
        <v>760</v>
      </c>
      <c s="7" t="s">
        <v>130</v>
      </c>
      <c s="10">
        <v>42.6</v>
      </c>
      <c s="14"/>
      <c s="13">
        <f>ROUND((H87*G87),2)</f>
      </c>
      <c r="O87">
        <f>rekapitulace!H8</f>
      </c>
      <c>
        <f>O87/100*I87</f>
      </c>
    </row>
    <row r="88" spans="5:5" ht="140.25">
      <c r="E88" s="15" t="s">
        <v>761</v>
      </c>
    </row>
    <row r="89" spans="5:5" ht="409.5">
      <c r="E89" s="15" t="s">
        <v>370</v>
      </c>
    </row>
    <row r="90" spans="1:16" ht="12.75">
      <c r="A90" s="7">
        <v>26</v>
      </c>
      <c s="7" t="s">
        <v>46</v>
      </c>
      <c s="7" t="s">
        <v>177</v>
      </c>
      <c s="7" t="s">
        <v>25</v>
      </c>
      <c s="7" t="s">
        <v>762</v>
      </c>
      <c s="7" t="s">
        <v>130</v>
      </c>
      <c s="10">
        <v>11.25</v>
      </c>
      <c s="14"/>
      <c s="13">
        <f>ROUND((H90*G90),2)</f>
      </c>
      <c r="O90">
        <f>rekapitulace!H8</f>
      </c>
      <c>
        <f>O90/100*I90</f>
      </c>
    </row>
    <row r="91" spans="5:5" ht="38.25">
      <c r="E91" s="15" t="s">
        <v>763</v>
      </c>
    </row>
    <row r="92" spans="5:5" ht="409.5">
      <c r="E92" s="15" t="s">
        <v>382</v>
      </c>
    </row>
    <row r="93" spans="1:16" ht="12.75">
      <c r="A93" s="7">
        <v>27</v>
      </c>
      <c s="7" t="s">
        <v>46</v>
      </c>
      <c s="7" t="s">
        <v>177</v>
      </c>
      <c s="7" t="s">
        <v>36</v>
      </c>
      <c s="7" t="s">
        <v>764</v>
      </c>
      <c s="7" t="s">
        <v>130</v>
      </c>
      <c s="10">
        <v>82.658</v>
      </c>
      <c s="14"/>
      <c s="13">
        <f>ROUND((H93*G93),2)</f>
      </c>
      <c r="O93">
        <f>rekapitulace!H8</f>
      </c>
      <c>
        <f>O93/100*I93</f>
      </c>
    </row>
    <row r="94" spans="5:5" ht="318.75">
      <c r="E94" s="15" t="s">
        <v>765</v>
      </c>
    </row>
    <row r="95" spans="5:5" ht="409.5">
      <c r="E95" s="15" t="s">
        <v>382</v>
      </c>
    </row>
    <row r="96" spans="1:16" ht="12.75">
      <c r="A96" s="7">
        <v>28</v>
      </c>
      <c s="7" t="s">
        <v>46</v>
      </c>
      <c s="7" t="s">
        <v>177</v>
      </c>
      <c s="7" t="s">
        <v>37</v>
      </c>
      <c s="7" t="s">
        <v>766</v>
      </c>
      <c s="7" t="s">
        <v>130</v>
      </c>
      <c s="10">
        <v>87.05</v>
      </c>
      <c s="14"/>
      <c s="13">
        <f>ROUND((H96*G96),2)</f>
      </c>
      <c r="O96">
        <f>rekapitulace!H8</f>
      </c>
      <c>
        <f>O96/100*I96</f>
      </c>
    </row>
    <row r="97" spans="5:5" ht="369.75">
      <c r="E97" s="15" t="s">
        <v>767</v>
      </c>
    </row>
    <row r="98" spans="5:5" ht="409.5">
      <c r="E98" s="15" t="s">
        <v>382</v>
      </c>
    </row>
    <row r="99" spans="1:16" ht="12.75">
      <c r="A99" s="7">
        <v>29</v>
      </c>
      <c s="7" t="s">
        <v>46</v>
      </c>
      <c s="7" t="s">
        <v>177</v>
      </c>
      <c s="7" t="s">
        <v>38</v>
      </c>
      <c s="7" t="s">
        <v>768</v>
      </c>
      <c s="7" t="s">
        <v>130</v>
      </c>
      <c s="10">
        <v>55.519</v>
      </c>
      <c s="14"/>
      <c s="13">
        <f>ROUND((H99*G99),2)</f>
      </c>
      <c r="O99">
        <f>rekapitulace!H8</f>
      </c>
      <c>
        <f>O99/100*I99</f>
      </c>
    </row>
    <row r="100" spans="5:5" ht="76.5">
      <c r="E100" s="15" t="s">
        <v>769</v>
      </c>
    </row>
    <row r="101" spans="5:5" ht="409.5">
      <c r="E101" s="15" t="s">
        <v>382</v>
      </c>
    </row>
    <row r="102" spans="1:16" ht="12.75">
      <c r="A102" s="7">
        <v>30</v>
      </c>
      <c s="7" t="s">
        <v>46</v>
      </c>
      <c s="7" t="s">
        <v>177</v>
      </c>
      <c s="7" t="s">
        <v>39</v>
      </c>
      <c s="7" t="s">
        <v>383</v>
      </c>
      <c s="7" t="s">
        <v>130</v>
      </c>
      <c s="10">
        <v>12</v>
      </c>
      <c s="14"/>
      <c s="13">
        <f>ROUND((H102*G102),2)</f>
      </c>
      <c r="O102">
        <f>rekapitulace!H8</f>
      </c>
      <c>
        <f>O102/100*I102</f>
      </c>
    </row>
    <row r="103" spans="5:5" ht="25.5">
      <c r="E103" s="15" t="s">
        <v>770</v>
      </c>
    </row>
    <row r="104" spans="5:5" ht="409.5">
      <c r="E104" s="15" t="s">
        <v>382</v>
      </c>
    </row>
    <row r="105" spans="1:16" ht="12.75">
      <c r="A105" s="7">
        <v>31</v>
      </c>
      <c s="7" t="s">
        <v>46</v>
      </c>
      <c s="7" t="s">
        <v>177</v>
      </c>
      <c s="7" t="s">
        <v>40</v>
      </c>
      <c s="7" t="s">
        <v>771</v>
      </c>
      <c s="7" t="s">
        <v>130</v>
      </c>
      <c s="10">
        <v>1.575</v>
      </c>
      <c s="14"/>
      <c s="13">
        <f>ROUND((H105*G105),2)</f>
      </c>
      <c r="O105">
        <f>rekapitulace!H8</f>
      </c>
      <c>
        <f>O105/100*I105</f>
      </c>
    </row>
    <row r="106" spans="5:5" ht="51">
      <c r="E106" s="15" t="s">
        <v>772</v>
      </c>
    </row>
    <row r="107" spans="5:5" ht="409.5">
      <c r="E107" s="15" t="s">
        <v>382</v>
      </c>
    </row>
    <row r="108" spans="1:16" ht="12.75">
      <c r="A108" s="7">
        <v>32</v>
      </c>
      <c s="7" t="s">
        <v>46</v>
      </c>
      <c s="7" t="s">
        <v>177</v>
      </c>
      <c s="7" t="s">
        <v>41</v>
      </c>
      <c s="7" t="s">
        <v>773</v>
      </c>
      <c s="7" t="s">
        <v>130</v>
      </c>
      <c s="10">
        <v>12.384</v>
      </c>
      <c s="14"/>
      <c s="13">
        <f>ROUND((H108*G108),2)</f>
      </c>
      <c r="O108">
        <f>rekapitulace!H8</f>
      </c>
      <c>
        <f>O108/100*I108</f>
      </c>
    </row>
    <row r="109" spans="5:5" ht="153">
      <c r="E109" s="15" t="s">
        <v>774</v>
      </c>
    </row>
    <row r="110" spans="5:5" ht="409.5">
      <c r="E110" s="15" t="s">
        <v>382</v>
      </c>
    </row>
    <row r="111" spans="1:16" ht="12.75">
      <c r="A111" s="7">
        <v>33</v>
      </c>
      <c s="7" t="s">
        <v>46</v>
      </c>
      <c s="7" t="s">
        <v>385</v>
      </c>
      <c s="7" t="s">
        <v>25</v>
      </c>
      <c s="7" t="s">
        <v>386</v>
      </c>
      <c s="7" t="s">
        <v>130</v>
      </c>
      <c s="10">
        <v>40.8</v>
      </c>
      <c s="14"/>
      <c s="13">
        <f>ROUND((H111*G111),2)</f>
      </c>
      <c r="O111">
        <f>rekapitulace!H8</f>
      </c>
      <c>
        <f>O111/100*I111</f>
      </c>
    </row>
    <row r="112" spans="5:5" ht="114.75">
      <c r="E112" s="15" t="s">
        <v>775</v>
      </c>
    </row>
    <row r="113" spans="5:5" ht="409.5">
      <c r="E113" s="15" t="s">
        <v>388</v>
      </c>
    </row>
    <row r="114" spans="1:16" ht="12.75">
      <c r="A114" s="7">
        <v>34</v>
      </c>
      <c s="7" t="s">
        <v>46</v>
      </c>
      <c s="7" t="s">
        <v>385</v>
      </c>
      <c s="7" t="s">
        <v>36</v>
      </c>
      <c s="7" t="s">
        <v>776</v>
      </c>
      <c s="7" t="s">
        <v>130</v>
      </c>
      <c s="10">
        <v>132</v>
      </c>
      <c s="14"/>
      <c s="13">
        <f>ROUND((H114*G114),2)</f>
      </c>
      <c r="O114">
        <f>rekapitulace!H8</f>
      </c>
      <c>
        <f>O114/100*I114</f>
      </c>
    </row>
    <row r="115" spans="5:5" ht="191.25">
      <c r="E115" s="15" t="s">
        <v>777</v>
      </c>
    </row>
    <row r="116" spans="5:5" ht="409.5">
      <c r="E116" s="15" t="s">
        <v>388</v>
      </c>
    </row>
    <row r="117" spans="1:16" ht="12.75">
      <c r="A117" s="7">
        <v>35</v>
      </c>
      <c s="7" t="s">
        <v>46</v>
      </c>
      <c s="7" t="s">
        <v>385</v>
      </c>
      <c s="7" t="s">
        <v>37</v>
      </c>
      <c s="7" t="s">
        <v>778</v>
      </c>
      <c s="7" t="s">
        <v>130</v>
      </c>
      <c s="10">
        <v>65.529</v>
      </c>
      <c s="14"/>
      <c s="13">
        <f>ROUND((H117*G117),2)</f>
      </c>
      <c r="O117">
        <f>rekapitulace!H8</f>
      </c>
      <c>
        <f>O117/100*I117</f>
      </c>
    </row>
    <row r="118" spans="5:5" ht="318.75">
      <c r="E118" s="15" t="s">
        <v>779</v>
      </c>
    </row>
    <row r="119" spans="5:5" ht="409.5">
      <c r="E119" s="15" t="s">
        <v>388</v>
      </c>
    </row>
    <row r="120" spans="1:16" ht="12.75">
      <c r="A120" s="7">
        <v>36</v>
      </c>
      <c s="7" t="s">
        <v>46</v>
      </c>
      <c s="7" t="s">
        <v>397</v>
      </c>
      <c s="7" t="s">
        <v>58</v>
      </c>
      <c s="7" t="s">
        <v>780</v>
      </c>
      <c s="7" t="s">
        <v>130</v>
      </c>
      <c s="10">
        <v>13641.703</v>
      </c>
      <c s="14"/>
      <c s="13">
        <f>ROUND((H120*G120),2)</f>
      </c>
      <c r="O120">
        <f>rekapitulace!H8</f>
      </c>
      <c>
        <f>O120/100*I120</f>
      </c>
    </row>
    <row r="121" spans="5:5" ht="409.5">
      <c r="E121" s="15" t="s">
        <v>781</v>
      </c>
    </row>
    <row r="122" spans="5:5" ht="409.5">
      <c r="E122" s="15" t="s">
        <v>400</v>
      </c>
    </row>
    <row r="123" spans="1:16" ht="12.75">
      <c r="A123" s="7">
        <v>37</v>
      </c>
      <c s="7" t="s">
        <v>46</v>
      </c>
      <c s="7" t="s">
        <v>401</v>
      </c>
      <c s="7" t="s">
        <v>58</v>
      </c>
      <c s="7" t="s">
        <v>402</v>
      </c>
      <c s="7" t="s">
        <v>130</v>
      </c>
      <c s="10">
        <v>19890.21</v>
      </c>
      <c s="14"/>
      <c s="13">
        <f>ROUND((H123*G123),2)</f>
      </c>
      <c r="O123">
        <f>rekapitulace!H8</f>
      </c>
      <c>
        <f>O123/100*I123</f>
      </c>
    </row>
    <row r="124" spans="5:5" ht="293.25">
      <c r="E124" s="15" t="s">
        <v>782</v>
      </c>
    </row>
    <row r="125" spans="5:5" ht="409.5">
      <c r="E125" s="15" t="s">
        <v>400</v>
      </c>
    </row>
    <row r="126" spans="1:16" ht="12.75">
      <c r="A126" s="7">
        <v>38</v>
      </c>
      <c s="7" t="s">
        <v>46</v>
      </c>
      <c s="7" t="s">
        <v>405</v>
      </c>
      <c s="7" t="s">
        <v>58</v>
      </c>
      <c s="7" t="s">
        <v>406</v>
      </c>
      <c s="7" t="s">
        <v>130</v>
      </c>
      <c s="10">
        <v>6296.4</v>
      </c>
      <c s="14"/>
      <c s="13">
        <f>ROUND((H126*G126),2)</f>
      </c>
      <c r="O126">
        <f>rekapitulace!H8</f>
      </c>
      <c>
        <f>O126/100*I126</f>
      </c>
    </row>
    <row r="127" spans="5:5" ht="344.25">
      <c r="E127" s="15" t="s">
        <v>783</v>
      </c>
    </row>
    <row r="128" spans="5:5" ht="409.5">
      <c r="E128" s="15" t="s">
        <v>400</v>
      </c>
    </row>
    <row r="129" spans="1:16" ht="12.75">
      <c r="A129" s="7">
        <v>39</v>
      </c>
      <c s="7" t="s">
        <v>46</v>
      </c>
      <c s="7" t="s">
        <v>411</v>
      </c>
      <c s="7" t="s">
        <v>58</v>
      </c>
      <c s="7" t="s">
        <v>412</v>
      </c>
      <c s="7" t="s">
        <v>130</v>
      </c>
      <c s="10">
        <v>389</v>
      </c>
      <c s="14"/>
      <c s="13">
        <f>ROUND((H129*G129),2)</f>
      </c>
      <c r="O129">
        <f>rekapitulace!H8</f>
      </c>
      <c>
        <f>O129/100*I129</f>
      </c>
    </row>
    <row r="130" spans="5:5" ht="25.5">
      <c r="E130" s="15" t="s">
        <v>784</v>
      </c>
    </row>
    <row r="131" spans="5:5" ht="409.5">
      <c r="E131" s="15" t="s">
        <v>414</v>
      </c>
    </row>
    <row r="132" spans="1:16" ht="12.75">
      <c r="A132" s="7">
        <v>40</v>
      </c>
      <c s="7" t="s">
        <v>46</v>
      </c>
      <c s="7" t="s">
        <v>183</v>
      </c>
      <c s="7" t="s">
        <v>25</v>
      </c>
      <c s="7" t="s">
        <v>785</v>
      </c>
      <c s="7" t="s">
        <v>130</v>
      </c>
      <c s="10">
        <v>46.049</v>
      </c>
      <c s="14"/>
      <c s="13">
        <f>ROUND((H132*G132),2)</f>
      </c>
      <c r="O132">
        <f>rekapitulace!H8</f>
      </c>
      <c>
        <f>O132/100*I132</f>
      </c>
    </row>
    <row r="133" spans="5:5" ht="409.5">
      <c r="E133" s="15" t="s">
        <v>786</v>
      </c>
    </row>
    <row r="134" spans="5:5" ht="409.5">
      <c r="E134" s="15" t="s">
        <v>417</v>
      </c>
    </row>
    <row r="135" spans="1:16" ht="12.75">
      <c r="A135" s="7">
        <v>41</v>
      </c>
      <c s="7" t="s">
        <v>46</v>
      </c>
      <c s="7" t="s">
        <v>183</v>
      </c>
      <c s="7" t="s">
        <v>36</v>
      </c>
      <c s="7" t="s">
        <v>787</v>
      </c>
      <c s="7" t="s">
        <v>130</v>
      </c>
      <c s="10">
        <v>6.72</v>
      </c>
      <c s="14"/>
      <c s="13">
        <f>ROUND((H135*G135),2)</f>
      </c>
      <c r="O135">
        <f>rekapitulace!H8</f>
      </c>
      <c>
        <f>O135/100*I135</f>
      </c>
    </row>
    <row r="136" spans="5:5" ht="51">
      <c r="E136" s="15" t="s">
        <v>788</v>
      </c>
    </row>
    <row r="137" spans="5:5" ht="409.5">
      <c r="E137" s="15" t="s">
        <v>417</v>
      </c>
    </row>
    <row r="138" spans="1:16" ht="12.75">
      <c r="A138" s="7">
        <v>42</v>
      </c>
      <c s="7" t="s">
        <v>46</v>
      </c>
      <c s="7" t="s">
        <v>183</v>
      </c>
      <c s="7" t="s">
        <v>37</v>
      </c>
      <c s="7" t="s">
        <v>789</v>
      </c>
      <c s="7" t="s">
        <v>130</v>
      </c>
      <c s="10">
        <v>285.94</v>
      </c>
      <c s="14"/>
      <c s="13">
        <f>ROUND((H138*G138),2)</f>
      </c>
      <c r="O138">
        <f>rekapitulace!H8</f>
      </c>
      <c>
        <f>O138/100*I138</f>
      </c>
    </row>
    <row r="139" spans="5:5" ht="409.5">
      <c r="E139" s="15" t="s">
        <v>790</v>
      </c>
    </row>
    <row r="140" spans="5:5" ht="409.5">
      <c r="E140" s="15" t="s">
        <v>417</v>
      </c>
    </row>
    <row r="141" spans="1:16" ht="12.75">
      <c r="A141" s="7">
        <v>43</v>
      </c>
      <c s="7" t="s">
        <v>46</v>
      </c>
      <c s="7" t="s">
        <v>183</v>
      </c>
      <c s="7" t="s">
        <v>38</v>
      </c>
      <c s="7" t="s">
        <v>791</v>
      </c>
      <c s="7" t="s">
        <v>130</v>
      </c>
      <c s="10">
        <v>1.312</v>
      </c>
      <c s="14"/>
      <c s="13">
        <f>ROUND((H141*G141),2)</f>
      </c>
      <c r="O141">
        <f>rekapitulace!H8</f>
      </c>
      <c>
        <f>O141/100*I141</f>
      </c>
    </row>
    <row r="142" spans="5:5" ht="280.5">
      <c r="E142" s="15" t="s">
        <v>792</v>
      </c>
    </row>
    <row r="143" spans="5:5" ht="409.5">
      <c r="E143" s="15" t="s">
        <v>417</v>
      </c>
    </row>
    <row r="144" spans="1:16" ht="12.75">
      <c r="A144" s="7">
        <v>44</v>
      </c>
      <c s="7" t="s">
        <v>46</v>
      </c>
      <c s="7" t="s">
        <v>793</v>
      </c>
      <c s="7" t="s">
        <v>58</v>
      </c>
      <c s="7" t="s">
        <v>794</v>
      </c>
      <c s="7" t="s">
        <v>130</v>
      </c>
      <c s="10">
        <v>19.305</v>
      </c>
      <c s="14"/>
      <c s="13">
        <f>ROUND((H144*G144),2)</f>
      </c>
      <c r="O144">
        <f>rekapitulace!H8</f>
      </c>
      <c>
        <f>O144/100*I144</f>
      </c>
    </row>
    <row r="145" spans="5:5" ht="89.25">
      <c r="E145" s="15" t="s">
        <v>795</v>
      </c>
    </row>
    <row r="146" spans="5:5" ht="409.5">
      <c r="E146" s="15" t="s">
        <v>796</v>
      </c>
    </row>
    <row r="147" spans="1:16" ht="12.75">
      <c r="A147" s="7">
        <v>45</v>
      </c>
      <c s="7" t="s">
        <v>46</v>
      </c>
      <c s="7" t="s">
        <v>272</v>
      </c>
      <c s="7" t="s">
        <v>58</v>
      </c>
      <c s="7" t="s">
        <v>797</v>
      </c>
      <c s="7" t="s">
        <v>130</v>
      </c>
      <c s="10">
        <v>4.349</v>
      </c>
      <c s="14"/>
      <c s="13">
        <f>ROUND((H147*G147),2)</f>
      </c>
      <c r="O147">
        <f>rekapitulace!H8</f>
      </c>
      <c>
        <f>O147/100*I147</f>
      </c>
    </row>
    <row r="148" spans="5:5" ht="63.75">
      <c r="E148" s="15" t="s">
        <v>798</v>
      </c>
    </row>
    <row r="149" spans="5:5" ht="409.5">
      <c r="E149" s="15" t="s">
        <v>426</v>
      </c>
    </row>
    <row r="150" spans="1:16" ht="12.75">
      <c r="A150" s="7">
        <v>46</v>
      </c>
      <c s="7" t="s">
        <v>46</v>
      </c>
      <c s="7" t="s">
        <v>799</v>
      </c>
      <c s="7" t="s">
        <v>58</v>
      </c>
      <c s="7" t="s">
        <v>800</v>
      </c>
      <c s="7" t="s">
        <v>130</v>
      </c>
      <c s="10">
        <v>8313</v>
      </c>
      <c s="14"/>
      <c s="13">
        <f>ROUND((H150*G150),2)</f>
      </c>
      <c r="O150">
        <f>rekapitulace!H8</f>
      </c>
      <c>
        <f>O150/100*I150</f>
      </c>
    </row>
    <row r="151" spans="5:5" ht="38.25">
      <c r="E151" s="15" t="s">
        <v>801</v>
      </c>
    </row>
    <row r="152" spans="5:5" ht="409.5">
      <c r="E152" s="15" t="s">
        <v>802</v>
      </c>
    </row>
    <row r="153" spans="1:16" ht="12.75">
      <c r="A153" s="7">
        <v>47</v>
      </c>
      <c s="7" t="s">
        <v>46</v>
      </c>
      <c s="7" t="s">
        <v>427</v>
      </c>
      <c s="7" t="s">
        <v>58</v>
      </c>
      <c s="7" t="s">
        <v>803</v>
      </c>
      <c s="7" t="s">
        <v>117</v>
      </c>
      <c s="10">
        <v>23750.4</v>
      </c>
      <c s="14"/>
      <c s="13">
        <f>ROUND((H153*G153),2)</f>
      </c>
      <c r="O153">
        <f>rekapitulace!H8</f>
      </c>
      <c>
        <f>O153/100*I153</f>
      </c>
    </row>
    <row r="154" spans="5:5" ht="409.5">
      <c r="E154" s="15" t="s">
        <v>804</v>
      </c>
    </row>
    <row r="155" spans="5:5" ht="153">
      <c r="E155" s="15" t="s">
        <v>430</v>
      </c>
    </row>
    <row r="156" spans="1:16" ht="12.75">
      <c r="A156" s="7">
        <v>48</v>
      </c>
      <c s="7" t="s">
        <v>46</v>
      </c>
      <c s="7" t="s">
        <v>435</v>
      </c>
      <c s="7" t="s">
        <v>58</v>
      </c>
      <c s="7" t="s">
        <v>805</v>
      </c>
      <c s="7" t="s">
        <v>117</v>
      </c>
      <c s="10">
        <v>5240.6</v>
      </c>
      <c s="14"/>
      <c s="13">
        <f>ROUND((H156*G156),2)</f>
      </c>
      <c r="O156">
        <f>rekapitulace!H8</f>
      </c>
      <c>
        <f>O156/100*I156</f>
      </c>
    </row>
    <row r="157" spans="5:5" ht="178.5">
      <c r="E157" s="15" t="s">
        <v>806</v>
      </c>
    </row>
    <row r="158" spans="5:5" ht="204">
      <c r="E158" s="15" t="s">
        <v>434</v>
      </c>
    </row>
    <row r="159" spans="1:16" ht="12.75">
      <c r="A159" s="7">
        <v>49</v>
      </c>
      <c s="7" t="s">
        <v>46</v>
      </c>
      <c s="7" t="s">
        <v>438</v>
      </c>
      <c s="7" t="s">
        <v>58</v>
      </c>
      <c s="7" t="s">
        <v>807</v>
      </c>
      <c s="7" t="s">
        <v>117</v>
      </c>
      <c s="10">
        <v>4780</v>
      </c>
      <c s="14"/>
      <c s="13">
        <f>ROUND((H159*G159),2)</f>
      </c>
      <c r="O159">
        <f>rekapitulace!H8</f>
      </c>
      <c>
        <f>O159/100*I159</f>
      </c>
    </row>
    <row r="160" spans="5:5" ht="38.25">
      <c r="E160" s="15" t="s">
        <v>808</v>
      </c>
    </row>
    <row r="161" spans="5:5" ht="216.75">
      <c r="E161" s="15" t="s">
        <v>441</v>
      </c>
    </row>
    <row r="162" spans="1:16" ht="12.75">
      <c r="A162" s="7">
        <v>50</v>
      </c>
      <c s="7" t="s">
        <v>46</v>
      </c>
      <c s="7" t="s">
        <v>442</v>
      </c>
      <c s="7" t="s">
        <v>58</v>
      </c>
      <c s="7" t="s">
        <v>809</v>
      </c>
      <c s="7" t="s">
        <v>117</v>
      </c>
      <c s="10">
        <v>10020.6</v>
      </c>
      <c s="14"/>
      <c s="13">
        <f>ROUND((H162*G162),2)</f>
      </c>
      <c r="O162">
        <f>rekapitulace!H8</f>
      </c>
      <c>
        <f>O162/100*I162</f>
      </c>
    </row>
    <row r="163" spans="5:5" ht="51">
      <c r="E163" s="15" t="s">
        <v>810</v>
      </c>
    </row>
    <row r="164" spans="5:5" ht="255">
      <c r="E164" s="15" t="s">
        <v>445</v>
      </c>
    </row>
    <row r="165" spans="1:16" ht="12.75" customHeight="1">
      <c r="A165" s="16"/>
      <c s="16"/>
      <c s="16" t="s">
        <v>25</v>
      </c>
      <c s="16"/>
      <c s="16" t="s">
        <v>114</v>
      </c>
      <c s="16"/>
      <c s="16"/>
      <c s="16"/>
      <c s="16">
        <f>SUM(I27:I164)</f>
      </c>
      <c r="P165">
        <f>ROUND(SUM(P27:P164),2)</f>
      </c>
    </row>
    <row r="167" spans="1:9" ht="12.75" customHeight="1">
      <c r="A167" s="9"/>
      <c s="9"/>
      <c s="9" t="s">
        <v>36</v>
      </c>
      <c s="9"/>
      <c s="9" t="s">
        <v>241</v>
      </c>
      <c s="9"/>
      <c s="11"/>
      <c s="9"/>
      <c s="11"/>
    </row>
    <row r="168" spans="1:16" ht="12.75">
      <c r="A168" s="7">
        <v>51</v>
      </c>
      <c s="7" t="s">
        <v>46</v>
      </c>
      <c s="7" t="s">
        <v>811</v>
      </c>
      <c s="7" t="s">
        <v>25</v>
      </c>
      <c s="7" t="s">
        <v>812</v>
      </c>
      <c s="7" t="s">
        <v>130</v>
      </c>
      <c s="10">
        <v>5.625</v>
      </c>
      <c s="14"/>
      <c s="13">
        <f>ROUND((H168*G168),2)</f>
      </c>
      <c r="O168">
        <f>rekapitulace!H8</f>
      </c>
      <c>
        <f>O168/100*I168</f>
      </c>
    </row>
    <row r="169" spans="5:5" ht="38.25">
      <c r="E169" s="15" t="s">
        <v>813</v>
      </c>
    </row>
    <row r="170" spans="5:5" ht="306">
      <c r="E170" s="15" t="s">
        <v>814</v>
      </c>
    </row>
    <row r="171" spans="1:16" ht="12.75">
      <c r="A171" s="7">
        <v>52</v>
      </c>
      <c s="7" t="s">
        <v>46</v>
      </c>
      <c s="7" t="s">
        <v>811</v>
      </c>
      <c s="7" t="s">
        <v>36</v>
      </c>
      <c s="7" t="s">
        <v>815</v>
      </c>
      <c s="7" t="s">
        <v>130</v>
      </c>
      <c s="10">
        <v>22.5</v>
      </c>
      <c s="14"/>
      <c s="13">
        <f>ROUND((H171*G171),2)</f>
      </c>
      <c r="O171">
        <f>rekapitulace!H8</f>
      </c>
      <c>
        <f>O171/100*I171</f>
      </c>
    </row>
    <row r="172" spans="5:5" ht="25.5">
      <c r="E172" s="15" t="s">
        <v>816</v>
      </c>
    </row>
    <row r="173" spans="5:5" ht="306">
      <c r="E173" s="15" t="s">
        <v>814</v>
      </c>
    </row>
    <row r="174" spans="1:16" ht="12.75">
      <c r="A174" s="7">
        <v>53</v>
      </c>
      <c s="7" t="s">
        <v>46</v>
      </c>
      <c s="7" t="s">
        <v>446</v>
      </c>
      <c s="7" t="s">
        <v>25</v>
      </c>
      <c s="7" t="s">
        <v>447</v>
      </c>
      <c s="7" t="s">
        <v>117</v>
      </c>
      <c s="10">
        <v>1568.5</v>
      </c>
      <c s="14"/>
      <c s="13">
        <f>ROUND((H174*G174),2)</f>
      </c>
      <c r="O174">
        <f>rekapitulace!H8</f>
      </c>
      <c>
        <f>O174/100*I174</f>
      </c>
    </row>
    <row r="175" spans="5:5" ht="216.75">
      <c r="E175" s="15" t="s">
        <v>817</v>
      </c>
    </row>
    <row r="176" spans="5:5" ht="267.75">
      <c r="E176" s="15" t="s">
        <v>449</v>
      </c>
    </row>
    <row r="177" spans="1:16" ht="12.75">
      <c r="A177" s="7">
        <v>54</v>
      </c>
      <c s="7" t="s">
        <v>46</v>
      </c>
      <c s="7" t="s">
        <v>446</v>
      </c>
      <c s="7" t="s">
        <v>36</v>
      </c>
      <c s="7" t="s">
        <v>818</v>
      </c>
      <c s="7" t="s">
        <v>117</v>
      </c>
      <c s="10">
        <v>143.5</v>
      </c>
      <c s="14"/>
      <c s="13">
        <f>ROUND((H177*G177),2)</f>
      </c>
      <c r="O177">
        <f>rekapitulace!H8</f>
      </c>
      <c>
        <f>O177/100*I177</f>
      </c>
    </row>
    <row r="178" spans="5:5" ht="76.5">
      <c r="E178" s="15" t="s">
        <v>819</v>
      </c>
    </row>
    <row r="179" spans="5:5" ht="267.75">
      <c r="E179" s="15" t="s">
        <v>449</v>
      </c>
    </row>
    <row r="180" spans="1:16" ht="12.75">
      <c r="A180" s="7">
        <v>55</v>
      </c>
      <c s="7" t="s">
        <v>46</v>
      </c>
      <c s="7" t="s">
        <v>450</v>
      </c>
      <c s="7" t="s">
        <v>58</v>
      </c>
      <c s="7" t="s">
        <v>451</v>
      </c>
      <c s="7" t="s">
        <v>207</v>
      </c>
      <c s="10">
        <v>914</v>
      </c>
      <c s="14"/>
      <c s="13">
        <f>ROUND((H180*G180),2)</f>
      </c>
      <c r="O180">
        <f>rekapitulace!H8</f>
      </c>
      <c>
        <f>O180/100*I180</f>
      </c>
    </row>
    <row r="181" spans="5:5" ht="140.25">
      <c r="E181" s="15" t="s">
        <v>820</v>
      </c>
    </row>
    <row r="182" spans="5:5" ht="409.5">
      <c r="E182" s="15" t="s">
        <v>453</v>
      </c>
    </row>
    <row r="183" spans="1:16" ht="12.75">
      <c r="A183" s="7">
        <v>56</v>
      </c>
      <c s="7" t="s">
        <v>46</v>
      </c>
      <c s="7" t="s">
        <v>454</v>
      </c>
      <c s="7" t="s">
        <v>58</v>
      </c>
      <c s="7" t="s">
        <v>455</v>
      </c>
      <c s="7" t="s">
        <v>207</v>
      </c>
      <c s="10">
        <v>56</v>
      </c>
      <c s="14"/>
      <c s="13">
        <f>ROUND((H183*G183),2)</f>
      </c>
      <c r="O183">
        <f>rekapitulace!H8</f>
      </c>
      <c>
        <f>O183/100*I183</f>
      </c>
    </row>
    <row r="184" spans="5:5" ht="25.5">
      <c r="E184" s="15" t="s">
        <v>821</v>
      </c>
    </row>
    <row r="185" spans="5:5" ht="409.5">
      <c r="E185" s="15" t="s">
        <v>453</v>
      </c>
    </row>
    <row r="186" spans="1:16" ht="12.75">
      <c r="A186" s="7">
        <v>57</v>
      </c>
      <c s="7" t="s">
        <v>46</v>
      </c>
      <c s="7" t="s">
        <v>822</v>
      </c>
      <c s="7" t="s">
        <v>58</v>
      </c>
      <c s="7" t="s">
        <v>823</v>
      </c>
      <c s="7" t="s">
        <v>130</v>
      </c>
      <c s="10">
        <v>0.63</v>
      </c>
      <c s="14"/>
      <c s="13">
        <f>ROUND((H186*G186),2)</f>
      </c>
      <c r="O186">
        <f>rekapitulace!H8</f>
      </c>
      <c>
        <f>O186/100*I186</f>
      </c>
    </row>
    <row r="187" spans="5:5" ht="38.25">
      <c r="E187" s="15" t="s">
        <v>824</v>
      </c>
    </row>
    <row r="188" spans="5:5" ht="306">
      <c r="E188" s="15" t="s">
        <v>825</v>
      </c>
    </row>
    <row r="189" spans="1:16" ht="12.75">
      <c r="A189" s="7">
        <v>58</v>
      </c>
      <c s="7" t="s">
        <v>46</v>
      </c>
      <c s="7" t="s">
        <v>826</v>
      </c>
      <c s="7" t="s">
        <v>58</v>
      </c>
      <c s="7" t="s">
        <v>827</v>
      </c>
      <c s="7" t="s">
        <v>207</v>
      </c>
      <c s="10">
        <v>15.2</v>
      </c>
      <c s="14"/>
      <c s="13">
        <f>ROUND((H189*G189),2)</f>
      </c>
      <c r="O189">
        <f>rekapitulace!H8</f>
      </c>
      <c>
        <f>O189/100*I189</f>
      </c>
    </row>
    <row r="190" spans="5:5" ht="38.25">
      <c r="E190" s="15" t="s">
        <v>828</v>
      </c>
    </row>
    <row r="191" spans="5:5" ht="409.5">
      <c r="E191" s="15" t="s">
        <v>829</v>
      </c>
    </row>
    <row r="192" spans="1:16" ht="12.75">
      <c r="A192" s="7">
        <v>59</v>
      </c>
      <c s="7" t="s">
        <v>46</v>
      </c>
      <c s="7" t="s">
        <v>460</v>
      </c>
      <c s="7" t="s">
        <v>58</v>
      </c>
      <c s="7" t="s">
        <v>461</v>
      </c>
      <c s="7" t="s">
        <v>130</v>
      </c>
      <c s="10">
        <v>3541</v>
      </c>
      <c s="14"/>
      <c s="13">
        <f>ROUND((H192*G192),2)</f>
      </c>
      <c r="O192">
        <f>rekapitulace!H8</f>
      </c>
      <c>
        <f>O192/100*I192</f>
      </c>
    </row>
    <row r="193" spans="5:5" ht="38.25">
      <c r="E193" s="15" t="s">
        <v>830</v>
      </c>
    </row>
    <row r="194" spans="5:5" ht="306">
      <c r="E194" s="15" t="s">
        <v>463</v>
      </c>
    </row>
    <row r="195" spans="1:16" ht="12.75">
      <c r="A195" s="7">
        <v>60</v>
      </c>
      <c s="7" t="s">
        <v>46</v>
      </c>
      <c s="7" t="s">
        <v>831</v>
      </c>
      <c s="7" t="s">
        <v>58</v>
      </c>
      <c s="7" t="s">
        <v>832</v>
      </c>
      <c s="7" t="s">
        <v>130</v>
      </c>
      <c s="10">
        <v>15.6</v>
      </c>
      <c s="14"/>
      <c s="13">
        <f>ROUND((H195*G195),2)</f>
      </c>
      <c r="O195">
        <f>rekapitulace!H8</f>
      </c>
      <c>
        <f>O195/100*I195</f>
      </c>
    </row>
    <row r="196" spans="5:5" ht="89.25">
      <c r="E196" s="15" t="s">
        <v>833</v>
      </c>
    </row>
    <row r="197" spans="5:5" ht="409.5">
      <c r="E197" s="15" t="s">
        <v>834</v>
      </c>
    </row>
    <row r="198" spans="1:16" ht="12.75">
      <c r="A198" s="7">
        <v>61</v>
      </c>
      <c s="7" t="s">
        <v>46</v>
      </c>
      <c s="7" t="s">
        <v>835</v>
      </c>
      <c s="7" t="s">
        <v>58</v>
      </c>
      <c s="7" t="s">
        <v>836</v>
      </c>
      <c s="7" t="s">
        <v>167</v>
      </c>
      <c s="10">
        <v>3.682</v>
      </c>
      <c s="14"/>
      <c s="13">
        <f>ROUND((H198*G198),2)</f>
      </c>
      <c r="O198">
        <f>rekapitulace!H8</f>
      </c>
      <c>
        <f>O198/100*I198</f>
      </c>
    </row>
    <row r="199" spans="5:5" ht="51">
      <c r="E199" s="15" t="s">
        <v>837</v>
      </c>
    </row>
    <row r="200" spans="5:5" ht="409.5">
      <c r="E200" s="15" t="s">
        <v>838</v>
      </c>
    </row>
    <row r="201" spans="1:16" ht="12.75">
      <c r="A201" s="7">
        <v>62</v>
      </c>
      <c s="7" t="s">
        <v>46</v>
      </c>
      <c s="7" t="s">
        <v>839</v>
      </c>
      <c s="7" t="s">
        <v>58</v>
      </c>
      <c s="7" t="s">
        <v>840</v>
      </c>
      <c s="7" t="s">
        <v>167</v>
      </c>
      <c s="10">
        <v>0.63</v>
      </c>
      <c s="14"/>
      <c s="13">
        <f>ROUND((H201*G201),2)</f>
      </c>
      <c r="O201">
        <f>rekapitulace!H8</f>
      </c>
      <c>
        <f>O201/100*I201</f>
      </c>
    </row>
    <row r="202" spans="5:5" ht="89.25">
      <c r="E202" s="15" t="s">
        <v>841</v>
      </c>
    </row>
    <row r="203" spans="5:5" ht="409.5">
      <c r="E203" s="15" t="s">
        <v>838</v>
      </c>
    </row>
    <row r="204" spans="1:16" ht="12.75">
      <c r="A204" s="7">
        <v>63</v>
      </c>
      <c s="7" t="s">
        <v>46</v>
      </c>
      <c s="7" t="s">
        <v>464</v>
      </c>
      <c s="7" t="s">
        <v>58</v>
      </c>
      <c s="7" t="s">
        <v>465</v>
      </c>
      <c s="7" t="s">
        <v>117</v>
      </c>
      <c s="10">
        <v>14614</v>
      </c>
      <c s="14"/>
      <c s="13">
        <f>ROUND((H204*G204),2)</f>
      </c>
      <c r="O204">
        <f>rekapitulace!H8</f>
      </c>
      <c>
        <f>O204/100*I204</f>
      </c>
    </row>
    <row r="205" spans="5:5" ht="89.25">
      <c r="E205" s="15" t="s">
        <v>842</v>
      </c>
    </row>
    <row r="206" spans="5:5" ht="409.5">
      <c r="E206" s="15" t="s">
        <v>467</v>
      </c>
    </row>
    <row r="207" spans="1:16" ht="12.75">
      <c r="A207" s="7">
        <v>64</v>
      </c>
      <c s="7" t="s">
        <v>46</v>
      </c>
      <c s="7" t="s">
        <v>843</v>
      </c>
      <c s="7" t="s">
        <v>58</v>
      </c>
      <c s="7" t="s">
        <v>844</v>
      </c>
      <c s="7" t="s">
        <v>117</v>
      </c>
      <c s="10">
        <v>79.068</v>
      </c>
      <c s="14"/>
      <c s="13">
        <f>ROUND((H207*G207),2)</f>
      </c>
      <c r="O207">
        <f>rekapitulace!H8</f>
      </c>
      <c>
        <f>O207/100*I207</f>
      </c>
    </row>
    <row r="208" spans="5:5" ht="63.75">
      <c r="E208" s="15" t="s">
        <v>845</v>
      </c>
    </row>
    <row r="209" spans="5:5" ht="409.5">
      <c r="E209" s="15" t="s">
        <v>467</v>
      </c>
    </row>
    <row r="210" spans="1:16" ht="12.75" customHeight="1">
      <c r="A210" s="16"/>
      <c s="16"/>
      <c s="16" t="s">
        <v>36</v>
      </c>
      <c s="16"/>
      <c s="16" t="s">
        <v>241</v>
      </c>
      <c s="16"/>
      <c s="16"/>
      <c s="16"/>
      <c s="16">
        <f>SUM(I168:I209)</f>
      </c>
      <c r="P210">
        <f>ROUND(SUM(P168:P209),2)</f>
      </c>
    </row>
    <row r="212" spans="1:9" ht="12.75" customHeight="1">
      <c r="A212" s="9"/>
      <c s="9"/>
      <c s="9" t="s">
        <v>37</v>
      </c>
      <c s="9"/>
      <c s="9" t="s">
        <v>187</v>
      </c>
      <c s="9"/>
      <c s="11"/>
      <c s="9"/>
      <c s="11"/>
    </row>
    <row r="213" spans="1:16" ht="12.75">
      <c r="A213" s="7">
        <v>65</v>
      </c>
      <c s="7" t="s">
        <v>46</v>
      </c>
      <c s="7" t="s">
        <v>846</v>
      </c>
      <c s="7" t="s">
        <v>58</v>
      </c>
      <c s="7" t="s">
        <v>847</v>
      </c>
      <c s="7" t="s">
        <v>167</v>
      </c>
      <c s="10">
        <v>1.301</v>
      </c>
      <c s="14"/>
      <c s="13">
        <f>ROUND((H213*G213),2)</f>
      </c>
      <c r="O213">
        <f>rekapitulace!H8</f>
      </c>
      <c>
        <f>O213/100*I213</f>
      </c>
    </row>
    <row r="214" spans="5:5" ht="76.5">
      <c r="E214" s="15" t="s">
        <v>848</v>
      </c>
    </row>
    <row r="215" spans="5:5" ht="409.5">
      <c r="E215" s="15" t="s">
        <v>849</v>
      </c>
    </row>
    <row r="216" spans="1:16" ht="12.75">
      <c r="A216" s="7">
        <v>66</v>
      </c>
      <c s="7" t="s">
        <v>46</v>
      </c>
      <c s="7" t="s">
        <v>850</v>
      </c>
      <c s="7" t="s">
        <v>58</v>
      </c>
      <c s="7" t="s">
        <v>851</v>
      </c>
      <c s="7" t="s">
        <v>167</v>
      </c>
      <c s="10">
        <v>3.645</v>
      </c>
      <c s="14"/>
      <c s="13">
        <f>ROUND((H216*G216),2)</f>
      </c>
      <c r="O216">
        <f>rekapitulace!H8</f>
      </c>
      <c>
        <f>O216/100*I216</f>
      </c>
    </row>
    <row r="217" spans="5:5" ht="76.5">
      <c r="E217" s="15" t="s">
        <v>852</v>
      </c>
    </row>
    <row r="218" spans="5:5" ht="409.5">
      <c r="E218" s="15" t="s">
        <v>838</v>
      </c>
    </row>
    <row r="219" spans="1:16" ht="12.75">
      <c r="A219" s="7">
        <v>67</v>
      </c>
      <c s="7" t="s">
        <v>46</v>
      </c>
      <c s="7" t="s">
        <v>853</v>
      </c>
      <c s="7" t="s">
        <v>58</v>
      </c>
      <c s="7" t="s">
        <v>854</v>
      </c>
      <c s="7" t="s">
        <v>117</v>
      </c>
      <c s="10">
        <v>750</v>
      </c>
      <c s="14"/>
      <c s="13">
        <f>ROUND((H219*G219),2)</f>
      </c>
      <c r="O219">
        <f>rekapitulace!H8</f>
      </c>
      <c>
        <f>O219/100*I219</f>
      </c>
    </row>
    <row r="220" spans="5:5" ht="25.5">
      <c r="E220" s="15" t="s">
        <v>855</v>
      </c>
    </row>
    <row r="221" spans="5:5" ht="409.5">
      <c r="E221" s="15" t="s">
        <v>856</v>
      </c>
    </row>
    <row r="222" spans="1:16" ht="12.75">
      <c r="A222" s="7">
        <v>68</v>
      </c>
      <c s="7" t="s">
        <v>46</v>
      </c>
      <c s="7" t="s">
        <v>857</v>
      </c>
      <c s="7" t="s">
        <v>58</v>
      </c>
      <c s="7" t="s">
        <v>858</v>
      </c>
      <c s="7" t="s">
        <v>167</v>
      </c>
      <c s="10">
        <v>0.174</v>
      </c>
      <c s="14"/>
      <c s="13">
        <f>ROUND((H222*G222),2)</f>
      </c>
      <c r="O222">
        <f>rekapitulace!H8</f>
      </c>
      <c>
        <f>O222/100*I222</f>
      </c>
    </row>
    <row r="223" spans="5:5" ht="38.25">
      <c r="E223" s="15" t="s">
        <v>859</v>
      </c>
    </row>
    <row r="224" spans="5:5" ht="216.75">
      <c r="E224" s="15" t="s">
        <v>860</v>
      </c>
    </row>
    <row r="225" spans="1:16" ht="12.75">
      <c r="A225" s="7">
        <v>69</v>
      </c>
      <c s="7" t="s">
        <v>46</v>
      </c>
      <c s="7" t="s">
        <v>861</v>
      </c>
      <c s="7" t="s">
        <v>58</v>
      </c>
      <c s="7" t="s">
        <v>862</v>
      </c>
      <c s="7" t="s">
        <v>863</v>
      </c>
      <c s="10">
        <v>5</v>
      </c>
      <c s="14"/>
      <c s="13">
        <f>ROUND((H225*G225),2)</f>
      </c>
      <c r="O225">
        <f>rekapitulace!H8</f>
      </c>
      <c>
        <f>O225/100*I225</f>
      </c>
    </row>
    <row r="226" spans="5:5" ht="25.5">
      <c r="E226" s="15" t="s">
        <v>864</v>
      </c>
    </row>
    <row r="227" spans="5:5" ht="204">
      <c r="E227" s="15" t="s">
        <v>865</v>
      </c>
    </row>
    <row r="228" spans="1:16" ht="12.75" customHeight="1">
      <c r="A228" s="16"/>
      <c s="16"/>
      <c s="16" t="s">
        <v>37</v>
      </c>
      <c s="16"/>
      <c s="16" t="s">
        <v>187</v>
      </c>
      <c s="16"/>
      <c s="16"/>
      <c s="16"/>
      <c s="16">
        <f>SUM(I213:I227)</f>
      </c>
      <c r="P228">
        <f>ROUND(SUM(P213:P227),2)</f>
      </c>
    </row>
    <row r="230" spans="1:9" ht="12.75" customHeight="1">
      <c r="A230" s="9"/>
      <c s="9"/>
      <c s="9" t="s">
        <v>38</v>
      </c>
      <c s="9"/>
      <c s="9" t="s">
        <v>192</v>
      </c>
      <c s="9"/>
      <c s="11"/>
      <c s="9"/>
      <c s="11"/>
    </row>
    <row r="231" spans="1:16" ht="12.75">
      <c r="A231" s="7">
        <v>70</v>
      </c>
      <c s="7" t="s">
        <v>46</v>
      </c>
      <c s="7" t="s">
        <v>193</v>
      </c>
      <c s="7" t="s">
        <v>58</v>
      </c>
      <c s="7" t="s">
        <v>475</v>
      </c>
      <c s="7" t="s">
        <v>130</v>
      </c>
      <c s="10">
        <v>15.036</v>
      </c>
      <c s="14"/>
      <c s="13">
        <f>ROUND((H231*G231),2)</f>
      </c>
      <c r="O231">
        <f>rekapitulace!H8</f>
      </c>
      <c>
        <f>O231/100*I231</f>
      </c>
    </row>
    <row r="232" spans="5:5" ht="409.5">
      <c r="E232" s="15" t="s">
        <v>866</v>
      </c>
    </row>
    <row r="233" spans="5:5" ht="409.5">
      <c r="E233" s="15" t="s">
        <v>477</v>
      </c>
    </row>
    <row r="234" spans="1:16" ht="12.75">
      <c r="A234" s="7">
        <v>71</v>
      </c>
      <c s="7" t="s">
        <v>46</v>
      </c>
      <c s="7" t="s">
        <v>478</v>
      </c>
      <c s="7" t="s">
        <v>58</v>
      </c>
      <c s="7" t="s">
        <v>867</v>
      </c>
      <c s="7" t="s">
        <v>130</v>
      </c>
      <c s="10">
        <v>4.142</v>
      </c>
      <c s="14"/>
      <c s="13">
        <f>ROUND((H234*G234),2)</f>
      </c>
      <c r="O234">
        <f>rekapitulace!H8</f>
      </c>
      <c>
        <f>O234/100*I234</f>
      </c>
    </row>
    <row r="235" spans="5:5" ht="38.25">
      <c r="E235" s="15" t="s">
        <v>868</v>
      </c>
    </row>
    <row r="236" spans="5:5" ht="409.5">
      <c r="E236" s="15" t="s">
        <v>477</v>
      </c>
    </row>
    <row r="237" spans="1:16" ht="12.75">
      <c r="A237" s="7">
        <v>72</v>
      </c>
      <c s="7" t="s">
        <v>46</v>
      </c>
      <c s="7" t="s">
        <v>869</v>
      </c>
      <c s="7" t="s">
        <v>58</v>
      </c>
      <c s="7" t="s">
        <v>870</v>
      </c>
      <c s="7" t="s">
        <v>130</v>
      </c>
      <c s="10">
        <v>11.963</v>
      </c>
      <c s="14"/>
      <c s="13">
        <f>ROUND((H237*G237),2)</f>
      </c>
      <c r="O237">
        <f>rekapitulace!H8</f>
      </c>
      <c>
        <f>O237/100*I237</f>
      </c>
    </row>
    <row r="238" spans="5:5" ht="89.25">
      <c r="E238" s="15" t="s">
        <v>871</v>
      </c>
    </row>
    <row r="239" spans="5:5" ht="409.5">
      <c r="E239" s="15" t="s">
        <v>477</v>
      </c>
    </row>
    <row r="240" spans="1:16" ht="12.75">
      <c r="A240" s="7">
        <v>73</v>
      </c>
      <c s="7" t="s">
        <v>46</v>
      </c>
      <c s="7" t="s">
        <v>872</v>
      </c>
      <c s="7" t="s">
        <v>58</v>
      </c>
      <c s="7" t="s">
        <v>873</v>
      </c>
      <c s="7" t="s">
        <v>130</v>
      </c>
      <c s="10">
        <v>12</v>
      </c>
      <c s="14"/>
      <c s="13">
        <f>ROUND((H240*G240),2)</f>
      </c>
      <c r="O240">
        <f>rekapitulace!H8</f>
      </c>
      <c>
        <f>O240/100*I240</f>
      </c>
    </row>
    <row r="241" spans="5:5" ht="114.75">
      <c r="E241" s="15" t="s">
        <v>874</v>
      </c>
    </row>
    <row r="242" spans="5:5" ht="306">
      <c r="E242" s="15" t="s">
        <v>463</v>
      </c>
    </row>
    <row r="243" spans="1:16" ht="12.75">
      <c r="A243" s="7">
        <v>74</v>
      </c>
      <c s="7" t="s">
        <v>46</v>
      </c>
      <c s="7" t="s">
        <v>488</v>
      </c>
      <c s="7" t="s">
        <v>58</v>
      </c>
      <c s="7" t="s">
        <v>875</v>
      </c>
      <c s="7" t="s">
        <v>130</v>
      </c>
      <c s="10">
        <v>5.481</v>
      </c>
      <c s="14"/>
      <c s="13">
        <f>ROUND((H243*G243),2)</f>
      </c>
      <c r="O243">
        <f>rekapitulace!H8</f>
      </c>
      <c>
        <f>O243/100*I243</f>
      </c>
    </row>
    <row r="244" spans="5:5" ht="38.25">
      <c r="E244" s="15" t="s">
        <v>876</v>
      </c>
    </row>
    <row r="245" spans="5:5" ht="306">
      <c r="E245" s="15" t="s">
        <v>463</v>
      </c>
    </row>
    <row r="246" spans="1:16" ht="12.75">
      <c r="A246" s="7">
        <v>75</v>
      </c>
      <c s="7" t="s">
        <v>46</v>
      </c>
      <c s="7" t="s">
        <v>877</v>
      </c>
      <c s="7" t="s">
        <v>58</v>
      </c>
      <c s="7" t="s">
        <v>878</v>
      </c>
      <c s="7" t="s">
        <v>130</v>
      </c>
      <c s="10">
        <v>1.89</v>
      </c>
      <c s="14"/>
      <c s="13">
        <f>ROUND((H246*G246),2)</f>
      </c>
      <c r="O246">
        <f>rekapitulace!H8</f>
      </c>
      <c>
        <f>O246/100*I246</f>
      </c>
    </row>
    <row r="247" spans="5:5" ht="63.75">
      <c r="E247" s="15" t="s">
        <v>879</v>
      </c>
    </row>
    <row r="248" spans="5:5" ht="409.5">
      <c r="E248" s="15" t="s">
        <v>880</v>
      </c>
    </row>
    <row r="249" spans="1:16" ht="12.75">
      <c r="A249" s="7">
        <v>76</v>
      </c>
      <c s="7" t="s">
        <v>46</v>
      </c>
      <c s="7" t="s">
        <v>881</v>
      </c>
      <c s="7" t="s">
        <v>58</v>
      </c>
      <c s="7" t="s">
        <v>882</v>
      </c>
      <c s="7" t="s">
        <v>130</v>
      </c>
      <c s="10">
        <v>3.825</v>
      </c>
      <c s="14"/>
      <c s="13">
        <f>ROUND((H249*G249),2)</f>
      </c>
      <c r="O249">
        <f>rekapitulace!H8</f>
      </c>
      <c>
        <f>O249/100*I249</f>
      </c>
    </row>
    <row r="250" spans="5:5" ht="63.75">
      <c r="E250" s="15" t="s">
        <v>883</v>
      </c>
    </row>
    <row r="251" spans="5:5" ht="409.5">
      <c r="E251" s="15" t="s">
        <v>884</v>
      </c>
    </row>
    <row r="252" spans="1:16" ht="12.75">
      <c r="A252" s="7">
        <v>77</v>
      </c>
      <c s="7" t="s">
        <v>46</v>
      </c>
      <c s="7" t="s">
        <v>491</v>
      </c>
      <c s="7" t="s">
        <v>58</v>
      </c>
      <c s="7" t="s">
        <v>885</v>
      </c>
      <c s="7" t="s">
        <v>117</v>
      </c>
      <c s="10">
        <v>914.92</v>
      </c>
      <c s="14"/>
      <c s="13">
        <f>ROUND((H252*G252),2)</f>
      </c>
      <c r="O252">
        <f>rekapitulace!H8</f>
      </c>
      <c>
        <f>O252/100*I252</f>
      </c>
    </row>
    <row r="253" spans="5:5" ht="409.5">
      <c r="E253" s="15" t="s">
        <v>886</v>
      </c>
    </row>
    <row r="254" spans="5:5" ht="409.5">
      <c r="E254" s="15" t="s">
        <v>494</v>
      </c>
    </row>
    <row r="255" spans="1:16" ht="12.75">
      <c r="A255" s="7">
        <v>78</v>
      </c>
      <c s="7" t="s">
        <v>46</v>
      </c>
      <c s="7" t="s">
        <v>495</v>
      </c>
      <c s="7" t="s">
        <v>58</v>
      </c>
      <c s="7" t="s">
        <v>496</v>
      </c>
      <c s="7" t="s">
        <v>130</v>
      </c>
      <c s="10">
        <v>3.314</v>
      </c>
      <c s="14"/>
      <c s="13">
        <f>ROUND((H255*G255),2)</f>
      </c>
      <c r="O255">
        <f>rekapitulace!H8</f>
      </c>
      <c>
        <f>O255/100*I255</f>
      </c>
    </row>
    <row r="256" spans="5:5" ht="38.25">
      <c r="E256" s="15" t="s">
        <v>887</v>
      </c>
    </row>
    <row r="257" spans="5:5" ht="409.5">
      <c r="E257" s="15" t="s">
        <v>498</v>
      </c>
    </row>
    <row r="258" spans="1:16" ht="12.75">
      <c r="A258" s="7">
        <v>79</v>
      </c>
      <c s="7" t="s">
        <v>46</v>
      </c>
      <c s="7" t="s">
        <v>499</v>
      </c>
      <c s="7" t="s">
        <v>25</v>
      </c>
      <c s="7" t="s">
        <v>888</v>
      </c>
      <c s="7" t="s">
        <v>130</v>
      </c>
      <c s="10">
        <v>3.55</v>
      </c>
      <c s="14"/>
      <c s="13">
        <f>ROUND((H258*G258),2)</f>
      </c>
      <c r="O258">
        <f>rekapitulace!H8</f>
      </c>
      <c>
        <f>O258/100*I258</f>
      </c>
    </row>
    <row r="259" spans="5:5" ht="38.25">
      <c r="E259" s="15" t="s">
        <v>889</v>
      </c>
    </row>
    <row r="260" spans="5:5" ht="409.5">
      <c r="E260" s="15" t="s">
        <v>502</v>
      </c>
    </row>
    <row r="261" spans="1:16" ht="12.75">
      <c r="A261" s="7">
        <v>80</v>
      </c>
      <c s="7" t="s">
        <v>46</v>
      </c>
      <c s="7" t="s">
        <v>499</v>
      </c>
      <c s="7" t="s">
        <v>36</v>
      </c>
      <c s="7" t="s">
        <v>890</v>
      </c>
      <c s="7" t="s">
        <v>130</v>
      </c>
      <c s="10">
        <v>126.266</v>
      </c>
      <c s="14"/>
      <c s="13">
        <f>ROUND((H261*G261),2)</f>
      </c>
      <c r="O261">
        <f>rekapitulace!H8</f>
      </c>
      <c>
        <f>O261/100*I261</f>
      </c>
    </row>
    <row r="262" spans="5:5" ht="344.25">
      <c r="E262" s="15" t="s">
        <v>891</v>
      </c>
    </row>
    <row r="263" spans="5:5" ht="409.5">
      <c r="E263" s="15" t="s">
        <v>502</v>
      </c>
    </row>
    <row r="264" spans="1:16" ht="12.75">
      <c r="A264" s="7">
        <v>81</v>
      </c>
      <c s="7" t="s">
        <v>46</v>
      </c>
      <c s="7" t="s">
        <v>507</v>
      </c>
      <c s="7" t="s">
        <v>58</v>
      </c>
      <c s="7" t="s">
        <v>892</v>
      </c>
      <c s="7" t="s">
        <v>130</v>
      </c>
      <c s="10">
        <v>14.309</v>
      </c>
      <c s="14"/>
      <c s="13">
        <f>ROUND((H264*G264),2)</f>
      </c>
      <c r="O264">
        <f>rekapitulace!H8</f>
      </c>
      <c>
        <f>O264/100*I264</f>
      </c>
    </row>
    <row r="265" spans="5:5" ht="242.25">
      <c r="E265" s="15" t="s">
        <v>893</v>
      </c>
    </row>
    <row r="266" spans="5:5" ht="409.5">
      <c r="E266" s="15" t="s">
        <v>506</v>
      </c>
    </row>
    <row r="267" spans="1:16" ht="12.75" customHeight="1">
      <c r="A267" s="16"/>
      <c s="16"/>
      <c s="16" t="s">
        <v>38</v>
      </c>
      <c s="16"/>
      <c s="16" t="s">
        <v>192</v>
      </c>
      <c s="16"/>
      <c s="16"/>
      <c s="16"/>
      <c s="16">
        <f>SUM(I231:I266)</f>
      </c>
      <c r="P267">
        <f>ROUND(SUM(P231:P266),2)</f>
      </c>
    </row>
    <row r="269" spans="1:9" ht="12.75" customHeight="1">
      <c r="A269" s="9"/>
      <c s="9"/>
      <c s="9" t="s">
        <v>39</v>
      </c>
      <c s="9"/>
      <c s="9" t="s">
        <v>510</v>
      </c>
      <c s="9"/>
      <c s="11"/>
      <c s="9"/>
      <c s="11"/>
    </row>
    <row r="270" spans="1:16" ht="12.75">
      <c r="A270" s="7">
        <v>82</v>
      </c>
      <c s="7" t="s">
        <v>46</v>
      </c>
      <c s="7" t="s">
        <v>515</v>
      </c>
      <c s="7" t="s">
        <v>58</v>
      </c>
      <c s="7" t="s">
        <v>894</v>
      </c>
      <c s="7" t="s">
        <v>130</v>
      </c>
      <c s="10">
        <v>1434.915</v>
      </c>
      <c s="14"/>
      <c s="13">
        <f>ROUND((H270*G270),2)</f>
      </c>
      <c r="O270">
        <f>rekapitulace!H8</f>
      </c>
      <c>
        <f>O270/100*I270</f>
      </c>
    </row>
    <row r="271" spans="5:5" ht="229.5">
      <c r="E271" s="15" t="s">
        <v>895</v>
      </c>
    </row>
    <row r="272" spans="5:5" ht="409.5">
      <c r="E272" s="15" t="s">
        <v>514</v>
      </c>
    </row>
    <row r="273" spans="1:16" ht="12.75">
      <c r="A273" s="7">
        <v>83</v>
      </c>
      <c s="7" t="s">
        <v>46</v>
      </c>
      <c s="7" t="s">
        <v>518</v>
      </c>
      <c s="7" t="s">
        <v>25</v>
      </c>
      <c s="7" t="s">
        <v>896</v>
      </c>
      <c s="7" t="s">
        <v>130</v>
      </c>
      <c s="10">
        <v>2007</v>
      </c>
      <c s="14"/>
      <c s="13">
        <f>ROUND((H273*G273),2)</f>
      </c>
      <c r="O273">
        <f>rekapitulace!H8</f>
      </c>
      <c>
        <f>O273/100*I273</f>
      </c>
    </row>
    <row r="274" spans="5:5" ht="63.75">
      <c r="E274" s="15" t="s">
        <v>897</v>
      </c>
    </row>
    <row r="275" spans="5:5" ht="331.5">
      <c r="E275" s="15" t="s">
        <v>521</v>
      </c>
    </row>
    <row r="276" spans="1:16" ht="12.75">
      <c r="A276" s="7">
        <v>84</v>
      </c>
      <c s="7" t="s">
        <v>46</v>
      </c>
      <c s="7" t="s">
        <v>518</v>
      </c>
      <c s="7" t="s">
        <v>36</v>
      </c>
      <c s="7" t="s">
        <v>524</v>
      </c>
      <c s="7" t="s">
        <v>130</v>
      </c>
      <c s="10">
        <v>152.64</v>
      </c>
      <c s="14"/>
      <c s="13">
        <f>ROUND((H276*G276),2)</f>
      </c>
      <c r="O276">
        <f>rekapitulace!H8</f>
      </c>
      <c>
        <f>O276/100*I276</f>
      </c>
    </row>
    <row r="277" spans="5:5" ht="255">
      <c r="E277" s="15" t="s">
        <v>898</v>
      </c>
    </row>
    <row r="278" spans="5:5" ht="331.5">
      <c r="E278" s="15" t="s">
        <v>521</v>
      </c>
    </row>
    <row r="279" spans="1:16" ht="12.75">
      <c r="A279" s="7">
        <v>85</v>
      </c>
      <c s="7" t="s">
        <v>46</v>
      </c>
      <c s="7" t="s">
        <v>529</v>
      </c>
      <c s="7" t="s">
        <v>58</v>
      </c>
      <c s="7" t="s">
        <v>530</v>
      </c>
      <c s="7" t="s">
        <v>117</v>
      </c>
      <c s="10">
        <v>398.82</v>
      </c>
      <c s="14"/>
      <c s="13">
        <f>ROUND((H279*G279),2)</f>
      </c>
      <c r="O279">
        <f>rekapitulace!H8</f>
      </c>
      <c>
        <f>O279/100*I279</f>
      </c>
    </row>
    <row r="280" spans="5:5" ht="229.5">
      <c r="E280" s="15" t="s">
        <v>899</v>
      </c>
    </row>
    <row r="281" spans="5:5" ht="409.5">
      <c r="E281" s="15" t="s">
        <v>532</v>
      </c>
    </row>
    <row r="282" spans="1:16" ht="12.75">
      <c r="A282" s="7">
        <v>86</v>
      </c>
      <c s="7" t="s">
        <v>46</v>
      </c>
      <c s="7" t="s">
        <v>533</v>
      </c>
      <c s="7" t="s">
        <v>58</v>
      </c>
      <c s="7" t="s">
        <v>900</v>
      </c>
      <c s="7" t="s">
        <v>117</v>
      </c>
      <c s="10">
        <v>243</v>
      </c>
      <c s="14"/>
      <c s="13">
        <f>ROUND((H282*G282),2)</f>
      </c>
      <c r="O282">
        <f>rekapitulace!H8</f>
      </c>
      <c>
        <f>O282/100*I282</f>
      </c>
    </row>
    <row r="283" spans="5:5" ht="25.5">
      <c r="E283" s="15" t="s">
        <v>901</v>
      </c>
    </row>
    <row r="284" spans="5:5" ht="267.75">
      <c r="E284" s="15" t="s">
        <v>536</v>
      </c>
    </row>
    <row r="285" spans="1:16" ht="12.75">
      <c r="A285" s="7">
        <v>87</v>
      </c>
      <c s="7" t="s">
        <v>46</v>
      </c>
      <c s="7" t="s">
        <v>537</v>
      </c>
      <c s="7" t="s">
        <v>58</v>
      </c>
      <c s="7" t="s">
        <v>902</v>
      </c>
      <c s="7" t="s">
        <v>117</v>
      </c>
      <c s="10">
        <v>7688.78</v>
      </c>
      <c s="14"/>
      <c s="13">
        <f>ROUND((H285*G285),2)</f>
      </c>
      <c r="O285">
        <f>rekapitulace!H8</f>
      </c>
      <c>
        <f>O285/100*I285</f>
      </c>
    </row>
    <row r="286" spans="5:5" ht="204">
      <c r="E286" s="15" t="s">
        <v>903</v>
      </c>
    </row>
    <row r="287" spans="5:5" ht="357">
      <c r="E287" s="15" t="s">
        <v>540</v>
      </c>
    </row>
    <row r="288" spans="1:16" ht="12.75">
      <c r="A288" s="7">
        <v>88</v>
      </c>
      <c s="7" t="s">
        <v>46</v>
      </c>
      <c s="7" t="s">
        <v>541</v>
      </c>
      <c s="7" t="s">
        <v>58</v>
      </c>
      <c s="7" t="s">
        <v>904</v>
      </c>
      <c s="7" t="s">
        <v>117</v>
      </c>
      <c s="10">
        <v>15341.092</v>
      </c>
      <c s="14"/>
      <c s="13">
        <f>ROUND((H288*G288),2)</f>
      </c>
      <c r="O288">
        <f>rekapitulace!H8</f>
      </c>
      <c>
        <f>O288/100*I288</f>
      </c>
    </row>
    <row r="289" spans="5:5" ht="242.25">
      <c r="E289" s="15" t="s">
        <v>905</v>
      </c>
    </row>
    <row r="290" spans="5:5" ht="357">
      <c r="E290" s="15" t="s">
        <v>540</v>
      </c>
    </row>
    <row r="291" spans="1:16" ht="12.75">
      <c r="A291" s="7">
        <v>89</v>
      </c>
      <c s="7" t="s">
        <v>46</v>
      </c>
      <c s="7" t="s">
        <v>544</v>
      </c>
      <c s="7" t="s">
        <v>58</v>
      </c>
      <c s="7" t="s">
        <v>545</v>
      </c>
      <c s="7" t="s">
        <v>130</v>
      </c>
      <c s="10">
        <v>536.087</v>
      </c>
      <c s="14"/>
      <c s="13">
        <f>ROUND((H291*G291),2)</f>
      </c>
      <c r="O291">
        <f>rekapitulace!H8</f>
      </c>
      <c>
        <f>O291/100*I291</f>
      </c>
    </row>
    <row r="292" spans="5:5" ht="191.25">
      <c r="E292" s="15" t="s">
        <v>906</v>
      </c>
    </row>
    <row r="293" spans="5:5" ht="409.5">
      <c r="E293" s="15" t="s">
        <v>547</v>
      </c>
    </row>
    <row r="294" spans="1:16" ht="12.75">
      <c r="A294" s="7">
        <v>90</v>
      </c>
      <c s="7" t="s">
        <v>46</v>
      </c>
      <c s="7" t="s">
        <v>548</v>
      </c>
      <c s="7" t="s">
        <v>58</v>
      </c>
      <c s="7" t="s">
        <v>549</v>
      </c>
      <c s="7" t="s">
        <v>130</v>
      </c>
      <c s="10">
        <v>461.327</v>
      </c>
      <c s="14"/>
      <c s="13">
        <f>ROUND((H294*G294),2)</f>
      </c>
      <c r="O294">
        <f>rekapitulace!H8</f>
      </c>
      <c>
        <f>O294/100*I294</f>
      </c>
    </row>
    <row r="295" spans="5:5" ht="191.25">
      <c r="E295" s="15" t="s">
        <v>907</v>
      </c>
    </row>
    <row r="296" spans="5:5" ht="409.5">
      <c r="E296" s="15" t="s">
        <v>547</v>
      </c>
    </row>
    <row r="297" spans="1:16" ht="12.75">
      <c r="A297" s="7">
        <v>91</v>
      </c>
      <c s="7" t="s">
        <v>46</v>
      </c>
      <c s="7" t="s">
        <v>551</v>
      </c>
      <c s="7" t="s">
        <v>58</v>
      </c>
      <c s="7" t="s">
        <v>552</v>
      </c>
      <c s="7" t="s">
        <v>130</v>
      </c>
      <c s="10">
        <v>305.728</v>
      </c>
      <c s="14"/>
      <c s="13">
        <f>ROUND((H297*G297),2)</f>
      </c>
      <c r="O297">
        <f>rekapitulace!H8</f>
      </c>
      <c>
        <f>O297/100*I297</f>
      </c>
    </row>
    <row r="298" spans="5:5" ht="191.25">
      <c r="E298" s="15" t="s">
        <v>908</v>
      </c>
    </row>
    <row r="299" spans="5:5" ht="409.5">
      <c r="E299" s="15" t="s">
        <v>547</v>
      </c>
    </row>
    <row r="300" spans="1:16" ht="12.75">
      <c r="A300" s="7">
        <v>92</v>
      </c>
      <c s="7" t="s">
        <v>46</v>
      </c>
      <c s="7" t="s">
        <v>556</v>
      </c>
      <c s="7" t="s">
        <v>58</v>
      </c>
      <c s="7" t="s">
        <v>557</v>
      </c>
      <c s="7" t="s">
        <v>117</v>
      </c>
      <c s="10">
        <v>7628</v>
      </c>
      <c s="14"/>
      <c s="13">
        <f>ROUND((H300*G300),2)</f>
      </c>
      <c r="O300">
        <f>rekapitulace!H8</f>
      </c>
      <c>
        <f>O300/100*I300</f>
      </c>
    </row>
    <row r="301" spans="5:5" ht="178.5">
      <c r="E301" s="15" t="s">
        <v>909</v>
      </c>
    </row>
    <row r="302" spans="5:5" ht="165.75">
      <c r="E302" s="15" t="s">
        <v>559</v>
      </c>
    </row>
    <row r="303" spans="1:16" ht="12.75">
      <c r="A303" s="7">
        <v>93</v>
      </c>
      <c s="7" t="s">
        <v>46</v>
      </c>
      <c s="7" t="s">
        <v>560</v>
      </c>
      <c s="7" t="s">
        <v>58</v>
      </c>
      <c s="7" t="s">
        <v>910</v>
      </c>
      <c s="7" t="s">
        <v>117</v>
      </c>
      <c s="10">
        <v>7688.78</v>
      </c>
      <c s="14"/>
      <c s="13">
        <f>ROUND((H303*G303),2)</f>
      </c>
      <c r="O303">
        <f>rekapitulace!H8</f>
      </c>
      <c>
        <f>O303/100*I303</f>
      </c>
    </row>
    <row r="304" spans="5:5" ht="204">
      <c r="E304" s="15" t="s">
        <v>903</v>
      </c>
    </row>
    <row r="305" spans="5:5" ht="165.75">
      <c r="E305" s="15" t="s">
        <v>559</v>
      </c>
    </row>
    <row r="306" spans="1:16" ht="12.75">
      <c r="A306" s="7">
        <v>94</v>
      </c>
      <c s="7" t="s">
        <v>46</v>
      </c>
      <c s="7" t="s">
        <v>566</v>
      </c>
      <c s="7" t="s">
        <v>58</v>
      </c>
      <c s="7" t="s">
        <v>911</v>
      </c>
      <c s="7" t="s">
        <v>117</v>
      </c>
      <c s="10">
        <v>69</v>
      </c>
      <c s="14"/>
      <c s="13">
        <f>ROUND((H306*G306),2)</f>
      </c>
      <c r="O306">
        <f>rekapitulace!H8</f>
      </c>
      <c>
        <f>O306/100*I306</f>
      </c>
    </row>
    <row r="307" spans="5:5" ht="204">
      <c r="E307" s="15" t="s">
        <v>912</v>
      </c>
    </row>
    <row r="308" spans="5:5" ht="409.5">
      <c r="E308" s="15" t="s">
        <v>569</v>
      </c>
    </row>
    <row r="309" spans="1:16" ht="12.75">
      <c r="A309" s="7">
        <v>95</v>
      </c>
      <c s="7" t="s">
        <v>46</v>
      </c>
      <c s="7" t="s">
        <v>572</v>
      </c>
      <c s="7" t="s">
        <v>58</v>
      </c>
      <c s="7" t="s">
        <v>913</v>
      </c>
      <c s="7" t="s">
        <v>117</v>
      </c>
      <c s="10">
        <v>8</v>
      </c>
      <c s="14"/>
      <c s="13">
        <f>ROUND((H309*G309),2)</f>
      </c>
      <c r="O309">
        <f>rekapitulace!H8</f>
      </c>
      <c>
        <f>O309/100*I309</f>
      </c>
    </row>
    <row r="310" spans="5:5" ht="51">
      <c r="E310" s="15" t="s">
        <v>914</v>
      </c>
    </row>
    <row r="311" spans="5:5" ht="409.5">
      <c r="E311" s="15" t="s">
        <v>569</v>
      </c>
    </row>
    <row r="312" spans="1:16" ht="12.75">
      <c r="A312" s="7">
        <v>96</v>
      </c>
      <c s="7" t="s">
        <v>46</v>
      </c>
      <c s="7" t="s">
        <v>578</v>
      </c>
      <c s="7" t="s">
        <v>58</v>
      </c>
      <c s="7" t="s">
        <v>915</v>
      </c>
      <c s="7" t="s">
        <v>117</v>
      </c>
      <c s="10">
        <v>3.5</v>
      </c>
      <c s="14"/>
      <c s="13">
        <f>ROUND((H312*G312),2)</f>
      </c>
      <c r="O312">
        <f>rekapitulace!H8</f>
      </c>
      <c>
        <f>O312/100*I312</f>
      </c>
    </row>
    <row r="313" spans="5:5" ht="51">
      <c r="E313" s="15" t="s">
        <v>916</v>
      </c>
    </row>
    <row r="314" spans="5:5" ht="409.5">
      <c r="E314" s="15" t="s">
        <v>569</v>
      </c>
    </row>
    <row r="315" spans="1:16" ht="12.75">
      <c r="A315" s="7">
        <v>97</v>
      </c>
      <c s="7" t="s">
        <v>46</v>
      </c>
      <c s="7" t="s">
        <v>917</v>
      </c>
      <c s="7" t="s">
        <v>58</v>
      </c>
      <c s="7" t="s">
        <v>918</v>
      </c>
      <c s="7" t="s">
        <v>117</v>
      </c>
      <c s="10">
        <v>12.5</v>
      </c>
      <c s="14"/>
      <c s="13">
        <f>ROUND((H315*G315),2)</f>
      </c>
      <c r="O315">
        <f>rekapitulace!H8</f>
      </c>
      <c>
        <f>O315/100*I315</f>
      </c>
    </row>
    <row r="316" spans="5:5" ht="38.25">
      <c r="E316" s="15" t="s">
        <v>919</v>
      </c>
    </row>
    <row r="317" spans="5:5" ht="409.5">
      <c r="E317" s="15" t="s">
        <v>569</v>
      </c>
    </row>
    <row r="318" spans="1:16" ht="12.75" customHeight="1">
      <c r="A318" s="16"/>
      <c s="16"/>
      <c s="16" t="s">
        <v>39</v>
      </c>
      <c s="16"/>
      <c s="16" t="s">
        <v>510</v>
      </c>
      <c s="16"/>
      <c s="16"/>
      <c s="16"/>
      <c s="16">
        <f>SUM(I270:I317)</f>
      </c>
      <c r="P318">
        <f>ROUND(SUM(P270:P317),2)</f>
      </c>
    </row>
    <row r="320" spans="1:9" ht="12.75" customHeight="1">
      <c r="A320" s="9"/>
      <c s="9"/>
      <c s="9" t="s">
        <v>41</v>
      </c>
      <c s="9"/>
      <c s="9" t="s">
        <v>276</v>
      </c>
      <c s="9"/>
      <c s="11"/>
      <c s="9"/>
      <c s="11"/>
    </row>
    <row r="321" spans="1:16" ht="12.75">
      <c r="A321" s="7">
        <v>98</v>
      </c>
      <c s="7" t="s">
        <v>46</v>
      </c>
      <c s="7" t="s">
        <v>920</v>
      </c>
      <c s="7" t="s">
        <v>58</v>
      </c>
      <c s="7" t="s">
        <v>921</v>
      </c>
      <c s="7" t="s">
        <v>207</v>
      </c>
      <c s="10">
        <v>46</v>
      </c>
      <c s="14"/>
      <c s="13">
        <f>ROUND((H321*G321),2)</f>
      </c>
      <c r="O321">
        <f>rekapitulace!H8</f>
      </c>
      <c>
        <f>O321/100*I321</f>
      </c>
    </row>
    <row r="322" spans="5:5" ht="38.25">
      <c r="E322" s="15" t="s">
        <v>922</v>
      </c>
    </row>
    <row r="323" spans="5:5" ht="409.5">
      <c r="E323" s="15" t="s">
        <v>923</v>
      </c>
    </row>
    <row r="324" spans="1:16" ht="12.75">
      <c r="A324" s="7">
        <v>99</v>
      </c>
      <c s="7" t="s">
        <v>46</v>
      </c>
      <c s="7" t="s">
        <v>924</v>
      </c>
      <c s="7" t="s">
        <v>58</v>
      </c>
      <c s="7" t="s">
        <v>925</v>
      </c>
      <c s="7" t="s">
        <v>73</v>
      </c>
      <c s="10">
        <v>2</v>
      </c>
      <c s="14"/>
      <c s="13">
        <f>ROUND((H324*G324),2)</f>
      </c>
      <c r="O324">
        <f>rekapitulace!H8</f>
      </c>
      <c>
        <f>O324/100*I324</f>
      </c>
    </row>
    <row r="325" spans="5:5" ht="25.5">
      <c r="E325" s="15" t="s">
        <v>76</v>
      </c>
    </row>
    <row r="326" spans="5:5" ht="409.5">
      <c r="E326" s="15" t="s">
        <v>926</v>
      </c>
    </row>
    <row r="327" spans="1:16" ht="12.75">
      <c r="A327" s="7">
        <v>100</v>
      </c>
      <c s="7" t="s">
        <v>46</v>
      </c>
      <c s="7" t="s">
        <v>927</v>
      </c>
      <c s="7" t="s">
        <v>58</v>
      </c>
      <c s="7" t="s">
        <v>928</v>
      </c>
      <c s="7" t="s">
        <v>117</v>
      </c>
      <c s="10">
        <v>54.528</v>
      </c>
      <c s="14"/>
      <c s="13">
        <f>ROUND((H327*G327),2)</f>
      </c>
      <c r="O327">
        <f>rekapitulace!H8</f>
      </c>
      <c>
        <f>O327/100*I327</f>
      </c>
    </row>
    <row r="328" spans="5:5" ht="51">
      <c r="E328" s="15" t="s">
        <v>929</v>
      </c>
    </row>
    <row r="329" spans="5:5" ht="409.5">
      <c r="E329" s="15" t="s">
        <v>930</v>
      </c>
    </row>
    <row r="330" spans="1:16" ht="12.75">
      <c r="A330" s="7">
        <v>101</v>
      </c>
      <c s="7" t="s">
        <v>46</v>
      </c>
      <c s="7" t="s">
        <v>931</v>
      </c>
      <c s="7" t="s">
        <v>58</v>
      </c>
      <c s="7" t="s">
        <v>932</v>
      </c>
      <c s="7" t="s">
        <v>117</v>
      </c>
      <c s="10">
        <v>37.488</v>
      </c>
      <c s="14"/>
      <c s="13">
        <f>ROUND((H330*G330),2)</f>
      </c>
      <c r="O330">
        <f>rekapitulace!H8</f>
      </c>
      <c>
        <f>O330/100*I330</f>
      </c>
    </row>
    <row r="331" spans="5:5" ht="38.25">
      <c r="E331" s="15" t="s">
        <v>933</v>
      </c>
    </row>
    <row r="332" spans="5:5" ht="409.5">
      <c r="E332" s="15" t="s">
        <v>930</v>
      </c>
    </row>
    <row r="333" spans="1:16" ht="12.75">
      <c r="A333" s="7">
        <v>102</v>
      </c>
      <c s="7" t="s">
        <v>46</v>
      </c>
      <c s="7" t="s">
        <v>934</v>
      </c>
      <c s="7" t="s">
        <v>58</v>
      </c>
      <c s="7" t="s">
        <v>935</v>
      </c>
      <c s="7" t="s">
        <v>117</v>
      </c>
      <c s="10">
        <v>20.79</v>
      </c>
      <c s="14"/>
      <c s="13">
        <f>ROUND((H333*G333),2)</f>
      </c>
      <c r="O333">
        <f>rekapitulace!H8</f>
      </c>
      <c>
        <f>O333/100*I333</f>
      </c>
    </row>
    <row r="334" spans="5:5" ht="38.25">
      <c r="E334" s="15" t="s">
        <v>936</v>
      </c>
    </row>
    <row r="335" spans="5:5" ht="409.5">
      <c r="E335" s="15" t="s">
        <v>930</v>
      </c>
    </row>
    <row r="336" spans="1:16" ht="12.75">
      <c r="A336" s="7">
        <v>103</v>
      </c>
      <c s="7" t="s">
        <v>46</v>
      </c>
      <c s="7" t="s">
        <v>937</v>
      </c>
      <c s="7" t="s">
        <v>58</v>
      </c>
      <c s="7" t="s">
        <v>938</v>
      </c>
      <c s="7" t="s">
        <v>117</v>
      </c>
      <c s="10">
        <v>82</v>
      </c>
      <c s="14"/>
      <c s="13">
        <f>ROUND((H336*G336),2)</f>
      </c>
      <c r="O336">
        <f>rekapitulace!H8</f>
      </c>
      <c>
        <f>O336/100*I336</f>
      </c>
    </row>
    <row r="337" spans="5:5" ht="38.25">
      <c r="E337" s="15" t="s">
        <v>939</v>
      </c>
    </row>
    <row r="338" spans="5:5" ht="409.5">
      <c r="E338" s="15" t="s">
        <v>940</v>
      </c>
    </row>
    <row r="339" spans="1:16" ht="12.75" customHeight="1">
      <c r="A339" s="16"/>
      <c s="16"/>
      <c s="16" t="s">
        <v>41</v>
      </c>
      <c s="16"/>
      <c s="16" t="s">
        <v>276</v>
      </c>
      <c s="16"/>
      <c s="16"/>
      <c s="16"/>
      <c s="16">
        <f>SUM(I321:I338)</f>
      </c>
      <c r="P339">
        <f>ROUND(SUM(P321:P338),2)</f>
      </c>
    </row>
    <row r="341" spans="1:9" ht="12.75" customHeight="1">
      <c r="A341" s="9"/>
      <c s="9"/>
      <c s="9" t="s">
        <v>42</v>
      </c>
      <c s="9"/>
      <c s="9" t="s">
        <v>200</v>
      </c>
      <c s="9"/>
      <c s="11"/>
      <c s="9"/>
      <c s="11"/>
    </row>
    <row r="342" spans="1:16" ht="12.75">
      <c r="A342" s="7">
        <v>104</v>
      </c>
      <c s="7" t="s">
        <v>46</v>
      </c>
      <c s="7" t="s">
        <v>585</v>
      </c>
      <c s="7" t="s">
        <v>58</v>
      </c>
      <c s="7" t="s">
        <v>941</v>
      </c>
      <c s="7" t="s">
        <v>207</v>
      </c>
      <c s="10">
        <v>217.95</v>
      </c>
      <c s="14"/>
      <c s="13">
        <f>ROUND((H342*G342),2)</f>
      </c>
      <c r="O342">
        <f>rekapitulace!H8</f>
      </c>
      <c>
        <f>O342/100*I342</f>
      </c>
    </row>
    <row r="343" spans="5:5" ht="178.5">
      <c r="E343" s="15" t="s">
        <v>942</v>
      </c>
    </row>
    <row r="344" spans="5:5" ht="409.5">
      <c r="E344" s="15" t="s">
        <v>588</v>
      </c>
    </row>
    <row r="345" spans="1:16" ht="12.75">
      <c r="A345" s="7">
        <v>105</v>
      </c>
      <c s="7" t="s">
        <v>46</v>
      </c>
      <c s="7" t="s">
        <v>943</v>
      </c>
      <c s="7" t="s">
        <v>58</v>
      </c>
      <c s="7" t="s">
        <v>944</v>
      </c>
      <c s="7" t="s">
        <v>207</v>
      </c>
      <c s="10">
        <v>33.75</v>
      </c>
      <c s="14"/>
      <c s="13">
        <f>ROUND((H345*G345),2)</f>
      </c>
      <c r="O345">
        <f>rekapitulace!H8</f>
      </c>
      <c>
        <f>O345/100*I345</f>
      </c>
    </row>
    <row r="346" spans="5:5" ht="114.75">
      <c r="E346" s="15" t="s">
        <v>945</v>
      </c>
    </row>
    <row r="347" spans="5:5" ht="409.5">
      <c r="E347" s="15" t="s">
        <v>588</v>
      </c>
    </row>
    <row r="348" spans="1:16" ht="12.75">
      <c r="A348" s="7">
        <v>106</v>
      </c>
      <c s="7" t="s">
        <v>46</v>
      </c>
      <c s="7" t="s">
        <v>946</v>
      </c>
      <c s="7" t="s">
        <v>58</v>
      </c>
      <c s="7" t="s">
        <v>947</v>
      </c>
      <c s="7" t="s">
        <v>207</v>
      </c>
      <c s="10">
        <v>34.425</v>
      </c>
      <c s="14"/>
      <c s="13">
        <f>ROUND((H348*G348),2)</f>
      </c>
      <c r="O348">
        <f>rekapitulace!H8</f>
      </c>
      <c>
        <f>O348/100*I348</f>
      </c>
    </row>
    <row r="349" spans="5:5" ht="127.5">
      <c r="E349" s="15" t="s">
        <v>948</v>
      </c>
    </row>
    <row r="350" spans="5:5" ht="409.5">
      <c r="E350" s="15" t="s">
        <v>588</v>
      </c>
    </row>
    <row r="351" spans="1:16" ht="12.75">
      <c r="A351" s="7">
        <v>107</v>
      </c>
      <c s="7" t="s">
        <v>46</v>
      </c>
      <c s="7" t="s">
        <v>949</v>
      </c>
      <c s="7" t="s">
        <v>58</v>
      </c>
      <c s="7" t="s">
        <v>950</v>
      </c>
      <c s="7" t="s">
        <v>207</v>
      </c>
      <c s="10">
        <v>5.2</v>
      </c>
      <c s="14"/>
      <c s="13">
        <f>ROUND((H351*G351),2)</f>
      </c>
      <c r="O351">
        <f>rekapitulace!H8</f>
      </c>
      <c>
        <f>O351/100*I351</f>
      </c>
    </row>
    <row r="352" spans="5:5" ht="25.5">
      <c r="E352" s="15" t="s">
        <v>951</v>
      </c>
    </row>
    <row r="353" spans="5:5" ht="409.5">
      <c r="E353" s="15" t="s">
        <v>588</v>
      </c>
    </row>
    <row r="354" spans="1:16" ht="12.75">
      <c r="A354" s="7">
        <v>108</v>
      </c>
      <c s="7" t="s">
        <v>46</v>
      </c>
      <c s="7" t="s">
        <v>952</v>
      </c>
      <c s="7" t="s">
        <v>58</v>
      </c>
      <c s="7" t="s">
        <v>953</v>
      </c>
      <c s="7" t="s">
        <v>207</v>
      </c>
      <c s="10">
        <v>14.2</v>
      </c>
      <c s="14"/>
      <c s="13">
        <f>ROUND((H354*G354),2)</f>
      </c>
      <c r="O354">
        <f>rekapitulace!H8</f>
      </c>
      <c>
        <f>O354/100*I354</f>
      </c>
    </row>
    <row r="355" spans="5:5" ht="25.5">
      <c r="E355" s="15" t="s">
        <v>954</v>
      </c>
    </row>
    <row r="356" spans="5:5" ht="409.5">
      <c r="E356" s="15" t="s">
        <v>955</v>
      </c>
    </row>
    <row r="357" spans="1:16" ht="12.75">
      <c r="A357" s="7">
        <v>109</v>
      </c>
      <c s="7" t="s">
        <v>46</v>
      </c>
      <c s="7" t="s">
        <v>956</v>
      </c>
      <c s="7" t="s">
        <v>58</v>
      </c>
      <c s="7" t="s">
        <v>957</v>
      </c>
      <c s="7" t="s">
        <v>207</v>
      </c>
      <c s="10">
        <v>15</v>
      </c>
      <c s="14"/>
      <c s="13">
        <f>ROUND((H357*G357),2)</f>
      </c>
      <c r="O357">
        <f>rekapitulace!H8</f>
      </c>
      <c>
        <f>O357/100*I357</f>
      </c>
    </row>
    <row r="358" spans="5:5" ht="25.5">
      <c r="E358" s="15" t="s">
        <v>958</v>
      </c>
    </row>
    <row r="359" spans="5:5" ht="409.5">
      <c r="E359" s="15" t="s">
        <v>955</v>
      </c>
    </row>
    <row r="360" spans="1:16" ht="12.75">
      <c r="A360" s="7">
        <v>110</v>
      </c>
      <c s="7" t="s">
        <v>46</v>
      </c>
      <c s="7" t="s">
        <v>959</v>
      </c>
      <c s="7" t="s">
        <v>58</v>
      </c>
      <c s="7" t="s">
        <v>960</v>
      </c>
      <c s="7" t="s">
        <v>207</v>
      </c>
      <c s="10">
        <v>22.5</v>
      </c>
      <c s="14"/>
      <c s="13">
        <f>ROUND((H360*G360),2)</f>
      </c>
      <c r="O360">
        <f>rekapitulace!H8</f>
      </c>
      <c>
        <f>O360/100*I360</f>
      </c>
    </row>
    <row r="361" spans="5:5" ht="25.5">
      <c r="E361" s="15" t="s">
        <v>961</v>
      </c>
    </row>
    <row r="362" spans="5:5" ht="409.5">
      <c r="E362" s="15" t="s">
        <v>955</v>
      </c>
    </row>
    <row r="363" spans="1:16" ht="12.75">
      <c r="A363" s="7">
        <v>111</v>
      </c>
      <c s="7" t="s">
        <v>46</v>
      </c>
      <c s="7" t="s">
        <v>962</v>
      </c>
      <c s="7" t="s">
        <v>58</v>
      </c>
      <c s="7" t="s">
        <v>963</v>
      </c>
      <c s="7" t="s">
        <v>73</v>
      </c>
      <c s="10">
        <v>1</v>
      </c>
      <c s="14"/>
      <c s="13">
        <f>ROUND((H363*G363),2)</f>
      </c>
      <c r="O363">
        <f>rekapitulace!H8</f>
      </c>
      <c>
        <f>O363/100*I363</f>
      </c>
    </row>
    <row r="364" spans="5:5" ht="25.5">
      <c r="E364" s="15" t="s">
        <v>50</v>
      </c>
    </row>
    <row r="365" spans="5:5" ht="409.5">
      <c r="E365" s="15" t="s">
        <v>594</v>
      </c>
    </row>
    <row r="366" spans="1:16" ht="12.75">
      <c r="A366" s="7">
        <v>112</v>
      </c>
      <c s="7" t="s">
        <v>46</v>
      </c>
      <c s="7" t="s">
        <v>595</v>
      </c>
      <c s="7" t="s">
        <v>58</v>
      </c>
      <c s="7" t="s">
        <v>964</v>
      </c>
      <c s="7" t="s">
        <v>73</v>
      </c>
      <c s="10">
        <v>2</v>
      </c>
      <c s="14"/>
      <c s="13">
        <f>ROUND((H366*G366),2)</f>
      </c>
      <c r="O366">
        <f>rekapitulace!H8</f>
      </c>
      <c>
        <f>O366/100*I366</f>
      </c>
    </row>
    <row r="367" spans="5:5" ht="25.5">
      <c r="E367" s="15" t="s">
        <v>76</v>
      </c>
    </row>
    <row r="368" spans="5:5" ht="409.5">
      <c r="E368" s="15" t="s">
        <v>597</v>
      </c>
    </row>
    <row r="369" spans="1:16" ht="12.75">
      <c r="A369" s="7">
        <v>113</v>
      </c>
      <c s="7" t="s">
        <v>46</v>
      </c>
      <c s="7" t="s">
        <v>598</v>
      </c>
      <c s="7" t="s">
        <v>58</v>
      </c>
      <c s="7" t="s">
        <v>599</v>
      </c>
      <c s="7" t="s">
        <v>73</v>
      </c>
      <c s="10">
        <v>5</v>
      </c>
      <c s="14"/>
      <c s="13">
        <f>ROUND((H369*G369),2)</f>
      </c>
      <c r="O369">
        <f>rekapitulace!H8</f>
      </c>
      <c>
        <f>O369/100*I369</f>
      </c>
    </row>
    <row r="370" spans="5:5" ht="242.25">
      <c r="E370" s="15" t="s">
        <v>965</v>
      </c>
    </row>
    <row r="371" spans="5:5" ht="409.5">
      <c r="E371" s="15" t="s">
        <v>601</v>
      </c>
    </row>
    <row r="372" spans="1:16" ht="12.75">
      <c r="A372" s="7">
        <v>114</v>
      </c>
      <c s="7" t="s">
        <v>46</v>
      </c>
      <c s="7" t="s">
        <v>602</v>
      </c>
      <c s="7" t="s">
        <v>58</v>
      </c>
      <c s="7" t="s">
        <v>603</v>
      </c>
      <c s="7" t="s">
        <v>73</v>
      </c>
      <c s="10">
        <v>20</v>
      </c>
      <c s="14"/>
      <c s="13">
        <f>ROUND((H372*G372),2)</f>
      </c>
      <c r="O372">
        <f>rekapitulace!H8</f>
      </c>
      <c>
        <f>O372/100*I372</f>
      </c>
    </row>
    <row r="373" spans="5:5" ht="25.5">
      <c r="E373" s="15" t="s">
        <v>966</v>
      </c>
    </row>
    <row r="374" spans="5:5" ht="409.5">
      <c r="E374" s="15" t="s">
        <v>605</v>
      </c>
    </row>
    <row r="375" spans="1:16" ht="12.75">
      <c r="A375" s="7">
        <v>115</v>
      </c>
      <c s="7" t="s">
        <v>46</v>
      </c>
      <c s="7" t="s">
        <v>602</v>
      </c>
      <c s="7" t="s">
        <v>86</v>
      </c>
      <c s="7" t="s">
        <v>967</v>
      </c>
      <c s="7" t="s">
        <v>73</v>
      </c>
      <c s="10">
        <v>8</v>
      </c>
      <c s="14"/>
      <c s="13">
        <f>ROUND((H375*G375),2)</f>
      </c>
      <c r="O375">
        <f>rekapitulace!H8</f>
      </c>
      <c>
        <f>O375/100*I375</f>
      </c>
    </row>
    <row r="376" spans="5:5" ht="25.5">
      <c r="E376" s="15" t="s">
        <v>968</v>
      </c>
    </row>
    <row r="377" spans="5:5" ht="409.5">
      <c r="E377" s="15" t="s">
        <v>605</v>
      </c>
    </row>
    <row r="378" spans="1:16" ht="12.75">
      <c r="A378" s="7">
        <v>116</v>
      </c>
      <c s="7" t="s">
        <v>46</v>
      </c>
      <c s="7" t="s">
        <v>969</v>
      </c>
      <c s="7" t="s">
        <v>58</v>
      </c>
      <c s="7" t="s">
        <v>970</v>
      </c>
      <c s="7" t="s">
        <v>73</v>
      </c>
      <c s="10">
        <v>4</v>
      </c>
      <c s="14"/>
      <c s="13">
        <f>ROUND((H378*G378),2)</f>
      </c>
      <c r="O378">
        <f>rekapitulace!H8</f>
      </c>
      <c>
        <f>O378/100*I378</f>
      </c>
    </row>
    <row r="379" spans="5:5" ht="25.5">
      <c r="E379" s="15" t="s">
        <v>212</v>
      </c>
    </row>
    <row r="380" spans="5:5" ht="409.5">
      <c r="E380" s="15" t="s">
        <v>605</v>
      </c>
    </row>
    <row r="381" spans="1:16" ht="12.75">
      <c r="A381" s="7">
        <v>117</v>
      </c>
      <c s="7" t="s">
        <v>46</v>
      </c>
      <c s="7" t="s">
        <v>971</v>
      </c>
      <c s="7" t="s">
        <v>58</v>
      </c>
      <c s="7" t="s">
        <v>972</v>
      </c>
      <c s="7" t="s">
        <v>73</v>
      </c>
      <c s="10">
        <v>1</v>
      </c>
      <c s="14"/>
      <c s="13">
        <f>ROUND((H381*G381),2)</f>
      </c>
      <c r="O381">
        <f>rekapitulace!H8</f>
      </c>
      <c>
        <f>O381/100*I381</f>
      </c>
    </row>
    <row r="382" spans="5:5" ht="25.5">
      <c r="E382" s="15" t="s">
        <v>50</v>
      </c>
    </row>
    <row r="383" spans="5:5" ht="191.25">
      <c r="E383" s="15" t="s">
        <v>973</v>
      </c>
    </row>
    <row r="384" spans="1:16" ht="12.75">
      <c r="A384" s="7">
        <v>118</v>
      </c>
      <c s="7" t="s">
        <v>46</v>
      </c>
      <c s="7" t="s">
        <v>974</v>
      </c>
      <c s="7" t="s">
        <v>58</v>
      </c>
      <c s="7" t="s">
        <v>975</v>
      </c>
      <c s="7" t="s">
        <v>73</v>
      </c>
      <c s="10">
        <v>1</v>
      </c>
      <c s="14"/>
      <c s="13">
        <f>ROUND((H384*G384),2)</f>
      </c>
      <c r="O384">
        <f>rekapitulace!H8</f>
      </c>
      <c>
        <f>O384/100*I384</f>
      </c>
    </row>
    <row r="385" spans="5:5" ht="25.5">
      <c r="E385" s="15" t="s">
        <v>50</v>
      </c>
    </row>
    <row r="386" spans="5:5" ht="178.5">
      <c r="E386" s="15" t="s">
        <v>976</v>
      </c>
    </row>
    <row r="387" spans="1:16" ht="12.75">
      <c r="A387" s="7">
        <v>119</v>
      </c>
      <c s="7" t="s">
        <v>46</v>
      </c>
      <c s="7" t="s">
        <v>617</v>
      </c>
      <c s="7" t="s">
        <v>58</v>
      </c>
      <c s="7" t="s">
        <v>977</v>
      </c>
      <c s="7" t="s">
        <v>73</v>
      </c>
      <c s="10">
        <v>20</v>
      </c>
      <c s="14"/>
      <c s="13">
        <f>ROUND((H387*G387),2)</f>
      </c>
      <c r="O387">
        <f>rekapitulace!H8</f>
      </c>
      <c>
        <f>O387/100*I387</f>
      </c>
    </row>
    <row r="388" spans="5:5" ht="114.75">
      <c r="E388" s="15" t="s">
        <v>978</v>
      </c>
    </row>
    <row r="389" spans="5:5" ht="395.25">
      <c r="E389" s="15" t="s">
        <v>613</v>
      </c>
    </row>
    <row r="390" spans="1:16" ht="12.75">
      <c r="A390" s="7">
        <v>120</v>
      </c>
      <c s="7" t="s">
        <v>46</v>
      </c>
      <c s="7" t="s">
        <v>620</v>
      </c>
      <c s="7" t="s">
        <v>58</v>
      </c>
      <c s="7" t="s">
        <v>979</v>
      </c>
      <c s="7" t="s">
        <v>73</v>
      </c>
      <c s="10">
        <v>10</v>
      </c>
      <c s="14"/>
      <c s="13">
        <f>ROUND((H390*G390),2)</f>
      </c>
      <c r="O390">
        <f>rekapitulace!H8</f>
      </c>
      <c>
        <f>O390/100*I390</f>
      </c>
    </row>
    <row r="391" spans="5:5" ht="153">
      <c r="E391" s="15" t="s">
        <v>980</v>
      </c>
    </row>
    <row r="392" spans="5:5" ht="395.25">
      <c r="E392" s="15" t="s">
        <v>613</v>
      </c>
    </row>
    <row r="393" spans="1:16" ht="12.75">
      <c r="A393" s="7">
        <v>121</v>
      </c>
      <c s="7" t="s">
        <v>46</v>
      </c>
      <c s="7" t="s">
        <v>623</v>
      </c>
      <c s="7" t="s">
        <v>58</v>
      </c>
      <c s="7" t="s">
        <v>624</v>
      </c>
      <c s="7" t="s">
        <v>73</v>
      </c>
      <c s="10">
        <v>2</v>
      </c>
      <c s="14"/>
      <c s="13">
        <f>ROUND((H393*G393),2)</f>
      </c>
      <c r="O393">
        <f>rekapitulace!H8</f>
      </c>
      <c>
        <f>O393/100*I393</f>
      </c>
    </row>
    <row r="394" spans="5:5" ht="114.75">
      <c r="E394" s="15" t="s">
        <v>981</v>
      </c>
    </row>
    <row r="395" spans="5:5" ht="395.25">
      <c r="E395" s="15" t="s">
        <v>613</v>
      </c>
    </row>
    <row r="396" spans="1:16" ht="12.75">
      <c r="A396" s="7">
        <v>122</v>
      </c>
      <c s="7" t="s">
        <v>46</v>
      </c>
      <c s="7" t="s">
        <v>626</v>
      </c>
      <c s="7" t="s">
        <v>25</v>
      </c>
      <c s="7" t="s">
        <v>982</v>
      </c>
      <c s="7" t="s">
        <v>130</v>
      </c>
      <c s="10">
        <v>31.9</v>
      </c>
      <c s="14"/>
      <c s="13">
        <f>ROUND((H396*G396),2)</f>
      </c>
      <c r="O396">
        <f>rekapitulace!H8</f>
      </c>
      <c>
        <f>O396/100*I396</f>
      </c>
    </row>
    <row r="397" spans="5:5" ht="25.5">
      <c r="E397" s="15" t="s">
        <v>983</v>
      </c>
    </row>
    <row r="398" spans="5:5" ht="409.5">
      <c r="E398" s="15" t="s">
        <v>477</v>
      </c>
    </row>
    <row r="399" spans="1:16" ht="12.75">
      <c r="A399" s="7">
        <v>123</v>
      </c>
      <c s="7" t="s">
        <v>46</v>
      </c>
      <c s="7" t="s">
        <v>626</v>
      </c>
      <c s="7" t="s">
        <v>36</v>
      </c>
      <c s="7" t="s">
        <v>984</v>
      </c>
      <c s="7" t="s">
        <v>130</v>
      </c>
      <c s="10">
        <v>86.17</v>
      </c>
      <c s="14"/>
      <c s="13">
        <f>ROUND((H399*G399),2)</f>
      </c>
      <c r="O399">
        <f>rekapitulace!H8</f>
      </c>
      <c>
        <f>O399/100*I399</f>
      </c>
    </row>
    <row r="400" spans="5:5" ht="395.25">
      <c r="E400" s="15" t="s">
        <v>985</v>
      </c>
    </row>
    <row r="401" spans="5:5" ht="409.5">
      <c r="E401" s="15" t="s">
        <v>477</v>
      </c>
    </row>
    <row r="402" spans="1:16" ht="12.75">
      <c r="A402" s="7">
        <v>124</v>
      </c>
      <c s="7" t="s">
        <v>46</v>
      </c>
      <c s="7" t="s">
        <v>986</v>
      </c>
      <c s="7" t="s">
        <v>58</v>
      </c>
      <c s="7" t="s">
        <v>987</v>
      </c>
      <c s="7" t="s">
        <v>207</v>
      </c>
      <c s="10">
        <v>5.2</v>
      </c>
      <c s="14"/>
      <c s="13">
        <f>ROUND((H402*G402),2)</f>
      </c>
      <c r="O402">
        <f>rekapitulace!H8</f>
      </c>
      <c>
        <f>O402/100*I402</f>
      </c>
    </row>
    <row r="403" spans="5:5" ht="25.5">
      <c r="E403" s="15" t="s">
        <v>951</v>
      </c>
    </row>
    <row r="404" spans="5:5" ht="409.5">
      <c r="E404" s="15" t="s">
        <v>634</v>
      </c>
    </row>
    <row r="405" spans="1:16" ht="12.75" customHeight="1">
      <c r="A405" s="16"/>
      <c s="16"/>
      <c s="16" t="s">
        <v>42</v>
      </c>
      <c s="16"/>
      <c s="16" t="s">
        <v>200</v>
      </c>
      <c s="16"/>
      <c s="16"/>
      <c s="16"/>
      <c s="16">
        <f>SUM(I342:I404)</f>
      </c>
      <c r="P405">
        <f>ROUND(SUM(P342:P404),2)</f>
      </c>
    </row>
    <row r="407" spans="1:9" ht="12.75" customHeight="1">
      <c r="A407" s="9"/>
      <c s="9"/>
      <c s="9" t="s">
        <v>43</v>
      </c>
      <c s="9"/>
      <c s="9" t="s">
        <v>204</v>
      </c>
      <c s="9"/>
      <c s="11"/>
      <c s="9"/>
      <c s="11"/>
    </row>
    <row r="408" spans="1:16" ht="12.75">
      <c r="A408" s="7">
        <v>125</v>
      </c>
      <c s="7" t="s">
        <v>46</v>
      </c>
      <c s="7" t="s">
        <v>988</v>
      </c>
      <c s="7" t="s">
        <v>58</v>
      </c>
      <c s="7" t="s">
        <v>989</v>
      </c>
      <c s="7" t="s">
        <v>207</v>
      </c>
      <c s="10">
        <v>21</v>
      </c>
      <c s="14"/>
      <c s="13">
        <f>ROUND((H408*G408),2)</f>
      </c>
      <c r="O408">
        <f>rekapitulace!H8</f>
      </c>
      <c>
        <f>O408/100*I408</f>
      </c>
    </row>
    <row r="409" spans="5:5" ht="25.5">
      <c r="E409" s="15" t="s">
        <v>990</v>
      </c>
    </row>
    <row r="410" spans="5:5" ht="382.5">
      <c r="E410" s="15" t="s">
        <v>991</v>
      </c>
    </row>
    <row r="411" spans="1:16" ht="12.75">
      <c r="A411" s="7">
        <v>126</v>
      </c>
      <c s="7" t="s">
        <v>46</v>
      </c>
      <c s="7" t="s">
        <v>638</v>
      </c>
      <c s="7" t="s">
        <v>58</v>
      </c>
      <c s="7" t="s">
        <v>639</v>
      </c>
      <c s="7" t="s">
        <v>207</v>
      </c>
      <c s="10">
        <v>172</v>
      </c>
      <c s="14"/>
      <c s="13">
        <f>ROUND((H411*G411),2)</f>
      </c>
      <c r="O411">
        <f>rekapitulace!H8</f>
      </c>
      <c>
        <f>O411/100*I411</f>
      </c>
    </row>
    <row r="412" spans="5:5" ht="25.5">
      <c r="E412" s="15" t="s">
        <v>992</v>
      </c>
    </row>
    <row r="413" spans="5:5" ht="409.5">
      <c r="E413" s="15" t="s">
        <v>641</v>
      </c>
    </row>
    <row r="414" spans="1:16" ht="12.75">
      <c r="A414" s="7">
        <v>127</v>
      </c>
      <c s="7" t="s">
        <v>46</v>
      </c>
      <c s="7" t="s">
        <v>646</v>
      </c>
      <c s="7" t="s">
        <v>58</v>
      </c>
      <c s="7" t="s">
        <v>647</v>
      </c>
      <c s="7" t="s">
        <v>73</v>
      </c>
      <c s="10">
        <v>83</v>
      </c>
      <c s="14"/>
      <c s="13">
        <f>ROUND((H414*G414),2)</f>
      </c>
      <c r="O414">
        <f>rekapitulace!H8</f>
      </c>
      <c>
        <f>O414/100*I414</f>
      </c>
    </row>
    <row r="415" spans="5:5" ht="127.5">
      <c r="E415" s="15" t="s">
        <v>993</v>
      </c>
    </row>
    <row r="416" spans="5:5" ht="255">
      <c r="E416" s="15" t="s">
        <v>649</v>
      </c>
    </row>
    <row r="417" spans="1:16" ht="12.75">
      <c r="A417" s="7">
        <v>128</v>
      </c>
      <c s="7" t="s">
        <v>46</v>
      </c>
      <c s="7" t="s">
        <v>650</v>
      </c>
      <c s="7" t="s">
        <v>58</v>
      </c>
      <c s="7" t="s">
        <v>651</v>
      </c>
      <c s="7" t="s">
        <v>73</v>
      </c>
      <c s="10">
        <v>11</v>
      </c>
      <c s="14"/>
      <c s="13">
        <f>ROUND((H417*G417),2)</f>
      </c>
      <c r="O417">
        <f>rekapitulace!H8</f>
      </c>
      <c>
        <f>O417/100*I417</f>
      </c>
    </row>
    <row r="418" spans="5:5" ht="25.5">
      <c r="E418" s="15" t="s">
        <v>994</v>
      </c>
    </row>
    <row r="419" spans="5:5" ht="255">
      <c r="E419" s="15" t="s">
        <v>649</v>
      </c>
    </row>
    <row r="420" spans="1:16" ht="12.75">
      <c r="A420" s="7">
        <v>129</v>
      </c>
      <c s="7" t="s">
        <v>46</v>
      </c>
      <c s="7" t="s">
        <v>653</v>
      </c>
      <c s="7" t="s">
        <v>58</v>
      </c>
      <c s="7" t="s">
        <v>995</v>
      </c>
      <c s="7" t="s">
        <v>73</v>
      </c>
      <c s="10">
        <v>11</v>
      </c>
      <c s="14"/>
      <c s="13">
        <f>ROUND((H420*G420),2)</f>
      </c>
      <c r="O420">
        <f>rekapitulace!H8</f>
      </c>
      <c>
        <f>O420/100*I420</f>
      </c>
    </row>
    <row r="421" spans="5:5" ht="25.5">
      <c r="E421" s="15" t="s">
        <v>994</v>
      </c>
    </row>
    <row r="422" spans="5:5" ht="140.25">
      <c r="E422" s="15" t="s">
        <v>656</v>
      </c>
    </row>
    <row r="423" spans="1:16" ht="12.75">
      <c r="A423" s="7">
        <v>130</v>
      </c>
      <c s="7" t="s">
        <v>46</v>
      </c>
      <c s="7" t="s">
        <v>660</v>
      </c>
      <c s="7" t="s">
        <v>58</v>
      </c>
      <c s="7" t="s">
        <v>996</v>
      </c>
      <c s="7" t="s">
        <v>73</v>
      </c>
      <c s="10">
        <v>4</v>
      </c>
      <c s="14"/>
      <c s="13">
        <f>ROUND((H423*G423),2)</f>
      </c>
      <c r="O423">
        <f>rekapitulace!H8</f>
      </c>
      <c>
        <f>O423/100*I423</f>
      </c>
    </row>
    <row r="424" spans="5:5" ht="114.75">
      <c r="E424" s="15" t="s">
        <v>662</v>
      </c>
    </row>
    <row r="425" spans="5:5" ht="165.75">
      <c r="E425" s="15" t="s">
        <v>663</v>
      </c>
    </row>
    <row r="426" spans="1:16" ht="12.75">
      <c r="A426" s="7">
        <v>131</v>
      </c>
      <c s="7" t="s">
        <v>46</v>
      </c>
      <c s="7" t="s">
        <v>664</v>
      </c>
      <c s="7" t="s">
        <v>58</v>
      </c>
      <c s="7" t="s">
        <v>665</v>
      </c>
      <c s="7" t="s">
        <v>73</v>
      </c>
      <c s="10">
        <v>2</v>
      </c>
      <c s="14"/>
      <c s="13">
        <f>ROUND((H426*G426),2)</f>
      </c>
      <c r="O426">
        <f>rekapitulace!H8</f>
      </c>
      <c>
        <f>O426/100*I426</f>
      </c>
    </row>
    <row r="427" spans="5:5" ht="51">
      <c r="E427" s="15" t="s">
        <v>666</v>
      </c>
    </row>
    <row r="428" spans="5:5" ht="165.75">
      <c r="E428" s="15" t="s">
        <v>663</v>
      </c>
    </row>
    <row r="429" spans="1:16" ht="12.75">
      <c r="A429" s="7">
        <v>132</v>
      </c>
      <c s="7" t="s">
        <v>46</v>
      </c>
      <c s="7" t="s">
        <v>997</v>
      </c>
      <c s="7" t="s">
        <v>58</v>
      </c>
      <c s="7" t="s">
        <v>998</v>
      </c>
      <c s="7" t="s">
        <v>73</v>
      </c>
      <c s="10">
        <v>46</v>
      </c>
      <c s="14"/>
      <c s="13">
        <f>ROUND((H429*G429),2)</f>
      </c>
      <c r="O429">
        <f>rekapitulace!H8</f>
      </c>
      <c>
        <f>O429/100*I429</f>
      </c>
    </row>
    <row r="430" spans="5:5" ht="25.5">
      <c r="E430" s="15" t="s">
        <v>999</v>
      </c>
    </row>
    <row r="431" spans="5:5" ht="102">
      <c r="E431" s="15" t="s">
        <v>1000</v>
      </c>
    </row>
    <row r="432" spans="1:16" ht="12.75">
      <c r="A432" s="7">
        <v>133</v>
      </c>
      <c s="7" t="s">
        <v>46</v>
      </c>
      <c s="7" t="s">
        <v>667</v>
      </c>
      <c s="7" t="s">
        <v>58</v>
      </c>
      <c s="7" t="s">
        <v>1001</v>
      </c>
      <c s="7" t="s">
        <v>130</v>
      </c>
      <c s="10">
        <v>2.4</v>
      </c>
      <c s="14"/>
      <c s="13">
        <f>ROUND((H432*G432),2)</f>
      </c>
      <c r="O432">
        <f>rekapitulace!H8</f>
      </c>
      <c>
        <f>O432/100*I432</f>
      </c>
    </row>
    <row r="433" spans="5:5" ht="25.5">
      <c r="E433" s="15" t="s">
        <v>1002</v>
      </c>
    </row>
    <row r="434" spans="5:5" ht="242.25">
      <c r="E434" s="15" t="s">
        <v>670</v>
      </c>
    </row>
    <row r="435" spans="1:16" ht="12.75">
      <c r="A435" s="7">
        <v>134</v>
      </c>
      <c s="7" t="s">
        <v>46</v>
      </c>
      <c s="7" t="s">
        <v>675</v>
      </c>
      <c s="7" t="s">
        <v>58</v>
      </c>
      <c s="7" t="s">
        <v>676</v>
      </c>
      <c s="7" t="s">
        <v>207</v>
      </c>
      <c s="10">
        <v>1469</v>
      </c>
      <c s="14"/>
      <c s="13">
        <f>ROUND((H435*G435),2)</f>
      </c>
      <c r="O435">
        <f>rekapitulace!H8</f>
      </c>
      <c>
        <f>O435/100*I435</f>
      </c>
    </row>
    <row r="436" spans="5:5" ht="38.25">
      <c r="E436" s="15" t="s">
        <v>1003</v>
      </c>
    </row>
    <row r="437" spans="5:5" ht="255">
      <c r="E437" s="15" t="s">
        <v>674</v>
      </c>
    </row>
    <row r="438" spans="1:16" ht="12.75">
      <c r="A438" s="7">
        <v>135</v>
      </c>
      <c s="7" t="s">
        <v>46</v>
      </c>
      <c s="7" t="s">
        <v>680</v>
      </c>
      <c s="7" t="s">
        <v>58</v>
      </c>
      <c s="7" t="s">
        <v>681</v>
      </c>
      <c s="7" t="s">
        <v>207</v>
      </c>
      <c s="10">
        <v>38</v>
      </c>
      <c s="14"/>
      <c s="13">
        <f>ROUND((H438*G438),2)</f>
      </c>
      <c r="O438">
        <f>rekapitulace!H8</f>
      </c>
      <c>
        <f>O438/100*I438</f>
      </c>
    </row>
    <row r="439" spans="5:5" ht="25.5">
      <c r="E439" s="15" t="s">
        <v>1004</v>
      </c>
    </row>
    <row r="440" spans="5:5" ht="255">
      <c r="E440" s="15" t="s">
        <v>674</v>
      </c>
    </row>
    <row r="441" spans="1:16" ht="12.75">
      <c r="A441" s="7">
        <v>136</v>
      </c>
      <c s="7" t="s">
        <v>46</v>
      </c>
      <c s="7" t="s">
        <v>683</v>
      </c>
      <c s="7" t="s">
        <v>58</v>
      </c>
      <c s="7" t="s">
        <v>1005</v>
      </c>
      <c s="7" t="s">
        <v>207</v>
      </c>
      <c s="10">
        <v>35.5</v>
      </c>
      <c s="14"/>
      <c s="13">
        <f>ROUND((H441*G441),2)</f>
      </c>
      <c r="O441">
        <f>rekapitulace!H8</f>
      </c>
      <c>
        <f>O441/100*I441</f>
      </c>
    </row>
    <row r="442" spans="5:5" ht="25.5">
      <c r="E442" s="15" t="s">
        <v>1006</v>
      </c>
    </row>
    <row r="443" spans="5:5" ht="255">
      <c r="E443" s="15" t="s">
        <v>686</v>
      </c>
    </row>
    <row r="444" spans="1:16" ht="12.75">
      <c r="A444" s="7">
        <v>137</v>
      </c>
      <c s="7" t="s">
        <v>46</v>
      </c>
      <c s="7" t="s">
        <v>1007</v>
      </c>
      <c s="7" t="s">
        <v>58</v>
      </c>
      <c s="7" t="s">
        <v>1008</v>
      </c>
      <c s="7" t="s">
        <v>130</v>
      </c>
      <c s="10">
        <v>60.268</v>
      </c>
      <c s="14"/>
      <c s="13">
        <f>ROUND((H444*G444),2)</f>
      </c>
      <c r="O444">
        <f>rekapitulace!H8</f>
      </c>
      <c>
        <f>O444/100*I444</f>
      </c>
    </row>
    <row r="445" spans="5:5" ht="267.75">
      <c r="E445" s="15" t="s">
        <v>1009</v>
      </c>
    </row>
    <row r="446" spans="5:5" ht="409.5">
      <c r="E446" s="15" t="s">
        <v>1010</v>
      </c>
    </row>
    <row r="447" spans="1:16" ht="12.75">
      <c r="A447" s="7">
        <v>138</v>
      </c>
      <c s="7" t="s">
        <v>46</v>
      </c>
      <c s="7" t="s">
        <v>1011</v>
      </c>
      <c s="7" t="s">
        <v>58</v>
      </c>
      <c s="7" t="s">
        <v>1012</v>
      </c>
      <c s="7" t="s">
        <v>207</v>
      </c>
      <c s="10">
        <v>30.5</v>
      </c>
      <c s="14"/>
      <c s="13">
        <f>ROUND((H447*G447),2)</f>
      </c>
      <c r="O447">
        <f>rekapitulace!H8</f>
      </c>
      <c>
        <f>O447/100*I447</f>
      </c>
    </row>
    <row r="448" spans="5:5" ht="25.5">
      <c r="E448" s="15" t="s">
        <v>1013</v>
      </c>
    </row>
    <row r="449" spans="5:5" ht="344.25">
      <c r="E449" s="15" t="s">
        <v>690</v>
      </c>
    </row>
    <row r="450" spans="1:16" ht="12.75">
      <c r="A450" s="7">
        <v>139</v>
      </c>
      <c s="7" t="s">
        <v>46</v>
      </c>
      <c s="7" t="s">
        <v>1014</v>
      </c>
      <c s="7" t="s">
        <v>58</v>
      </c>
      <c s="7" t="s">
        <v>1015</v>
      </c>
      <c s="7" t="s">
        <v>207</v>
      </c>
      <c s="10">
        <v>7</v>
      </c>
      <c s="14"/>
      <c s="13">
        <f>ROUND((H450*G450),2)</f>
      </c>
      <c r="O450">
        <f>rekapitulace!H8</f>
      </c>
      <c>
        <f>O450/100*I450</f>
      </c>
    </row>
    <row r="451" spans="5:5" ht="25.5">
      <c r="E451" s="15" t="s">
        <v>574</v>
      </c>
    </row>
    <row r="452" spans="5:5" ht="357">
      <c r="E452" s="15" t="s">
        <v>1016</v>
      </c>
    </row>
    <row r="453" spans="1:16" ht="12.75">
      <c r="A453" s="7">
        <v>140</v>
      </c>
      <c s="7" t="s">
        <v>46</v>
      </c>
      <c s="7" t="s">
        <v>694</v>
      </c>
      <c s="7" t="s">
        <v>58</v>
      </c>
      <c s="7" t="s">
        <v>1017</v>
      </c>
      <c s="7" t="s">
        <v>207</v>
      </c>
      <c s="10">
        <v>1491</v>
      </c>
      <c s="14"/>
      <c s="13">
        <f>ROUND((H453*G453),2)</f>
      </c>
      <c r="O453">
        <f>rekapitulace!H8</f>
      </c>
      <c>
        <f>O453/100*I453</f>
      </c>
    </row>
    <row r="454" spans="5:5" ht="38.25">
      <c r="E454" s="15" t="s">
        <v>734</v>
      </c>
    </row>
    <row r="455" spans="5:5" ht="242.25">
      <c r="E455" s="15" t="s">
        <v>697</v>
      </c>
    </row>
    <row r="456" spans="1:16" ht="12.75">
      <c r="A456" s="7">
        <v>141</v>
      </c>
      <c s="7" t="s">
        <v>46</v>
      </c>
      <c s="7" t="s">
        <v>698</v>
      </c>
      <c s="7" t="s">
        <v>58</v>
      </c>
      <c s="7" t="s">
        <v>699</v>
      </c>
      <c s="7" t="s">
        <v>207</v>
      </c>
      <c s="10">
        <v>1491</v>
      </c>
      <c s="14"/>
      <c s="13">
        <f>ROUND((H456*G456),2)</f>
      </c>
      <c r="O456">
        <f>rekapitulace!H8</f>
      </c>
      <c>
        <f>O456/100*I456</f>
      </c>
    </row>
    <row r="457" spans="5:5" ht="38.25">
      <c r="E457" s="15" t="s">
        <v>734</v>
      </c>
    </row>
    <row r="458" spans="5:5" ht="204">
      <c r="E458" s="15" t="s">
        <v>700</v>
      </c>
    </row>
    <row r="459" spans="1:16" ht="12.75">
      <c r="A459" s="7">
        <v>142</v>
      </c>
      <c s="7" t="s">
        <v>46</v>
      </c>
      <c s="7" t="s">
        <v>1018</v>
      </c>
      <c s="7" t="s">
        <v>58</v>
      </c>
      <c s="7" t="s">
        <v>1019</v>
      </c>
      <c s="7" t="s">
        <v>207</v>
      </c>
      <c s="10">
        <v>6.5</v>
      </c>
      <c s="14"/>
      <c s="13">
        <f>ROUND((H459*G459),2)</f>
      </c>
      <c r="O459">
        <f>rekapitulace!H8</f>
      </c>
      <c>
        <f>O459/100*I459</f>
      </c>
    </row>
    <row r="460" spans="5:5" ht="25.5">
      <c r="E460" s="15" t="s">
        <v>1020</v>
      </c>
    </row>
    <row r="461" spans="5:5" ht="409.5">
      <c r="E461" s="15" t="s">
        <v>1021</v>
      </c>
    </row>
    <row r="462" spans="1:16" ht="12.75">
      <c r="A462" s="7">
        <v>143</v>
      </c>
      <c s="7" t="s">
        <v>46</v>
      </c>
      <c s="7" t="s">
        <v>701</v>
      </c>
      <c s="7" t="s">
        <v>25</v>
      </c>
      <c s="7" t="s">
        <v>1022</v>
      </c>
      <c s="7" t="s">
        <v>207</v>
      </c>
      <c s="10">
        <v>17</v>
      </c>
      <c s="14"/>
      <c s="13">
        <f>ROUND((H462*G462),2)</f>
      </c>
      <c r="O462">
        <f>rekapitulace!H8</f>
      </c>
      <c>
        <f>O462/100*I462</f>
      </c>
    </row>
    <row r="463" spans="5:5" ht="25.5">
      <c r="E463" s="15" t="s">
        <v>1023</v>
      </c>
    </row>
    <row r="464" spans="5:5" ht="409.5">
      <c r="E464" s="15" t="s">
        <v>704</v>
      </c>
    </row>
    <row r="465" spans="1:16" ht="12.75">
      <c r="A465" s="7">
        <v>144</v>
      </c>
      <c s="7" t="s">
        <v>46</v>
      </c>
      <c s="7" t="s">
        <v>701</v>
      </c>
      <c s="7" t="s">
        <v>36</v>
      </c>
      <c s="7" t="s">
        <v>1024</v>
      </c>
      <c s="7" t="s">
        <v>207</v>
      </c>
      <c s="10">
        <v>119</v>
      </c>
      <c s="14"/>
      <c s="13">
        <f>ROUND((H465*G465),2)</f>
      </c>
      <c r="O465">
        <f>rekapitulace!H8</f>
      </c>
      <c>
        <f>O465/100*I465</f>
      </c>
    </row>
    <row r="466" spans="5:5" ht="25.5">
      <c r="E466" s="15" t="s">
        <v>1025</v>
      </c>
    </row>
    <row r="467" spans="5:5" ht="409.5">
      <c r="E467" s="15" t="s">
        <v>704</v>
      </c>
    </row>
    <row r="468" spans="1:16" ht="12.75">
      <c r="A468" s="7">
        <v>145</v>
      </c>
      <c s="7" t="s">
        <v>46</v>
      </c>
      <c s="7" t="s">
        <v>701</v>
      </c>
      <c s="7" t="s">
        <v>37</v>
      </c>
      <c s="7" t="s">
        <v>1026</v>
      </c>
      <c s="7" t="s">
        <v>207</v>
      </c>
      <c s="10">
        <v>242</v>
      </c>
      <c s="14"/>
      <c s="13">
        <f>ROUND((H468*G468),2)</f>
      </c>
      <c r="O468">
        <f>rekapitulace!H8</f>
      </c>
      <c>
        <f>O468/100*I468</f>
      </c>
    </row>
    <row r="469" spans="5:5" ht="38.25">
      <c r="E469" s="15" t="s">
        <v>1027</v>
      </c>
    </row>
    <row r="470" spans="5:5" ht="409.5">
      <c r="E470" s="15" t="s">
        <v>704</v>
      </c>
    </row>
    <row r="471" spans="1:16" ht="12.75">
      <c r="A471" s="7">
        <v>146</v>
      </c>
      <c s="7" t="s">
        <v>46</v>
      </c>
      <c s="7" t="s">
        <v>1028</v>
      </c>
      <c s="7" t="s">
        <v>58</v>
      </c>
      <c s="7" t="s">
        <v>1029</v>
      </c>
      <c s="7" t="s">
        <v>207</v>
      </c>
      <c s="10">
        <v>22</v>
      </c>
      <c s="14"/>
      <c s="13">
        <f>ROUND((H471*G471),2)</f>
      </c>
      <c r="O471">
        <f>rekapitulace!H8</f>
      </c>
      <c>
        <f>O471/100*I471</f>
      </c>
    </row>
    <row r="472" spans="5:5" ht="25.5">
      <c r="E472" s="15" t="s">
        <v>1030</v>
      </c>
    </row>
    <row r="473" spans="5:5" ht="409.5">
      <c r="E473" s="15" t="s">
        <v>704</v>
      </c>
    </row>
    <row r="474" spans="1:16" ht="12.75">
      <c r="A474" s="7">
        <v>147</v>
      </c>
      <c s="7" t="s">
        <v>46</v>
      </c>
      <c s="7" t="s">
        <v>1031</v>
      </c>
      <c s="7" t="s">
        <v>58</v>
      </c>
      <c s="7" t="s">
        <v>1032</v>
      </c>
      <c s="7" t="s">
        <v>207</v>
      </c>
      <c s="10">
        <v>7</v>
      </c>
      <c s="14"/>
      <c s="13">
        <f>ROUND((H474*G474),2)</f>
      </c>
      <c r="O474">
        <f>rekapitulace!H8</f>
      </c>
      <c>
        <f>O474/100*I474</f>
      </c>
    </row>
    <row r="475" spans="5:5" ht="25.5">
      <c r="E475" s="15" t="s">
        <v>574</v>
      </c>
    </row>
    <row r="476" spans="5:5" ht="409.5">
      <c r="E476" s="15" t="s">
        <v>1033</v>
      </c>
    </row>
    <row r="477" spans="1:16" ht="12.75">
      <c r="A477" s="7">
        <v>148</v>
      </c>
      <c s="7" t="s">
        <v>46</v>
      </c>
      <c s="7" t="s">
        <v>711</v>
      </c>
      <c s="7" t="s">
        <v>58</v>
      </c>
      <c s="7" t="s">
        <v>712</v>
      </c>
      <c s="7" t="s">
        <v>130</v>
      </c>
      <c s="10">
        <v>0.4</v>
      </c>
      <c s="14"/>
      <c s="13">
        <f>ROUND((H477*G477),2)</f>
      </c>
      <c r="O477">
        <f>rekapitulace!H8</f>
      </c>
      <c>
        <f>O477/100*I477</f>
      </c>
    </row>
    <row r="478" spans="5:5" ht="63.75">
      <c r="E478" s="15" t="s">
        <v>713</v>
      </c>
    </row>
    <row r="479" spans="5:5" ht="409.5">
      <c r="E479" s="15" t="s">
        <v>714</v>
      </c>
    </row>
    <row r="480" spans="1:16" ht="12.75">
      <c r="A480" s="7">
        <v>149</v>
      </c>
      <c s="7" t="s">
        <v>46</v>
      </c>
      <c s="7" t="s">
        <v>1034</v>
      </c>
      <c s="7" t="s">
        <v>58</v>
      </c>
      <c s="7" t="s">
        <v>1035</v>
      </c>
      <c s="7" t="s">
        <v>130</v>
      </c>
      <c s="10">
        <v>85.335</v>
      </c>
      <c s="14"/>
      <c s="13">
        <f>ROUND((H480*G480),2)</f>
      </c>
      <c r="O480">
        <f>rekapitulace!H8</f>
      </c>
      <c>
        <f>O480/100*I480</f>
      </c>
    </row>
    <row r="481" spans="5:5" ht="409.5">
      <c r="E481" s="15" t="s">
        <v>1036</v>
      </c>
    </row>
    <row r="482" spans="5:5" ht="409.5">
      <c r="E482" s="15" t="s">
        <v>714</v>
      </c>
    </row>
    <row r="483" spans="1:16" ht="12.75">
      <c r="A483" s="7">
        <v>150</v>
      </c>
      <c s="7" t="s">
        <v>46</v>
      </c>
      <c s="7" t="s">
        <v>1037</v>
      </c>
      <c s="7" t="s">
        <v>58</v>
      </c>
      <c s="7" t="s">
        <v>1038</v>
      </c>
      <c s="7" t="s">
        <v>207</v>
      </c>
      <c s="10">
        <v>28</v>
      </c>
      <c s="14"/>
      <c s="13">
        <f>ROUND((H483*G483),2)</f>
      </c>
      <c r="O483">
        <f>rekapitulace!H8</f>
      </c>
      <c>
        <f>O483/100*I483</f>
      </c>
    </row>
    <row r="484" spans="5:5" ht="38.25">
      <c r="E484" s="15" t="s">
        <v>1039</v>
      </c>
    </row>
    <row r="485" spans="5:5" ht="409.5">
      <c r="E485" s="15" t="s">
        <v>1040</v>
      </c>
    </row>
    <row r="486" spans="1:16" ht="12.75">
      <c r="A486" s="7">
        <v>151</v>
      </c>
      <c s="7" t="s">
        <v>46</v>
      </c>
      <c s="7" t="s">
        <v>205</v>
      </c>
      <c s="7" t="s">
        <v>58</v>
      </c>
      <c s="7" t="s">
        <v>1041</v>
      </c>
      <c s="7" t="s">
        <v>207</v>
      </c>
      <c s="10">
        <v>55</v>
      </c>
      <c s="14"/>
      <c s="13">
        <f>ROUND((H486*G486),2)</f>
      </c>
      <c r="O486">
        <f>rekapitulace!H8</f>
      </c>
      <c>
        <f>O486/100*I486</f>
      </c>
    </row>
    <row r="487" spans="5:5" ht="25.5">
      <c r="E487" s="15" t="s">
        <v>1042</v>
      </c>
    </row>
    <row r="488" spans="5:5" ht="409.5">
      <c r="E488" s="15" t="s">
        <v>1043</v>
      </c>
    </row>
    <row r="489" spans="1:16" ht="12.75">
      <c r="A489" s="7">
        <v>152</v>
      </c>
      <c s="7" t="s">
        <v>46</v>
      </c>
      <c s="7" t="s">
        <v>210</v>
      </c>
      <c s="7" t="s">
        <v>58</v>
      </c>
      <c s="7" t="s">
        <v>1044</v>
      </c>
      <c s="7" t="s">
        <v>73</v>
      </c>
      <c s="10">
        <v>2</v>
      </c>
      <c s="14"/>
      <c s="13">
        <f>ROUND((H489*G489),2)</f>
      </c>
      <c r="O489">
        <f>rekapitulace!H8</f>
      </c>
      <c>
        <f>O489/100*I489</f>
      </c>
    </row>
    <row r="490" spans="5:5" ht="25.5">
      <c r="E490" s="15" t="s">
        <v>76</v>
      </c>
    </row>
    <row r="491" spans="5:5" ht="409.5">
      <c r="E491" s="15" t="s">
        <v>213</v>
      </c>
    </row>
    <row r="492" spans="1:16" ht="12.75">
      <c r="A492" s="7">
        <v>153</v>
      </c>
      <c s="7" t="s">
        <v>46</v>
      </c>
      <c s="7" t="s">
        <v>1045</v>
      </c>
      <c s="7" t="s">
        <v>58</v>
      </c>
      <c s="7" t="s">
        <v>1046</v>
      </c>
      <c s="7" t="s">
        <v>130</v>
      </c>
      <c s="10">
        <v>2.325</v>
      </c>
      <c s="14"/>
      <c s="13">
        <f>ROUND((H492*G492),2)</f>
      </c>
      <c r="O492">
        <f>rekapitulace!H8</f>
      </c>
      <c>
        <f>O492/100*I492</f>
      </c>
    </row>
    <row r="493" spans="5:5" ht="76.5">
      <c r="E493" s="15" t="s">
        <v>1047</v>
      </c>
    </row>
    <row r="494" spans="5:5" ht="409.5">
      <c r="E494" s="15" t="s">
        <v>1048</v>
      </c>
    </row>
    <row r="495" spans="1:16" ht="12.75">
      <c r="A495" s="7">
        <v>154</v>
      </c>
      <c s="7" t="s">
        <v>46</v>
      </c>
      <c s="7" t="s">
        <v>1049</v>
      </c>
      <c s="7" t="s">
        <v>58</v>
      </c>
      <c s="7" t="s">
        <v>1050</v>
      </c>
      <c s="7" t="s">
        <v>207</v>
      </c>
      <c s="10">
        <v>26</v>
      </c>
      <c s="14"/>
      <c s="13">
        <f>ROUND((H495*G495),2)</f>
      </c>
      <c r="O495">
        <f>rekapitulace!H8</f>
      </c>
      <c>
        <f>O495/100*I495</f>
      </c>
    </row>
    <row r="496" spans="5:5" ht="25.5">
      <c r="E496" s="15" t="s">
        <v>1051</v>
      </c>
    </row>
    <row r="497" spans="5:5" ht="409.5">
      <c r="E497" s="15" t="s">
        <v>1052</v>
      </c>
    </row>
    <row r="498" spans="1:16" ht="12.75" customHeight="1">
      <c r="A498" s="16"/>
      <c s="16"/>
      <c s="16" t="s">
        <v>43</v>
      </c>
      <c s="16"/>
      <c s="16" t="s">
        <v>204</v>
      </c>
      <c s="16"/>
      <c s="16"/>
      <c s="16"/>
      <c s="16">
        <f>SUM(I408:I497)</f>
      </c>
      <c r="P498">
        <f>ROUND(SUM(P408:P497),2)</f>
      </c>
    </row>
    <row r="500" spans="1:16" ht="12.75" customHeight="1">
      <c r="A500" s="16"/>
      <c s="16"/>
      <c s="16"/>
      <c s="16"/>
      <c s="16" t="s">
        <v>105</v>
      </c>
      <c s="16"/>
      <c s="16"/>
      <c s="16"/>
      <c s="16">
        <f>+I24+I165+I210+I228+I267+I318+I339+I405+I498</f>
      </c>
      <c r="P500">
        <f>+P24+P165+P210+P228+P267+P318+P339+P405+P498</f>
      </c>
    </row>
    <row r="502" spans="1:9" ht="12.75" customHeight="1">
      <c r="A502" s="9" t="s">
        <v>106</v>
      </c>
      <c s="9"/>
      <c s="9"/>
      <c s="9"/>
      <c s="9"/>
      <c s="9"/>
      <c s="9"/>
      <c s="9"/>
      <c s="9"/>
    </row>
    <row r="503" spans="1:9" ht="12.75" customHeight="1">
      <c r="A503" s="9"/>
      <c s="9"/>
      <c s="9"/>
      <c s="9"/>
      <c s="9" t="s">
        <v>107</v>
      </c>
      <c s="9"/>
      <c s="9"/>
      <c s="9"/>
      <c s="9"/>
    </row>
    <row r="504" spans="1:16" ht="12.75" customHeight="1">
      <c r="A504" s="16"/>
      <c s="16"/>
      <c s="16"/>
      <c s="16"/>
      <c s="16" t="s">
        <v>108</v>
      </c>
      <c s="16"/>
      <c s="16"/>
      <c s="16"/>
      <c s="16">
        <v>0</v>
      </c>
      <c r="P504">
        <v>0</v>
      </c>
    </row>
    <row r="505" spans="1:9" ht="12.75" customHeight="1">
      <c r="A505" s="16"/>
      <c s="16"/>
      <c s="16"/>
      <c s="16"/>
      <c s="16" t="s">
        <v>109</v>
      </c>
      <c s="16"/>
      <c s="16"/>
      <c s="16"/>
      <c s="16"/>
    </row>
    <row r="506" spans="1:16" ht="12.75" customHeight="1">
      <c r="A506" s="16"/>
      <c s="16"/>
      <c s="16"/>
      <c s="16"/>
      <c s="16" t="s">
        <v>110</v>
      </c>
      <c s="16"/>
      <c s="16"/>
      <c s="16"/>
      <c s="16">
        <v>0</v>
      </c>
      <c r="P506">
        <v>0</v>
      </c>
    </row>
    <row r="507" spans="1:16" ht="12.75" customHeight="1">
      <c r="A507" s="16"/>
      <c s="16"/>
      <c s="16"/>
      <c s="16"/>
      <c s="16" t="s">
        <v>111</v>
      </c>
      <c s="16"/>
      <c s="16"/>
      <c s="16"/>
      <c s="16">
        <f>I504+I506</f>
      </c>
      <c r="P507">
        <f>P504+P506</f>
      </c>
    </row>
    <row r="509" spans="1:16" ht="12.75" customHeight="1">
      <c r="A509" s="16"/>
      <c s="16"/>
      <c s="16"/>
      <c s="16"/>
      <c s="16" t="s">
        <v>111</v>
      </c>
      <c s="16"/>
      <c s="16"/>
      <c s="16"/>
      <c s="16">
        <f>I500+I507</f>
      </c>
      <c r="P509">
        <f>P500+P507</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13.xml><?xml version="1.0" encoding="utf-8"?>
<worksheet xmlns="http://schemas.openxmlformats.org/spreadsheetml/2006/main" xmlns:r="http://schemas.openxmlformats.org/officeDocument/2006/relationships">
  <sheetPr>
    <pageSetUpPr fitToPage="1"/>
  </sheetPr>
  <dimension ref="A1:P314"/>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1053</v>
      </c>
      <c s="5"/>
      <c s="5" t="s">
        <v>1054</v>
      </c>
    </row>
    <row r="6" spans="1:5" ht="12.75" customHeight="1">
      <c r="A6" t="s">
        <v>17</v>
      </c>
      <c r="C6" s="5" t="s">
        <v>1053</v>
      </c>
      <c s="5"/>
      <c s="5" t="s">
        <v>1054</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165</v>
      </c>
      <c s="7" t="s">
        <v>25</v>
      </c>
      <c s="7" t="s">
        <v>717</v>
      </c>
      <c s="7" t="s">
        <v>167</v>
      </c>
      <c s="10">
        <v>668.052</v>
      </c>
      <c s="14"/>
      <c s="13">
        <f>ROUND((H12*G12),2)</f>
      </c>
      <c r="O12">
        <f>rekapitulace!H8</f>
      </c>
      <c>
        <f>O12/100*I12</f>
      </c>
    </row>
    <row r="13" spans="5:5" ht="63.75">
      <c r="E13" s="15" t="s">
        <v>1055</v>
      </c>
    </row>
    <row r="14" spans="5:5" ht="153">
      <c r="E14" s="15" t="s">
        <v>169</v>
      </c>
    </row>
    <row r="15" spans="1:16" ht="12.75">
      <c r="A15" s="7">
        <v>2</v>
      </c>
      <c s="7" t="s">
        <v>46</v>
      </c>
      <c s="7" t="s">
        <v>165</v>
      </c>
      <c s="7" t="s">
        <v>37</v>
      </c>
      <c s="7" t="s">
        <v>721</v>
      </c>
      <c s="7" t="s">
        <v>167</v>
      </c>
      <c s="10">
        <v>3190.16</v>
      </c>
      <c s="14"/>
      <c s="13">
        <f>ROUND((H15*G15),2)</f>
      </c>
      <c r="O15">
        <f>rekapitulace!H8</f>
      </c>
      <c>
        <f>O15/100*I15</f>
      </c>
    </row>
    <row r="16" spans="5:5" ht="267.75">
      <c r="E16" s="15" t="s">
        <v>1056</v>
      </c>
    </row>
    <row r="17" spans="5:5" ht="153">
      <c r="E17" s="15" t="s">
        <v>169</v>
      </c>
    </row>
    <row r="18" spans="1:16" ht="12.75">
      <c r="A18" s="7">
        <v>3</v>
      </c>
      <c s="7" t="s">
        <v>46</v>
      </c>
      <c s="7" t="s">
        <v>165</v>
      </c>
      <c s="7" t="s">
        <v>38</v>
      </c>
      <c s="7" t="s">
        <v>1057</v>
      </c>
      <c s="7" t="s">
        <v>167</v>
      </c>
      <c s="10">
        <v>52.356</v>
      </c>
      <c s="14"/>
      <c s="13">
        <f>ROUND((H18*G18),2)</f>
      </c>
      <c r="O18">
        <f>rekapitulace!H8</f>
      </c>
      <c>
        <f>O18/100*I18</f>
      </c>
    </row>
    <row r="19" spans="5:5" ht="409.5">
      <c r="E19" s="15" t="s">
        <v>1058</v>
      </c>
    </row>
    <row r="20" spans="5:5" ht="153">
      <c r="E20" s="15" t="s">
        <v>169</v>
      </c>
    </row>
    <row r="21" spans="1:16" ht="12.75">
      <c r="A21" s="7">
        <v>4</v>
      </c>
      <c s="7" t="s">
        <v>46</v>
      </c>
      <c s="7" t="s">
        <v>165</v>
      </c>
      <c s="7" t="s">
        <v>40</v>
      </c>
      <c s="7" t="s">
        <v>248</v>
      </c>
      <c s="7" t="s">
        <v>167</v>
      </c>
      <c s="10">
        <v>438.77</v>
      </c>
      <c s="14"/>
      <c s="13">
        <f>ROUND((H21*G21),2)</f>
      </c>
      <c r="O21">
        <f>rekapitulace!H8</f>
      </c>
      <c>
        <f>O21/100*I21</f>
      </c>
    </row>
    <row r="22" spans="5:5" ht="38.25">
      <c r="E22" s="15" t="s">
        <v>1059</v>
      </c>
    </row>
    <row r="23" spans="5:5" ht="153">
      <c r="E23" s="15" t="s">
        <v>169</v>
      </c>
    </row>
    <row r="24" spans="1:16" ht="12.75" customHeight="1">
      <c r="A24" s="16"/>
      <c s="16"/>
      <c s="16" t="s">
        <v>45</v>
      </c>
      <c s="16"/>
      <c s="16" t="s">
        <v>44</v>
      </c>
      <c s="16"/>
      <c s="16"/>
      <c s="16"/>
      <c s="16">
        <f>SUM(I12:I23)</f>
      </c>
      <c r="P24">
        <f>ROUND(SUM(P12:P23),2)</f>
      </c>
    </row>
    <row r="26" spans="1:9" ht="12.75" customHeight="1">
      <c r="A26" s="9"/>
      <c s="9"/>
      <c s="9" t="s">
        <v>25</v>
      </c>
      <c s="9"/>
      <c s="9" t="s">
        <v>114</v>
      </c>
      <c s="9"/>
      <c s="11"/>
      <c s="9"/>
      <c s="11"/>
    </row>
    <row r="27" spans="1:16" ht="12.75">
      <c r="A27" s="7">
        <v>5</v>
      </c>
      <c s="7" t="s">
        <v>46</v>
      </c>
      <c s="7" t="s">
        <v>1060</v>
      </c>
      <c s="7" t="s">
        <v>58</v>
      </c>
      <c s="7" t="s">
        <v>1061</v>
      </c>
      <c s="7" t="s">
        <v>130</v>
      </c>
      <c s="10">
        <v>1.44</v>
      </c>
      <c s="14"/>
      <c s="13">
        <f>ROUND((H27*G27),2)</f>
      </c>
      <c r="O27">
        <f>rekapitulace!H8</f>
      </c>
      <c>
        <f>O27/100*I27</f>
      </c>
    </row>
    <row r="28" spans="5:5" ht="38.25">
      <c r="E28" s="15" t="s">
        <v>1062</v>
      </c>
    </row>
    <row r="29" spans="5:5" ht="409.5">
      <c r="E29" s="15" t="s">
        <v>1063</v>
      </c>
    </row>
    <row r="30" spans="1:16" ht="12.75">
      <c r="A30" s="7">
        <v>6</v>
      </c>
      <c s="7" t="s">
        <v>46</v>
      </c>
      <c s="7" t="s">
        <v>315</v>
      </c>
      <c s="7" t="s">
        <v>58</v>
      </c>
      <c s="7" t="s">
        <v>1064</v>
      </c>
      <c s="7" t="s">
        <v>130</v>
      </c>
      <c s="10">
        <v>1208.6</v>
      </c>
      <c s="14"/>
      <c s="13">
        <f>ROUND((H30*G30),2)</f>
      </c>
      <c r="O30">
        <f>rekapitulace!H8</f>
      </c>
      <c>
        <f>O30/100*I30</f>
      </c>
    </row>
    <row r="31" spans="5:5" ht="191.25">
      <c r="E31" s="15" t="s">
        <v>1065</v>
      </c>
    </row>
    <row r="32" spans="5:5" ht="409.5">
      <c r="E32" s="15" t="s">
        <v>1063</v>
      </c>
    </row>
    <row r="33" spans="1:16" ht="12.75">
      <c r="A33" s="7">
        <v>7</v>
      </c>
      <c s="7" t="s">
        <v>46</v>
      </c>
      <c s="7" t="s">
        <v>1066</v>
      </c>
      <c s="7" t="s">
        <v>58</v>
      </c>
      <c s="7" t="s">
        <v>1067</v>
      </c>
      <c s="7" t="s">
        <v>207</v>
      </c>
      <c s="10">
        <v>8</v>
      </c>
      <c s="14"/>
      <c s="13">
        <f>ROUND((H33*G33),2)</f>
      </c>
      <c r="O33">
        <f>rekapitulace!H8</f>
      </c>
      <c>
        <f>O33/100*I33</f>
      </c>
    </row>
    <row r="34" spans="5:5" ht="25.5">
      <c r="E34" s="15" t="s">
        <v>1068</v>
      </c>
    </row>
    <row r="35" spans="5:5" ht="409.5">
      <c r="E35" s="15" t="s">
        <v>1063</v>
      </c>
    </row>
    <row r="36" spans="1:16" ht="12.75">
      <c r="A36" s="7">
        <v>8</v>
      </c>
      <c s="7" t="s">
        <v>46</v>
      </c>
      <c s="7" t="s">
        <v>1069</v>
      </c>
      <c s="7" t="s">
        <v>58</v>
      </c>
      <c s="7" t="s">
        <v>1070</v>
      </c>
      <c s="7" t="s">
        <v>207</v>
      </c>
      <c s="10">
        <v>4</v>
      </c>
      <c s="14"/>
      <c s="13">
        <f>ROUND((H36*G36),2)</f>
      </c>
      <c r="O36">
        <f>rekapitulace!H8</f>
      </c>
      <c>
        <f>O36/100*I36</f>
      </c>
    </row>
    <row r="37" spans="5:5" ht="25.5">
      <c r="E37" s="15" t="s">
        <v>212</v>
      </c>
    </row>
    <row r="38" spans="5:5" ht="409.5">
      <c r="E38" s="15" t="s">
        <v>1063</v>
      </c>
    </row>
    <row r="39" spans="1:16" ht="12.75">
      <c r="A39" s="7">
        <v>9</v>
      </c>
      <c s="7" t="s">
        <v>46</v>
      </c>
      <c s="7" t="s">
        <v>730</v>
      </c>
      <c s="7" t="s">
        <v>58</v>
      </c>
      <c s="7" t="s">
        <v>1071</v>
      </c>
      <c s="7" t="s">
        <v>130</v>
      </c>
      <c s="10">
        <v>278.355</v>
      </c>
      <c s="14"/>
      <c s="13">
        <f>ROUND((H39*G39),2)</f>
      </c>
      <c r="O39">
        <f>rekapitulace!H8</f>
      </c>
      <c>
        <f>O39/100*I39</f>
      </c>
    </row>
    <row r="40" spans="5:5" ht="51">
      <c r="E40" s="15" t="s">
        <v>1072</v>
      </c>
    </row>
    <row r="41" spans="5:5" ht="409.5">
      <c r="E41" s="15" t="s">
        <v>1063</v>
      </c>
    </row>
    <row r="42" spans="1:16" ht="12.75">
      <c r="A42" s="7">
        <v>10</v>
      </c>
      <c s="7" t="s">
        <v>46</v>
      </c>
      <c s="7" t="s">
        <v>319</v>
      </c>
      <c s="7" t="s">
        <v>58</v>
      </c>
      <c s="7" t="s">
        <v>733</v>
      </c>
      <c s="7" t="s">
        <v>207</v>
      </c>
      <c s="10">
        <v>344</v>
      </c>
      <c s="14"/>
      <c s="13">
        <f>ROUND((H42*G42),2)</f>
      </c>
      <c r="O42">
        <f>rekapitulace!H8</f>
      </c>
      <c>
        <f>O42/100*I42</f>
      </c>
    </row>
    <row r="43" spans="5:5" ht="25.5">
      <c r="E43" s="15" t="s">
        <v>1073</v>
      </c>
    </row>
    <row r="44" spans="5:5" ht="165.75">
      <c r="E44" s="15" t="s">
        <v>322</v>
      </c>
    </row>
    <row r="45" spans="1:16" ht="12.75">
      <c r="A45" s="7">
        <v>11</v>
      </c>
      <c s="7" t="s">
        <v>46</v>
      </c>
      <c s="7" t="s">
        <v>323</v>
      </c>
      <c s="7" t="s">
        <v>25</v>
      </c>
      <c s="7" t="s">
        <v>1074</v>
      </c>
      <c s="7" t="s">
        <v>130</v>
      </c>
      <c s="10">
        <v>2591.906</v>
      </c>
      <c s="14"/>
      <c s="13">
        <f>ROUND((H45*G45),2)</f>
      </c>
      <c r="O45">
        <f>rekapitulace!H8</f>
      </c>
      <c>
        <f>O45/100*I45</f>
      </c>
    </row>
    <row r="46" spans="5:5" ht="409.5">
      <c r="E46" s="15" t="s">
        <v>1075</v>
      </c>
    </row>
    <row r="47" spans="5:5" ht="409.5">
      <c r="E47" s="15" t="s">
        <v>1076</v>
      </c>
    </row>
    <row r="48" spans="1:16" ht="12.75">
      <c r="A48" s="7">
        <v>12</v>
      </c>
      <c s="7" t="s">
        <v>46</v>
      </c>
      <c s="7" t="s">
        <v>323</v>
      </c>
      <c s="7" t="s">
        <v>36</v>
      </c>
      <c s="7" t="s">
        <v>327</v>
      </c>
      <c s="7" t="s">
        <v>130</v>
      </c>
      <c s="10">
        <v>1842.35</v>
      </c>
      <c s="14"/>
      <c s="13">
        <f>ROUND((H48*G48),2)</f>
      </c>
      <c r="O48">
        <f>rekapitulace!H8</f>
      </c>
      <c>
        <f>O48/100*I48</f>
      </c>
    </row>
    <row r="49" spans="5:5" ht="409.5">
      <c r="E49" s="15" t="s">
        <v>1077</v>
      </c>
    </row>
    <row r="50" spans="5:5" ht="409.5">
      <c r="E50" s="15" t="s">
        <v>1076</v>
      </c>
    </row>
    <row r="51" spans="1:16" ht="12.75">
      <c r="A51" s="7">
        <v>13</v>
      </c>
      <c s="7" t="s">
        <v>46</v>
      </c>
      <c s="7" t="s">
        <v>323</v>
      </c>
      <c s="7" t="s">
        <v>37</v>
      </c>
      <c s="7" t="s">
        <v>1078</v>
      </c>
      <c s="7" t="s">
        <v>130</v>
      </c>
      <c s="10">
        <v>39.919</v>
      </c>
      <c s="14"/>
      <c s="13">
        <f>ROUND((H51*G51),2)</f>
      </c>
      <c r="O51">
        <f>rekapitulace!H8</f>
      </c>
      <c>
        <f>O51/100*I51</f>
      </c>
    </row>
    <row r="52" spans="5:5" ht="409.5">
      <c r="E52" s="15" t="s">
        <v>1079</v>
      </c>
    </row>
    <row r="53" spans="5:5" ht="409.5">
      <c r="E53" s="15" t="s">
        <v>1076</v>
      </c>
    </row>
    <row r="54" spans="1:16" ht="12.75">
      <c r="A54" s="7">
        <v>14</v>
      </c>
      <c s="7" t="s">
        <v>46</v>
      </c>
      <c s="7" t="s">
        <v>329</v>
      </c>
      <c s="7" t="s">
        <v>25</v>
      </c>
      <c s="7" t="s">
        <v>746</v>
      </c>
      <c s="7" t="s">
        <v>130</v>
      </c>
      <c s="10">
        <v>245</v>
      </c>
      <c s="14"/>
      <c s="13">
        <f>ROUND((H54*G54),2)</f>
      </c>
      <c r="O54">
        <f>rekapitulace!H8</f>
      </c>
      <c>
        <f>O54/100*I54</f>
      </c>
    </row>
    <row r="55" spans="5:5" ht="25.5">
      <c r="E55" s="15" t="s">
        <v>1080</v>
      </c>
    </row>
    <row r="56" spans="5:5" ht="409.5">
      <c r="E56" s="15" t="s">
        <v>1081</v>
      </c>
    </row>
    <row r="57" spans="1:16" ht="12.75">
      <c r="A57" s="7">
        <v>15</v>
      </c>
      <c s="7" t="s">
        <v>46</v>
      </c>
      <c s="7" t="s">
        <v>329</v>
      </c>
      <c s="7" t="s">
        <v>36</v>
      </c>
      <c s="7" t="s">
        <v>333</v>
      </c>
      <c s="7" t="s">
        <v>130</v>
      </c>
      <c s="10">
        <v>734</v>
      </c>
      <c s="14"/>
      <c s="13">
        <f>ROUND((H57*G57),2)</f>
      </c>
      <c r="O57">
        <f>rekapitulace!H8</f>
      </c>
      <c>
        <f>O57/100*I57</f>
      </c>
    </row>
    <row r="58" spans="5:5" ht="25.5">
      <c r="E58" s="15" t="s">
        <v>1082</v>
      </c>
    </row>
    <row r="59" spans="5:5" ht="409.5">
      <c r="E59" s="15" t="s">
        <v>1081</v>
      </c>
    </row>
    <row r="60" spans="1:16" ht="12.75">
      <c r="A60" s="7">
        <v>16</v>
      </c>
      <c s="7" t="s">
        <v>46</v>
      </c>
      <c s="7" t="s">
        <v>142</v>
      </c>
      <c s="7" t="s">
        <v>25</v>
      </c>
      <c s="7" t="s">
        <v>340</v>
      </c>
      <c s="7" t="s">
        <v>130</v>
      </c>
      <c s="10">
        <v>1652.42</v>
      </c>
      <c s="14"/>
      <c s="13">
        <f>ROUND((H60*G60),2)</f>
      </c>
      <c r="O60">
        <f>rekapitulace!H8</f>
      </c>
      <c>
        <f>O60/100*I60</f>
      </c>
    </row>
    <row r="61" spans="5:5" ht="140.25">
      <c r="E61" s="15" t="s">
        <v>1083</v>
      </c>
    </row>
    <row r="62" spans="5:5" ht="409.5">
      <c r="E62" s="15" t="s">
        <v>145</v>
      </c>
    </row>
    <row r="63" spans="1:16" ht="12.75">
      <c r="A63" s="7">
        <v>17</v>
      </c>
      <c s="7" t="s">
        <v>46</v>
      </c>
      <c s="7" t="s">
        <v>142</v>
      </c>
      <c s="7" t="s">
        <v>36</v>
      </c>
      <c s="7" t="s">
        <v>343</v>
      </c>
      <c s="7" t="s">
        <v>130</v>
      </c>
      <c s="10">
        <v>3367.35</v>
      </c>
      <c s="14"/>
      <c s="13">
        <f>ROUND((H63*G63),2)</f>
      </c>
      <c r="O63">
        <f>rekapitulace!H8</f>
      </c>
      <c>
        <f>O63/100*I63</f>
      </c>
    </row>
    <row r="64" spans="5:5" ht="409.5">
      <c r="E64" s="15" t="s">
        <v>1084</v>
      </c>
    </row>
    <row r="65" spans="5:5" ht="409.5">
      <c r="E65" s="15" t="s">
        <v>145</v>
      </c>
    </row>
    <row r="66" spans="1:16" ht="12.75">
      <c r="A66" s="7">
        <v>18</v>
      </c>
      <c s="7" t="s">
        <v>46</v>
      </c>
      <c s="7" t="s">
        <v>142</v>
      </c>
      <c s="7" t="s">
        <v>38</v>
      </c>
      <c s="7" t="s">
        <v>1085</v>
      </c>
      <c s="7" t="s">
        <v>130</v>
      </c>
      <c s="10">
        <v>887.172</v>
      </c>
      <c s="14"/>
      <c s="13">
        <f>ROUND((H66*G66),2)</f>
      </c>
      <c r="O66">
        <f>rekapitulace!H8</f>
      </c>
      <c>
        <f>O66/100*I66</f>
      </c>
    </row>
    <row r="67" spans="5:5" ht="51">
      <c r="E67" s="15" t="s">
        <v>1086</v>
      </c>
    </row>
    <row r="68" spans="5:5" ht="409.5">
      <c r="E68" s="15" t="s">
        <v>145</v>
      </c>
    </row>
    <row r="69" spans="1:16" ht="12.75">
      <c r="A69" s="7">
        <v>19</v>
      </c>
      <c s="7" t="s">
        <v>46</v>
      </c>
      <c s="7" t="s">
        <v>142</v>
      </c>
      <c s="7" t="s">
        <v>250</v>
      </c>
      <c s="7" t="s">
        <v>1087</v>
      </c>
      <c s="7" t="s">
        <v>130</v>
      </c>
      <c s="10">
        <v>219.385</v>
      </c>
      <c s="14"/>
      <c s="13">
        <f>ROUND((H69*G69),2)</f>
      </c>
      <c r="O69">
        <f>rekapitulace!H8</f>
      </c>
      <c>
        <f>O69/100*I69</f>
      </c>
    </row>
    <row r="70" spans="5:5" ht="38.25">
      <c r="E70" s="15" t="s">
        <v>1088</v>
      </c>
    </row>
    <row r="71" spans="5:5" ht="409.5">
      <c r="E71" s="15" t="s">
        <v>145</v>
      </c>
    </row>
    <row r="72" spans="1:16" ht="12.75">
      <c r="A72" s="7">
        <v>20</v>
      </c>
      <c s="7" t="s">
        <v>46</v>
      </c>
      <c s="7" t="s">
        <v>254</v>
      </c>
      <c s="7" t="s">
        <v>25</v>
      </c>
      <c s="7" t="s">
        <v>351</v>
      </c>
      <c s="7" t="s">
        <v>130</v>
      </c>
      <c s="10">
        <v>290.058</v>
      </c>
      <c s="14"/>
      <c s="13">
        <f>ROUND((H72*G72),2)</f>
      </c>
      <c r="O72">
        <f>rekapitulace!H8</f>
      </c>
      <c>
        <f>O72/100*I72</f>
      </c>
    </row>
    <row r="73" spans="5:5" ht="178.5">
      <c r="E73" s="15" t="s">
        <v>1089</v>
      </c>
    </row>
    <row r="74" spans="5:5" ht="102">
      <c r="E74" s="15" t="s">
        <v>257</v>
      </c>
    </row>
    <row r="75" spans="1:16" ht="12.75">
      <c r="A75" s="7">
        <v>21</v>
      </c>
      <c s="7" t="s">
        <v>46</v>
      </c>
      <c s="7" t="s">
        <v>254</v>
      </c>
      <c s="7" t="s">
        <v>36</v>
      </c>
      <c s="7" t="s">
        <v>353</v>
      </c>
      <c s="7" t="s">
        <v>130</v>
      </c>
      <c s="10">
        <v>734</v>
      </c>
      <c s="14"/>
      <c s="13">
        <f>ROUND((H75*G75),2)</f>
      </c>
      <c r="O75">
        <f>rekapitulace!H8</f>
      </c>
      <c>
        <f>O75/100*I75</f>
      </c>
    </row>
    <row r="76" spans="5:5" ht="51">
      <c r="E76" s="15" t="s">
        <v>1090</v>
      </c>
    </row>
    <row r="77" spans="5:5" ht="102">
      <c r="E77" s="15" t="s">
        <v>257</v>
      </c>
    </row>
    <row r="78" spans="1:16" ht="12.75">
      <c r="A78" s="7">
        <v>22</v>
      </c>
      <c s="7" t="s">
        <v>46</v>
      </c>
      <c s="7" t="s">
        <v>177</v>
      </c>
      <c s="7" t="s">
        <v>25</v>
      </c>
      <c s="7" t="s">
        <v>1091</v>
      </c>
      <c s="7" t="s">
        <v>130</v>
      </c>
      <c s="10">
        <v>13.342</v>
      </c>
      <c s="14"/>
      <c s="13">
        <f>ROUND((H78*G78),2)</f>
      </c>
      <c r="O78">
        <f>rekapitulace!H8</f>
      </c>
      <c>
        <f>O78/100*I78</f>
      </c>
    </row>
    <row r="79" spans="5:5" ht="409.5">
      <c r="E79" s="15" t="s">
        <v>1092</v>
      </c>
    </row>
    <row r="80" spans="5:5" ht="409.5">
      <c r="E80" s="15" t="s">
        <v>180</v>
      </c>
    </row>
    <row r="81" spans="1:16" ht="12.75">
      <c r="A81" s="7">
        <v>23</v>
      </c>
      <c s="7" t="s">
        <v>46</v>
      </c>
      <c s="7" t="s">
        <v>177</v>
      </c>
      <c s="7" t="s">
        <v>36</v>
      </c>
      <c s="7" t="s">
        <v>1093</v>
      </c>
      <c s="7" t="s">
        <v>130</v>
      </c>
      <c s="10">
        <v>13.46</v>
      </c>
      <c s="14"/>
      <c s="13">
        <f>ROUND((H81*G81),2)</f>
      </c>
      <c r="O81">
        <f>rekapitulace!H8</f>
      </c>
      <c>
        <f>O81/100*I81</f>
      </c>
    </row>
    <row r="82" spans="5:5" ht="409.5">
      <c r="E82" s="15" t="s">
        <v>1094</v>
      </c>
    </row>
    <row r="83" spans="5:5" ht="409.5">
      <c r="E83" s="15" t="s">
        <v>180</v>
      </c>
    </row>
    <row r="84" spans="1:16" ht="12.75">
      <c r="A84" s="7">
        <v>24</v>
      </c>
      <c s="7" t="s">
        <v>46</v>
      </c>
      <c s="7" t="s">
        <v>177</v>
      </c>
      <c s="7" t="s">
        <v>37</v>
      </c>
      <c s="7" t="s">
        <v>1095</v>
      </c>
      <c s="7" t="s">
        <v>130</v>
      </c>
      <c s="10">
        <v>8.12</v>
      </c>
      <c s="14"/>
      <c s="13">
        <f>ROUND((H84*G84),2)</f>
      </c>
      <c r="O84">
        <f>rekapitulace!H8</f>
      </c>
      <c>
        <f>O84/100*I84</f>
      </c>
    </row>
    <row r="85" spans="5:5" ht="331.5">
      <c r="E85" s="15" t="s">
        <v>1096</v>
      </c>
    </row>
    <row r="86" spans="5:5" ht="409.5">
      <c r="E86" s="15" t="s">
        <v>180</v>
      </c>
    </row>
    <row r="87" spans="1:16" ht="12.75">
      <c r="A87" s="7">
        <v>25</v>
      </c>
      <c s="7" t="s">
        <v>46</v>
      </c>
      <c s="7" t="s">
        <v>177</v>
      </c>
      <c s="7" t="s">
        <v>38</v>
      </c>
      <c s="7" t="s">
        <v>1097</v>
      </c>
      <c s="7" t="s">
        <v>130</v>
      </c>
      <c s="10">
        <v>92</v>
      </c>
      <c s="14"/>
      <c s="13">
        <f>ROUND((H87*G87),2)</f>
      </c>
      <c r="O87">
        <f>rekapitulace!H8</f>
      </c>
      <c>
        <f>O87/100*I87</f>
      </c>
    </row>
    <row r="88" spans="5:5" ht="76.5">
      <c r="E88" s="15" t="s">
        <v>1098</v>
      </c>
    </row>
    <row r="89" spans="5:5" ht="409.5">
      <c r="E89" s="15" t="s">
        <v>180</v>
      </c>
    </row>
    <row r="90" spans="1:16" ht="12.75">
      <c r="A90" s="7">
        <v>26</v>
      </c>
      <c s="7" t="s">
        <v>46</v>
      </c>
      <c s="7" t="s">
        <v>385</v>
      </c>
      <c s="7" t="s">
        <v>25</v>
      </c>
      <c s="7" t="s">
        <v>1099</v>
      </c>
      <c s="7" t="s">
        <v>130</v>
      </c>
      <c s="10">
        <v>28</v>
      </c>
      <c s="14"/>
      <c s="13">
        <f>ROUND((H90*G90),2)</f>
      </c>
      <c r="O90">
        <f>rekapitulace!H8</f>
      </c>
      <c>
        <f>O90/100*I90</f>
      </c>
    </row>
    <row r="91" spans="5:5" ht="76.5">
      <c r="E91" s="15" t="s">
        <v>1100</v>
      </c>
    </row>
    <row r="92" spans="5:5" ht="409.5">
      <c r="E92" s="15" t="s">
        <v>267</v>
      </c>
    </row>
    <row r="93" spans="1:16" ht="12.75">
      <c r="A93" s="7">
        <v>27</v>
      </c>
      <c s="7" t="s">
        <v>46</v>
      </c>
      <c s="7" t="s">
        <v>385</v>
      </c>
      <c s="7" t="s">
        <v>36</v>
      </c>
      <c s="7" t="s">
        <v>1099</v>
      </c>
      <c s="7" t="s">
        <v>130</v>
      </c>
      <c s="10">
        <v>17.058</v>
      </c>
      <c s="14"/>
      <c s="13">
        <f>ROUND((H93*G93),2)</f>
      </c>
      <c r="O93">
        <f>rekapitulace!H8</f>
      </c>
      <c>
        <f>O93/100*I93</f>
      </c>
    </row>
    <row r="94" spans="5:5" ht="76.5">
      <c r="E94" s="15" t="s">
        <v>1101</v>
      </c>
    </row>
    <row r="95" spans="5:5" ht="409.5">
      <c r="E95" s="15" t="s">
        <v>267</v>
      </c>
    </row>
    <row r="96" spans="1:16" ht="12.75">
      <c r="A96" s="7">
        <v>28</v>
      </c>
      <c s="7" t="s">
        <v>46</v>
      </c>
      <c s="7" t="s">
        <v>397</v>
      </c>
      <c s="7" t="s">
        <v>58</v>
      </c>
      <c s="7" t="s">
        <v>780</v>
      </c>
      <c s="7" t="s">
        <v>130</v>
      </c>
      <c s="10">
        <v>5625.155</v>
      </c>
      <c s="14"/>
      <c s="13">
        <f>ROUND((H96*G96),2)</f>
      </c>
      <c r="O96">
        <f>rekapitulace!H8</f>
      </c>
      <c>
        <f>O96/100*I96</f>
      </c>
    </row>
    <row r="97" spans="5:5" ht="409.5">
      <c r="E97" s="15" t="s">
        <v>1102</v>
      </c>
    </row>
    <row r="98" spans="5:5" ht="409.5">
      <c r="E98" s="15" t="s">
        <v>1103</v>
      </c>
    </row>
    <row r="99" spans="1:16" ht="12.75">
      <c r="A99" s="7">
        <v>29</v>
      </c>
      <c s="7" t="s">
        <v>46</v>
      </c>
      <c s="7" t="s">
        <v>401</v>
      </c>
      <c s="7" t="s">
        <v>58</v>
      </c>
      <c s="7" t="s">
        <v>402</v>
      </c>
      <c s="7" t="s">
        <v>130</v>
      </c>
      <c s="10">
        <v>1631.3</v>
      </c>
      <c s="14"/>
      <c s="13">
        <f>ROUND((H99*G99),2)</f>
      </c>
      <c r="O99">
        <f>rekapitulace!H8</f>
      </c>
      <c>
        <f>O99/100*I99</f>
      </c>
    </row>
    <row r="100" spans="5:5" ht="409.5">
      <c r="E100" s="15" t="s">
        <v>1104</v>
      </c>
    </row>
    <row r="101" spans="5:5" ht="409.5">
      <c r="E101" s="15" t="s">
        <v>1103</v>
      </c>
    </row>
    <row r="102" spans="1:16" ht="12.75">
      <c r="A102" s="7">
        <v>30</v>
      </c>
      <c s="7" t="s">
        <v>46</v>
      </c>
      <c s="7" t="s">
        <v>146</v>
      </c>
      <c s="7" t="s">
        <v>250</v>
      </c>
      <c s="7" t="s">
        <v>271</v>
      </c>
      <c s="7" t="s">
        <v>130</v>
      </c>
      <c s="10">
        <v>219.385</v>
      </c>
      <c s="14"/>
      <c s="13">
        <f>ROUND((H102*G102),2)</f>
      </c>
      <c r="O102">
        <f>rekapitulace!H8</f>
      </c>
      <c>
        <f>O102/100*I102</f>
      </c>
    </row>
    <row r="103" spans="5:5" ht="38.25">
      <c r="E103" s="15" t="s">
        <v>1088</v>
      </c>
    </row>
    <row r="104" spans="5:5" ht="409.5">
      <c r="E104" s="15" t="s">
        <v>149</v>
      </c>
    </row>
    <row r="105" spans="1:16" ht="12.75">
      <c r="A105" s="7">
        <v>31</v>
      </c>
      <c s="7" t="s">
        <v>46</v>
      </c>
      <c s="7" t="s">
        <v>405</v>
      </c>
      <c s="7" t="s">
        <v>58</v>
      </c>
      <c s="7" t="s">
        <v>406</v>
      </c>
      <c s="7" t="s">
        <v>130</v>
      </c>
      <c s="10">
        <v>3367.35</v>
      </c>
      <c s="14"/>
      <c s="13">
        <f>ROUND((H105*G105),2)</f>
      </c>
      <c r="O105">
        <f>rekapitulace!H8</f>
      </c>
      <c>
        <f>O105/100*I105</f>
      </c>
    </row>
    <row r="106" spans="5:5" ht="409.5">
      <c r="E106" s="15" t="s">
        <v>1105</v>
      </c>
    </row>
    <row r="107" spans="5:5" ht="409.5">
      <c r="E107" s="15" t="s">
        <v>1103</v>
      </c>
    </row>
    <row r="108" spans="1:16" ht="12.75">
      <c r="A108" s="7">
        <v>32</v>
      </c>
      <c s="7" t="s">
        <v>46</v>
      </c>
      <c s="7" t="s">
        <v>411</v>
      </c>
      <c s="7" t="s">
        <v>58</v>
      </c>
      <c s="7" t="s">
        <v>412</v>
      </c>
      <c s="7" t="s">
        <v>130</v>
      </c>
      <c s="10">
        <v>340</v>
      </c>
      <c s="14"/>
      <c s="13">
        <f>ROUND((H108*G108),2)</f>
      </c>
      <c r="O108">
        <f>rekapitulace!H8</f>
      </c>
      <c>
        <f>O108/100*I108</f>
      </c>
    </row>
    <row r="109" spans="5:5" ht="25.5">
      <c r="E109" s="15" t="s">
        <v>1106</v>
      </c>
    </row>
    <row r="110" spans="5:5" ht="409.5">
      <c r="E110" s="15" t="s">
        <v>1107</v>
      </c>
    </row>
    <row r="111" spans="1:16" ht="12.75">
      <c r="A111" s="7">
        <v>33</v>
      </c>
      <c s="7" t="s">
        <v>46</v>
      </c>
      <c s="7" t="s">
        <v>183</v>
      </c>
      <c s="7" t="s">
        <v>58</v>
      </c>
      <c s="7" t="s">
        <v>1108</v>
      </c>
      <c s="7" t="s">
        <v>130</v>
      </c>
      <c s="10">
        <v>21.12</v>
      </c>
      <c s="14"/>
      <c s="13">
        <f>ROUND((H111*G111),2)</f>
      </c>
      <c r="O111">
        <f>rekapitulace!H8</f>
      </c>
      <c>
        <f>O111/100*I111</f>
      </c>
    </row>
    <row r="112" spans="5:5" ht="38.25">
      <c r="E112" s="15" t="s">
        <v>1109</v>
      </c>
    </row>
    <row r="113" spans="5:5" ht="409.5">
      <c r="E113" s="15" t="s">
        <v>186</v>
      </c>
    </row>
    <row r="114" spans="1:16" ht="12.75">
      <c r="A114" s="7">
        <v>34</v>
      </c>
      <c s="7" t="s">
        <v>46</v>
      </c>
      <c s="7" t="s">
        <v>793</v>
      </c>
      <c s="7" t="s">
        <v>25</v>
      </c>
      <c s="7" t="s">
        <v>1110</v>
      </c>
      <c s="7" t="s">
        <v>130</v>
      </c>
      <c s="10">
        <v>30.4</v>
      </c>
      <c s="14"/>
      <c s="13">
        <f>ROUND((H114*G114),2)</f>
      </c>
      <c r="O114">
        <f>rekapitulace!H8</f>
      </c>
      <c>
        <f>O114/100*I114</f>
      </c>
    </row>
    <row r="115" spans="5:5" ht="51">
      <c r="E115" s="15" t="s">
        <v>1111</v>
      </c>
    </row>
    <row r="116" spans="5:5" ht="409.5">
      <c r="E116" s="15" t="s">
        <v>1112</v>
      </c>
    </row>
    <row r="117" spans="1:16" ht="12.75">
      <c r="A117" s="7">
        <v>35</v>
      </c>
      <c s="7" t="s">
        <v>46</v>
      </c>
      <c s="7" t="s">
        <v>793</v>
      </c>
      <c s="7" t="s">
        <v>36</v>
      </c>
      <c s="7" t="s">
        <v>1113</v>
      </c>
      <c s="7" t="s">
        <v>130</v>
      </c>
      <c s="10">
        <v>87.2</v>
      </c>
      <c s="14"/>
      <c s="13">
        <f>ROUND((H117*G117),2)</f>
      </c>
      <c r="O117">
        <f>rekapitulace!H8</f>
      </c>
      <c>
        <f>O117/100*I117</f>
      </c>
    </row>
    <row r="118" spans="5:5" ht="51">
      <c r="E118" s="15" t="s">
        <v>1114</v>
      </c>
    </row>
    <row r="119" spans="5:5" ht="409.5">
      <c r="E119" s="15" t="s">
        <v>1112</v>
      </c>
    </row>
    <row r="120" spans="1:16" ht="12.75">
      <c r="A120" s="7">
        <v>36</v>
      </c>
      <c s="7" t="s">
        <v>46</v>
      </c>
      <c s="7" t="s">
        <v>427</v>
      </c>
      <c s="7" t="s">
        <v>58</v>
      </c>
      <c s="7" t="s">
        <v>1115</v>
      </c>
      <c s="7" t="s">
        <v>117</v>
      </c>
      <c s="10">
        <v>6392.95</v>
      </c>
      <c s="14"/>
      <c s="13">
        <f>ROUND((H120*G120),2)</f>
      </c>
      <c r="O120">
        <f>rekapitulace!H8</f>
      </c>
      <c>
        <f>O120/100*I120</f>
      </c>
    </row>
    <row r="121" spans="5:5" ht="409.5">
      <c r="E121" s="15" t="s">
        <v>1116</v>
      </c>
    </row>
    <row r="122" spans="5:5" ht="153">
      <c r="E122" s="15" t="s">
        <v>1117</v>
      </c>
    </row>
    <row r="123" spans="1:16" ht="12.75">
      <c r="A123" s="7">
        <v>37</v>
      </c>
      <c s="7" t="s">
        <v>46</v>
      </c>
      <c s="7" t="s">
        <v>435</v>
      </c>
      <c s="7" t="s">
        <v>58</v>
      </c>
      <c s="7" t="s">
        <v>805</v>
      </c>
      <c s="7" t="s">
        <v>117</v>
      </c>
      <c s="10">
        <v>2391.48</v>
      </c>
      <c s="14"/>
      <c s="13">
        <f>ROUND((H123*G123),2)</f>
      </c>
      <c r="O123">
        <f>rekapitulace!H8</f>
      </c>
      <c>
        <f>O123/100*I123</f>
      </c>
    </row>
    <row r="124" spans="5:5" ht="165.75">
      <c r="E124" s="15" t="s">
        <v>1118</v>
      </c>
    </row>
    <row r="125" spans="5:5" ht="204">
      <c r="E125" s="15" t="s">
        <v>1119</v>
      </c>
    </row>
    <row r="126" spans="1:16" ht="12.75">
      <c r="A126" s="7">
        <v>38</v>
      </c>
      <c s="7" t="s">
        <v>46</v>
      </c>
      <c s="7" t="s">
        <v>438</v>
      </c>
      <c s="7" t="s">
        <v>58</v>
      </c>
      <c s="7" t="s">
        <v>807</v>
      </c>
      <c s="7" t="s">
        <v>117</v>
      </c>
      <c s="10">
        <v>3523</v>
      </c>
      <c s="14"/>
      <c s="13">
        <f>ROUND((H126*G126),2)</f>
      </c>
      <c r="O126">
        <f>rekapitulace!H8</f>
      </c>
      <c>
        <f>O126/100*I126</f>
      </c>
    </row>
    <row r="127" spans="5:5" ht="38.25">
      <c r="E127" s="15" t="s">
        <v>1120</v>
      </c>
    </row>
    <row r="128" spans="5:5" ht="216.75">
      <c r="E128" s="15" t="s">
        <v>153</v>
      </c>
    </row>
    <row r="129" spans="1:16" ht="12.75">
      <c r="A129" s="7">
        <v>39</v>
      </c>
      <c s="7" t="s">
        <v>46</v>
      </c>
      <c s="7" t="s">
        <v>442</v>
      </c>
      <c s="7" t="s">
        <v>58</v>
      </c>
      <c s="7" t="s">
        <v>809</v>
      </c>
      <c s="7" t="s">
        <v>117</v>
      </c>
      <c s="10">
        <v>5914.48</v>
      </c>
      <c s="14"/>
      <c s="13">
        <f>ROUND((H129*G129),2)</f>
      </c>
      <c r="O129">
        <f>rekapitulace!H8</f>
      </c>
      <c>
        <f>O129/100*I129</f>
      </c>
    </row>
    <row r="130" spans="5:5" ht="51">
      <c r="E130" s="15" t="s">
        <v>1121</v>
      </c>
    </row>
    <row r="131" spans="5:5" ht="255">
      <c r="E131" s="15" t="s">
        <v>445</v>
      </c>
    </row>
    <row r="132" spans="1:16" ht="12.75" customHeight="1">
      <c r="A132" s="16"/>
      <c s="16"/>
      <c s="16" t="s">
        <v>25</v>
      </c>
      <c s="16"/>
      <c s="16" t="s">
        <v>114</v>
      </c>
      <c s="16"/>
      <c s="16"/>
      <c s="16"/>
      <c s="16">
        <f>SUM(I27:I131)</f>
      </c>
      <c r="P132">
        <f>ROUND(SUM(P27:P131),2)</f>
      </c>
    </row>
    <row r="134" spans="1:9" ht="12.75" customHeight="1">
      <c r="A134" s="9"/>
      <c s="9"/>
      <c s="9" t="s">
        <v>36</v>
      </c>
      <c s="9"/>
      <c s="9" t="s">
        <v>241</v>
      </c>
      <c s="9"/>
      <c s="11"/>
      <c s="9"/>
      <c s="11"/>
    </row>
    <row r="135" spans="1:16" ht="12.75">
      <c r="A135" s="7">
        <v>40</v>
      </c>
      <c s="7" t="s">
        <v>46</v>
      </c>
      <c s="7" t="s">
        <v>446</v>
      </c>
      <c s="7" t="s">
        <v>25</v>
      </c>
      <c s="7" t="s">
        <v>1122</v>
      </c>
      <c s="7" t="s">
        <v>117</v>
      </c>
      <c s="10">
        <v>73.6</v>
      </c>
      <c s="14"/>
      <c s="13">
        <f>ROUND((H135*G135),2)</f>
      </c>
      <c r="O135">
        <f>rekapitulace!H8</f>
      </c>
      <c>
        <f>O135/100*I135</f>
      </c>
    </row>
    <row r="136" spans="5:5" ht="38.25">
      <c r="E136" s="15" t="s">
        <v>1123</v>
      </c>
    </row>
    <row r="137" spans="5:5" ht="267.75">
      <c r="E137" s="15" t="s">
        <v>449</v>
      </c>
    </row>
    <row r="138" spans="1:16" ht="12.75">
      <c r="A138" s="7">
        <v>41</v>
      </c>
      <c s="7" t="s">
        <v>46</v>
      </c>
      <c s="7" t="s">
        <v>446</v>
      </c>
      <c s="7" t="s">
        <v>36</v>
      </c>
      <c s="7" t="s">
        <v>1124</v>
      </c>
      <c s="7" t="s">
        <v>117</v>
      </c>
      <c s="10">
        <v>336</v>
      </c>
      <c s="14"/>
      <c s="13">
        <f>ROUND((H138*G138),2)</f>
      </c>
      <c r="O138">
        <f>rekapitulace!H8</f>
      </c>
      <c>
        <f>O138/100*I138</f>
      </c>
    </row>
    <row r="139" spans="5:5" ht="63.75">
      <c r="E139" s="15" t="s">
        <v>1125</v>
      </c>
    </row>
    <row r="140" spans="5:5" ht="267.75">
      <c r="E140" s="15" t="s">
        <v>449</v>
      </c>
    </row>
    <row r="141" spans="1:16" ht="12.75">
      <c r="A141" s="7">
        <v>42</v>
      </c>
      <c s="7" t="s">
        <v>46</v>
      </c>
      <c s="7" t="s">
        <v>450</v>
      </c>
      <c s="7" t="s">
        <v>58</v>
      </c>
      <c s="7" t="s">
        <v>451</v>
      </c>
      <c s="7" t="s">
        <v>207</v>
      </c>
      <c s="10">
        <v>46</v>
      </c>
      <c s="14"/>
      <c s="13">
        <f>ROUND((H141*G141),2)</f>
      </c>
      <c r="O141">
        <f>rekapitulace!H8</f>
      </c>
      <c>
        <f>O141/100*I141</f>
      </c>
    </row>
    <row r="142" spans="5:5" ht="25.5">
      <c r="E142" s="15" t="s">
        <v>999</v>
      </c>
    </row>
    <row r="143" spans="5:5" ht="409.5">
      <c r="E143" s="15" t="s">
        <v>453</v>
      </c>
    </row>
    <row r="144" spans="1:16" ht="12.75">
      <c r="A144" s="7">
        <v>43</v>
      </c>
      <c s="7" t="s">
        <v>46</v>
      </c>
      <c s="7" t="s">
        <v>839</v>
      </c>
      <c s="7" t="s">
        <v>25</v>
      </c>
      <c s="7" t="s">
        <v>1126</v>
      </c>
      <c s="7" t="s">
        <v>167</v>
      </c>
      <c s="10">
        <v>0.365</v>
      </c>
      <c s="14"/>
      <c s="13">
        <f>ROUND((H144*G144),2)</f>
      </c>
      <c r="O144">
        <f>rekapitulace!H8</f>
      </c>
      <c>
        <f>O144/100*I144</f>
      </c>
    </row>
    <row r="145" spans="5:5" ht="38.25">
      <c r="E145" s="15" t="s">
        <v>1127</v>
      </c>
    </row>
    <row r="146" spans="5:5" ht="409.5">
      <c r="E146" s="15" t="s">
        <v>1128</v>
      </c>
    </row>
    <row r="147" spans="1:16" ht="12.75">
      <c r="A147" s="7">
        <v>44</v>
      </c>
      <c s="7" t="s">
        <v>46</v>
      </c>
      <c s="7" t="s">
        <v>839</v>
      </c>
      <c s="7" t="s">
        <v>36</v>
      </c>
      <c s="7" t="s">
        <v>1129</v>
      </c>
      <c s="7" t="s">
        <v>167</v>
      </c>
      <c s="10">
        <v>0.303</v>
      </c>
      <c s="14"/>
      <c s="13">
        <f>ROUND((H147*G147),2)</f>
      </c>
      <c r="O147">
        <f>rekapitulace!H8</f>
      </c>
      <c>
        <f>O147/100*I147</f>
      </c>
    </row>
    <row r="148" spans="5:5" ht="357">
      <c r="E148" s="15" t="s">
        <v>1130</v>
      </c>
    </row>
    <row r="149" spans="5:5" ht="409.5">
      <c r="E149" s="15" t="s">
        <v>1128</v>
      </c>
    </row>
    <row r="150" spans="1:16" ht="12.75" customHeight="1">
      <c r="A150" s="16"/>
      <c s="16"/>
      <c s="16" t="s">
        <v>36</v>
      </c>
      <c s="16"/>
      <c s="16" t="s">
        <v>241</v>
      </c>
      <c s="16"/>
      <c s="16"/>
      <c s="16"/>
      <c s="16">
        <f>SUM(I135:I149)</f>
      </c>
      <c r="P150">
        <f>ROUND(SUM(P135:P149),2)</f>
      </c>
    </row>
    <row r="152" spans="1:9" ht="12.75" customHeight="1">
      <c r="A152" s="9"/>
      <c s="9"/>
      <c s="9" t="s">
        <v>38</v>
      </c>
      <c s="9"/>
      <c s="9" t="s">
        <v>192</v>
      </c>
      <c s="9"/>
      <c s="11"/>
      <c s="9"/>
      <c s="11"/>
    </row>
    <row r="153" spans="1:16" ht="12.75">
      <c r="A153" s="7">
        <v>45</v>
      </c>
      <c s="7" t="s">
        <v>46</v>
      </c>
      <c s="7" t="s">
        <v>193</v>
      </c>
      <c s="7" t="s">
        <v>58</v>
      </c>
      <c s="7" t="s">
        <v>1131</v>
      </c>
      <c s="7" t="s">
        <v>130</v>
      </c>
      <c s="10">
        <v>1.386</v>
      </c>
      <c s="14"/>
      <c s="13">
        <f>ROUND((H153*G153),2)</f>
      </c>
      <c r="O153">
        <f>rekapitulace!H8</f>
      </c>
      <c>
        <f>O153/100*I153</f>
      </c>
    </row>
    <row r="154" spans="5:5" ht="229.5">
      <c r="E154" s="15" t="s">
        <v>1132</v>
      </c>
    </row>
    <row r="155" spans="5:5" ht="409.5">
      <c r="E155" s="15" t="s">
        <v>191</v>
      </c>
    </row>
    <row r="156" spans="1:16" ht="12.75">
      <c r="A156" s="7">
        <v>46</v>
      </c>
      <c s="7" t="s">
        <v>46</v>
      </c>
      <c s="7" t="s">
        <v>478</v>
      </c>
      <c s="7" t="s">
        <v>58</v>
      </c>
      <c s="7" t="s">
        <v>867</v>
      </c>
      <c s="7" t="s">
        <v>130</v>
      </c>
      <c s="10">
        <v>55.699</v>
      </c>
      <c s="14"/>
      <c s="13">
        <f>ROUND((H156*G156),2)</f>
      </c>
      <c r="O156">
        <f>rekapitulace!H8</f>
      </c>
      <c>
        <f>O156/100*I156</f>
      </c>
    </row>
    <row r="157" spans="5:5" ht="38.25">
      <c r="E157" s="15" t="s">
        <v>1133</v>
      </c>
    </row>
    <row r="158" spans="5:5" ht="409.5">
      <c r="E158" s="15" t="s">
        <v>191</v>
      </c>
    </row>
    <row r="159" spans="1:16" ht="12.75">
      <c r="A159" s="7">
        <v>47</v>
      </c>
      <c s="7" t="s">
        <v>46</v>
      </c>
      <c s="7" t="s">
        <v>869</v>
      </c>
      <c s="7" t="s">
        <v>25</v>
      </c>
      <c s="7" t="s">
        <v>1134</v>
      </c>
      <c s="7" t="s">
        <v>130</v>
      </c>
      <c s="10">
        <v>6.93</v>
      </c>
      <c s="14"/>
      <c s="13">
        <f>ROUND((H159*G159),2)</f>
      </c>
      <c r="O159">
        <f>rekapitulace!H8</f>
      </c>
      <c>
        <f>O159/100*I159</f>
      </c>
    </row>
    <row r="160" spans="5:5" ht="38.25">
      <c r="E160" s="15" t="s">
        <v>1135</v>
      </c>
    </row>
    <row r="161" spans="5:5" ht="409.5">
      <c r="E161" s="15" t="s">
        <v>191</v>
      </c>
    </row>
    <row r="162" spans="1:16" ht="12.75">
      <c r="A162" s="7">
        <v>48</v>
      </c>
      <c s="7" t="s">
        <v>46</v>
      </c>
      <c s="7" t="s">
        <v>869</v>
      </c>
      <c s="7" t="s">
        <v>36</v>
      </c>
      <c s="7" t="s">
        <v>1136</v>
      </c>
      <c s="7" t="s">
        <v>130</v>
      </c>
      <c s="10">
        <v>12.9</v>
      </c>
      <c s="14"/>
      <c s="13">
        <f>ROUND((H162*G162),2)</f>
      </c>
      <c r="O162">
        <f>rekapitulace!H8</f>
      </c>
      <c>
        <f>O162/100*I162</f>
      </c>
    </row>
    <row r="163" spans="5:5" ht="357">
      <c r="E163" s="15" t="s">
        <v>1137</v>
      </c>
    </row>
    <row r="164" spans="5:5" ht="409.5">
      <c r="E164" s="15" t="s">
        <v>191</v>
      </c>
    </row>
    <row r="165" spans="1:16" ht="12.75">
      <c r="A165" s="7">
        <v>49</v>
      </c>
      <c s="7" t="s">
        <v>46</v>
      </c>
      <c s="7" t="s">
        <v>491</v>
      </c>
      <c s="7" t="s">
        <v>58</v>
      </c>
      <c s="7" t="s">
        <v>1138</v>
      </c>
      <c s="7" t="s">
        <v>117</v>
      </c>
      <c s="10">
        <v>2103.6</v>
      </c>
      <c s="14"/>
      <c s="13">
        <f>ROUND((H165*G165),2)</f>
      </c>
      <c r="O165">
        <f>rekapitulace!H8</f>
      </c>
      <c>
        <f>O165/100*I165</f>
      </c>
    </row>
    <row r="166" spans="5:5" ht="357">
      <c r="E166" s="15" t="s">
        <v>1139</v>
      </c>
    </row>
    <row r="167" spans="5:5" ht="409.5">
      <c r="E167" s="15" t="s">
        <v>1140</v>
      </c>
    </row>
    <row r="168" spans="1:16" ht="12.75">
      <c r="A168" s="7">
        <v>50</v>
      </c>
      <c s="7" t="s">
        <v>46</v>
      </c>
      <c s="7" t="s">
        <v>495</v>
      </c>
      <c s="7" t="s">
        <v>58</v>
      </c>
      <c s="7" t="s">
        <v>496</v>
      </c>
      <c s="7" t="s">
        <v>130</v>
      </c>
      <c s="10">
        <v>44.559</v>
      </c>
      <c s="14"/>
      <c s="13">
        <f>ROUND((H168*G168),2)</f>
      </c>
      <c r="O168">
        <f>rekapitulace!H8</f>
      </c>
      <c>
        <f>O168/100*I168</f>
      </c>
    </row>
    <row r="169" spans="5:5" ht="38.25">
      <c r="E169" s="15" t="s">
        <v>1141</v>
      </c>
    </row>
    <row r="170" spans="5:5" ht="409.5">
      <c r="E170" s="15" t="s">
        <v>1142</v>
      </c>
    </row>
    <row r="171" spans="1:16" ht="12.75">
      <c r="A171" s="7">
        <v>51</v>
      </c>
      <c s="7" t="s">
        <v>46</v>
      </c>
      <c s="7" t="s">
        <v>499</v>
      </c>
      <c s="7" t="s">
        <v>25</v>
      </c>
      <c s="7" t="s">
        <v>1143</v>
      </c>
      <c s="7" t="s">
        <v>130</v>
      </c>
      <c s="10">
        <v>180.6</v>
      </c>
      <c s="14"/>
      <c s="13">
        <f>ROUND((H171*G171),2)</f>
      </c>
      <c r="O171">
        <f>rekapitulace!H8</f>
      </c>
      <c>
        <f>O171/100*I171</f>
      </c>
    </row>
    <row r="172" spans="5:5" ht="293.25">
      <c r="E172" s="15" t="s">
        <v>1144</v>
      </c>
    </row>
    <row r="173" spans="5:5" ht="409.5">
      <c r="E173" s="15" t="s">
        <v>502</v>
      </c>
    </row>
    <row r="174" spans="1:16" ht="12.75">
      <c r="A174" s="7">
        <v>52</v>
      </c>
      <c s="7" t="s">
        <v>46</v>
      </c>
      <c s="7" t="s">
        <v>499</v>
      </c>
      <c s="7" t="s">
        <v>36</v>
      </c>
      <c s="7" t="s">
        <v>1145</v>
      </c>
      <c s="7" t="s">
        <v>130</v>
      </c>
      <c s="10">
        <v>23.621</v>
      </c>
      <c s="14"/>
      <c s="13">
        <f>ROUND((H174*G174),2)</f>
      </c>
      <c r="O174">
        <f>rekapitulace!H8</f>
      </c>
      <c>
        <f>O174/100*I174</f>
      </c>
    </row>
    <row r="175" spans="5:5" ht="178.5">
      <c r="E175" s="15" t="s">
        <v>1146</v>
      </c>
    </row>
    <row r="176" spans="5:5" ht="409.5">
      <c r="E176" s="15" t="s">
        <v>502</v>
      </c>
    </row>
    <row r="177" spans="1:16" ht="12.75">
      <c r="A177" s="7">
        <v>53</v>
      </c>
      <c s="7" t="s">
        <v>46</v>
      </c>
      <c s="7" t="s">
        <v>499</v>
      </c>
      <c s="7" t="s">
        <v>37</v>
      </c>
      <c s="7" t="s">
        <v>1147</v>
      </c>
      <c s="7" t="s">
        <v>130</v>
      </c>
      <c s="10">
        <v>45.122</v>
      </c>
      <c s="14"/>
      <c s="13">
        <f>ROUND((H177*G177),2)</f>
      </c>
      <c r="O177">
        <f>rekapitulace!H8</f>
      </c>
      <c>
        <f>O177/100*I177</f>
      </c>
    </row>
    <row r="178" spans="5:5" ht="369.75">
      <c r="E178" s="15" t="s">
        <v>1148</v>
      </c>
    </row>
    <row r="179" spans="5:5" ht="409.5">
      <c r="E179" s="15" t="s">
        <v>502</v>
      </c>
    </row>
    <row r="180" spans="1:16" ht="12.75">
      <c r="A180" s="7">
        <v>54</v>
      </c>
      <c s="7" t="s">
        <v>46</v>
      </c>
      <c s="7" t="s">
        <v>507</v>
      </c>
      <c s="7" t="s">
        <v>25</v>
      </c>
      <c s="7" t="s">
        <v>1149</v>
      </c>
      <c s="7" t="s">
        <v>130</v>
      </c>
      <c s="10">
        <v>3.178</v>
      </c>
      <c s="14"/>
      <c s="13">
        <f>ROUND((H180*G180),2)</f>
      </c>
      <c r="O180">
        <f>rekapitulace!H8</f>
      </c>
      <c>
        <f>O180/100*I180</f>
      </c>
    </row>
    <row r="181" spans="5:5" ht="331.5">
      <c r="E181" s="15" t="s">
        <v>1150</v>
      </c>
    </row>
    <row r="182" spans="5:5" ht="409.5">
      <c r="E182" s="15" t="s">
        <v>1151</v>
      </c>
    </row>
    <row r="183" spans="1:16" ht="12.75">
      <c r="A183" s="7">
        <v>55</v>
      </c>
      <c s="7" t="s">
        <v>46</v>
      </c>
      <c s="7" t="s">
        <v>507</v>
      </c>
      <c s="7" t="s">
        <v>36</v>
      </c>
      <c s="7" t="s">
        <v>1152</v>
      </c>
      <c s="7" t="s">
        <v>130</v>
      </c>
      <c s="10">
        <v>8.12</v>
      </c>
      <c s="14"/>
      <c s="13">
        <f>ROUND((H183*G183),2)</f>
      </c>
      <c r="O183">
        <f>rekapitulace!H8</f>
      </c>
      <c>
        <f>O183/100*I183</f>
      </c>
    </row>
    <row r="184" spans="5:5" ht="331.5">
      <c r="E184" s="15" t="s">
        <v>1096</v>
      </c>
    </row>
    <row r="185" spans="5:5" ht="409.5">
      <c r="E185" s="15" t="s">
        <v>1151</v>
      </c>
    </row>
    <row r="186" spans="1:16" ht="12.75">
      <c r="A186" s="7">
        <v>56</v>
      </c>
      <c s="7" t="s">
        <v>46</v>
      </c>
      <c s="7" t="s">
        <v>507</v>
      </c>
      <c s="7" t="s">
        <v>37</v>
      </c>
      <c s="7" t="s">
        <v>1153</v>
      </c>
      <c s="7" t="s">
        <v>130</v>
      </c>
      <c s="10">
        <v>13.46</v>
      </c>
      <c s="14"/>
      <c s="13">
        <f>ROUND((H186*G186),2)</f>
      </c>
      <c r="O186">
        <f>rekapitulace!H8</f>
      </c>
      <c>
        <f>O186/100*I186</f>
      </c>
    </row>
    <row r="187" spans="5:5" ht="409.5">
      <c r="E187" s="15" t="s">
        <v>1094</v>
      </c>
    </row>
    <row r="188" spans="5:5" ht="409.5">
      <c r="E188" s="15" t="s">
        <v>1151</v>
      </c>
    </row>
    <row r="189" spans="1:16" ht="12.75">
      <c r="A189" s="7">
        <v>57</v>
      </c>
      <c s="7" t="s">
        <v>46</v>
      </c>
      <c s="7" t="s">
        <v>1154</v>
      </c>
      <c s="7" t="s">
        <v>58</v>
      </c>
      <c s="7" t="s">
        <v>1155</v>
      </c>
      <c s="7" t="s">
        <v>130</v>
      </c>
      <c s="10">
        <v>17.388</v>
      </c>
      <c s="14"/>
      <c s="13">
        <f>ROUND((H189*G189),2)</f>
      </c>
      <c r="O189">
        <f>rekapitulace!H8</f>
      </c>
      <c>
        <f>O189/100*I189</f>
      </c>
    </row>
    <row r="190" spans="5:5" ht="306">
      <c r="E190" s="15" t="s">
        <v>1156</v>
      </c>
    </row>
    <row r="191" spans="5:5" ht="409.5">
      <c r="E191" s="15" t="s">
        <v>1157</v>
      </c>
    </row>
    <row r="192" spans="1:16" ht="12.75" customHeight="1">
      <c r="A192" s="16"/>
      <c s="16"/>
      <c s="16" t="s">
        <v>38</v>
      </c>
      <c s="16"/>
      <c s="16" t="s">
        <v>192</v>
      </c>
      <c s="16"/>
      <c s="16"/>
      <c s="16"/>
      <c s="16">
        <f>SUM(I153:I191)</f>
      </c>
      <c r="P192">
        <f>ROUND(SUM(P153:P191),2)</f>
      </c>
    </row>
    <row r="194" spans="1:9" ht="12.75" customHeight="1">
      <c r="A194" s="9"/>
      <c s="9"/>
      <c s="9" t="s">
        <v>39</v>
      </c>
      <c s="9"/>
      <c s="9" t="s">
        <v>510</v>
      </c>
      <c s="9"/>
      <c s="11"/>
      <c s="9"/>
      <c s="11"/>
    </row>
    <row r="195" spans="1:16" ht="12.75">
      <c r="A195" s="7">
        <v>58</v>
      </c>
      <c s="7" t="s">
        <v>46</v>
      </c>
      <c s="7" t="s">
        <v>515</v>
      </c>
      <c s="7" t="s">
        <v>58</v>
      </c>
      <c s="7" t="s">
        <v>1158</v>
      </c>
      <c s="7" t="s">
        <v>130</v>
      </c>
      <c s="10">
        <v>602.367</v>
      </c>
      <c s="14"/>
      <c s="13">
        <f>ROUND((H195*G195),2)</f>
      </c>
      <c r="O195">
        <f>rekapitulace!H8</f>
      </c>
      <c>
        <f>O195/100*I195</f>
      </c>
    </row>
    <row r="196" spans="5:5" ht="38.25">
      <c r="E196" s="15" t="s">
        <v>1159</v>
      </c>
    </row>
    <row r="197" spans="5:5" ht="409.5">
      <c r="E197" s="15" t="s">
        <v>514</v>
      </c>
    </row>
    <row r="198" spans="1:16" ht="12.75">
      <c r="A198" s="7">
        <v>59</v>
      </c>
      <c s="7" t="s">
        <v>46</v>
      </c>
      <c s="7" t="s">
        <v>518</v>
      </c>
      <c s="7" t="s">
        <v>25</v>
      </c>
      <c s="7" t="s">
        <v>896</v>
      </c>
      <c s="7" t="s">
        <v>130</v>
      </c>
      <c s="10">
        <v>1252</v>
      </c>
      <c s="14"/>
      <c s="13">
        <f>ROUND((H198*G198),2)</f>
      </c>
      <c r="O198">
        <f>rekapitulace!H8</f>
      </c>
      <c>
        <f>O198/100*I198</f>
      </c>
    </row>
    <row r="199" spans="5:5" ht="38.25">
      <c r="E199" s="15" t="s">
        <v>1160</v>
      </c>
    </row>
    <row r="200" spans="5:5" ht="331.5">
      <c r="E200" s="15" t="s">
        <v>521</v>
      </c>
    </row>
    <row r="201" spans="1:16" ht="12.75">
      <c r="A201" s="7">
        <v>60</v>
      </c>
      <c s="7" t="s">
        <v>46</v>
      </c>
      <c s="7" t="s">
        <v>518</v>
      </c>
      <c s="7" t="s">
        <v>36</v>
      </c>
      <c s="7" t="s">
        <v>1161</v>
      </c>
      <c s="7" t="s">
        <v>130</v>
      </c>
      <c s="10">
        <v>71.175</v>
      </c>
      <c s="14"/>
      <c s="13">
        <f>ROUND((H201*G201),2)</f>
      </c>
      <c r="O201">
        <f>rekapitulace!H8</f>
      </c>
      <c>
        <f>O201/100*I201</f>
      </c>
    </row>
    <row r="202" spans="5:5" ht="357">
      <c r="E202" s="15" t="s">
        <v>1162</v>
      </c>
    </row>
    <row r="203" spans="5:5" ht="331.5">
      <c r="E203" s="15" t="s">
        <v>521</v>
      </c>
    </row>
    <row r="204" spans="1:16" ht="12.75">
      <c r="A204" s="7">
        <v>61</v>
      </c>
      <c s="7" t="s">
        <v>46</v>
      </c>
      <c s="7" t="s">
        <v>529</v>
      </c>
      <c s="7" t="s">
        <v>58</v>
      </c>
      <c s="7" t="s">
        <v>530</v>
      </c>
      <c s="7" t="s">
        <v>117</v>
      </c>
      <c s="10">
        <v>216.24</v>
      </c>
      <c s="14"/>
      <c s="13">
        <f>ROUND((H204*G204),2)</f>
      </c>
      <c r="O204">
        <f>rekapitulace!H8</f>
      </c>
      <c>
        <f>O204/100*I204</f>
      </c>
    </row>
    <row r="205" spans="5:5" ht="255">
      <c r="E205" s="15" t="s">
        <v>1163</v>
      </c>
    </row>
    <row r="206" spans="5:5" ht="409.5">
      <c r="E206" s="15" t="s">
        <v>1164</v>
      </c>
    </row>
    <row r="207" spans="1:16" ht="12.75">
      <c r="A207" s="7">
        <v>62</v>
      </c>
      <c s="7" t="s">
        <v>46</v>
      </c>
      <c s="7" t="s">
        <v>533</v>
      </c>
      <c s="7" t="s">
        <v>58</v>
      </c>
      <c s="7" t="s">
        <v>900</v>
      </c>
      <c s="7" t="s">
        <v>117</v>
      </c>
      <c s="10">
        <v>645</v>
      </c>
      <c s="14"/>
      <c s="13">
        <f>ROUND((H207*G207),2)</f>
      </c>
      <c r="O207">
        <f>rekapitulace!H8</f>
      </c>
      <c>
        <f>O207/100*I207</f>
      </c>
    </row>
    <row r="208" spans="5:5" ht="25.5">
      <c r="E208" s="15" t="s">
        <v>1165</v>
      </c>
    </row>
    <row r="209" spans="5:5" ht="267.75">
      <c r="E209" s="15" t="s">
        <v>536</v>
      </c>
    </row>
    <row r="210" spans="1:16" ht="12.75">
      <c r="A210" s="7">
        <v>63</v>
      </c>
      <c s="7" t="s">
        <v>46</v>
      </c>
      <c s="7" t="s">
        <v>537</v>
      </c>
      <c s="7" t="s">
        <v>58</v>
      </c>
      <c s="7" t="s">
        <v>902</v>
      </c>
      <c s="7" t="s">
        <v>117</v>
      </c>
      <c s="10">
        <v>4633.59</v>
      </c>
      <c s="14"/>
      <c s="13">
        <f>ROUND((H210*G210),2)</f>
      </c>
      <c r="O210">
        <f>rekapitulace!H8</f>
      </c>
      <c>
        <f>O210/100*I210</f>
      </c>
    </row>
    <row r="211" spans="5:5" ht="51">
      <c r="E211" s="15" t="s">
        <v>1166</v>
      </c>
    </row>
    <row r="212" spans="5:5" ht="357">
      <c r="E212" s="15" t="s">
        <v>540</v>
      </c>
    </row>
    <row r="213" spans="1:16" ht="12.75">
      <c r="A213" s="7">
        <v>64</v>
      </c>
      <c s="7" t="s">
        <v>46</v>
      </c>
      <c s="7" t="s">
        <v>541</v>
      </c>
      <c s="7" t="s">
        <v>58</v>
      </c>
      <c s="7" t="s">
        <v>1167</v>
      </c>
      <c s="7" t="s">
        <v>117</v>
      </c>
      <c s="10">
        <v>8842.08</v>
      </c>
      <c s="14"/>
      <c s="13">
        <f>ROUND((H213*G213),2)</f>
      </c>
      <c r="O213">
        <f>rekapitulace!H8</f>
      </c>
      <c>
        <f>O213/100*I213</f>
      </c>
    </row>
    <row r="214" spans="5:5" ht="63.75">
      <c r="E214" s="15" t="s">
        <v>1168</v>
      </c>
    </row>
    <row r="215" spans="5:5" ht="357">
      <c r="E215" s="15" t="s">
        <v>540</v>
      </c>
    </row>
    <row r="216" spans="1:16" ht="12.75">
      <c r="A216" s="7">
        <v>65</v>
      </c>
      <c s="7" t="s">
        <v>46</v>
      </c>
      <c s="7" t="s">
        <v>1169</v>
      </c>
      <c s="7" t="s">
        <v>58</v>
      </c>
      <c s="7" t="s">
        <v>1170</v>
      </c>
      <c s="7" t="s">
        <v>130</v>
      </c>
      <c s="10">
        <v>170.89</v>
      </c>
      <c s="14"/>
      <c s="13">
        <f>ROUND((H216*G216),2)</f>
      </c>
      <c r="O216">
        <f>rekapitulace!H8</f>
      </c>
      <c>
        <f>O216/100*I216</f>
      </c>
    </row>
    <row r="217" spans="5:5" ht="38.25">
      <c r="E217" s="15" t="s">
        <v>1171</v>
      </c>
    </row>
    <row r="218" spans="5:5" ht="409.5">
      <c r="E218" s="15" t="s">
        <v>547</v>
      </c>
    </row>
    <row r="219" spans="1:16" ht="12.75">
      <c r="A219" s="7">
        <v>66</v>
      </c>
      <c s="7" t="s">
        <v>46</v>
      </c>
      <c s="7" t="s">
        <v>544</v>
      </c>
      <c s="7" t="s">
        <v>58</v>
      </c>
      <c s="7" t="s">
        <v>1172</v>
      </c>
      <c s="7" t="s">
        <v>130</v>
      </c>
      <c s="10">
        <v>262.712</v>
      </c>
      <c s="14"/>
      <c s="13">
        <f>ROUND((H219*G219),2)</f>
      </c>
      <c r="O219">
        <f>rekapitulace!H8</f>
      </c>
      <c>
        <f>O219/100*I219</f>
      </c>
    </row>
    <row r="220" spans="5:5" ht="38.25">
      <c r="E220" s="15" t="s">
        <v>1173</v>
      </c>
    </row>
    <row r="221" spans="5:5" ht="409.5">
      <c r="E221" s="15" t="s">
        <v>547</v>
      </c>
    </row>
    <row r="222" spans="1:16" ht="12.75">
      <c r="A222" s="7">
        <v>67</v>
      </c>
      <c s="7" t="s">
        <v>46</v>
      </c>
      <c s="7" t="s">
        <v>548</v>
      </c>
      <c s="7" t="s">
        <v>58</v>
      </c>
      <c s="7" t="s">
        <v>1174</v>
      </c>
      <c s="7" t="s">
        <v>130</v>
      </c>
      <c s="10">
        <v>223.178</v>
      </c>
      <c s="14"/>
      <c s="13">
        <f>ROUND((H222*G222),2)</f>
      </c>
      <c r="O222">
        <f>rekapitulace!H8</f>
      </c>
      <c>
        <f>O222/100*I222</f>
      </c>
    </row>
    <row r="223" spans="5:5" ht="38.25">
      <c r="E223" s="15" t="s">
        <v>1175</v>
      </c>
    </row>
    <row r="224" spans="5:5" ht="409.5">
      <c r="E224" s="15" t="s">
        <v>547</v>
      </c>
    </row>
    <row r="225" spans="1:16" ht="12.75">
      <c r="A225" s="7">
        <v>68</v>
      </c>
      <c s="7" t="s">
        <v>46</v>
      </c>
      <c s="7" t="s">
        <v>560</v>
      </c>
      <c s="7" t="s">
        <v>58</v>
      </c>
      <c s="7" t="s">
        <v>910</v>
      </c>
      <c s="7" t="s">
        <v>117</v>
      </c>
      <c s="10">
        <v>4633.59</v>
      </c>
      <c s="14"/>
      <c s="13">
        <f>ROUND((H225*G225),2)</f>
      </c>
      <c r="O225">
        <f>rekapitulace!H8</f>
      </c>
      <c>
        <f>O225/100*I225</f>
      </c>
    </row>
    <row r="226" spans="5:5" ht="51">
      <c r="E226" s="15" t="s">
        <v>1166</v>
      </c>
    </row>
    <row r="227" spans="5:5" ht="165.75">
      <c r="E227" s="15" t="s">
        <v>559</v>
      </c>
    </row>
    <row r="228" spans="1:16" ht="12.75">
      <c r="A228" s="7">
        <v>69</v>
      </c>
      <c s="7" t="s">
        <v>46</v>
      </c>
      <c s="7" t="s">
        <v>575</v>
      </c>
      <c s="7" t="s">
        <v>58</v>
      </c>
      <c s="7" t="s">
        <v>1176</v>
      </c>
      <c s="7" t="s">
        <v>117</v>
      </c>
      <c s="10">
        <v>5.7</v>
      </c>
      <c s="14"/>
      <c s="13">
        <f>ROUND((H228*G228),2)</f>
      </c>
      <c r="O228">
        <f>rekapitulace!H8</f>
      </c>
      <c>
        <f>O228/100*I228</f>
      </c>
    </row>
    <row r="229" spans="5:5" ht="38.25">
      <c r="E229" s="15" t="s">
        <v>1177</v>
      </c>
    </row>
    <row r="230" spans="5:5" ht="409.5">
      <c r="E230" s="15" t="s">
        <v>1178</v>
      </c>
    </row>
    <row r="231" spans="1:16" ht="12.75">
      <c r="A231" s="7">
        <v>70</v>
      </c>
      <c s="7" t="s">
        <v>46</v>
      </c>
      <c s="7" t="s">
        <v>917</v>
      </c>
      <c s="7" t="s">
        <v>58</v>
      </c>
      <c s="7" t="s">
        <v>1179</v>
      </c>
      <c s="7" t="s">
        <v>117</v>
      </c>
      <c s="10">
        <v>1.3</v>
      </c>
      <c s="14"/>
      <c s="13">
        <f>ROUND((H231*G231),2)</f>
      </c>
      <c r="O231">
        <f>rekapitulace!H8</f>
      </c>
      <c>
        <f>O231/100*I231</f>
      </c>
    </row>
    <row r="232" spans="5:5" ht="25.5">
      <c r="E232" s="15" t="s">
        <v>1180</v>
      </c>
    </row>
    <row r="233" spans="5:5" ht="409.5">
      <c r="E233" s="15" t="s">
        <v>1178</v>
      </c>
    </row>
    <row r="234" spans="1:16" ht="12.75" customHeight="1">
      <c r="A234" s="16"/>
      <c s="16"/>
      <c s="16" t="s">
        <v>39</v>
      </c>
      <c s="16"/>
      <c s="16" t="s">
        <v>510</v>
      </c>
      <c s="16"/>
      <c s="16"/>
      <c s="16"/>
      <c s="16">
        <f>SUM(I195:I233)</f>
      </c>
      <c r="P234">
        <f>ROUND(SUM(P195:P233),2)</f>
      </c>
    </row>
    <row r="236" spans="1:9" ht="12.75" customHeight="1">
      <c r="A236" s="9"/>
      <c s="9"/>
      <c s="9" t="s">
        <v>42</v>
      </c>
      <c s="9"/>
      <c s="9" t="s">
        <v>200</v>
      </c>
      <c s="9"/>
      <c s="11"/>
      <c s="9"/>
      <c s="11"/>
    </row>
    <row r="237" spans="1:16" ht="12.75">
      <c r="A237" s="7">
        <v>71</v>
      </c>
      <c s="7" t="s">
        <v>46</v>
      </c>
      <c s="7" t="s">
        <v>595</v>
      </c>
      <c s="7" t="s">
        <v>58</v>
      </c>
      <c s="7" t="s">
        <v>1181</v>
      </c>
      <c s="7" t="s">
        <v>73</v>
      </c>
      <c s="10">
        <v>1</v>
      </c>
      <c s="14"/>
      <c s="13">
        <f>ROUND((H237*G237),2)</f>
      </c>
      <c r="O237">
        <f>rekapitulace!H8</f>
      </c>
      <c>
        <f>O237/100*I237</f>
      </c>
    </row>
    <row r="238" spans="5:5" ht="38.25">
      <c r="E238" s="15" t="s">
        <v>1182</v>
      </c>
    </row>
    <row r="239" spans="5:5" ht="409.5">
      <c r="E239" s="15" t="s">
        <v>1183</v>
      </c>
    </row>
    <row r="240" spans="1:16" ht="12.75">
      <c r="A240" s="7">
        <v>72</v>
      </c>
      <c s="7" t="s">
        <v>46</v>
      </c>
      <c s="7" t="s">
        <v>1184</v>
      </c>
      <c s="7" t="s">
        <v>86</v>
      </c>
      <c s="7" t="s">
        <v>1185</v>
      </c>
      <c s="7" t="s">
        <v>73</v>
      </c>
      <c s="10">
        <v>1</v>
      </c>
      <c s="14"/>
      <c s="13">
        <f>ROUND((H240*G240),2)</f>
      </c>
      <c r="O240">
        <f>rekapitulace!H8</f>
      </c>
      <c>
        <f>O240/100*I240</f>
      </c>
    </row>
    <row r="241" spans="5:5" ht="25.5">
      <c r="E241" s="15" t="s">
        <v>50</v>
      </c>
    </row>
    <row r="242" spans="5:5" ht="409.5">
      <c r="E242" s="15" t="s">
        <v>1186</v>
      </c>
    </row>
    <row r="243" spans="1:16" ht="12.75">
      <c r="A243" s="7">
        <v>73</v>
      </c>
      <c s="7" t="s">
        <v>46</v>
      </c>
      <c s="7" t="s">
        <v>629</v>
      </c>
      <c s="7" t="s">
        <v>25</v>
      </c>
      <c s="7" t="s">
        <v>1187</v>
      </c>
      <c s="7" t="s">
        <v>130</v>
      </c>
      <c s="10">
        <v>37.907</v>
      </c>
      <c s="14"/>
      <c s="13">
        <f>ROUND((H243*G243),2)</f>
      </c>
      <c r="O243">
        <f>rekapitulace!H8</f>
      </c>
      <c>
        <f>O243/100*I243</f>
      </c>
    </row>
    <row r="244" spans="5:5" ht="76.5">
      <c r="E244" s="15" t="s">
        <v>1188</v>
      </c>
    </row>
    <row r="245" spans="5:5" ht="409.5">
      <c r="E245" s="15" t="s">
        <v>191</v>
      </c>
    </row>
    <row r="246" spans="1:16" ht="12.75">
      <c r="A246" s="7">
        <v>74</v>
      </c>
      <c s="7" t="s">
        <v>46</v>
      </c>
      <c s="7" t="s">
        <v>629</v>
      </c>
      <c s="7" t="s">
        <v>36</v>
      </c>
      <c s="7" t="s">
        <v>1189</v>
      </c>
      <c s="7" t="s">
        <v>130</v>
      </c>
      <c s="10">
        <v>22.24</v>
      </c>
      <c s="14"/>
      <c s="13">
        <f>ROUND((H246*G246),2)</f>
      </c>
      <c r="O246">
        <f>rekapitulace!H8</f>
      </c>
      <c>
        <f>O246/100*I246</f>
      </c>
    </row>
    <row r="247" spans="5:5" ht="306">
      <c r="E247" s="15" t="s">
        <v>1190</v>
      </c>
    </row>
    <row r="248" spans="5:5" ht="409.5">
      <c r="E248" s="15" t="s">
        <v>191</v>
      </c>
    </row>
    <row r="249" spans="1:16" ht="12.75" customHeight="1">
      <c r="A249" s="16"/>
      <c s="16"/>
      <c s="16" t="s">
        <v>42</v>
      </c>
      <c s="16"/>
      <c s="16" t="s">
        <v>200</v>
      </c>
      <c s="16"/>
      <c s="16"/>
      <c s="16"/>
      <c s="16">
        <f>SUM(I237:I248)</f>
      </c>
      <c r="P249">
        <f>ROUND(SUM(P237:P248),2)</f>
      </c>
    </row>
    <row r="251" spans="1:9" ht="12.75" customHeight="1">
      <c r="A251" s="9"/>
      <c s="9"/>
      <c s="9" t="s">
        <v>43</v>
      </c>
      <c s="9"/>
      <c s="9" t="s">
        <v>204</v>
      </c>
      <c s="9"/>
      <c s="11"/>
      <c s="9"/>
      <c s="11"/>
    </row>
    <row r="252" spans="1:16" ht="12.75">
      <c r="A252" s="7">
        <v>75</v>
      </c>
      <c s="7" t="s">
        <v>46</v>
      </c>
      <c s="7" t="s">
        <v>646</v>
      </c>
      <c s="7" t="s">
        <v>58</v>
      </c>
      <c s="7" t="s">
        <v>647</v>
      </c>
      <c s="7" t="s">
        <v>73</v>
      </c>
      <c s="10">
        <v>94</v>
      </c>
      <c s="14"/>
      <c s="13">
        <f>ROUND((H252*G252),2)</f>
      </c>
      <c r="O252">
        <f>rekapitulace!H8</f>
      </c>
      <c>
        <f>O252/100*I252</f>
      </c>
    </row>
    <row r="253" spans="5:5" ht="127.5">
      <c r="E253" s="15" t="s">
        <v>1191</v>
      </c>
    </row>
    <row r="254" spans="5:5" ht="255">
      <c r="E254" s="15" t="s">
        <v>649</v>
      </c>
    </row>
    <row r="255" spans="1:16" ht="12.75">
      <c r="A255" s="7">
        <v>76</v>
      </c>
      <c s="7" t="s">
        <v>46</v>
      </c>
      <c s="7" t="s">
        <v>660</v>
      </c>
      <c s="7" t="s">
        <v>58</v>
      </c>
      <c s="7" t="s">
        <v>661</v>
      </c>
      <c s="7" t="s">
        <v>73</v>
      </c>
      <c s="10">
        <v>2</v>
      </c>
      <c s="14"/>
      <c s="13">
        <f>ROUND((H255*G255),2)</f>
      </c>
      <c r="O255">
        <f>rekapitulace!H8</f>
      </c>
      <c>
        <f>O255/100*I255</f>
      </c>
    </row>
    <row r="256" spans="5:5" ht="51">
      <c r="E256" s="15" t="s">
        <v>1192</v>
      </c>
    </row>
    <row r="257" spans="5:5" ht="178.5">
      <c r="E257" s="15" t="s">
        <v>1193</v>
      </c>
    </row>
    <row r="258" spans="1:16" ht="12.75">
      <c r="A258" s="7">
        <v>77</v>
      </c>
      <c s="7" t="s">
        <v>46</v>
      </c>
      <c s="7" t="s">
        <v>664</v>
      </c>
      <c s="7" t="s">
        <v>58</v>
      </c>
      <c s="7" t="s">
        <v>1194</v>
      </c>
      <c s="7" t="s">
        <v>73</v>
      </c>
      <c s="10">
        <v>1</v>
      </c>
      <c s="14"/>
      <c s="13">
        <f>ROUND((H258*G258),2)</f>
      </c>
      <c r="O258">
        <f>rekapitulace!H8</f>
      </c>
      <c>
        <f>O258/100*I258</f>
      </c>
    </row>
    <row r="259" spans="5:5" ht="25.5">
      <c r="E259" s="15" t="s">
        <v>50</v>
      </c>
    </row>
    <row r="260" spans="5:5" ht="178.5">
      <c r="E260" s="15" t="s">
        <v>1193</v>
      </c>
    </row>
    <row r="261" spans="1:16" ht="12.75">
      <c r="A261" s="7">
        <v>78</v>
      </c>
      <c s="7" t="s">
        <v>46</v>
      </c>
      <c s="7" t="s">
        <v>671</v>
      </c>
      <c s="7" t="s">
        <v>58</v>
      </c>
      <c s="7" t="s">
        <v>1195</v>
      </c>
      <c s="7" t="s">
        <v>207</v>
      </c>
      <c s="10">
        <v>4.2</v>
      </c>
      <c s="14"/>
      <c s="13">
        <f>ROUND((H261*G261),2)</f>
      </c>
      <c r="O261">
        <f>rekapitulace!H8</f>
      </c>
      <c>
        <f>O261/100*I261</f>
      </c>
    </row>
    <row r="262" spans="5:5" ht="25.5">
      <c r="E262" s="15" t="s">
        <v>1196</v>
      </c>
    </row>
    <row r="263" spans="5:5" ht="255">
      <c r="E263" s="15" t="s">
        <v>1197</v>
      </c>
    </row>
    <row r="264" spans="1:16" ht="12.75">
      <c r="A264" s="7">
        <v>79</v>
      </c>
      <c s="7" t="s">
        <v>46</v>
      </c>
      <c s="7" t="s">
        <v>675</v>
      </c>
      <c s="7" t="s">
        <v>58</v>
      </c>
      <c s="7" t="s">
        <v>1198</v>
      </c>
      <c s="7" t="s">
        <v>207</v>
      </c>
      <c s="10">
        <v>344</v>
      </c>
      <c s="14"/>
      <c s="13">
        <f>ROUND((H264*G264),2)</f>
      </c>
      <c r="O264">
        <f>rekapitulace!H8</f>
      </c>
      <c>
        <f>O264/100*I264</f>
      </c>
    </row>
    <row r="265" spans="5:5" ht="25.5">
      <c r="E265" s="15" t="s">
        <v>1073</v>
      </c>
    </row>
    <row r="266" spans="5:5" ht="255">
      <c r="E266" s="15" t="s">
        <v>1197</v>
      </c>
    </row>
    <row r="267" spans="1:16" ht="12.75">
      <c r="A267" s="7">
        <v>80</v>
      </c>
      <c s="7" t="s">
        <v>46</v>
      </c>
      <c s="7" t="s">
        <v>1199</v>
      </c>
      <c s="7" t="s">
        <v>58</v>
      </c>
      <c s="7" t="s">
        <v>1200</v>
      </c>
      <c s="7" t="s">
        <v>207</v>
      </c>
      <c s="10">
        <v>55.6</v>
      </c>
      <c s="14"/>
      <c s="13">
        <f>ROUND((H267*G267),2)</f>
      </c>
      <c r="O267">
        <f>rekapitulace!H8</f>
      </c>
      <c>
        <f>O267/100*I267</f>
      </c>
    </row>
    <row r="268" spans="5:5" ht="255">
      <c r="E268" s="15" t="s">
        <v>1201</v>
      </c>
    </row>
    <row r="269" spans="5:5" ht="344.25">
      <c r="E269" s="15" t="s">
        <v>690</v>
      </c>
    </row>
    <row r="270" spans="1:16" ht="12.75">
      <c r="A270" s="7">
        <v>81</v>
      </c>
      <c s="7" t="s">
        <v>46</v>
      </c>
      <c s="7" t="s">
        <v>1202</v>
      </c>
      <c s="7" t="s">
        <v>58</v>
      </c>
      <c s="7" t="s">
        <v>1203</v>
      </c>
      <c s="7" t="s">
        <v>207</v>
      </c>
      <c s="10">
        <v>40.5</v>
      </c>
      <c s="14"/>
      <c s="13">
        <f>ROUND((H270*G270),2)</f>
      </c>
      <c r="O270">
        <f>rekapitulace!H8</f>
      </c>
      <c>
        <f>O270/100*I270</f>
      </c>
    </row>
    <row r="271" spans="5:5" ht="25.5">
      <c r="E271" s="15" t="s">
        <v>1204</v>
      </c>
    </row>
    <row r="272" spans="5:5" ht="344.25">
      <c r="E272" s="15" t="s">
        <v>690</v>
      </c>
    </row>
    <row r="273" spans="1:16" ht="12.75">
      <c r="A273" s="7">
        <v>82</v>
      </c>
      <c s="7" t="s">
        <v>46</v>
      </c>
      <c s="7" t="s">
        <v>694</v>
      </c>
      <c s="7" t="s">
        <v>58</v>
      </c>
      <c s="7" t="s">
        <v>1017</v>
      </c>
      <c s="7" t="s">
        <v>207</v>
      </c>
      <c s="10">
        <v>344</v>
      </c>
      <c s="14"/>
      <c s="13">
        <f>ROUND((H273*G273),2)</f>
      </c>
      <c r="O273">
        <f>rekapitulace!H8</f>
      </c>
      <c>
        <f>O273/100*I273</f>
      </c>
    </row>
    <row r="274" spans="5:5" ht="51">
      <c r="E274" s="15" t="s">
        <v>1205</v>
      </c>
    </row>
    <row r="275" spans="5:5" ht="242.25">
      <c r="E275" s="15" t="s">
        <v>697</v>
      </c>
    </row>
    <row r="276" spans="1:16" ht="12.75">
      <c r="A276" s="7">
        <v>83</v>
      </c>
      <c s="7" t="s">
        <v>46</v>
      </c>
      <c s="7" t="s">
        <v>698</v>
      </c>
      <c s="7" t="s">
        <v>58</v>
      </c>
      <c s="7" t="s">
        <v>699</v>
      </c>
      <c s="7" t="s">
        <v>207</v>
      </c>
      <c s="10">
        <v>344</v>
      </c>
      <c s="14"/>
      <c s="13">
        <f>ROUND((H276*G276),2)</f>
      </c>
      <c r="O276">
        <f>rekapitulace!H8</f>
      </c>
      <c>
        <f>O276/100*I276</f>
      </c>
    </row>
    <row r="277" spans="5:5" ht="51">
      <c r="E277" s="15" t="s">
        <v>1205</v>
      </c>
    </row>
    <row r="278" spans="5:5" ht="204">
      <c r="E278" s="15" t="s">
        <v>700</v>
      </c>
    </row>
    <row r="279" spans="1:16" ht="12.75">
      <c r="A279" s="7">
        <v>84</v>
      </c>
      <c s="7" t="s">
        <v>46</v>
      </c>
      <c s="7" t="s">
        <v>1206</v>
      </c>
      <c s="7" t="s">
        <v>58</v>
      </c>
      <c s="7" t="s">
        <v>1207</v>
      </c>
      <c s="7" t="s">
        <v>130</v>
      </c>
      <c s="10">
        <v>0.188</v>
      </c>
      <c s="14"/>
      <c s="13">
        <f>ROUND((H279*G279),2)</f>
      </c>
      <c r="O279">
        <f>rekapitulace!H8</f>
      </c>
      <c>
        <f>O279/100*I279</f>
      </c>
    </row>
    <row r="280" spans="5:5" ht="38.25">
      <c r="E280" s="15" t="s">
        <v>1208</v>
      </c>
    </row>
    <row r="281" spans="5:5" ht="409.5">
      <c r="E281" s="15" t="s">
        <v>1209</v>
      </c>
    </row>
    <row r="282" spans="1:16" ht="12.75">
      <c r="A282" s="7">
        <v>85</v>
      </c>
      <c s="7" t="s">
        <v>46</v>
      </c>
      <c s="7" t="s">
        <v>701</v>
      </c>
      <c s="7" t="s">
        <v>25</v>
      </c>
      <c s="7" t="s">
        <v>1024</v>
      </c>
      <c s="7" t="s">
        <v>207</v>
      </c>
      <c s="10">
        <v>842</v>
      </c>
      <c s="14"/>
      <c s="13">
        <f>ROUND((H282*G282),2)</f>
      </c>
      <c r="O282">
        <f>rekapitulace!H8</f>
      </c>
      <c>
        <f>O282/100*I282</f>
      </c>
    </row>
    <row r="283" spans="5:5" ht="38.25">
      <c r="E283" s="15" t="s">
        <v>1210</v>
      </c>
    </row>
    <row r="284" spans="5:5" ht="409.5">
      <c r="E284" s="15" t="s">
        <v>704</v>
      </c>
    </row>
    <row r="285" spans="1:16" ht="12.75">
      <c r="A285" s="7">
        <v>86</v>
      </c>
      <c s="7" t="s">
        <v>46</v>
      </c>
      <c s="7" t="s">
        <v>701</v>
      </c>
      <c s="7" t="s">
        <v>36</v>
      </c>
      <c s="7" t="s">
        <v>1026</v>
      </c>
      <c s="7" t="s">
        <v>207</v>
      </c>
      <c s="10">
        <v>28</v>
      </c>
      <c s="14"/>
      <c s="13">
        <f>ROUND((H285*G285),2)</f>
      </c>
      <c r="O285">
        <f>rekapitulace!H8</f>
      </c>
      <c>
        <f>O285/100*I285</f>
      </c>
    </row>
    <row r="286" spans="5:5" ht="25.5">
      <c r="E286" s="15" t="s">
        <v>591</v>
      </c>
    </row>
    <row r="287" spans="5:5" ht="409.5">
      <c r="E287" s="15" t="s">
        <v>704</v>
      </c>
    </row>
    <row r="288" spans="1:16" ht="12.75">
      <c r="A288" s="7">
        <v>87</v>
      </c>
      <c s="7" t="s">
        <v>46</v>
      </c>
      <c s="7" t="s">
        <v>1211</v>
      </c>
      <c s="7" t="s">
        <v>58</v>
      </c>
      <c s="7" t="s">
        <v>1212</v>
      </c>
      <c s="7" t="s">
        <v>1213</v>
      </c>
      <c s="10">
        <v>127.62</v>
      </c>
      <c s="14"/>
      <c s="13">
        <f>ROUND((H288*G288),2)</f>
      </c>
      <c r="O288">
        <f>rekapitulace!H8</f>
      </c>
      <c>
        <f>O288/100*I288</f>
      </c>
    </row>
    <row r="289" spans="5:5" ht="38.25">
      <c r="E289" s="15" t="s">
        <v>1214</v>
      </c>
    </row>
    <row r="290" spans="5:5" ht="409.5">
      <c r="E290" s="15" t="s">
        <v>1215</v>
      </c>
    </row>
    <row r="291" spans="1:16" ht="12.75">
      <c r="A291" s="7">
        <v>88</v>
      </c>
      <c s="7" t="s">
        <v>46</v>
      </c>
      <c s="7" t="s">
        <v>711</v>
      </c>
      <c s="7" t="s">
        <v>58</v>
      </c>
      <c s="7" t="s">
        <v>712</v>
      </c>
      <c s="7" t="s">
        <v>130</v>
      </c>
      <c s="10">
        <v>0.2</v>
      </c>
      <c s="14"/>
      <c s="13">
        <f>ROUND((H291*G291),2)</f>
      </c>
      <c r="O291">
        <f>rekapitulace!H8</f>
      </c>
      <c>
        <f>O291/100*I291</f>
      </c>
    </row>
    <row r="292" spans="5:5" ht="51">
      <c r="E292" s="15" t="s">
        <v>1216</v>
      </c>
    </row>
    <row r="293" spans="5:5" ht="409.5">
      <c r="E293" s="15" t="s">
        <v>714</v>
      </c>
    </row>
    <row r="294" spans="1:16" ht="12.75">
      <c r="A294" s="7">
        <v>89</v>
      </c>
      <c s="7" t="s">
        <v>46</v>
      </c>
      <c s="7" t="s">
        <v>1034</v>
      </c>
      <c s="7" t="s">
        <v>58</v>
      </c>
      <c s="7" t="s">
        <v>1217</v>
      </c>
      <c s="7" t="s">
        <v>130</v>
      </c>
      <c s="10">
        <v>1.44</v>
      </c>
      <c s="14"/>
      <c s="13">
        <f>ROUND((H294*G294),2)</f>
      </c>
      <c r="O294">
        <f>rekapitulace!H8</f>
      </c>
      <c>
        <f>O294/100*I294</f>
      </c>
    </row>
    <row r="295" spans="5:5" ht="102">
      <c r="E295" s="15" t="s">
        <v>1218</v>
      </c>
    </row>
    <row r="296" spans="5:5" ht="409.5">
      <c r="E296" s="15" t="s">
        <v>714</v>
      </c>
    </row>
    <row r="297" spans="1:16" ht="12.75">
      <c r="A297" s="7">
        <v>90</v>
      </c>
      <c s="7" t="s">
        <v>46</v>
      </c>
      <c s="7" t="s">
        <v>1219</v>
      </c>
      <c s="7" t="s">
        <v>58</v>
      </c>
      <c s="7" t="s">
        <v>1220</v>
      </c>
      <c s="7" t="s">
        <v>207</v>
      </c>
      <c s="10">
        <v>24.5</v>
      </c>
      <c s="14"/>
      <c s="13">
        <f>ROUND((H297*G297),2)</f>
      </c>
      <c r="O297">
        <f>rekapitulace!H8</f>
      </c>
      <c>
        <f>O297/100*I297</f>
      </c>
    </row>
    <row r="298" spans="5:5" ht="140.25">
      <c r="E298" s="15" t="s">
        <v>1221</v>
      </c>
    </row>
    <row r="299" spans="5:5" ht="409.5">
      <c r="E299" s="15" t="s">
        <v>1040</v>
      </c>
    </row>
    <row r="300" spans="1:16" ht="12.75">
      <c r="A300" s="7">
        <v>91</v>
      </c>
      <c s="7" t="s">
        <v>46</v>
      </c>
      <c s="7" t="s">
        <v>1037</v>
      </c>
      <c s="7" t="s">
        <v>58</v>
      </c>
      <c s="7" t="s">
        <v>1222</v>
      </c>
      <c s="7" t="s">
        <v>207</v>
      </c>
      <c s="10">
        <v>11</v>
      </c>
      <c s="14"/>
      <c s="13">
        <f>ROUND((H300*G300),2)</f>
      </c>
      <c r="O300">
        <f>rekapitulace!H8</f>
      </c>
      <c>
        <f>O300/100*I300</f>
      </c>
    </row>
    <row r="301" spans="5:5" ht="38.25">
      <c r="E301" s="15" t="s">
        <v>1223</v>
      </c>
    </row>
    <row r="302" spans="5:5" ht="409.5">
      <c r="E302" s="15" t="s">
        <v>1040</v>
      </c>
    </row>
    <row r="303" spans="1:16" ht="12.75" customHeight="1">
      <c r="A303" s="16"/>
      <c s="16"/>
      <c s="16" t="s">
        <v>43</v>
      </c>
      <c s="16"/>
      <c s="16" t="s">
        <v>204</v>
      </c>
      <c s="16"/>
      <c s="16"/>
      <c s="16"/>
      <c s="16">
        <f>SUM(I252:I302)</f>
      </c>
      <c r="P303">
        <f>ROUND(SUM(P252:P302),2)</f>
      </c>
    </row>
    <row r="305" spans="1:16" ht="12.75" customHeight="1">
      <c r="A305" s="16"/>
      <c s="16"/>
      <c s="16"/>
      <c s="16"/>
      <c s="16" t="s">
        <v>105</v>
      </c>
      <c s="16"/>
      <c s="16"/>
      <c s="16"/>
      <c s="16">
        <f>+I24+I132+I150+I192+I234+I249+I303</f>
      </c>
      <c r="P305">
        <f>+P24+P132+P150+P192+P234+P249+P303</f>
      </c>
    </row>
    <row r="307" spans="1:9" ht="12.75" customHeight="1">
      <c r="A307" s="9" t="s">
        <v>106</v>
      </c>
      <c s="9"/>
      <c s="9"/>
      <c s="9"/>
      <c s="9"/>
      <c s="9"/>
      <c s="9"/>
      <c s="9"/>
      <c s="9"/>
    </row>
    <row r="308" spans="1:9" ht="12.75" customHeight="1">
      <c r="A308" s="9"/>
      <c s="9"/>
      <c s="9"/>
      <c s="9"/>
      <c s="9" t="s">
        <v>107</v>
      </c>
      <c s="9"/>
      <c s="9"/>
      <c s="9"/>
      <c s="9"/>
    </row>
    <row r="309" spans="1:16" ht="12.75" customHeight="1">
      <c r="A309" s="16"/>
      <c s="16"/>
      <c s="16"/>
      <c s="16"/>
      <c s="16" t="s">
        <v>108</v>
      </c>
      <c s="16"/>
      <c s="16"/>
      <c s="16"/>
      <c s="16">
        <v>0</v>
      </c>
      <c r="P309">
        <v>0</v>
      </c>
    </row>
    <row r="310" spans="1:9" ht="12.75" customHeight="1">
      <c r="A310" s="16"/>
      <c s="16"/>
      <c s="16"/>
      <c s="16"/>
      <c s="16" t="s">
        <v>109</v>
      </c>
      <c s="16"/>
      <c s="16"/>
      <c s="16"/>
      <c s="16"/>
    </row>
    <row r="311" spans="1:16" ht="12.75" customHeight="1">
      <c r="A311" s="16"/>
      <c s="16"/>
      <c s="16"/>
      <c s="16"/>
      <c s="16" t="s">
        <v>110</v>
      </c>
      <c s="16"/>
      <c s="16"/>
      <c s="16"/>
      <c s="16">
        <v>0</v>
      </c>
      <c r="P311">
        <v>0</v>
      </c>
    </row>
    <row r="312" spans="1:16" ht="12.75" customHeight="1">
      <c r="A312" s="16"/>
      <c s="16"/>
      <c s="16"/>
      <c s="16"/>
      <c s="16" t="s">
        <v>111</v>
      </c>
      <c s="16"/>
      <c s="16"/>
      <c s="16"/>
      <c s="16">
        <f>I309+I311</f>
      </c>
      <c r="P312">
        <f>P309+P311</f>
      </c>
    </row>
    <row r="314" spans="1:16" ht="12.75" customHeight="1">
      <c r="A314" s="16"/>
      <c s="16"/>
      <c s="16"/>
      <c s="16"/>
      <c s="16" t="s">
        <v>111</v>
      </c>
      <c s="16"/>
      <c s="16"/>
      <c s="16"/>
      <c s="16">
        <f>I305+I312</f>
      </c>
      <c r="P314">
        <f>P305+P312</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14.xml><?xml version="1.0" encoding="utf-8"?>
<worksheet xmlns="http://schemas.openxmlformats.org/spreadsheetml/2006/main" xmlns:r="http://schemas.openxmlformats.org/officeDocument/2006/relationships">
  <sheetPr>
    <pageSetUpPr fitToPage="1"/>
  </sheetPr>
  <dimension ref="A1:P335"/>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1224</v>
      </c>
      <c s="5"/>
      <c s="5" t="s">
        <v>1225</v>
      </c>
    </row>
    <row r="6" spans="1:5" ht="12.75" customHeight="1">
      <c r="A6" t="s">
        <v>17</v>
      </c>
      <c r="C6" s="5" t="s">
        <v>1224</v>
      </c>
      <c s="5"/>
      <c s="5" t="s">
        <v>1225</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165</v>
      </c>
      <c s="7" t="s">
        <v>25</v>
      </c>
      <c s="7" t="s">
        <v>717</v>
      </c>
      <c s="7" t="s">
        <v>167</v>
      </c>
      <c s="10">
        <v>386.026</v>
      </c>
      <c s="14"/>
      <c s="13">
        <f>ROUND((H12*G12),2)</f>
      </c>
      <c r="O12">
        <f>rekapitulace!H8</f>
      </c>
      <c>
        <f>O12/100*I12</f>
      </c>
    </row>
    <row r="13" spans="5:5" ht="153">
      <c r="E13" s="15" t="s">
        <v>1226</v>
      </c>
    </row>
    <row r="14" spans="5:5" ht="153">
      <c r="E14" s="15" t="s">
        <v>169</v>
      </c>
    </row>
    <row r="15" spans="1:16" ht="12.75">
      <c r="A15" s="7">
        <v>2</v>
      </c>
      <c s="7" t="s">
        <v>46</v>
      </c>
      <c s="7" t="s">
        <v>165</v>
      </c>
      <c s="7" t="s">
        <v>36</v>
      </c>
      <c s="7" t="s">
        <v>719</v>
      </c>
      <c s="7" t="s">
        <v>167</v>
      </c>
      <c s="10">
        <v>108.468</v>
      </c>
      <c s="14"/>
      <c s="13">
        <f>ROUND((H15*G15),2)</f>
      </c>
      <c r="O15">
        <f>rekapitulace!H8</f>
      </c>
      <c>
        <f>O15/100*I15</f>
      </c>
    </row>
    <row r="16" spans="5:5" ht="63.75">
      <c r="E16" s="15" t="s">
        <v>1227</v>
      </c>
    </row>
    <row r="17" spans="5:5" ht="153">
      <c r="E17" s="15" t="s">
        <v>169</v>
      </c>
    </row>
    <row r="18" spans="1:16" ht="12.75">
      <c r="A18" s="7">
        <v>3</v>
      </c>
      <c s="7" t="s">
        <v>46</v>
      </c>
      <c s="7" t="s">
        <v>165</v>
      </c>
      <c s="7" t="s">
        <v>37</v>
      </c>
      <c s="7" t="s">
        <v>721</v>
      </c>
      <c s="7" t="s">
        <v>167</v>
      </c>
      <c s="10">
        <v>405.714</v>
      </c>
      <c s="14"/>
      <c s="13">
        <f>ROUND((H18*G18),2)</f>
      </c>
      <c r="O18">
        <f>rekapitulace!H8</f>
      </c>
      <c>
        <f>O18/100*I18</f>
      </c>
    </row>
    <row r="19" spans="5:5" ht="165.75">
      <c r="E19" s="15" t="s">
        <v>1228</v>
      </c>
    </row>
    <row r="20" spans="5:5" ht="153">
      <c r="E20" s="15" t="s">
        <v>169</v>
      </c>
    </row>
    <row r="21" spans="1:16" ht="12.75">
      <c r="A21" s="7">
        <v>4</v>
      </c>
      <c s="7" t="s">
        <v>46</v>
      </c>
      <c s="7" t="s">
        <v>165</v>
      </c>
      <c s="7" t="s">
        <v>38</v>
      </c>
      <c s="7" t="s">
        <v>1229</v>
      </c>
      <c s="7" t="s">
        <v>167</v>
      </c>
      <c s="10">
        <v>133.664</v>
      </c>
      <c s="14"/>
      <c s="13">
        <f>ROUND((H21*G21),2)</f>
      </c>
      <c r="O21">
        <f>rekapitulace!H8</f>
      </c>
      <c>
        <f>O21/100*I21</f>
      </c>
    </row>
    <row r="22" spans="5:5" ht="409.5">
      <c r="E22" s="15" t="s">
        <v>1230</v>
      </c>
    </row>
    <row r="23" spans="5:5" ht="153">
      <c r="E23" s="15" t="s">
        <v>169</v>
      </c>
    </row>
    <row r="24" spans="1:16" ht="12.75">
      <c r="A24" s="7">
        <v>5</v>
      </c>
      <c s="7" t="s">
        <v>46</v>
      </c>
      <c s="7" t="s">
        <v>165</v>
      </c>
      <c s="7" t="s">
        <v>39</v>
      </c>
      <c s="7" t="s">
        <v>1231</v>
      </c>
      <c s="7" t="s">
        <v>167</v>
      </c>
      <c s="10">
        <v>195.9</v>
      </c>
      <c s="14"/>
      <c s="13">
        <f>ROUND((H24*G24),2)</f>
      </c>
      <c r="O24">
        <f>rekapitulace!H8</f>
      </c>
      <c>
        <f>O24/100*I24</f>
      </c>
    </row>
    <row r="25" spans="5:5" ht="165.75">
      <c r="E25" s="15" t="s">
        <v>1232</v>
      </c>
    </row>
    <row r="26" spans="5:5" ht="153">
      <c r="E26" s="15" t="s">
        <v>169</v>
      </c>
    </row>
    <row r="27" spans="1:16" ht="12.75">
      <c r="A27" s="7">
        <v>6</v>
      </c>
      <c s="7" t="s">
        <v>46</v>
      </c>
      <c s="7" t="s">
        <v>165</v>
      </c>
      <c s="7" t="s">
        <v>40</v>
      </c>
      <c s="7" t="s">
        <v>1233</v>
      </c>
      <c s="7" t="s">
        <v>167</v>
      </c>
      <c s="10">
        <v>83.622</v>
      </c>
      <c s="14"/>
      <c s="13">
        <f>ROUND((H27*G27),2)</f>
      </c>
      <c r="O27">
        <f>rekapitulace!H8</f>
      </c>
      <c>
        <f>O27/100*I27</f>
      </c>
    </row>
    <row r="28" spans="5:5" ht="38.25">
      <c r="E28" s="15" t="s">
        <v>1234</v>
      </c>
    </row>
    <row r="29" spans="5:5" ht="153">
      <c r="E29" s="15" t="s">
        <v>169</v>
      </c>
    </row>
    <row r="30" spans="1:16" ht="12.75">
      <c r="A30" s="7">
        <v>7</v>
      </c>
      <c s="7" t="s">
        <v>46</v>
      </c>
      <c s="7" t="s">
        <v>1235</v>
      </c>
      <c s="7" t="s">
        <v>58</v>
      </c>
      <c s="7" t="s">
        <v>1236</v>
      </c>
      <c s="7" t="s">
        <v>49</v>
      </c>
      <c s="10">
        <v>1</v>
      </c>
      <c s="14"/>
      <c s="13">
        <f>ROUND((H30*G30),2)</f>
      </c>
      <c r="O30">
        <f>rekapitulace!H8</f>
      </c>
      <c>
        <f>O30/100*I30</f>
      </c>
    </row>
    <row r="31" spans="5:5" ht="25.5">
      <c r="E31" s="15" t="s">
        <v>50</v>
      </c>
    </row>
    <row r="32" spans="5:5" ht="140.25">
      <c r="E32" s="15" t="s">
        <v>1237</v>
      </c>
    </row>
    <row r="33" spans="1:16" ht="12.75" customHeight="1">
      <c r="A33" s="16"/>
      <c s="16"/>
      <c s="16" t="s">
        <v>45</v>
      </c>
      <c s="16"/>
      <c s="16" t="s">
        <v>44</v>
      </c>
      <c s="16"/>
      <c s="16"/>
      <c s="16"/>
      <c s="16">
        <f>SUM(I12:I32)</f>
      </c>
      <c r="P33">
        <f>ROUND(SUM(P12:P32),2)</f>
      </c>
    </row>
    <row r="35" spans="1:9" ht="12.75" customHeight="1">
      <c r="A35" s="9"/>
      <c s="9"/>
      <c s="9" t="s">
        <v>25</v>
      </c>
      <c s="9"/>
      <c s="9" t="s">
        <v>114</v>
      </c>
      <c s="9"/>
      <c s="11"/>
      <c s="9"/>
      <c s="11"/>
    </row>
    <row r="36" spans="1:16" ht="12.75">
      <c r="A36" s="7">
        <v>8</v>
      </c>
      <c s="7" t="s">
        <v>46</v>
      </c>
      <c s="7" t="s">
        <v>1238</v>
      </c>
      <c s="7" t="s">
        <v>58</v>
      </c>
      <c s="7" t="s">
        <v>1239</v>
      </c>
      <c s="7" t="s">
        <v>117</v>
      </c>
      <c s="10">
        <v>505</v>
      </c>
      <c s="14"/>
      <c s="13">
        <f>ROUND((H36*G36),2)</f>
      </c>
      <c r="O36">
        <f>rekapitulace!H8</f>
      </c>
      <c>
        <f>O36/100*I36</f>
      </c>
    </row>
    <row r="37" spans="5:5" ht="51">
      <c r="E37" s="15" t="s">
        <v>1240</v>
      </c>
    </row>
    <row r="38" spans="5:5" ht="63.75">
      <c r="E38" s="15" t="s">
        <v>1241</v>
      </c>
    </row>
    <row r="39" spans="1:16" ht="12.75">
      <c r="A39" s="7">
        <v>9</v>
      </c>
      <c s="7" t="s">
        <v>46</v>
      </c>
      <c s="7" t="s">
        <v>1242</v>
      </c>
      <c s="7" t="s">
        <v>58</v>
      </c>
      <c s="7" t="s">
        <v>1243</v>
      </c>
      <c s="7" t="s">
        <v>117</v>
      </c>
      <c s="10">
        <v>52.2</v>
      </c>
      <c s="14"/>
      <c s="13">
        <f>ROUND((H39*G39),2)</f>
      </c>
      <c r="O39">
        <f>rekapitulace!H8</f>
      </c>
      <c>
        <f>O39/100*I39</f>
      </c>
    </row>
    <row r="40" spans="5:5" ht="25.5">
      <c r="E40" s="15" t="s">
        <v>1244</v>
      </c>
    </row>
    <row r="41" spans="5:5" ht="409.5">
      <c r="E41" s="15" t="s">
        <v>1245</v>
      </c>
    </row>
    <row r="42" spans="1:16" ht="12.75">
      <c r="A42" s="7">
        <v>10</v>
      </c>
      <c s="7" t="s">
        <v>46</v>
      </c>
      <c s="7" t="s">
        <v>315</v>
      </c>
      <c s="7" t="s">
        <v>58</v>
      </c>
      <c s="7" t="s">
        <v>1246</v>
      </c>
      <c s="7" t="s">
        <v>130</v>
      </c>
      <c s="10">
        <v>176.457</v>
      </c>
      <c s="14"/>
      <c s="13">
        <f>ROUND((H42*G42),2)</f>
      </c>
      <c r="O42">
        <f>rekapitulace!H8</f>
      </c>
      <c>
        <f>O42/100*I42</f>
      </c>
    </row>
    <row r="43" spans="5:5" ht="409.5">
      <c r="E43" s="15" t="s">
        <v>1247</v>
      </c>
    </row>
    <row r="44" spans="5:5" ht="409.5">
      <c r="E44" s="15" t="s">
        <v>1063</v>
      </c>
    </row>
    <row r="45" spans="1:16" ht="12.75">
      <c r="A45" s="7">
        <v>11</v>
      </c>
      <c s="7" t="s">
        <v>46</v>
      </c>
      <c s="7" t="s">
        <v>727</v>
      </c>
      <c s="7" t="s">
        <v>58</v>
      </c>
      <c s="7" t="s">
        <v>1248</v>
      </c>
      <c s="7" t="s">
        <v>130</v>
      </c>
      <c s="10">
        <v>47.16</v>
      </c>
      <c s="14"/>
      <c s="13">
        <f>ROUND((H45*G45),2)</f>
      </c>
      <c r="O45">
        <f>rekapitulace!H8</f>
      </c>
      <c>
        <f>O45/100*I45</f>
      </c>
    </row>
    <row r="46" spans="5:5" ht="331.5">
      <c r="E46" s="15" t="s">
        <v>1249</v>
      </c>
    </row>
    <row r="47" spans="5:5" ht="409.5">
      <c r="E47" s="15" t="s">
        <v>1063</v>
      </c>
    </row>
    <row r="48" spans="1:16" ht="12.75">
      <c r="A48" s="7">
        <v>12</v>
      </c>
      <c s="7" t="s">
        <v>46</v>
      </c>
      <c s="7" t="s">
        <v>1066</v>
      </c>
      <c s="7" t="s">
        <v>25</v>
      </c>
      <c s="7" t="s">
        <v>1250</v>
      </c>
      <c s="7" t="s">
        <v>207</v>
      </c>
      <c s="10">
        <v>125</v>
      </c>
      <c s="14"/>
      <c s="13">
        <f>ROUND((H48*G48),2)</f>
      </c>
      <c r="O48">
        <f>rekapitulace!H8</f>
      </c>
      <c>
        <f>O48/100*I48</f>
      </c>
    </row>
    <row r="49" spans="5:5" ht="25.5">
      <c r="E49" s="15" t="s">
        <v>1251</v>
      </c>
    </row>
    <row r="50" spans="5:5" ht="409.5">
      <c r="E50" s="15" t="s">
        <v>1063</v>
      </c>
    </row>
    <row r="51" spans="1:16" ht="12.75">
      <c r="A51" s="7">
        <v>13</v>
      </c>
      <c s="7" t="s">
        <v>46</v>
      </c>
      <c s="7" t="s">
        <v>1069</v>
      </c>
      <c s="7" t="s">
        <v>25</v>
      </c>
      <c s="7" t="s">
        <v>1252</v>
      </c>
      <c s="7" t="s">
        <v>207</v>
      </c>
      <c s="10">
        <v>62</v>
      </c>
      <c s="14"/>
      <c s="13">
        <f>ROUND((H51*G51),2)</f>
      </c>
      <c r="O51">
        <f>rekapitulace!H8</f>
      </c>
      <c>
        <f>O51/100*I51</f>
      </c>
    </row>
    <row r="52" spans="5:5" ht="25.5">
      <c r="E52" s="15" t="s">
        <v>1253</v>
      </c>
    </row>
    <row r="53" spans="5:5" ht="409.5">
      <c r="E53" s="15" t="s">
        <v>1063</v>
      </c>
    </row>
    <row r="54" spans="1:16" ht="12.75">
      <c r="A54" s="7">
        <v>14</v>
      </c>
      <c s="7" t="s">
        <v>46</v>
      </c>
      <c s="7" t="s">
        <v>730</v>
      </c>
      <c s="7" t="s">
        <v>25</v>
      </c>
      <c s="7" t="s">
        <v>1254</v>
      </c>
      <c s="7" t="s">
        <v>130</v>
      </c>
      <c s="10">
        <v>158.844</v>
      </c>
      <c s="14"/>
      <c s="13">
        <f>ROUND((H54*G54),2)</f>
      </c>
      <c r="O54">
        <f>rekapitulace!H8</f>
      </c>
      <c>
        <f>O54/100*I54</f>
      </c>
    </row>
    <row r="55" spans="5:5" ht="409.5">
      <c r="E55" s="15" t="s">
        <v>1255</v>
      </c>
    </row>
    <row r="56" spans="5:5" ht="409.5">
      <c r="E56" s="15" t="s">
        <v>1063</v>
      </c>
    </row>
    <row r="57" spans="1:16" ht="12.75">
      <c r="A57" s="7">
        <v>15</v>
      </c>
      <c s="7" t="s">
        <v>46</v>
      </c>
      <c s="7" t="s">
        <v>730</v>
      </c>
      <c s="7" t="s">
        <v>36</v>
      </c>
      <c s="7" t="s">
        <v>1256</v>
      </c>
      <c s="7" t="s">
        <v>130</v>
      </c>
      <c s="10">
        <v>2</v>
      </c>
      <c s="14"/>
      <c s="13">
        <f>ROUND((H57*G57),2)</f>
      </c>
      <c r="O57">
        <f>rekapitulace!H8</f>
      </c>
      <c>
        <f>O57/100*I57</f>
      </c>
    </row>
    <row r="58" spans="5:5" ht="25.5">
      <c r="E58" s="15" t="s">
        <v>1257</v>
      </c>
    </row>
    <row r="59" spans="5:5" ht="409.5">
      <c r="E59" s="15" t="s">
        <v>1063</v>
      </c>
    </row>
    <row r="60" spans="1:16" ht="12.75">
      <c r="A60" s="7">
        <v>16</v>
      </c>
      <c s="7" t="s">
        <v>46</v>
      </c>
      <c s="7" t="s">
        <v>319</v>
      </c>
      <c s="7" t="s">
        <v>58</v>
      </c>
      <c s="7" t="s">
        <v>733</v>
      </c>
      <c s="7" t="s">
        <v>207</v>
      </c>
      <c s="10">
        <v>92</v>
      </c>
      <c s="14"/>
      <c s="13">
        <f>ROUND((H60*G60),2)</f>
      </c>
      <c r="O60">
        <f>rekapitulace!H8</f>
      </c>
      <c>
        <f>O60/100*I60</f>
      </c>
    </row>
    <row r="61" spans="5:5" ht="140.25">
      <c r="E61" s="15" t="s">
        <v>1258</v>
      </c>
    </row>
    <row r="62" spans="5:5" ht="165.75">
      <c r="E62" s="15" t="s">
        <v>322</v>
      </c>
    </row>
    <row r="63" spans="1:16" ht="12.75">
      <c r="A63" s="7">
        <v>17</v>
      </c>
      <c s="7" t="s">
        <v>46</v>
      </c>
      <c s="7" t="s">
        <v>323</v>
      </c>
      <c s="7" t="s">
        <v>25</v>
      </c>
      <c s="7" t="s">
        <v>324</v>
      </c>
      <c s="7" t="s">
        <v>130</v>
      </c>
      <c s="10">
        <v>413.05</v>
      </c>
      <c s="14"/>
      <c s="13">
        <f>ROUND((H63*G63),2)</f>
      </c>
      <c r="O63">
        <f>rekapitulace!H8</f>
      </c>
      <c>
        <f>O63/100*I63</f>
      </c>
    </row>
    <row r="64" spans="5:5" ht="140.25">
      <c r="E64" s="15" t="s">
        <v>1259</v>
      </c>
    </row>
    <row r="65" spans="5:5" ht="409.5">
      <c r="E65" s="15" t="s">
        <v>1076</v>
      </c>
    </row>
    <row r="66" spans="1:16" ht="12.75">
      <c r="A66" s="7">
        <v>18</v>
      </c>
      <c s="7" t="s">
        <v>46</v>
      </c>
      <c s="7" t="s">
        <v>323</v>
      </c>
      <c s="7" t="s">
        <v>36</v>
      </c>
      <c s="7" t="s">
        <v>327</v>
      </c>
      <c s="7" t="s">
        <v>130</v>
      </c>
      <c s="10">
        <v>519.25</v>
      </c>
      <c s="14"/>
      <c s="13">
        <f>ROUND((H66*G66),2)</f>
      </c>
      <c r="O66">
        <f>rekapitulace!H8</f>
      </c>
      <c>
        <f>O66/100*I66</f>
      </c>
    </row>
    <row r="67" spans="5:5" ht="382.5">
      <c r="E67" s="15" t="s">
        <v>1260</v>
      </c>
    </row>
    <row r="68" spans="5:5" ht="409.5">
      <c r="E68" s="15" t="s">
        <v>1076</v>
      </c>
    </row>
    <row r="69" spans="1:16" ht="12.75">
      <c r="A69" s="7">
        <v>19</v>
      </c>
      <c s="7" t="s">
        <v>46</v>
      </c>
      <c s="7" t="s">
        <v>142</v>
      </c>
      <c s="7" t="s">
        <v>25</v>
      </c>
      <c s="7" t="s">
        <v>340</v>
      </c>
      <c s="7" t="s">
        <v>130</v>
      </c>
      <c s="10">
        <v>99.913</v>
      </c>
      <c s="14"/>
      <c s="13">
        <f>ROUND((H69*G69),2)</f>
      </c>
      <c r="O69">
        <f>rekapitulace!H8</f>
      </c>
      <c>
        <f>O69/100*I69</f>
      </c>
    </row>
    <row r="70" spans="5:5" ht="127.5">
      <c r="E70" s="15" t="s">
        <v>1261</v>
      </c>
    </row>
    <row r="71" spans="5:5" ht="409.5">
      <c r="E71" s="15" t="s">
        <v>145</v>
      </c>
    </row>
    <row r="72" spans="1:16" ht="12.75">
      <c r="A72" s="7">
        <v>20</v>
      </c>
      <c s="7" t="s">
        <v>46</v>
      </c>
      <c s="7" t="s">
        <v>142</v>
      </c>
      <c s="7" t="s">
        <v>36</v>
      </c>
      <c s="7" t="s">
        <v>343</v>
      </c>
      <c s="7" t="s">
        <v>130</v>
      </c>
      <c s="10">
        <v>542.663</v>
      </c>
      <c s="14"/>
      <c s="13">
        <f>ROUND((H72*G72),2)</f>
      </c>
      <c r="O72">
        <f>rekapitulace!H8</f>
      </c>
      <c>
        <f>O72/100*I72</f>
      </c>
    </row>
    <row r="73" spans="5:5" ht="409.5">
      <c r="E73" s="15" t="s">
        <v>1262</v>
      </c>
    </row>
    <row r="74" spans="5:5" ht="409.5">
      <c r="E74" s="15" t="s">
        <v>145</v>
      </c>
    </row>
    <row r="75" spans="1:16" ht="12.75">
      <c r="A75" s="7">
        <v>21</v>
      </c>
      <c s="7" t="s">
        <v>46</v>
      </c>
      <c s="7" t="s">
        <v>142</v>
      </c>
      <c s="7" t="s">
        <v>37</v>
      </c>
      <c s="7" t="s">
        <v>1263</v>
      </c>
      <c s="7" t="s">
        <v>130</v>
      </c>
      <c s="10">
        <v>287.101</v>
      </c>
      <c s="14"/>
      <c s="13">
        <f>ROUND((H75*G75),2)</f>
      </c>
      <c r="O75">
        <f>rekapitulace!H8</f>
      </c>
      <c>
        <f>O75/100*I75</f>
      </c>
    </row>
    <row r="76" spans="5:5" ht="408">
      <c r="E76" s="15" t="s">
        <v>1264</v>
      </c>
    </row>
    <row r="77" spans="5:5" ht="409.5">
      <c r="E77" s="15" t="s">
        <v>145</v>
      </c>
    </row>
    <row r="78" spans="1:16" ht="12.75">
      <c r="A78" s="7">
        <v>22</v>
      </c>
      <c s="7" t="s">
        <v>46</v>
      </c>
      <c s="7" t="s">
        <v>142</v>
      </c>
      <c s="7" t="s">
        <v>38</v>
      </c>
      <c s="7" t="s">
        <v>1265</v>
      </c>
      <c s="7" t="s">
        <v>130</v>
      </c>
      <c s="10">
        <v>111</v>
      </c>
      <c s="14"/>
      <c s="13">
        <f>ROUND((H78*G78),2)</f>
      </c>
      <c r="O78">
        <f>rekapitulace!H8</f>
      </c>
      <c>
        <f>O78/100*I78</f>
      </c>
    </row>
    <row r="79" spans="5:5" ht="140.25">
      <c r="E79" s="15" t="s">
        <v>1266</v>
      </c>
    </row>
    <row r="80" spans="5:5" ht="409.5">
      <c r="E80" s="15" t="s">
        <v>145</v>
      </c>
    </row>
    <row r="81" spans="1:16" ht="12.75">
      <c r="A81" s="7">
        <v>23</v>
      </c>
      <c s="7" t="s">
        <v>46</v>
      </c>
      <c s="7" t="s">
        <v>142</v>
      </c>
      <c s="7" t="s">
        <v>250</v>
      </c>
      <c s="7" t="s">
        <v>1087</v>
      </c>
      <c s="7" t="s">
        <v>130</v>
      </c>
      <c s="10">
        <v>41.811</v>
      </c>
      <c s="14"/>
      <c s="13">
        <f>ROUND((H81*G81),2)</f>
      </c>
      <c r="O81">
        <f>rekapitulace!H8</f>
      </c>
      <c>
        <f>O81/100*I81</f>
      </c>
    </row>
    <row r="82" spans="5:5" ht="25.5">
      <c r="E82" s="15" t="s">
        <v>1267</v>
      </c>
    </row>
    <row r="83" spans="5:5" ht="409.5">
      <c r="E83" s="15" t="s">
        <v>145</v>
      </c>
    </row>
    <row r="84" spans="1:16" ht="12.75">
      <c r="A84" s="7">
        <v>24</v>
      </c>
      <c s="7" t="s">
        <v>46</v>
      </c>
      <c s="7" t="s">
        <v>1268</v>
      </c>
      <c s="7" t="s">
        <v>58</v>
      </c>
      <c s="7" t="s">
        <v>1269</v>
      </c>
      <c s="7" t="s">
        <v>117</v>
      </c>
      <c s="10">
        <v>132</v>
      </c>
      <c s="14"/>
      <c s="13">
        <f>ROUND((H84*G84),2)</f>
      </c>
      <c r="O84">
        <f>rekapitulace!H8</f>
      </c>
      <c>
        <f>O84/100*I84</f>
      </c>
    </row>
    <row r="85" spans="5:5" ht="242.25">
      <c r="E85" s="15" t="s">
        <v>1270</v>
      </c>
    </row>
    <row r="86" spans="5:5" ht="409.5">
      <c r="E86" s="15" t="s">
        <v>1271</v>
      </c>
    </row>
    <row r="87" spans="1:16" ht="12.75">
      <c r="A87" s="7">
        <v>25</v>
      </c>
      <c s="7" t="s">
        <v>46</v>
      </c>
      <c s="7" t="s">
        <v>359</v>
      </c>
      <c s="7" t="s">
        <v>25</v>
      </c>
      <c s="7" t="s">
        <v>1272</v>
      </c>
      <c s="7" t="s">
        <v>130</v>
      </c>
      <c s="10">
        <v>11.532</v>
      </c>
      <c s="14"/>
      <c s="13">
        <f>ROUND((H87*G87),2)</f>
      </c>
      <c r="O87">
        <f>rekapitulace!H8</f>
      </c>
      <c>
        <f>O87/100*I87</f>
      </c>
    </row>
    <row r="88" spans="5:5" ht="306">
      <c r="E88" s="15" t="s">
        <v>1273</v>
      </c>
    </row>
    <row r="89" spans="5:5" ht="409.5">
      <c r="E89" s="15" t="s">
        <v>1274</v>
      </c>
    </row>
    <row r="90" spans="1:16" ht="12.75">
      <c r="A90" s="7">
        <v>26</v>
      </c>
      <c s="7" t="s">
        <v>46</v>
      </c>
      <c s="7" t="s">
        <v>289</v>
      </c>
      <c s="7" t="s">
        <v>25</v>
      </c>
      <c s="7" t="s">
        <v>1275</v>
      </c>
      <c s="7" t="s">
        <v>130</v>
      </c>
      <c s="10">
        <v>0.203</v>
      </c>
      <c s="14"/>
      <c s="13">
        <f>ROUND((H90*G90),2)</f>
      </c>
      <c r="O90">
        <f>rekapitulace!H8</f>
      </c>
      <c>
        <f>O90/100*I90</f>
      </c>
    </row>
    <row r="91" spans="5:5" ht="38.25">
      <c r="E91" s="15" t="s">
        <v>1276</v>
      </c>
    </row>
    <row r="92" spans="5:5" ht="409.5">
      <c r="E92" s="15" t="s">
        <v>176</v>
      </c>
    </row>
    <row r="93" spans="1:16" ht="12.75">
      <c r="A93" s="7">
        <v>27</v>
      </c>
      <c s="7" t="s">
        <v>46</v>
      </c>
      <c s="7" t="s">
        <v>289</v>
      </c>
      <c s="7" t="s">
        <v>36</v>
      </c>
      <c s="7" t="s">
        <v>1277</v>
      </c>
      <c s="7" t="s">
        <v>130</v>
      </c>
      <c s="10">
        <v>27.453</v>
      </c>
      <c s="14"/>
      <c s="13">
        <f>ROUND((H93*G93),2)</f>
      </c>
      <c r="O93">
        <f>rekapitulace!H8</f>
      </c>
      <c>
        <f>O93/100*I93</f>
      </c>
    </row>
    <row r="94" spans="5:5" ht="331.5">
      <c r="E94" s="15" t="s">
        <v>1278</v>
      </c>
    </row>
    <row r="95" spans="5:5" ht="409.5">
      <c r="E95" s="15" t="s">
        <v>176</v>
      </c>
    </row>
    <row r="96" spans="1:16" ht="12.75">
      <c r="A96" s="7">
        <v>28</v>
      </c>
      <c s="7" t="s">
        <v>46</v>
      </c>
      <c s="7" t="s">
        <v>397</v>
      </c>
      <c s="7" t="s">
        <v>25</v>
      </c>
      <c s="7" t="s">
        <v>780</v>
      </c>
      <c s="7" t="s">
        <v>130</v>
      </c>
      <c s="10">
        <v>997.995</v>
      </c>
      <c s="14"/>
      <c s="13">
        <f>ROUND((H96*G96),2)</f>
      </c>
      <c r="O96">
        <f>rekapitulace!H8</f>
      </c>
      <c>
        <f>O96/100*I96</f>
      </c>
    </row>
    <row r="97" spans="5:5" ht="357">
      <c r="E97" s="15" t="s">
        <v>1279</v>
      </c>
    </row>
    <row r="98" spans="5:5" ht="409.5">
      <c r="E98" s="15" t="s">
        <v>1103</v>
      </c>
    </row>
    <row r="99" spans="1:16" ht="12.75">
      <c r="A99" s="7">
        <v>29</v>
      </c>
      <c s="7" t="s">
        <v>46</v>
      </c>
      <c s="7" t="s">
        <v>397</v>
      </c>
      <c s="7" t="s">
        <v>36</v>
      </c>
      <c s="7" t="s">
        <v>1280</v>
      </c>
      <c s="7" t="s">
        <v>130</v>
      </c>
      <c s="10">
        <v>229.45</v>
      </c>
      <c s="14"/>
      <c s="13">
        <f>ROUND((H99*G99),2)</f>
      </c>
      <c r="O99">
        <f>rekapitulace!H8</f>
      </c>
      <c>
        <f>O99/100*I99</f>
      </c>
    </row>
    <row r="100" spans="5:5" ht="76.5">
      <c r="E100" s="15" t="s">
        <v>1281</v>
      </c>
    </row>
    <row r="101" spans="5:5" ht="409.5">
      <c r="E101" s="15" t="s">
        <v>1103</v>
      </c>
    </row>
    <row r="102" spans="1:16" ht="12.75">
      <c r="A102" s="7">
        <v>30</v>
      </c>
      <c s="7" t="s">
        <v>46</v>
      </c>
      <c s="7" t="s">
        <v>401</v>
      </c>
      <c s="7" t="s">
        <v>58</v>
      </c>
      <c s="7" t="s">
        <v>402</v>
      </c>
      <c s="7" t="s">
        <v>130</v>
      </c>
      <c s="10">
        <v>80.75</v>
      </c>
      <c s="14"/>
      <c s="13">
        <f>ROUND((H102*G102),2)</f>
      </c>
      <c r="O102">
        <f>rekapitulace!H8</f>
      </c>
      <c>
        <f>O102/100*I102</f>
      </c>
    </row>
    <row r="103" spans="5:5" ht="153">
      <c r="E103" s="15" t="s">
        <v>1282</v>
      </c>
    </row>
    <row r="104" spans="5:5" ht="409.5">
      <c r="E104" s="15" t="s">
        <v>1103</v>
      </c>
    </row>
    <row r="105" spans="1:16" ht="12.75">
      <c r="A105" s="7">
        <v>31</v>
      </c>
      <c s="7" t="s">
        <v>46</v>
      </c>
      <c s="7" t="s">
        <v>146</v>
      </c>
      <c s="7" t="s">
        <v>58</v>
      </c>
      <c s="7" t="s">
        <v>1283</v>
      </c>
      <c s="7" t="s">
        <v>130</v>
      </c>
      <c s="10">
        <v>75.75</v>
      </c>
      <c s="14"/>
      <c s="13">
        <f>ROUND((H105*G105),2)</f>
      </c>
      <c r="O105">
        <f>rekapitulace!H8</f>
      </c>
      <c>
        <f>O105/100*I105</f>
      </c>
    </row>
    <row r="106" spans="5:5" ht="63.75">
      <c r="E106" s="15" t="s">
        <v>1284</v>
      </c>
    </row>
    <row r="107" spans="5:5" ht="409.5">
      <c r="E107" s="15" t="s">
        <v>149</v>
      </c>
    </row>
    <row r="108" spans="1:16" ht="12.75">
      <c r="A108" s="7">
        <v>32</v>
      </c>
      <c s="7" t="s">
        <v>46</v>
      </c>
      <c s="7" t="s">
        <v>146</v>
      </c>
      <c s="7" t="s">
        <v>250</v>
      </c>
      <c s="7" t="s">
        <v>271</v>
      </c>
      <c s="7" t="s">
        <v>130</v>
      </c>
      <c s="10">
        <v>41.811</v>
      </c>
      <c s="14"/>
      <c s="13">
        <f>ROUND((H108*G108),2)</f>
      </c>
      <c r="O108">
        <f>rekapitulace!H8</f>
      </c>
      <c>
        <f>O108/100*I108</f>
      </c>
    </row>
    <row r="109" spans="5:5" ht="25.5">
      <c r="E109" s="15" t="s">
        <v>1267</v>
      </c>
    </row>
    <row r="110" spans="5:5" ht="409.5">
      <c r="E110" s="15" t="s">
        <v>149</v>
      </c>
    </row>
    <row r="111" spans="1:16" ht="12.75">
      <c r="A111" s="7">
        <v>33</v>
      </c>
      <c s="7" t="s">
        <v>46</v>
      </c>
      <c s="7" t="s">
        <v>405</v>
      </c>
      <c s="7" t="s">
        <v>25</v>
      </c>
      <c s="7" t="s">
        <v>406</v>
      </c>
      <c s="7" t="s">
        <v>130</v>
      </c>
      <c s="10">
        <v>533.15</v>
      </c>
      <c s="14"/>
      <c s="13">
        <f>ROUND((H111*G111),2)</f>
      </c>
      <c r="O111">
        <f>rekapitulace!H8</f>
      </c>
      <c>
        <f>O111/100*I111</f>
      </c>
    </row>
    <row r="112" spans="5:5" ht="191.25">
      <c r="E112" s="15" t="s">
        <v>1285</v>
      </c>
    </row>
    <row r="113" spans="5:5" ht="409.5">
      <c r="E113" s="15" t="s">
        <v>1103</v>
      </c>
    </row>
    <row r="114" spans="1:16" ht="12.75">
      <c r="A114" s="7">
        <v>34</v>
      </c>
      <c s="7" t="s">
        <v>46</v>
      </c>
      <c s="7" t="s">
        <v>405</v>
      </c>
      <c s="7" t="s">
        <v>36</v>
      </c>
      <c s="7" t="s">
        <v>1286</v>
      </c>
      <c s="7" t="s">
        <v>130</v>
      </c>
      <c s="10">
        <v>29.663</v>
      </c>
      <c s="14"/>
      <c s="13">
        <f>ROUND((H114*G114),2)</f>
      </c>
      <c r="O114">
        <f>rekapitulace!H8</f>
      </c>
      <c>
        <f>O114/100*I114</f>
      </c>
    </row>
    <row r="115" spans="5:5" ht="395.25">
      <c r="E115" s="15" t="s">
        <v>1287</v>
      </c>
    </row>
    <row r="116" spans="5:5" ht="409.5">
      <c r="E116" s="15" t="s">
        <v>1103</v>
      </c>
    </row>
    <row r="117" spans="1:16" ht="12.75">
      <c r="A117" s="7">
        <v>35</v>
      </c>
      <c s="7" t="s">
        <v>46</v>
      </c>
      <c s="7" t="s">
        <v>411</v>
      </c>
      <c s="7" t="s">
        <v>58</v>
      </c>
      <c s="7" t="s">
        <v>412</v>
      </c>
      <c s="7" t="s">
        <v>130</v>
      </c>
      <c s="10">
        <v>57</v>
      </c>
      <c s="14"/>
      <c s="13">
        <f>ROUND((H117*G117),2)</f>
      </c>
      <c r="O117">
        <f>rekapitulace!H8</f>
      </c>
      <c>
        <f>O117/100*I117</f>
      </c>
    </row>
    <row r="118" spans="5:5" ht="38.25">
      <c r="E118" s="15" t="s">
        <v>1288</v>
      </c>
    </row>
    <row r="119" spans="5:5" ht="409.5">
      <c r="E119" s="15" t="s">
        <v>1107</v>
      </c>
    </row>
    <row r="120" spans="1:16" ht="12.75">
      <c r="A120" s="7">
        <v>36</v>
      </c>
      <c s="7" t="s">
        <v>46</v>
      </c>
      <c s="7" t="s">
        <v>183</v>
      </c>
      <c s="7" t="s">
        <v>58</v>
      </c>
      <c s="7" t="s">
        <v>1289</v>
      </c>
      <c s="7" t="s">
        <v>130</v>
      </c>
      <c s="10">
        <v>40.913</v>
      </c>
      <c s="14"/>
      <c s="13">
        <f>ROUND((H120*G120),2)</f>
      </c>
      <c r="O120">
        <f>rekapitulace!H8</f>
      </c>
      <c>
        <f>O120/100*I120</f>
      </c>
    </row>
    <row r="121" spans="5:5" ht="409.5">
      <c r="E121" s="15" t="s">
        <v>1290</v>
      </c>
    </row>
    <row r="122" spans="5:5" ht="409.5">
      <c r="E122" s="15" t="s">
        <v>186</v>
      </c>
    </row>
    <row r="123" spans="1:16" ht="12.75">
      <c r="A123" s="7">
        <v>37</v>
      </c>
      <c s="7" t="s">
        <v>46</v>
      </c>
      <c s="7" t="s">
        <v>272</v>
      </c>
      <c s="7" t="s">
        <v>58</v>
      </c>
      <c s="7" t="s">
        <v>1291</v>
      </c>
      <c s="7" t="s">
        <v>130</v>
      </c>
      <c s="10">
        <v>3.589</v>
      </c>
      <c s="14"/>
      <c s="13">
        <f>ROUND((H123*G123),2)</f>
      </c>
      <c r="O123">
        <f>rekapitulace!H8</f>
      </c>
      <c>
        <f>O123/100*I123</f>
      </c>
    </row>
    <row r="124" spans="5:5" ht="165.75">
      <c r="E124" s="15" t="s">
        <v>1292</v>
      </c>
    </row>
    <row r="125" spans="5:5" ht="409.5">
      <c r="E125" s="15" t="s">
        <v>275</v>
      </c>
    </row>
    <row r="126" spans="1:16" ht="12.75">
      <c r="A126" s="7">
        <v>38</v>
      </c>
      <c s="7" t="s">
        <v>46</v>
      </c>
      <c s="7" t="s">
        <v>427</v>
      </c>
      <c s="7" t="s">
        <v>58</v>
      </c>
      <c s="7" t="s">
        <v>1293</v>
      </c>
      <c s="7" t="s">
        <v>117</v>
      </c>
      <c s="10">
        <v>1003.025</v>
      </c>
      <c s="14"/>
      <c s="13">
        <f>ROUND((H126*G126),2)</f>
      </c>
      <c r="O126">
        <f>rekapitulace!H8</f>
      </c>
      <c>
        <f>O126/100*I126</f>
      </c>
    </row>
    <row r="127" spans="5:5" ht="409.5">
      <c r="E127" s="15" t="s">
        <v>1294</v>
      </c>
    </row>
    <row r="128" spans="5:5" ht="153">
      <c r="E128" s="15" t="s">
        <v>1117</v>
      </c>
    </row>
    <row r="129" spans="1:16" ht="12.75">
      <c r="A129" s="7">
        <v>39</v>
      </c>
      <c s="7" t="s">
        <v>46</v>
      </c>
      <c s="7" t="s">
        <v>438</v>
      </c>
      <c s="7" t="s">
        <v>58</v>
      </c>
      <c s="7" t="s">
        <v>807</v>
      </c>
      <c s="7" t="s">
        <v>117</v>
      </c>
      <c s="10">
        <v>740</v>
      </c>
      <c s="14"/>
      <c s="13">
        <f>ROUND((H129*G129),2)</f>
      </c>
      <c r="O129">
        <f>rekapitulace!H8</f>
      </c>
      <c>
        <f>O129/100*I129</f>
      </c>
    </row>
    <row r="130" spans="5:5" ht="127.5">
      <c r="E130" s="15" t="s">
        <v>1295</v>
      </c>
    </row>
    <row r="131" spans="5:5" ht="216.75">
      <c r="E131" s="15" t="s">
        <v>153</v>
      </c>
    </row>
    <row r="132" spans="1:16" ht="12.75">
      <c r="A132" s="7">
        <v>40</v>
      </c>
      <c s="7" t="s">
        <v>46</v>
      </c>
      <c s="7" t="s">
        <v>442</v>
      </c>
      <c s="7" t="s">
        <v>58</v>
      </c>
      <c s="7" t="s">
        <v>809</v>
      </c>
      <c s="7" t="s">
        <v>117</v>
      </c>
      <c s="10">
        <v>740</v>
      </c>
      <c s="14"/>
      <c s="13">
        <f>ROUND((H132*G132),2)</f>
      </c>
      <c r="O132">
        <f>rekapitulace!H8</f>
      </c>
      <c>
        <f>O132/100*I132</f>
      </c>
    </row>
    <row r="133" spans="5:5" ht="127.5">
      <c r="E133" s="15" t="s">
        <v>1295</v>
      </c>
    </row>
    <row r="134" spans="5:5" ht="255">
      <c r="E134" s="15" t="s">
        <v>445</v>
      </c>
    </row>
    <row r="135" spans="1:16" ht="12.75" customHeight="1">
      <c r="A135" s="16"/>
      <c s="16"/>
      <c s="16" t="s">
        <v>25</v>
      </c>
      <c s="16"/>
      <c s="16" t="s">
        <v>114</v>
      </c>
      <c s="16"/>
      <c s="16"/>
      <c s="16"/>
      <c s="16">
        <f>SUM(I36:I134)</f>
      </c>
      <c r="P135">
        <f>ROUND(SUM(P36:P134),2)</f>
      </c>
    </row>
    <row r="137" spans="1:9" ht="12.75" customHeight="1">
      <c r="A137" s="9"/>
      <c s="9"/>
      <c s="9" t="s">
        <v>36</v>
      </c>
      <c s="9"/>
      <c s="9" t="s">
        <v>241</v>
      </c>
      <c s="9"/>
      <c s="11"/>
      <c s="9"/>
      <c s="11"/>
    </row>
    <row r="138" spans="1:16" ht="12.75">
      <c r="A138" s="7">
        <v>41</v>
      </c>
      <c s="7" t="s">
        <v>46</v>
      </c>
      <c s="7" t="s">
        <v>446</v>
      </c>
      <c s="7" t="s">
        <v>58</v>
      </c>
      <c s="7" t="s">
        <v>447</v>
      </c>
      <c s="7" t="s">
        <v>117</v>
      </c>
      <c s="10">
        <v>118.4</v>
      </c>
      <c s="14"/>
      <c s="13">
        <f>ROUND((H138*G138),2)</f>
      </c>
      <c r="O138">
        <f>rekapitulace!H8</f>
      </c>
      <c>
        <f>O138/100*I138</f>
      </c>
    </row>
    <row r="139" spans="5:5" ht="153">
      <c r="E139" s="15" t="s">
        <v>1296</v>
      </c>
    </row>
    <row r="140" spans="5:5" ht="267.75">
      <c r="E140" s="15" t="s">
        <v>449</v>
      </c>
    </row>
    <row r="141" spans="1:16" ht="12.75">
      <c r="A141" s="7">
        <v>42</v>
      </c>
      <c s="7" t="s">
        <v>46</v>
      </c>
      <c s="7" t="s">
        <v>450</v>
      </c>
      <c s="7" t="s">
        <v>58</v>
      </c>
      <c s="7" t="s">
        <v>1297</v>
      </c>
      <c s="7" t="s">
        <v>207</v>
      </c>
      <c s="10">
        <v>74</v>
      </c>
      <c s="14"/>
      <c s="13">
        <f>ROUND((H141*G141),2)</f>
      </c>
      <c r="O141">
        <f>rekapitulace!H8</f>
      </c>
      <c>
        <f>O141/100*I141</f>
      </c>
    </row>
    <row r="142" spans="5:5" ht="114.75">
      <c r="E142" s="15" t="s">
        <v>1298</v>
      </c>
    </row>
    <row r="143" spans="5:5" ht="409.5">
      <c r="E143" s="15" t="s">
        <v>453</v>
      </c>
    </row>
    <row r="144" spans="1:16" ht="12.75" customHeight="1">
      <c r="A144" s="16"/>
      <c s="16"/>
      <c s="16" t="s">
        <v>36</v>
      </c>
      <c s="16"/>
      <c s="16" t="s">
        <v>241</v>
      </c>
      <c s="16"/>
      <c s="16"/>
      <c s="16"/>
      <c s="16">
        <f>SUM(I138:I143)</f>
      </c>
      <c r="P144">
        <f>ROUND(SUM(P138:P143),2)</f>
      </c>
    </row>
    <row r="146" spans="1:9" ht="12.75" customHeight="1">
      <c r="A146" s="9"/>
      <c s="9"/>
      <c s="9" t="s">
        <v>38</v>
      </c>
      <c s="9"/>
      <c s="9" t="s">
        <v>192</v>
      </c>
      <c s="9"/>
      <c s="11"/>
      <c s="9"/>
      <c s="11"/>
    </row>
    <row r="147" spans="1:16" ht="12.75">
      <c r="A147" s="7">
        <v>43</v>
      </c>
      <c s="7" t="s">
        <v>46</v>
      </c>
      <c s="7" t="s">
        <v>193</v>
      </c>
      <c s="7" t="s">
        <v>58</v>
      </c>
      <c s="7" t="s">
        <v>475</v>
      </c>
      <c s="7" t="s">
        <v>130</v>
      </c>
      <c s="10">
        <v>1</v>
      </c>
      <c s="14"/>
      <c s="13">
        <f>ROUND((H147*G147),2)</f>
      </c>
      <c r="O147">
        <f>rekapitulace!H8</f>
      </c>
      <c>
        <f>O147/100*I147</f>
      </c>
    </row>
    <row r="148" spans="5:5" ht="191.25">
      <c r="E148" s="15" t="s">
        <v>1299</v>
      </c>
    </row>
    <row r="149" spans="5:5" ht="409.5">
      <c r="E149" s="15" t="s">
        <v>191</v>
      </c>
    </row>
    <row r="150" spans="1:16" ht="12.75">
      <c r="A150" s="7">
        <v>44</v>
      </c>
      <c s="7" t="s">
        <v>46</v>
      </c>
      <c s="7" t="s">
        <v>488</v>
      </c>
      <c s="7" t="s">
        <v>58</v>
      </c>
      <c s="7" t="s">
        <v>1300</v>
      </c>
      <c s="7" t="s">
        <v>130</v>
      </c>
      <c s="10">
        <v>1.32</v>
      </c>
      <c s="14"/>
      <c s="13">
        <f>ROUND((H150*G150),2)</f>
      </c>
      <c r="O150">
        <f>rekapitulace!H8</f>
      </c>
      <c>
        <f>O150/100*I150</f>
      </c>
    </row>
    <row r="151" spans="5:5" ht="140.25">
      <c r="E151" s="15" t="s">
        <v>1301</v>
      </c>
    </row>
    <row r="152" spans="5:5" ht="306">
      <c r="E152" s="15" t="s">
        <v>463</v>
      </c>
    </row>
    <row r="153" spans="1:16" ht="12.75">
      <c r="A153" s="7">
        <v>45</v>
      </c>
      <c s="7" t="s">
        <v>46</v>
      </c>
      <c s="7" t="s">
        <v>881</v>
      </c>
      <c s="7" t="s">
        <v>58</v>
      </c>
      <c s="7" t="s">
        <v>1302</v>
      </c>
      <c s="7" t="s">
        <v>130</v>
      </c>
      <c s="10">
        <v>2.224</v>
      </c>
      <c s="14"/>
      <c s="13">
        <f>ROUND((H153*G153),2)</f>
      </c>
      <c r="O153">
        <f>rekapitulace!H8</f>
      </c>
      <c>
        <f>O153/100*I153</f>
      </c>
    </row>
    <row r="154" spans="5:5" ht="409.5">
      <c r="E154" s="15" t="s">
        <v>1303</v>
      </c>
    </row>
    <row r="155" spans="5:5" ht="409.5">
      <c r="E155" s="15" t="s">
        <v>1304</v>
      </c>
    </row>
    <row r="156" spans="1:16" ht="12.75" customHeight="1">
      <c r="A156" s="16"/>
      <c s="16"/>
      <c s="16" t="s">
        <v>38</v>
      </c>
      <c s="16"/>
      <c s="16" t="s">
        <v>192</v>
      </c>
      <c s="16"/>
      <c s="16"/>
      <c s="16"/>
      <c s="16">
        <f>SUM(I147:I155)</f>
      </c>
      <c r="P156">
        <f>ROUND(SUM(P147:P155),2)</f>
      </c>
    </row>
    <row r="158" spans="1:9" ht="12.75" customHeight="1">
      <c r="A158" s="9"/>
      <c s="9"/>
      <c s="9" t="s">
        <v>39</v>
      </c>
      <c s="9"/>
      <c s="9" t="s">
        <v>510</v>
      </c>
      <c s="9"/>
      <c s="11"/>
      <c s="9"/>
      <c s="11"/>
    </row>
    <row r="159" spans="1:16" ht="12.75">
      <c r="A159" s="7">
        <v>46</v>
      </c>
      <c s="7" t="s">
        <v>46</v>
      </c>
      <c s="7" t="s">
        <v>515</v>
      </c>
      <c s="7" t="s">
        <v>58</v>
      </c>
      <c s="7" t="s">
        <v>1305</v>
      </c>
      <c s="7" t="s">
        <v>130</v>
      </c>
      <c s="10">
        <v>7.465</v>
      </c>
      <c s="14"/>
      <c s="13">
        <f>ROUND((H159*G159),2)</f>
      </c>
      <c r="O159">
        <f>rekapitulace!H8</f>
      </c>
      <c>
        <f>O159/100*I159</f>
      </c>
    </row>
    <row r="160" spans="5:5" ht="293.25">
      <c r="E160" s="15" t="s">
        <v>1306</v>
      </c>
    </row>
    <row r="161" spans="5:5" ht="409.5">
      <c r="E161" s="15" t="s">
        <v>514</v>
      </c>
    </row>
    <row r="162" spans="1:16" ht="12.75">
      <c r="A162" s="7">
        <v>47</v>
      </c>
      <c s="7" t="s">
        <v>46</v>
      </c>
      <c s="7" t="s">
        <v>518</v>
      </c>
      <c s="7" t="s">
        <v>58</v>
      </c>
      <c s="7" t="s">
        <v>1307</v>
      </c>
      <c s="7" t="s">
        <v>130</v>
      </c>
      <c s="10">
        <v>309.985</v>
      </c>
      <c s="14"/>
      <c s="13">
        <f>ROUND((H162*G162),2)</f>
      </c>
      <c r="O162">
        <f>rekapitulace!H8</f>
      </c>
      <c>
        <f>O162/100*I162</f>
      </c>
    </row>
    <row r="163" spans="5:5" ht="409.5">
      <c r="E163" s="15" t="s">
        <v>1308</v>
      </c>
    </row>
    <row r="164" spans="5:5" ht="331.5">
      <c r="E164" s="15" t="s">
        <v>521</v>
      </c>
    </row>
    <row r="165" spans="1:16" ht="12.75">
      <c r="A165" s="7">
        <v>48</v>
      </c>
      <c s="7" t="s">
        <v>46</v>
      </c>
      <c s="7" t="s">
        <v>533</v>
      </c>
      <c s="7" t="s">
        <v>58</v>
      </c>
      <c s="7" t="s">
        <v>900</v>
      </c>
      <c s="7" t="s">
        <v>117</v>
      </c>
      <c s="10">
        <v>87</v>
      </c>
      <c s="14"/>
      <c s="13">
        <f>ROUND((H165*G165),2)</f>
      </c>
      <c r="O165">
        <f>rekapitulace!H8</f>
      </c>
      <c>
        <f>O165/100*I165</f>
      </c>
    </row>
    <row r="166" spans="5:5" ht="114.75">
      <c r="E166" s="15" t="s">
        <v>1309</v>
      </c>
    </row>
    <row r="167" spans="5:5" ht="267.75">
      <c r="E167" s="15" t="s">
        <v>536</v>
      </c>
    </row>
    <row r="168" spans="1:16" ht="12.75">
      <c r="A168" s="7">
        <v>49</v>
      </c>
      <c s="7" t="s">
        <v>46</v>
      </c>
      <c s="7" t="s">
        <v>537</v>
      </c>
      <c s="7" t="s">
        <v>58</v>
      </c>
      <c s="7" t="s">
        <v>902</v>
      </c>
      <c s="7" t="s">
        <v>117</v>
      </c>
      <c s="10">
        <v>881.288</v>
      </c>
      <c s="14"/>
      <c s="13">
        <f>ROUND((H168*G168),2)</f>
      </c>
      <c r="O168">
        <f>rekapitulace!H8</f>
      </c>
      <c>
        <f>O168/100*I168</f>
      </c>
    </row>
    <row r="169" spans="5:5" ht="409.5">
      <c r="E169" s="15" t="s">
        <v>1310</v>
      </c>
    </row>
    <row r="170" spans="5:5" ht="357">
      <c r="E170" s="15" t="s">
        <v>540</v>
      </c>
    </row>
    <row r="171" spans="1:16" ht="12.75">
      <c r="A171" s="7">
        <v>50</v>
      </c>
      <c s="7" t="s">
        <v>46</v>
      </c>
      <c s="7" t="s">
        <v>1311</v>
      </c>
      <c s="7" t="s">
        <v>58</v>
      </c>
      <c s="7" t="s">
        <v>1312</v>
      </c>
      <c s="7" t="s">
        <v>117</v>
      </c>
      <c s="10">
        <v>32.55</v>
      </c>
      <c s="14"/>
      <c s="13">
        <f>ROUND((H171*G171),2)</f>
      </c>
      <c r="O171">
        <f>rekapitulace!H8</f>
      </c>
      <c>
        <f>O171/100*I171</f>
      </c>
    </row>
    <row r="172" spans="5:5" ht="63.75">
      <c r="E172" s="15" t="s">
        <v>1313</v>
      </c>
    </row>
    <row r="173" spans="5:5" ht="357">
      <c r="E173" s="15" t="s">
        <v>540</v>
      </c>
    </row>
    <row r="174" spans="1:16" ht="12.75">
      <c r="A174" s="7">
        <v>51</v>
      </c>
      <c s="7" t="s">
        <v>46</v>
      </c>
      <c s="7" t="s">
        <v>541</v>
      </c>
      <c s="7" t="s">
        <v>58</v>
      </c>
      <c s="7" t="s">
        <v>1314</v>
      </c>
      <c s="7" t="s">
        <v>117</v>
      </c>
      <c s="10">
        <v>2116.565</v>
      </c>
      <c s="14"/>
      <c s="13">
        <f>ROUND((H174*G174),2)</f>
      </c>
      <c r="O174">
        <f>rekapitulace!H8</f>
      </c>
      <c>
        <f>O174/100*I174</f>
      </c>
    </row>
    <row r="175" spans="5:5" ht="409.5">
      <c r="E175" s="15" t="s">
        <v>1315</v>
      </c>
    </row>
    <row r="176" spans="5:5" ht="357">
      <c r="E176" s="15" t="s">
        <v>540</v>
      </c>
    </row>
    <row r="177" spans="1:16" ht="12.75">
      <c r="A177" s="7">
        <v>52</v>
      </c>
      <c s="7" t="s">
        <v>46</v>
      </c>
      <c s="7" t="s">
        <v>1316</v>
      </c>
      <c s="7" t="s">
        <v>58</v>
      </c>
      <c s="7" t="s">
        <v>1317</v>
      </c>
      <c s="7" t="s">
        <v>117</v>
      </c>
      <c s="10">
        <v>300.2</v>
      </c>
      <c s="14"/>
      <c s="13">
        <f>ROUND((H177*G177),2)</f>
      </c>
      <c r="O177">
        <f>rekapitulace!H8</f>
      </c>
      <c>
        <f>O177/100*I177</f>
      </c>
    </row>
    <row r="178" spans="5:5" ht="38.25">
      <c r="E178" s="15" t="s">
        <v>1318</v>
      </c>
    </row>
    <row r="179" spans="5:5" ht="357">
      <c r="E179" s="15" t="s">
        <v>540</v>
      </c>
    </row>
    <row r="180" spans="1:16" ht="12.75">
      <c r="A180" s="7">
        <v>53</v>
      </c>
      <c s="7" t="s">
        <v>46</v>
      </c>
      <c s="7" t="s">
        <v>1319</v>
      </c>
      <c s="7" t="s">
        <v>58</v>
      </c>
      <c s="7" t="s">
        <v>1320</v>
      </c>
      <c s="7" t="s">
        <v>117</v>
      </c>
      <c s="10">
        <v>300.2</v>
      </c>
      <c s="14"/>
      <c s="13">
        <f>ROUND((H180*G180),2)</f>
      </c>
      <c r="O180">
        <f>rekapitulace!H8</f>
      </c>
      <c>
        <f>O180/100*I180</f>
      </c>
    </row>
    <row r="181" spans="5:5" ht="38.25">
      <c r="E181" s="15" t="s">
        <v>1318</v>
      </c>
    </row>
    <row r="182" spans="5:5" ht="318.75">
      <c r="E182" s="15" t="s">
        <v>1321</v>
      </c>
    </row>
    <row r="183" spans="1:16" ht="12.75">
      <c r="A183" s="7">
        <v>54</v>
      </c>
      <c s="7" t="s">
        <v>46</v>
      </c>
      <c s="7" t="s">
        <v>1322</v>
      </c>
      <c s="7" t="s">
        <v>58</v>
      </c>
      <c s="7" t="s">
        <v>1323</v>
      </c>
      <c s="7" t="s">
        <v>130</v>
      </c>
      <c s="10">
        <v>1.246</v>
      </c>
      <c s="14"/>
      <c s="13">
        <f>ROUND((H183*G183),2)</f>
      </c>
      <c r="O183">
        <f>rekapitulace!H8</f>
      </c>
      <c>
        <f>O183/100*I183</f>
      </c>
    </row>
    <row r="184" spans="5:5" ht="38.25">
      <c r="E184" s="15" t="s">
        <v>1324</v>
      </c>
    </row>
    <row r="185" spans="5:5" ht="409.5">
      <c r="E185" s="15" t="s">
        <v>547</v>
      </c>
    </row>
    <row r="186" spans="1:16" ht="12.75">
      <c r="A186" s="7">
        <v>55</v>
      </c>
      <c s="7" t="s">
        <v>46</v>
      </c>
      <c s="7" t="s">
        <v>1169</v>
      </c>
      <c s="7" t="s">
        <v>58</v>
      </c>
      <c s="7" t="s">
        <v>1170</v>
      </c>
      <c s="7" t="s">
        <v>130</v>
      </c>
      <c s="10">
        <v>61.325</v>
      </c>
      <c s="14"/>
      <c s="13">
        <f>ROUND((H186*G186),2)</f>
      </c>
      <c r="O186">
        <f>rekapitulace!H8</f>
      </c>
      <c>
        <f>O186/100*I186</f>
      </c>
    </row>
    <row r="187" spans="5:5" ht="63.75">
      <c r="E187" s="15" t="s">
        <v>1325</v>
      </c>
    </row>
    <row r="188" spans="5:5" ht="409.5">
      <c r="E188" s="15" t="s">
        <v>547</v>
      </c>
    </row>
    <row r="189" spans="1:16" ht="12.75">
      <c r="A189" s="7">
        <v>56</v>
      </c>
      <c s="7" t="s">
        <v>46</v>
      </c>
      <c s="7" t="s">
        <v>544</v>
      </c>
      <c s="7" t="s">
        <v>58</v>
      </c>
      <c s="7" t="s">
        <v>1172</v>
      </c>
      <c s="7" t="s">
        <v>130</v>
      </c>
      <c s="10">
        <v>58.758</v>
      </c>
      <c s="14"/>
      <c s="13">
        <f>ROUND((H189*G189),2)</f>
      </c>
      <c r="O189">
        <f>rekapitulace!H8</f>
      </c>
      <c>
        <f>O189/100*I189</f>
      </c>
    </row>
    <row r="190" spans="5:5" ht="395.25">
      <c r="E190" s="15" t="s">
        <v>1326</v>
      </c>
    </row>
    <row r="191" spans="5:5" ht="409.5">
      <c r="E191" s="15" t="s">
        <v>547</v>
      </c>
    </row>
    <row r="192" spans="1:16" ht="12.75">
      <c r="A192" s="7">
        <v>57</v>
      </c>
      <c s="7" t="s">
        <v>46</v>
      </c>
      <c s="7" t="s">
        <v>548</v>
      </c>
      <c s="7" t="s">
        <v>58</v>
      </c>
      <c s="7" t="s">
        <v>1327</v>
      </c>
      <c s="7" t="s">
        <v>130</v>
      </c>
      <c s="10">
        <v>5.887</v>
      </c>
      <c s="14"/>
      <c s="13">
        <f>ROUND((H192*G192),2)</f>
      </c>
      <c r="O192">
        <f>rekapitulace!H8</f>
      </c>
      <c>
        <f>O192/100*I192</f>
      </c>
    </row>
    <row r="193" spans="5:5" ht="409.5">
      <c r="E193" s="15" t="s">
        <v>1328</v>
      </c>
    </row>
    <row r="194" spans="5:5" ht="409.5">
      <c r="E194" s="15" t="s">
        <v>547</v>
      </c>
    </row>
    <row r="195" spans="1:16" ht="12.75">
      <c r="A195" s="7">
        <v>58</v>
      </c>
      <c s="7" t="s">
        <v>46</v>
      </c>
      <c s="7" t="s">
        <v>1329</v>
      </c>
      <c s="7" t="s">
        <v>58</v>
      </c>
      <c s="7" t="s">
        <v>1330</v>
      </c>
      <c s="7" t="s">
        <v>130</v>
      </c>
      <c s="10">
        <v>67.77</v>
      </c>
      <c s="14"/>
      <c s="13">
        <f>ROUND((H195*G195),2)</f>
      </c>
      <c r="O195">
        <f>rekapitulace!H8</f>
      </c>
      <c>
        <f>O195/100*I195</f>
      </c>
    </row>
    <row r="196" spans="5:5" ht="63.75">
      <c r="E196" s="15" t="s">
        <v>1331</v>
      </c>
    </row>
    <row r="197" spans="5:5" ht="409.5">
      <c r="E197" s="15" t="s">
        <v>547</v>
      </c>
    </row>
    <row r="198" spans="1:16" ht="12.75">
      <c r="A198" s="7">
        <v>59</v>
      </c>
      <c s="7" t="s">
        <v>46</v>
      </c>
      <c s="7" t="s">
        <v>551</v>
      </c>
      <c s="7" t="s">
        <v>58</v>
      </c>
      <c s="7" t="s">
        <v>552</v>
      </c>
      <c s="7" t="s">
        <v>130</v>
      </c>
      <c s="10">
        <v>5.195</v>
      </c>
      <c s="14"/>
      <c s="13">
        <f>ROUND((H198*G198),2)</f>
      </c>
      <c r="O198">
        <f>rekapitulace!H8</f>
      </c>
      <c>
        <f>O198/100*I198</f>
      </c>
    </row>
    <row r="199" spans="5:5" ht="395.25">
      <c r="E199" s="15" t="s">
        <v>1332</v>
      </c>
    </row>
    <row r="200" spans="5:5" ht="409.5">
      <c r="E200" s="15" t="s">
        <v>547</v>
      </c>
    </row>
    <row r="201" spans="1:16" ht="12.75">
      <c r="A201" s="7">
        <v>60</v>
      </c>
      <c s="7" t="s">
        <v>46</v>
      </c>
      <c s="7" t="s">
        <v>556</v>
      </c>
      <c s="7" t="s">
        <v>58</v>
      </c>
      <c s="7" t="s">
        <v>557</v>
      </c>
      <c s="7" t="s">
        <v>117</v>
      </c>
      <c s="10">
        <v>129.853</v>
      </c>
      <c s="14"/>
      <c s="13">
        <f>ROUND((H201*G201),2)</f>
      </c>
      <c r="O201">
        <f>rekapitulace!H8</f>
      </c>
      <c>
        <f>O201/100*I201</f>
      </c>
    </row>
    <row r="202" spans="5:5" ht="344.25">
      <c r="E202" s="15" t="s">
        <v>1333</v>
      </c>
    </row>
    <row r="203" spans="5:5" ht="165.75">
      <c r="E203" s="15" t="s">
        <v>559</v>
      </c>
    </row>
    <row r="204" spans="1:16" ht="12.75">
      <c r="A204" s="7">
        <v>61</v>
      </c>
      <c s="7" t="s">
        <v>46</v>
      </c>
      <c s="7" t="s">
        <v>560</v>
      </c>
      <c s="7" t="s">
        <v>58</v>
      </c>
      <c s="7" t="s">
        <v>910</v>
      </c>
      <c s="7" t="s">
        <v>117</v>
      </c>
      <c s="10">
        <v>1616.348</v>
      </c>
      <c s="14"/>
      <c s="13">
        <f>ROUND((H204*G204),2)</f>
      </c>
      <c r="O204">
        <f>rekapitulace!H8</f>
      </c>
      <c>
        <f>O204/100*I204</f>
      </c>
    </row>
    <row r="205" spans="5:5" ht="409.5">
      <c r="E205" s="15" t="s">
        <v>1334</v>
      </c>
    </row>
    <row r="206" spans="5:5" ht="165.75">
      <c r="E206" s="15" t="s">
        <v>559</v>
      </c>
    </row>
    <row r="207" spans="1:16" ht="12.75">
      <c r="A207" s="7">
        <v>62</v>
      </c>
      <c s="7" t="s">
        <v>46</v>
      </c>
      <c s="7" t="s">
        <v>578</v>
      </c>
      <c s="7" t="s">
        <v>58</v>
      </c>
      <c s="7" t="s">
        <v>1335</v>
      </c>
      <c s="7" t="s">
        <v>117</v>
      </c>
      <c s="10">
        <v>2</v>
      </c>
      <c s="14"/>
      <c s="13">
        <f>ROUND((H207*G207),2)</f>
      </c>
      <c r="O207">
        <f>rekapitulace!H8</f>
      </c>
      <c>
        <f>O207/100*I207</f>
      </c>
    </row>
    <row r="208" spans="5:5" ht="25.5">
      <c r="E208" s="15" t="s">
        <v>76</v>
      </c>
    </row>
    <row r="209" spans="5:5" ht="409.5">
      <c r="E209" s="15" t="s">
        <v>1178</v>
      </c>
    </row>
    <row r="210" spans="1:16" ht="12.75" customHeight="1">
      <c r="A210" s="16"/>
      <c s="16"/>
      <c s="16" t="s">
        <v>39</v>
      </c>
      <c s="16"/>
      <c s="16" t="s">
        <v>510</v>
      </c>
      <c s="16"/>
      <c s="16"/>
      <c s="16"/>
      <c s="16">
        <f>SUM(I159:I209)</f>
      </c>
      <c r="P210">
        <f>ROUND(SUM(P159:P209),2)</f>
      </c>
    </row>
    <row r="212" spans="1:9" ht="12.75" customHeight="1">
      <c r="A212" s="9"/>
      <c s="9"/>
      <c s="9" t="s">
        <v>41</v>
      </c>
      <c s="9"/>
      <c s="9" t="s">
        <v>276</v>
      </c>
      <c s="9"/>
      <c s="11"/>
      <c s="9"/>
      <c s="11"/>
    </row>
    <row r="213" spans="1:16" ht="12.75">
      <c r="A213" s="7">
        <v>63</v>
      </c>
      <c s="7" t="s">
        <v>46</v>
      </c>
      <c s="7" t="s">
        <v>1336</v>
      </c>
      <c s="7" t="s">
        <v>58</v>
      </c>
      <c s="7" t="s">
        <v>1337</v>
      </c>
      <c s="7" t="s">
        <v>73</v>
      </c>
      <c s="10">
        <v>2</v>
      </c>
      <c s="14"/>
      <c s="13">
        <f>ROUND((H213*G213),2)</f>
      </c>
      <c r="O213">
        <f>rekapitulace!H8</f>
      </c>
      <c>
        <f>O213/100*I213</f>
      </c>
    </row>
    <row r="214" spans="5:5" ht="114.75">
      <c r="E214" s="15" t="s">
        <v>1338</v>
      </c>
    </row>
    <row r="215" spans="5:5" ht="409.5">
      <c r="E215" s="15" t="s">
        <v>1339</v>
      </c>
    </row>
    <row r="216" spans="1:16" ht="12.75" customHeight="1">
      <c r="A216" s="16"/>
      <c s="16"/>
      <c s="16" t="s">
        <v>41</v>
      </c>
      <c s="16"/>
      <c s="16" t="s">
        <v>276</v>
      </c>
      <c s="16"/>
      <c s="16"/>
      <c s="16"/>
      <c s="16">
        <f>SUM(I213:I215)</f>
      </c>
      <c r="P216">
        <f>ROUND(SUM(P213:P215),2)</f>
      </c>
    </row>
    <row r="218" spans="1:9" ht="12.75" customHeight="1">
      <c r="A218" s="9"/>
      <c s="9"/>
      <c s="9" t="s">
        <v>42</v>
      </c>
      <c s="9"/>
      <c s="9" t="s">
        <v>200</v>
      </c>
      <c s="9"/>
      <c s="11"/>
      <c s="9"/>
      <c s="11"/>
    </row>
    <row r="219" spans="1:16" ht="12.75">
      <c r="A219" s="7">
        <v>64</v>
      </c>
      <c s="7" t="s">
        <v>46</v>
      </c>
      <c s="7" t="s">
        <v>585</v>
      </c>
      <c s="7" t="s">
        <v>58</v>
      </c>
      <c s="7" t="s">
        <v>1340</v>
      </c>
      <c s="7" t="s">
        <v>207</v>
      </c>
      <c s="10">
        <v>10.2</v>
      </c>
      <c s="14"/>
      <c s="13">
        <f>ROUND((H219*G219),2)</f>
      </c>
      <c r="O219">
        <f>rekapitulace!H8</f>
      </c>
      <c>
        <f>O219/100*I219</f>
      </c>
    </row>
    <row r="220" spans="5:5" ht="38.25">
      <c r="E220" s="15" t="s">
        <v>1341</v>
      </c>
    </row>
    <row r="221" spans="5:5" ht="409.5">
      <c r="E221" s="15" t="s">
        <v>1342</v>
      </c>
    </row>
    <row r="222" spans="1:16" ht="12.75">
      <c r="A222" s="7">
        <v>65</v>
      </c>
      <c s="7" t="s">
        <v>46</v>
      </c>
      <c s="7" t="s">
        <v>949</v>
      </c>
      <c s="7" t="s">
        <v>58</v>
      </c>
      <c s="7" t="s">
        <v>1343</v>
      </c>
      <c s="7" t="s">
        <v>207</v>
      </c>
      <c s="10">
        <v>2</v>
      </c>
      <c s="14"/>
      <c s="13">
        <f>ROUND((H222*G222),2)</f>
      </c>
      <c r="O222">
        <f>rekapitulace!H8</f>
      </c>
      <c>
        <f>O222/100*I222</f>
      </c>
    </row>
    <row r="223" spans="5:5" ht="25.5">
      <c r="E223" s="15" t="s">
        <v>76</v>
      </c>
    </row>
    <row r="224" spans="5:5" ht="409.5">
      <c r="E224" s="15" t="s">
        <v>1342</v>
      </c>
    </row>
    <row r="225" spans="1:16" ht="12.75">
      <c r="A225" s="7">
        <v>66</v>
      </c>
      <c s="7" t="s">
        <v>46</v>
      </c>
      <c s="7" t="s">
        <v>1344</v>
      </c>
      <c s="7" t="s">
        <v>58</v>
      </c>
      <c s="7" t="s">
        <v>1345</v>
      </c>
      <c s="7" t="s">
        <v>207</v>
      </c>
      <c s="10">
        <v>6</v>
      </c>
      <c s="14"/>
      <c s="13">
        <f>ROUND((H225*G225),2)</f>
      </c>
      <c r="O225">
        <f>rekapitulace!H8</f>
      </c>
      <c>
        <f>O225/100*I225</f>
      </c>
    </row>
    <row r="226" spans="5:5" ht="25.5">
      <c r="E226" s="15" t="s">
        <v>1346</v>
      </c>
    </row>
    <row r="227" spans="5:5" ht="409.5">
      <c r="E227" s="15" t="s">
        <v>1342</v>
      </c>
    </row>
    <row r="228" spans="1:16" ht="12.75">
      <c r="A228" s="7">
        <v>67</v>
      </c>
      <c s="7" t="s">
        <v>46</v>
      </c>
      <c s="7" t="s">
        <v>956</v>
      </c>
      <c s="7" t="s">
        <v>58</v>
      </c>
      <c s="7" t="s">
        <v>1347</v>
      </c>
      <c s="7" t="s">
        <v>207</v>
      </c>
      <c s="10">
        <v>22.8</v>
      </c>
      <c s="14"/>
      <c s="13">
        <f>ROUND((H228*G228),2)</f>
      </c>
      <c r="O228">
        <f>rekapitulace!H8</f>
      </c>
      <c>
        <f>O228/100*I228</f>
      </c>
    </row>
    <row r="229" spans="5:5" ht="25.5">
      <c r="E229" s="15" t="s">
        <v>1348</v>
      </c>
    </row>
    <row r="230" spans="5:5" ht="409.5">
      <c r="E230" s="15" t="s">
        <v>1349</v>
      </c>
    </row>
    <row r="231" spans="1:16" ht="12.75">
      <c r="A231" s="7">
        <v>68</v>
      </c>
      <c s="7" t="s">
        <v>46</v>
      </c>
      <c s="7" t="s">
        <v>1350</v>
      </c>
      <c s="7" t="s">
        <v>86</v>
      </c>
      <c s="7" t="s">
        <v>1351</v>
      </c>
      <c s="7" t="s">
        <v>73</v>
      </c>
      <c s="10">
        <v>1</v>
      </c>
      <c s="14"/>
      <c s="13">
        <f>ROUND((H231*G231),2)</f>
      </c>
      <c r="O231">
        <f>rekapitulace!H8</f>
      </c>
      <c>
        <f>O231/100*I231</f>
      </c>
    </row>
    <row r="232" spans="5:5" ht="25.5">
      <c r="E232" s="15" t="s">
        <v>50</v>
      </c>
    </row>
    <row r="233" spans="5:5" ht="204">
      <c r="E233" s="15" t="s">
        <v>1352</v>
      </c>
    </row>
    <row r="234" spans="1:16" ht="12.75">
      <c r="A234" s="7">
        <v>69</v>
      </c>
      <c s="7" t="s">
        <v>46</v>
      </c>
      <c s="7" t="s">
        <v>1353</v>
      </c>
      <c s="7" t="s">
        <v>58</v>
      </c>
      <c s="7" t="s">
        <v>1354</v>
      </c>
      <c s="7" t="s">
        <v>73</v>
      </c>
      <c s="10">
        <v>1</v>
      </c>
      <c s="14"/>
      <c s="13">
        <f>ROUND((H234*G234),2)</f>
      </c>
      <c r="O234">
        <f>rekapitulace!H8</f>
      </c>
      <c>
        <f>O234/100*I234</f>
      </c>
    </row>
    <row r="235" spans="5:5" ht="25.5">
      <c r="E235" s="15" t="s">
        <v>50</v>
      </c>
    </row>
    <row r="236" spans="5:5" ht="409.5">
      <c r="E236" s="15" t="s">
        <v>1355</v>
      </c>
    </row>
    <row r="237" spans="1:16" ht="12.75">
      <c r="A237" s="7">
        <v>70</v>
      </c>
      <c s="7" t="s">
        <v>46</v>
      </c>
      <c s="7" t="s">
        <v>598</v>
      </c>
      <c s="7" t="s">
        <v>58</v>
      </c>
      <c s="7" t="s">
        <v>1356</v>
      </c>
      <c s="7" t="s">
        <v>73</v>
      </c>
      <c s="10">
        <v>1</v>
      </c>
      <c s="14"/>
      <c s="13">
        <f>ROUND((H237*G237),2)</f>
      </c>
      <c r="O237">
        <f>rekapitulace!H8</f>
      </c>
      <c>
        <f>O237/100*I237</f>
      </c>
    </row>
    <row r="238" spans="5:5" ht="25.5">
      <c r="E238" s="15" t="s">
        <v>50</v>
      </c>
    </row>
    <row r="239" spans="5:5" ht="409.5">
      <c r="E239" s="15" t="s">
        <v>1357</v>
      </c>
    </row>
    <row r="240" spans="1:16" ht="12.75">
      <c r="A240" s="7">
        <v>71</v>
      </c>
      <c s="7" t="s">
        <v>46</v>
      </c>
      <c s="7" t="s">
        <v>602</v>
      </c>
      <c s="7" t="s">
        <v>58</v>
      </c>
      <c s="7" t="s">
        <v>603</v>
      </c>
      <c s="7" t="s">
        <v>73</v>
      </c>
      <c s="10">
        <v>2</v>
      </c>
      <c s="14"/>
      <c s="13">
        <f>ROUND((H240*G240),2)</f>
      </c>
      <c r="O240">
        <f>rekapitulace!H8</f>
      </c>
      <c>
        <f>O240/100*I240</f>
      </c>
    </row>
    <row r="241" spans="5:5" ht="25.5">
      <c r="E241" s="15" t="s">
        <v>76</v>
      </c>
    </row>
    <row r="242" spans="5:5" ht="409.5">
      <c r="E242" s="15" t="s">
        <v>1358</v>
      </c>
    </row>
    <row r="243" spans="1:16" ht="12.75">
      <c r="A243" s="7">
        <v>72</v>
      </c>
      <c s="7" t="s">
        <v>46</v>
      </c>
      <c s="7" t="s">
        <v>626</v>
      </c>
      <c s="7" t="s">
        <v>58</v>
      </c>
      <c s="7" t="s">
        <v>1359</v>
      </c>
      <c s="7" t="s">
        <v>130</v>
      </c>
      <c s="10">
        <v>3.596</v>
      </c>
      <c s="14"/>
      <c s="13">
        <f>ROUND((H243*G243),2)</f>
      </c>
      <c r="O243">
        <f>rekapitulace!H8</f>
      </c>
      <c>
        <f>O243/100*I243</f>
      </c>
    </row>
    <row r="244" spans="5:5" ht="242.25">
      <c r="E244" s="15" t="s">
        <v>1360</v>
      </c>
    </row>
    <row r="245" spans="5:5" ht="409.5">
      <c r="E245" s="15" t="s">
        <v>191</v>
      </c>
    </row>
    <row r="246" spans="1:16" ht="12.75" customHeight="1">
      <c r="A246" s="16"/>
      <c s="16"/>
      <c s="16" t="s">
        <v>42</v>
      </c>
      <c s="16"/>
      <c s="16" t="s">
        <v>200</v>
      </c>
      <c s="16"/>
      <c s="16"/>
      <c s="16"/>
      <c s="16">
        <f>SUM(I219:I245)</f>
      </c>
      <c r="P246">
        <f>ROUND(SUM(P219:P245),2)</f>
      </c>
    </row>
    <row r="248" spans="1:9" ht="12.75" customHeight="1">
      <c r="A248" s="9"/>
      <c s="9"/>
      <c s="9" t="s">
        <v>43</v>
      </c>
      <c s="9"/>
      <c s="9" t="s">
        <v>204</v>
      </c>
      <c s="9"/>
      <c s="11"/>
      <c s="9"/>
      <c s="11"/>
    </row>
    <row r="249" spans="1:16" ht="12.75">
      <c r="A249" s="7">
        <v>73</v>
      </c>
      <c s="7" t="s">
        <v>46</v>
      </c>
      <c s="7" t="s">
        <v>1361</v>
      </c>
      <c s="7" t="s">
        <v>58</v>
      </c>
      <c s="7" t="s">
        <v>1362</v>
      </c>
      <c s="7" t="s">
        <v>207</v>
      </c>
      <c s="10">
        <v>50</v>
      </c>
      <c s="14"/>
      <c s="13">
        <f>ROUND((H249*G249),2)</f>
      </c>
      <c r="O249">
        <f>rekapitulace!H8</f>
      </c>
      <c>
        <f>O249/100*I249</f>
      </c>
    </row>
    <row r="250" spans="5:5" ht="25.5">
      <c r="E250" s="15" t="s">
        <v>1363</v>
      </c>
    </row>
    <row r="251" spans="5:5" ht="140.25">
      <c r="E251" s="15" t="s">
        <v>1364</v>
      </c>
    </row>
    <row r="252" spans="1:16" ht="12.75">
      <c r="A252" s="7">
        <v>74</v>
      </c>
      <c s="7" t="s">
        <v>46</v>
      </c>
      <c s="7" t="s">
        <v>646</v>
      </c>
      <c s="7" t="s">
        <v>58</v>
      </c>
      <c s="7" t="s">
        <v>1365</v>
      </c>
      <c s="7" t="s">
        <v>73</v>
      </c>
      <c s="10">
        <v>35</v>
      </c>
      <c s="14"/>
      <c s="13">
        <f>ROUND((H252*G252),2)</f>
      </c>
      <c r="O252">
        <f>rekapitulace!H8</f>
      </c>
      <c>
        <f>O252/100*I252</f>
      </c>
    </row>
    <row r="253" spans="5:5" ht="191.25">
      <c r="E253" s="15" t="s">
        <v>1366</v>
      </c>
    </row>
    <row r="254" spans="5:5" ht="255">
      <c r="E254" s="15" t="s">
        <v>649</v>
      </c>
    </row>
    <row r="255" spans="1:16" ht="12.75">
      <c r="A255" s="7">
        <v>75</v>
      </c>
      <c s="7" t="s">
        <v>46</v>
      </c>
      <c s="7" t="s">
        <v>1367</v>
      </c>
      <c s="7" t="s">
        <v>58</v>
      </c>
      <c s="7" t="s">
        <v>1368</v>
      </c>
      <c s="7" t="s">
        <v>73</v>
      </c>
      <c s="10">
        <v>35</v>
      </c>
      <c s="14"/>
      <c s="13">
        <f>ROUND((H255*G255),2)</f>
      </c>
      <c r="O255">
        <f>rekapitulace!H8</f>
      </c>
      <c>
        <f>O255/100*I255</f>
      </c>
    </row>
    <row r="256" spans="5:5" ht="191.25">
      <c r="E256" s="15" t="s">
        <v>1366</v>
      </c>
    </row>
    <row r="257" spans="5:5" ht="140.25">
      <c r="E257" s="15" t="s">
        <v>1369</v>
      </c>
    </row>
    <row r="258" spans="1:16" ht="12.75">
      <c r="A258" s="7">
        <v>76</v>
      </c>
      <c s="7" t="s">
        <v>46</v>
      </c>
      <c s="7" t="s">
        <v>1370</v>
      </c>
      <c s="7" t="s">
        <v>58</v>
      </c>
      <c s="7" t="s">
        <v>1371</v>
      </c>
      <c s="7" t="s">
        <v>73</v>
      </c>
      <c s="10">
        <v>24</v>
      </c>
      <c s="14"/>
      <c s="13">
        <f>ROUND((H258*G258),2)</f>
      </c>
      <c r="O258">
        <f>rekapitulace!H8</f>
      </c>
      <c>
        <f>O258/100*I258</f>
      </c>
    </row>
    <row r="259" spans="5:5" ht="153">
      <c r="E259" s="15" t="s">
        <v>1372</v>
      </c>
    </row>
    <row r="260" spans="5:5" ht="255">
      <c r="E260" s="15" t="s">
        <v>1373</v>
      </c>
    </row>
    <row r="261" spans="1:16" ht="12.75">
      <c r="A261" s="7">
        <v>77</v>
      </c>
      <c s="7" t="s">
        <v>46</v>
      </c>
      <c s="7" t="s">
        <v>1374</v>
      </c>
      <c s="7" t="s">
        <v>58</v>
      </c>
      <c s="7" t="s">
        <v>1375</v>
      </c>
      <c s="7" t="s">
        <v>73</v>
      </c>
      <c s="10">
        <v>7</v>
      </c>
      <c s="14"/>
      <c s="13">
        <f>ROUND((H261*G261),2)</f>
      </c>
      <c r="O261">
        <f>rekapitulace!H8</f>
      </c>
      <c>
        <f>O261/100*I261</f>
      </c>
    </row>
    <row r="262" spans="5:5" ht="280.5">
      <c r="E262" s="15" t="s">
        <v>1376</v>
      </c>
    </row>
    <row r="263" spans="5:5" ht="280.5">
      <c r="E263" s="15" t="s">
        <v>1377</v>
      </c>
    </row>
    <row r="264" spans="1:16" ht="12.75">
      <c r="A264" s="7">
        <v>78</v>
      </c>
      <c s="7" t="s">
        <v>46</v>
      </c>
      <c s="7" t="s">
        <v>660</v>
      </c>
      <c s="7" t="s">
        <v>58</v>
      </c>
      <c s="7" t="s">
        <v>1378</v>
      </c>
      <c s="7" t="s">
        <v>73</v>
      </c>
      <c s="10">
        <v>15</v>
      </c>
      <c s="14"/>
      <c s="13">
        <f>ROUND((H264*G264),2)</f>
      </c>
      <c r="O264">
        <f>rekapitulace!H8</f>
      </c>
      <c>
        <f>O264/100*I264</f>
      </c>
    </row>
    <row r="265" spans="5:5" ht="369.75">
      <c r="E265" s="15" t="s">
        <v>1379</v>
      </c>
    </row>
    <row r="266" spans="5:5" ht="178.5">
      <c r="E266" s="15" t="s">
        <v>1193</v>
      </c>
    </row>
    <row r="267" spans="1:16" ht="12.75">
      <c r="A267" s="7">
        <v>79</v>
      </c>
      <c s="7" t="s">
        <v>46</v>
      </c>
      <c s="7" t="s">
        <v>1380</v>
      </c>
      <c s="7" t="s">
        <v>58</v>
      </c>
      <c s="7" t="s">
        <v>1381</v>
      </c>
      <c s="7" t="s">
        <v>73</v>
      </c>
      <c s="10">
        <v>1</v>
      </c>
      <c s="14"/>
      <c s="13">
        <f>ROUND((H267*G267),2)</f>
      </c>
      <c r="O267">
        <f>rekapitulace!H8</f>
      </c>
      <c>
        <f>O267/100*I267</f>
      </c>
    </row>
    <row r="268" spans="5:5" ht="25.5">
      <c r="E268" s="15" t="s">
        <v>50</v>
      </c>
    </row>
    <row r="269" spans="5:5" ht="280.5">
      <c r="E269" s="15" t="s">
        <v>1377</v>
      </c>
    </row>
    <row r="270" spans="1:16" ht="12.75">
      <c r="A270" s="7">
        <v>80</v>
      </c>
      <c s="7" t="s">
        <v>46</v>
      </c>
      <c s="7" t="s">
        <v>1382</v>
      </c>
      <c s="7" t="s">
        <v>58</v>
      </c>
      <c s="7" t="s">
        <v>1383</v>
      </c>
      <c s="7" t="s">
        <v>73</v>
      </c>
      <c s="10">
        <v>1</v>
      </c>
      <c s="14"/>
      <c s="13">
        <f>ROUND((H270*G270),2)</f>
      </c>
      <c r="O270">
        <f>rekapitulace!H8</f>
      </c>
      <c>
        <f>O270/100*I270</f>
      </c>
    </row>
    <row r="271" spans="5:5" ht="25.5">
      <c r="E271" s="15" t="s">
        <v>50</v>
      </c>
    </row>
    <row r="272" spans="5:5" ht="178.5">
      <c r="E272" s="15" t="s">
        <v>1193</v>
      </c>
    </row>
    <row r="273" spans="1:16" ht="12.75">
      <c r="A273" s="7">
        <v>81</v>
      </c>
      <c s="7" t="s">
        <v>46</v>
      </c>
      <c s="7" t="s">
        <v>1384</v>
      </c>
      <c s="7" t="s">
        <v>58</v>
      </c>
      <c s="7" t="s">
        <v>1385</v>
      </c>
      <c s="7" t="s">
        <v>73</v>
      </c>
      <c s="10">
        <v>1</v>
      </c>
      <c s="14"/>
      <c s="13">
        <f>ROUND((H273*G273),2)</f>
      </c>
      <c r="O273">
        <f>rekapitulace!H8</f>
      </c>
      <c>
        <f>O273/100*I273</f>
      </c>
    </row>
    <row r="274" spans="5:5" ht="25.5">
      <c r="E274" s="15" t="s">
        <v>50</v>
      </c>
    </row>
    <row r="275" spans="5:5" ht="178.5">
      <c r="E275" s="15" t="s">
        <v>1193</v>
      </c>
    </row>
    <row r="276" spans="1:16" ht="12.75">
      <c r="A276" s="7">
        <v>82</v>
      </c>
      <c s="7" t="s">
        <v>46</v>
      </c>
      <c s="7" t="s">
        <v>1386</v>
      </c>
      <c s="7" t="s">
        <v>58</v>
      </c>
      <c s="7" t="s">
        <v>1387</v>
      </c>
      <c s="7" t="s">
        <v>117</v>
      </c>
      <c s="10">
        <v>8.75</v>
      </c>
      <c s="14"/>
      <c s="13">
        <f>ROUND((H276*G276),2)</f>
      </c>
      <c r="O276">
        <f>rekapitulace!H8</f>
      </c>
      <c>
        <f>O276/100*I276</f>
      </c>
    </row>
    <row r="277" spans="5:5" ht="25.5">
      <c r="E277" s="15" t="s">
        <v>1388</v>
      </c>
    </row>
    <row r="278" spans="5:5" ht="242.25">
      <c r="E278" s="15" t="s">
        <v>1389</v>
      </c>
    </row>
    <row r="279" spans="1:16" ht="12.75">
      <c r="A279" s="7">
        <v>83</v>
      </c>
      <c s="7" t="s">
        <v>46</v>
      </c>
      <c s="7" t="s">
        <v>1390</v>
      </c>
      <c s="7" t="s">
        <v>58</v>
      </c>
      <c s="7" t="s">
        <v>1391</v>
      </c>
      <c s="7" t="s">
        <v>117</v>
      </c>
      <c s="10">
        <v>8.75</v>
      </c>
      <c s="14"/>
      <c s="13">
        <f>ROUND((H279*G279),2)</f>
      </c>
      <c r="O279">
        <f>rekapitulace!H8</f>
      </c>
      <c>
        <f>O279/100*I279</f>
      </c>
    </row>
    <row r="280" spans="5:5" ht="25.5">
      <c r="E280" s="15" t="s">
        <v>1388</v>
      </c>
    </row>
    <row r="281" spans="5:5" ht="178.5">
      <c r="E281" s="15" t="s">
        <v>1193</v>
      </c>
    </row>
    <row r="282" spans="1:16" ht="12.75">
      <c r="A282" s="7">
        <v>84</v>
      </c>
      <c s="7" t="s">
        <v>46</v>
      </c>
      <c s="7" t="s">
        <v>1392</v>
      </c>
      <c s="7" t="s">
        <v>58</v>
      </c>
      <c s="7" t="s">
        <v>1393</v>
      </c>
      <c s="7" t="s">
        <v>73</v>
      </c>
      <c s="10">
        <v>6</v>
      </c>
      <c s="14"/>
      <c s="13">
        <f>ROUND((H282*G282),2)</f>
      </c>
      <c r="O282">
        <f>rekapitulace!H8</f>
      </c>
      <c>
        <f>O282/100*I282</f>
      </c>
    </row>
    <row r="283" spans="5:5" ht="293.25">
      <c r="E283" s="15" t="s">
        <v>1394</v>
      </c>
    </row>
    <row r="284" spans="5:5" ht="331.5">
      <c r="E284" s="15" t="s">
        <v>1395</v>
      </c>
    </row>
    <row r="285" spans="1:16" ht="12.75">
      <c r="A285" s="7">
        <v>85</v>
      </c>
      <c s="7" t="s">
        <v>46</v>
      </c>
      <c s="7" t="s">
        <v>664</v>
      </c>
      <c s="7" t="s">
        <v>58</v>
      </c>
      <c s="7" t="s">
        <v>1194</v>
      </c>
      <c s="7" t="s">
        <v>73</v>
      </c>
      <c s="10">
        <v>9</v>
      </c>
      <c s="14"/>
      <c s="13">
        <f>ROUND((H285*G285),2)</f>
      </c>
      <c r="O285">
        <f>rekapitulace!H8</f>
      </c>
      <c>
        <f>O285/100*I285</f>
      </c>
    </row>
    <row r="286" spans="5:5" ht="293.25">
      <c r="E286" s="15" t="s">
        <v>1396</v>
      </c>
    </row>
    <row r="287" spans="5:5" ht="178.5">
      <c r="E287" s="15" t="s">
        <v>1193</v>
      </c>
    </row>
    <row r="288" spans="1:16" ht="12.75">
      <c r="A288" s="7">
        <v>86</v>
      </c>
      <c s="7" t="s">
        <v>46</v>
      </c>
      <c s="7" t="s">
        <v>1397</v>
      </c>
      <c s="7" t="s">
        <v>58</v>
      </c>
      <c s="7" t="s">
        <v>1398</v>
      </c>
      <c s="7" t="s">
        <v>73</v>
      </c>
      <c s="10">
        <v>2</v>
      </c>
      <c s="14"/>
      <c s="13">
        <f>ROUND((H288*G288),2)</f>
      </c>
      <c r="O288">
        <f>rekapitulace!H8</f>
      </c>
      <c>
        <f>O288/100*I288</f>
      </c>
    </row>
    <row r="289" spans="5:5" ht="25.5">
      <c r="E289" s="15" t="s">
        <v>76</v>
      </c>
    </row>
    <row r="290" spans="5:5" ht="331.5">
      <c r="E290" s="15" t="s">
        <v>1395</v>
      </c>
    </row>
    <row r="291" spans="1:16" ht="12.75">
      <c r="A291" s="7">
        <v>87</v>
      </c>
      <c s="7" t="s">
        <v>46</v>
      </c>
      <c s="7" t="s">
        <v>1399</v>
      </c>
      <c s="7" t="s">
        <v>58</v>
      </c>
      <c s="7" t="s">
        <v>1400</v>
      </c>
      <c s="7" t="s">
        <v>73</v>
      </c>
      <c s="10">
        <v>3</v>
      </c>
      <c s="14"/>
      <c s="13">
        <f>ROUND((H291*G291),2)</f>
      </c>
      <c r="O291">
        <f>rekapitulace!H8</f>
      </c>
      <c>
        <f>O291/100*I291</f>
      </c>
    </row>
    <row r="292" spans="5:5" ht="114.75">
      <c r="E292" s="15" t="s">
        <v>1401</v>
      </c>
    </row>
    <row r="293" spans="5:5" ht="178.5">
      <c r="E293" s="15" t="s">
        <v>1193</v>
      </c>
    </row>
    <row r="294" spans="1:16" ht="12.75">
      <c r="A294" s="7">
        <v>88</v>
      </c>
      <c s="7" t="s">
        <v>46</v>
      </c>
      <c s="7" t="s">
        <v>675</v>
      </c>
      <c s="7" t="s">
        <v>58</v>
      </c>
      <c s="7" t="s">
        <v>678</v>
      </c>
      <c s="7" t="s">
        <v>207</v>
      </c>
      <c s="10">
        <v>88</v>
      </c>
      <c s="14"/>
      <c s="13">
        <f>ROUND((H294*G294),2)</f>
      </c>
      <c r="O294">
        <f>rekapitulace!H8</f>
      </c>
      <c>
        <f>O294/100*I294</f>
      </c>
    </row>
    <row r="295" spans="5:5" ht="140.25">
      <c r="E295" s="15" t="s">
        <v>1402</v>
      </c>
    </row>
    <row r="296" spans="5:5" ht="255">
      <c r="E296" s="15" t="s">
        <v>1197</v>
      </c>
    </row>
    <row r="297" spans="1:16" ht="12.75">
      <c r="A297" s="7">
        <v>89</v>
      </c>
      <c s="7" t="s">
        <v>46</v>
      </c>
      <c s="7" t="s">
        <v>694</v>
      </c>
      <c s="7" t="s">
        <v>58</v>
      </c>
      <c s="7" t="s">
        <v>695</v>
      </c>
      <c s="7" t="s">
        <v>207</v>
      </c>
      <c s="10">
        <v>92</v>
      </c>
      <c s="14"/>
      <c s="13">
        <f>ROUND((H297*G297),2)</f>
      </c>
      <c r="O297">
        <f>rekapitulace!H8</f>
      </c>
      <c>
        <f>O297/100*I297</f>
      </c>
    </row>
    <row r="298" spans="5:5" ht="140.25">
      <c r="E298" s="15" t="s">
        <v>1258</v>
      </c>
    </row>
    <row r="299" spans="5:5" ht="242.25">
      <c r="E299" s="15" t="s">
        <v>697</v>
      </c>
    </row>
    <row r="300" spans="1:16" ht="12.75">
      <c r="A300" s="7">
        <v>90</v>
      </c>
      <c s="7" t="s">
        <v>46</v>
      </c>
      <c s="7" t="s">
        <v>698</v>
      </c>
      <c s="7" t="s">
        <v>58</v>
      </c>
      <c s="7" t="s">
        <v>699</v>
      </c>
      <c s="7" t="s">
        <v>207</v>
      </c>
      <c s="10">
        <v>92</v>
      </c>
      <c s="14"/>
      <c s="13">
        <f>ROUND((H300*G300),2)</f>
      </c>
      <c r="O300">
        <f>rekapitulace!H8</f>
      </c>
      <c>
        <f>O300/100*I300</f>
      </c>
    </row>
    <row r="301" spans="5:5" ht="140.25">
      <c r="E301" s="15" t="s">
        <v>1258</v>
      </c>
    </row>
    <row r="302" spans="5:5" ht="204">
      <c r="E302" s="15" t="s">
        <v>700</v>
      </c>
    </row>
    <row r="303" spans="1:16" ht="12.75">
      <c r="A303" s="7">
        <v>91</v>
      </c>
      <c s="7" t="s">
        <v>46</v>
      </c>
      <c s="7" t="s">
        <v>711</v>
      </c>
      <c s="7" t="s">
        <v>25</v>
      </c>
      <c s="7" t="s">
        <v>1403</v>
      </c>
      <c s="7" t="s">
        <v>130</v>
      </c>
      <c s="10">
        <v>2.25</v>
      </c>
      <c s="14"/>
      <c s="13">
        <f>ROUND((H303*G303),2)</f>
      </c>
      <c r="O303">
        <f>rekapitulace!H8</f>
      </c>
      <c>
        <f>O303/100*I303</f>
      </c>
    </row>
    <row r="304" spans="5:5" ht="89.25">
      <c r="E304" s="15" t="s">
        <v>1404</v>
      </c>
    </row>
    <row r="305" spans="5:5" ht="409.5">
      <c r="E305" s="15" t="s">
        <v>714</v>
      </c>
    </row>
    <row r="306" spans="1:16" ht="12.75">
      <c r="A306" s="7">
        <v>92</v>
      </c>
      <c s="7" t="s">
        <v>46</v>
      </c>
      <c s="7" t="s">
        <v>711</v>
      </c>
      <c s="7" t="s">
        <v>36</v>
      </c>
      <c s="7" t="s">
        <v>1405</v>
      </c>
      <c s="7" t="s">
        <v>130</v>
      </c>
      <c s="10">
        <v>3.2</v>
      </c>
      <c s="14"/>
      <c s="13">
        <f>ROUND((H306*G306),2)</f>
      </c>
      <c r="O306">
        <f>rekapitulace!H8</f>
      </c>
      <c>
        <f>O306/100*I306</f>
      </c>
    </row>
    <row r="307" spans="5:5" ht="38.25">
      <c r="E307" s="15" t="s">
        <v>1406</v>
      </c>
    </row>
    <row r="308" spans="5:5" ht="409.5">
      <c r="E308" s="15" t="s">
        <v>714</v>
      </c>
    </row>
    <row r="309" spans="1:16" ht="12.75">
      <c r="A309" s="7">
        <v>93</v>
      </c>
      <c s="7" t="s">
        <v>46</v>
      </c>
      <c s="7" t="s">
        <v>711</v>
      </c>
      <c s="7" t="s">
        <v>37</v>
      </c>
      <c s="7" t="s">
        <v>712</v>
      </c>
      <c s="7" t="s">
        <v>130</v>
      </c>
      <c s="10">
        <v>3.336</v>
      </c>
      <c s="14"/>
      <c s="13">
        <f>ROUND((H309*G309),2)</f>
      </c>
      <c r="O309">
        <f>rekapitulace!H8</f>
      </c>
      <c>
        <f>O309/100*I309</f>
      </c>
    </row>
    <row r="310" spans="5:5" ht="409.5">
      <c r="E310" s="15" t="s">
        <v>1407</v>
      </c>
    </row>
    <row r="311" spans="5:5" ht="409.5">
      <c r="E311" s="15" t="s">
        <v>714</v>
      </c>
    </row>
    <row r="312" spans="1:16" ht="12.75">
      <c r="A312" s="7">
        <v>94</v>
      </c>
      <c s="7" t="s">
        <v>46</v>
      </c>
      <c s="7" t="s">
        <v>1034</v>
      </c>
      <c s="7" t="s">
        <v>58</v>
      </c>
      <c s="7" t="s">
        <v>1408</v>
      </c>
      <c s="7" t="s">
        <v>130</v>
      </c>
      <c s="10">
        <v>8.108</v>
      </c>
      <c s="14"/>
      <c s="13">
        <f>ROUND((H312*G312),2)</f>
      </c>
      <c r="O312">
        <f>rekapitulace!H8</f>
      </c>
      <c>
        <f>O312/100*I312</f>
      </c>
    </row>
    <row r="313" spans="5:5" ht="204">
      <c r="E313" s="15" t="s">
        <v>1409</v>
      </c>
    </row>
    <row r="314" spans="5:5" ht="409.5">
      <c r="E314" s="15" t="s">
        <v>714</v>
      </c>
    </row>
    <row r="315" spans="1:16" ht="12.75">
      <c r="A315" s="7">
        <v>95</v>
      </c>
      <c s="7" t="s">
        <v>46</v>
      </c>
      <c s="7" t="s">
        <v>1037</v>
      </c>
      <c s="7" t="s">
        <v>58</v>
      </c>
      <c s="7" t="s">
        <v>1410</v>
      </c>
      <c s="7" t="s">
        <v>207</v>
      </c>
      <c s="10">
        <v>12.3</v>
      </c>
      <c s="14"/>
      <c s="13">
        <f>ROUND((H315*G315),2)</f>
      </c>
      <c r="O315">
        <f>rekapitulace!H8</f>
      </c>
      <c>
        <f>O315/100*I315</f>
      </c>
    </row>
    <row r="316" spans="5:5" ht="51">
      <c r="E316" s="15" t="s">
        <v>1411</v>
      </c>
    </row>
    <row r="317" spans="5:5" ht="409.5">
      <c r="E317" s="15" t="s">
        <v>1040</v>
      </c>
    </row>
    <row r="318" spans="1:16" ht="12.75">
      <c r="A318" s="7">
        <v>96</v>
      </c>
      <c s="7" t="s">
        <v>46</v>
      </c>
      <c s="7" t="s">
        <v>1049</v>
      </c>
      <c s="7" t="s">
        <v>58</v>
      </c>
      <c s="7" t="s">
        <v>1412</v>
      </c>
      <c s="7" t="s">
        <v>207</v>
      </c>
      <c s="10">
        <v>5</v>
      </c>
      <c s="14"/>
      <c s="13">
        <f>ROUND((H318*G318),2)</f>
      </c>
      <c r="O318">
        <f>rekapitulace!H8</f>
      </c>
      <c>
        <f>O318/100*I318</f>
      </c>
    </row>
    <row r="319" spans="5:5" ht="140.25">
      <c r="E319" s="15" t="s">
        <v>1413</v>
      </c>
    </row>
    <row r="320" spans="5:5" ht="409.5">
      <c r="E320" s="15" t="s">
        <v>217</v>
      </c>
    </row>
    <row r="321" spans="1:16" ht="12.75">
      <c r="A321" s="7">
        <v>97</v>
      </c>
      <c s="7" t="s">
        <v>46</v>
      </c>
      <c s="7" t="s">
        <v>214</v>
      </c>
      <c s="7" t="s">
        <v>58</v>
      </c>
      <c s="7" t="s">
        <v>1414</v>
      </c>
      <c s="7" t="s">
        <v>207</v>
      </c>
      <c s="10">
        <v>12</v>
      </c>
      <c s="14"/>
      <c s="13">
        <f>ROUND((H321*G321),2)</f>
      </c>
      <c r="O321">
        <f>rekapitulace!H8</f>
      </c>
      <c>
        <f>O321/100*I321</f>
      </c>
    </row>
    <row r="322" spans="5:5" ht="89.25">
      <c r="E322" s="15" t="s">
        <v>1415</v>
      </c>
    </row>
    <row r="323" spans="5:5" ht="409.5">
      <c r="E323" s="15" t="s">
        <v>217</v>
      </c>
    </row>
    <row r="324" spans="1:16" ht="12.75" customHeight="1">
      <c r="A324" s="16"/>
      <c s="16"/>
      <c s="16" t="s">
        <v>43</v>
      </c>
      <c s="16"/>
      <c s="16" t="s">
        <v>204</v>
      </c>
      <c s="16"/>
      <c s="16"/>
      <c s="16"/>
      <c s="16">
        <f>SUM(I249:I323)</f>
      </c>
      <c r="P324">
        <f>ROUND(SUM(P249:P323),2)</f>
      </c>
    </row>
    <row r="326" spans="1:16" ht="12.75" customHeight="1">
      <c r="A326" s="16"/>
      <c s="16"/>
      <c s="16"/>
      <c s="16"/>
      <c s="16" t="s">
        <v>105</v>
      </c>
      <c s="16"/>
      <c s="16"/>
      <c s="16"/>
      <c s="16">
        <f>+I33+I135+I144+I156+I210+I216+I246+I324</f>
      </c>
      <c r="P326">
        <f>+P33+P135+P144+P156+P210+P216+P246+P324</f>
      </c>
    </row>
    <row r="328" spans="1:9" ht="12.75" customHeight="1">
      <c r="A328" s="9" t="s">
        <v>106</v>
      </c>
      <c s="9"/>
      <c s="9"/>
      <c s="9"/>
      <c s="9"/>
      <c s="9"/>
      <c s="9"/>
      <c s="9"/>
      <c s="9"/>
    </row>
    <row r="329" spans="1:9" ht="12.75" customHeight="1">
      <c r="A329" s="9"/>
      <c s="9"/>
      <c s="9"/>
      <c s="9"/>
      <c s="9" t="s">
        <v>107</v>
      </c>
      <c s="9"/>
      <c s="9"/>
      <c s="9"/>
      <c s="9"/>
    </row>
    <row r="330" spans="1:16" ht="12.75" customHeight="1">
      <c r="A330" s="16"/>
      <c s="16"/>
      <c s="16"/>
      <c s="16"/>
      <c s="16" t="s">
        <v>108</v>
      </c>
      <c s="16"/>
      <c s="16"/>
      <c s="16"/>
      <c s="16">
        <v>0</v>
      </c>
      <c r="P330">
        <v>0</v>
      </c>
    </row>
    <row r="331" spans="1:9" ht="12.75" customHeight="1">
      <c r="A331" s="16"/>
      <c s="16"/>
      <c s="16"/>
      <c s="16"/>
      <c s="16" t="s">
        <v>109</v>
      </c>
      <c s="16"/>
      <c s="16"/>
      <c s="16"/>
      <c s="16"/>
    </row>
    <row r="332" spans="1:16" ht="12.75" customHeight="1">
      <c r="A332" s="16"/>
      <c s="16"/>
      <c s="16"/>
      <c s="16"/>
      <c s="16" t="s">
        <v>110</v>
      </c>
      <c s="16"/>
      <c s="16"/>
      <c s="16"/>
      <c s="16">
        <v>0</v>
      </c>
      <c r="P332">
        <v>0</v>
      </c>
    </row>
    <row r="333" spans="1:16" ht="12.75" customHeight="1">
      <c r="A333" s="16"/>
      <c s="16"/>
      <c s="16"/>
      <c s="16"/>
      <c s="16" t="s">
        <v>111</v>
      </c>
      <c s="16"/>
      <c s="16"/>
      <c s="16"/>
      <c s="16">
        <f>I330+I332</f>
      </c>
      <c r="P333">
        <f>P330+P332</f>
      </c>
    </row>
    <row r="335" spans="1:16" ht="12.75" customHeight="1">
      <c r="A335" s="16"/>
      <c s="16"/>
      <c s="16"/>
      <c s="16"/>
      <c s="16" t="s">
        <v>111</v>
      </c>
      <c s="16"/>
      <c s="16"/>
      <c s="16"/>
      <c s="16">
        <f>I326+I333</f>
      </c>
      <c r="P335">
        <f>P326+P333</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15.xml><?xml version="1.0" encoding="utf-8"?>
<worksheet xmlns="http://schemas.openxmlformats.org/spreadsheetml/2006/main" xmlns:r="http://schemas.openxmlformats.org/officeDocument/2006/relationships">
  <sheetPr>
    <pageSetUpPr fitToPage="1"/>
  </sheetPr>
  <dimension ref="A1:P176"/>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1416</v>
      </c>
      <c s="5"/>
      <c s="5" t="s">
        <v>1417</v>
      </c>
    </row>
    <row r="6" spans="1:5" ht="12.75" customHeight="1">
      <c r="A6" t="s">
        <v>17</v>
      </c>
      <c r="C6" s="5" t="s">
        <v>1416</v>
      </c>
      <c s="5"/>
      <c s="5" t="s">
        <v>1417</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165</v>
      </c>
      <c s="7" t="s">
        <v>25</v>
      </c>
      <c s="7" t="s">
        <v>717</v>
      </c>
      <c s="7" t="s">
        <v>167</v>
      </c>
      <c s="10">
        <v>16.356</v>
      </c>
      <c s="14"/>
      <c s="13">
        <f>ROUND((H12*G12),2)</f>
      </c>
      <c r="O12">
        <f>rekapitulace!H8</f>
      </c>
      <c>
        <f>O12/100*I12</f>
      </c>
    </row>
    <row r="13" spans="5:5" ht="38.25">
      <c r="E13" s="15" t="s">
        <v>1418</v>
      </c>
    </row>
    <row r="14" spans="5:5" ht="153">
      <c r="E14" s="15" t="s">
        <v>169</v>
      </c>
    </row>
    <row r="15" spans="1:16" ht="12.75">
      <c r="A15" s="7">
        <v>2</v>
      </c>
      <c s="7" t="s">
        <v>46</v>
      </c>
      <c s="7" t="s">
        <v>165</v>
      </c>
      <c s="7" t="s">
        <v>37</v>
      </c>
      <c s="7" t="s">
        <v>721</v>
      </c>
      <c s="7" t="s">
        <v>167</v>
      </c>
      <c s="10">
        <v>67.85</v>
      </c>
      <c s="14"/>
      <c s="13">
        <f>ROUND((H15*G15),2)</f>
      </c>
      <c r="O15">
        <f>rekapitulace!H8</f>
      </c>
      <c>
        <f>O15/100*I15</f>
      </c>
    </row>
    <row r="16" spans="5:5" ht="165.75">
      <c r="E16" s="15" t="s">
        <v>1419</v>
      </c>
    </row>
    <row r="17" spans="5:5" ht="153">
      <c r="E17" s="15" t="s">
        <v>169</v>
      </c>
    </row>
    <row r="18" spans="1:16" ht="12.75">
      <c r="A18" s="7">
        <v>3</v>
      </c>
      <c s="7" t="s">
        <v>46</v>
      </c>
      <c s="7" t="s">
        <v>165</v>
      </c>
      <c s="7" t="s">
        <v>38</v>
      </c>
      <c s="7" t="s">
        <v>1420</v>
      </c>
      <c s="7" t="s">
        <v>167</v>
      </c>
      <c s="10">
        <v>7.296</v>
      </c>
      <c s="14"/>
      <c s="13">
        <f>ROUND((H18*G18),2)</f>
      </c>
      <c r="O18">
        <f>rekapitulace!H8</f>
      </c>
      <c>
        <f>O18/100*I18</f>
      </c>
    </row>
    <row r="19" spans="5:5" ht="76.5">
      <c r="E19" s="15" t="s">
        <v>1421</v>
      </c>
    </row>
    <row r="20" spans="5:5" ht="153">
      <c r="E20" s="15" t="s">
        <v>169</v>
      </c>
    </row>
    <row r="21" spans="1:16" ht="12.75">
      <c r="A21" s="7">
        <v>4</v>
      </c>
      <c s="7" t="s">
        <v>46</v>
      </c>
      <c s="7" t="s">
        <v>165</v>
      </c>
      <c s="7" t="s">
        <v>39</v>
      </c>
      <c s="7" t="s">
        <v>1231</v>
      </c>
      <c s="7" t="s">
        <v>167</v>
      </c>
      <c s="10">
        <v>106.1</v>
      </c>
      <c s="14"/>
      <c s="13">
        <f>ROUND((H21*G21),2)</f>
      </c>
      <c r="O21">
        <f>rekapitulace!H8</f>
      </c>
      <c>
        <f>O21/100*I21</f>
      </c>
    </row>
    <row r="22" spans="5:5" ht="165.75">
      <c r="E22" s="15" t="s">
        <v>1422</v>
      </c>
    </row>
    <row r="23" spans="5:5" ht="153">
      <c r="E23" s="15" t="s">
        <v>169</v>
      </c>
    </row>
    <row r="24" spans="1:16" ht="12.75" customHeight="1">
      <c r="A24" s="16"/>
      <c s="16"/>
      <c s="16" t="s">
        <v>45</v>
      </c>
      <c s="16"/>
      <c s="16" t="s">
        <v>44</v>
      </c>
      <c s="16"/>
      <c s="16"/>
      <c s="16"/>
      <c s="16">
        <f>SUM(I12:I23)</f>
      </c>
      <c r="P24">
        <f>ROUND(SUM(P12:P23),2)</f>
      </c>
    </row>
    <row r="26" spans="1:9" ht="12.75" customHeight="1">
      <c r="A26" s="9"/>
      <c s="9"/>
      <c s="9" t="s">
        <v>25</v>
      </c>
      <c s="9"/>
      <c s="9" t="s">
        <v>114</v>
      </c>
      <c s="9"/>
      <c s="11"/>
      <c s="9"/>
      <c s="11"/>
    </row>
    <row r="27" spans="1:16" ht="12.75">
      <c r="A27" s="7">
        <v>5</v>
      </c>
      <c s="7" t="s">
        <v>46</v>
      </c>
      <c s="7" t="s">
        <v>1238</v>
      </c>
      <c s="7" t="s">
        <v>58</v>
      </c>
      <c s="7" t="s">
        <v>1423</v>
      </c>
      <c s="7" t="s">
        <v>117</v>
      </c>
      <c s="10">
        <v>97</v>
      </c>
      <c s="14"/>
      <c s="13">
        <f>ROUND((H27*G27),2)</f>
      </c>
      <c r="O27">
        <f>rekapitulace!H8</f>
      </c>
      <c>
        <f>O27/100*I27</f>
      </c>
    </row>
    <row r="28" spans="5:5" ht="25.5">
      <c r="E28" s="15" t="s">
        <v>1424</v>
      </c>
    </row>
    <row r="29" spans="5:5" ht="63.75">
      <c r="E29" s="15" t="s">
        <v>1241</v>
      </c>
    </row>
    <row r="30" spans="1:16" ht="12.75">
      <c r="A30" s="7">
        <v>6</v>
      </c>
      <c s="7" t="s">
        <v>46</v>
      </c>
      <c s="7" t="s">
        <v>1242</v>
      </c>
      <c s="7" t="s">
        <v>58</v>
      </c>
      <c s="7" t="s">
        <v>1425</v>
      </c>
      <c s="7" t="s">
        <v>117</v>
      </c>
      <c s="10">
        <v>11.4</v>
      </c>
      <c s="14"/>
      <c s="13">
        <f>ROUND((H30*G30),2)</f>
      </c>
      <c r="O30">
        <f>rekapitulace!H8</f>
      </c>
      <c>
        <f>O30/100*I30</f>
      </c>
    </row>
    <row r="31" spans="5:5" ht="25.5">
      <c r="E31" s="15" t="s">
        <v>1426</v>
      </c>
    </row>
    <row r="32" spans="5:5" ht="409.5">
      <c r="E32" s="15" t="s">
        <v>1245</v>
      </c>
    </row>
    <row r="33" spans="1:16" ht="12.75">
      <c r="A33" s="7">
        <v>7</v>
      </c>
      <c s="7" t="s">
        <v>46</v>
      </c>
      <c s="7" t="s">
        <v>315</v>
      </c>
      <c s="7" t="s">
        <v>58</v>
      </c>
      <c s="7" t="s">
        <v>1427</v>
      </c>
      <c s="7" t="s">
        <v>130</v>
      </c>
      <c s="10">
        <v>20.65</v>
      </c>
      <c s="14"/>
      <c s="13">
        <f>ROUND((H33*G33),2)</f>
      </c>
      <c r="O33">
        <f>rekapitulace!H8</f>
      </c>
      <c>
        <f>O33/100*I33</f>
      </c>
    </row>
    <row r="34" spans="5:5" ht="38.25">
      <c r="E34" s="15" t="s">
        <v>1428</v>
      </c>
    </row>
    <row r="35" spans="5:5" ht="409.5">
      <c r="E35" s="15" t="s">
        <v>1063</v>
      </c>
    </row>
    <row r="36" spans="1:16" ht="12.75">
      <c r="A36" s="7">
        <v>8</v>
      </c>
      <c s="7" t="s">
        <v>46</v>
      </c>
      <c s="7" t="s">
        <v>730</v>
      </c>
      <c s="7" t="s">
        <v>58</v>
      </c>
      <c s="7" t="s">
        <v>1429</v>
      </c>
      <c s="7" t="s">
        <v>130</v>
      </c>
      <c s="10">
        <v>6.815</v>
      </c>
      <c s="14"/>
      <c s="13">
        <f>ROUND((H36*G36),2)</f>
      </c>
      <c r="O36">
        <f>rekapitulace!H8</f>
      </c>
      <c>
        <f>O36/100*I36</f>
      </c>
    </row>
    <row r="37" spans="5:5" ht="38.25">
      <c r="E37" s="15" t="s">
        <v>1430</v>
      </c>
    </row>
    <row r="38" spans="5:5" ht="409.5">
      <c r="E38" s="15" t="s">
        <v>1063</v>
      </c>
    </row>
    <row r="39" spans="1:16" ht="12.75">
      <c r="A39" s="7">
        <v>9</v>
      </c>
      <c s="7" t="s">
        <v>46</v>
      </c>
      <c s="7" t="s">
        <v>319</v>
      </c>
      <c s="7" t="s">
        <v>58</v>
      </c>
      <c s="7" t="s">
        <v>733</v>
      </c>
      <c s="7" t="s">
        <v>207</v>
      </c>
      <c s="10">
        <v>201.05</v>
      </c>
      <c s="14"/>
      <c s="13">
        <f>ROUND((H39*G39),2)</f>
      </c>
      <c r="O39">
        <f>rekapitulace!H8</f>
      </c>
      <c>
        <f>O39/100*I39</f>
      </c>
    </row>
    <row r="40" spans="5:5" ht="229.5">
      <c r="E40" s="15" t="s">
        <v>1431</v>
      </c>
    </row>
    <row r="41" spans="5:5" ht="165.75">
      <c r="E41" s="15" t="s">
        <v>322</v>
      </c>
    </row>
    <row r="42" spans="1:16" ht="12.75">
      <c r="A42" s="7">
        <v>10</v>
      </c>
      <c s="7" t="s">
        <v>46</v>
      </c>
      <c s="7" t="s">
        <v>323</v>
      </c>
      <c s="7" t="s">
        <v>25</v>
      </c>
      <c s="7" t="s">
        <v>1432</v>
      </c>
      <c s="7" t="s">
        <v>130</v>
      </c>
      <c s="10">
        <v>272</v>
      </c>
      <c s="14"/>
      <c s="13">
        <f>ROUND((H42*G42),2)</f>
      </c>
      <c r="O42">
        <f>rekapitulace!H8</f>
      </c>
      <c>
        <f>O42/100*I42</f>
      </c>
    </row>
    <row r="43" spans="5:5" ht="38.25">
      <c r="E43" s="15" t="s">
        <v>1433</v>
      </c>
    </row>
    <row r="44" spans="5:5" ht="409.5">
      <c r="E44" s="15" t="s">
        <v>1076</v>
      </c>
    </row>
    <row r="45" spans="1:16" ht="12.75">
      <c r="A45" s="7">
        <v>11</v>
      </c>
      <c s="7" t="s">
        <v>46</v>
      </c>
      <c s="7" t="s">
        <v>323</v>
      </c>
      <c s="7" t="s">
        <v>36</v>
      </c>
      <c s="7" t="s">
        <v>327</v>
      </c>
      <c s="7" t="s">
        <v>130</v>
      </c>
      <c s="10">
        <v>192</v>
      </c>
      <c s="14"/>
      <c s="13">
        <f>ROUND((H45*G45),2)</f>
      </c>
      <c r="O45">
        <f>rekapitulace!H8</f>
      </c>
      <c>
        <f>O45/100*I45</f>
      </c>
    </row>
    <row r="46" spans="5:5" ht="38.25">
      <c r="E46" s="15" t="s">
        <v>1434</v>
      </c>
    </row>
    <row r="47" spans="5:5" ht="409.5">
      <c r="E47" s="15" t="s">
        <v>1076</v>
      </c>
    </row>
    <row r="48" spans="1:16" ht="12.75">
      <c r="A48" s="7">
        <v>12</v>
      </c>
      <c s="7" t="s">
        <v>46</v>
      </c>
      <c s="7" t="s">
        <v>142</v>
      </c>
      <c s="7" t="s">
        <v>25</v>
      </c>
      <c s="7" t="s">
        <v>340</v>
      </c>
      <c s="7" t="s">
        <v>130</v>
      </c>
      <c s="10">
        <v>99</v>
      </c>
      <c s="14"/>
      <c s="13">
        <f>ROUND((H48*G48),2)</f>
      </c>
      <c r="O48">
        <f>rekapitulace!H8</f>
      </c>
      <c>
        <f>O48/100*I48</f>
      </c>
    </row>
    <row r="49" spans="5:5" ht="38.25">
      <c r="E49" s="15" t="s">
        <v>1435</v>
      </c>
    </row>
    <row r="50" spans="5:5" ht="409.5">
      <c r="E50" s="15" t="s">
        <v>145</v>
      </c>
    </row>
    <row r="51" spans="1:16" ht="12.75">
      <c r="A51" s="7">
        <v>13</v>
      </c>
      <c s="7" t="s">
        <v>46</v>
      </c>
      <c s="7" t="s">
        <v>142</v>
      </c>
      <c s="7" t="s">
        <v>36</v>
      </c>
      <c s="7" t="s">
        <v>343</v>
      </c>
      <c s="7" t="s">
        <v>130</v>
      </c>
      <c s="10">
        <v>402</v>
      </c>
      <c s="14"/>
      <c s="13">
        <f>ROUND((H51*G51),2)</f>
      </c>
      <c r="O51">
        <f>rekapitulace!H8</f>
      </c>
      <c>
        <f>O51/100*I51</f>
      </c>
    </row>
    <row r="52" spans="5:5" ht="51">
      <c r="E52" s="15" t="s">
        <v>1436</v>
      </c>
    </row>
    <row r="53" spans="5:5" ht="409.5">
      <c r="E53" s="15" t="s">
        <v>145</v>
      </c>
    </row>
    <row r="54" spans="1:16" ht="12.75">
      <c r="A54" s="7">
        <v>14</v>
      </c>
      <c s="7" t="s">
        <v>46</v>
      </c>
      <c s="7" t="s">
        <v>142</v>
      </c>
      <c s="7" t="s">
        <v>38</v>
      </c>
      <c s="7" t="s">
        <v>1437</v>
      </c>
      <c s="7" t="s">
        <v>130</v>
      </c>
      <c s="10">
        <v>47.88</v>
      </c>
      <c s="14"/>
      <c s="13">
        <f>ROUND((H54*G54),2)</f>
      </c>
      <c r="O54">
        <f>rekapitulace!H8</f>
      </c>
      <c>
        <f>O54/100*I54</f>
      </c>
    </row>
    <row r="55" spans="5:5" ht="51">
      <c r="E55" s="15" t="s">
        <v>1438</v>
      </c>
    </row>
    <row r="56" spans="5:5" ht="409.5">
      <c r="E56" s="15" t="s">
        <v>145</v>
      </c>
    </row>
    <row r="57" spans="1:16" ht="12.75">
      <c r="A57" s="7">
        <v>15</v>
      </c>
      <c s="7" t="s">
        <v>46</v>
      </c>
      <c s="7" t="s">
        <v>1268</v>
      </c>
      <c s="7" t="s">
        <v>58</v>
      </c>
      <c s="7" t="s">
        <v>1439</v>
      </c>
      <c s="7" t="s">
        <v>117</v>
      </c>
      <c s="10">
        <v>88.5</v>
      </c>
      <c s="14"/>
      <c s="13">
        <f>ROUND((H57*G57),2)</f>
      </c>
      <c r="O57">
        <f>rekapitulace!H8</f>
      </c>
      <c>
        <f>O57/100*I57</f>
      </c>
    </row>
    <row r="58" spans="5:5" ht="63.75">
      <c r="E58" s="15" t="s">
        <v>1440</v>
      </c>
    </row>
    <row r="59" spans="5:5" ht="409.5">
      <c r="E59" s="15" t="s">
        <v>1271</v>
      </c>
    </row>
    <row r="60" spans="1:16" ht="12.75">
      <c r="A60" s="7">
        <v>16</v>
      </c>
      <c s="7" t="s">
        <v>46</v>
      </c>
      <c s="7" t="s">
        <v>397</v>
      </c>
      <c s="7" t="s">
        <v>58</v>
      </c>
      <c s="7" t="s">
        <v>780</v>
      </c>
      <c s="7" t="s">
        <v>130</v>
      </c>
      <c s="10">
        <v>464</v>
      </c>
      <c s="14"/>
      <c s="13">
        <f>ROUND((H60*G60),2)</f>
      </c>
      <c r="O60">
        <f>rekapitulace!H8</f>
      </c>
      <c>
        <f>O60/100*I60</f>
      </c>
    </row>
    <row r="61" spans="5:5" ht="165.75">
      <c r="E61" s="15" t="s">
        <v>1441</v>
      </c>
    </row>
    <row r="62" spans="5:5" ht="409.5">
      <c r="E62" s="15" t="s">
        <v>1103</v>
      </c>
    </row>
    <row r="63" spans="1:16" ht="12.75">
      <c r="A63" s="7">
        <v>17</v>
      </c>
      <c s="7" t="s">
        <v>46</v>
      </c>
      <c s="7" t="s">
        <v>401</v>
      </c>
      <c s="7" t="s">
        <v>58</v>
      </c>
      <c s="7" t="s">
        <v>402</v>
      </c>
      <c s="7" t="s">
        <v>130</v>
      </c>
      <c s="10">
        <v>33</v>
      </c>
      <c s="14"/>
      <c s="13">
        <f>ROUND((H63*G63),2)</f>
      </c>
      <c r="O63">
        <f>rekapitulace!H8</f>
      </c>
      <c>
        <f>O63/100*I63</f>
      </c>
    </row>
    <row r="64" spans="5:5" ht="25.5">
      <c r="E64" s="15" t="s">
        <v>608</v>
      </c>
    </row>
    <row r="65" spans="5:5" ht="409.5">
      <c r="E65" s="15" t="s">
        <v>1103</v>
      </c>
    </row>
    <row r="66" spans="1:16" ht="12.75">
      <c r="A66" s="7">
        <v>18</v>
      </c>
      <c s="7" t="s">
        <v>46</v>
      </c>
      <c s="7" t="s">
        <v>146</v>
      </c>
      <c s="7" t="s">
        <v>58</v>
      </c>
      <c s="7" t="s">
        <v>1283</v>
      </c>
      <c s="7" t="s">
        <v>130</v>
      </c>
      <c s="10">
        <v>70.75</v>
      </c>
      <c s="14"/>
      <c s="13">
        <f>ROUND((H66*G66),2)</f>
      </c>
      <c r="O66">
        <f>rekapitulace!H8</f>
      </c>
      <c>
        <f>O66/100*I66</f>
      </c>
    </row>
    <row r="67" spans="5:5" ht="216.75">
      <c r="E67" s="15" t="s">
        <v>1442</v>
      </c>
    </row>
    <row r="68" spans="5:5" ht="409.5">
      <c r="E68" s="15" t="s">
        <v>149</v>
      </c>
    </row>
    <row r="69" spans="1:16" ht="12.75">
      <c r="A69" s="7">
        <v>19</v>
      </c>
      <c s="7" t="s">
        <v>46</v>
      </c>
      <c s="7" t="s">
        <v>405</v>
      </c>
      <c s="7" t="s">
        <v>58</v>
      </c>
      <c s="7" t="s">
        <v>406</v>
      </c>
      <c s="7" t="s">
        <v>130</v>
      </c>
      <c s="10">
        <v>402</v>
      </c>
      <c s="14"/>
      <c s="13">
        <f>ROUND((H69*G69),2)</f>
      </c>
      <c r="O69">
        <f>rekapitulace!H8</f>
      </c>
      <c>
        <f>O69/100*I69</f>
      </c>
    </row>
    <row r="70" spans="5:5" ht="51">
      <c r="E70" s="15" t="s">
        <v>1436</v>
      </c>
    </row>
    <row r="71" spans="5:5" ht="409.5">
      <c r="E71" s="15" t="s">
        <v>1103</v>
      </c>
    </row>
    <row r="72" spans="1:16" ht="12.75">
      <c r="A72" s="7">
        <v>20</v>
      </c>
      <c s="7" t="s">
        <v>46</v>
      </c>
      <c s="7" t="s">
        <v>411</v>
      </c>
      <c s="7" t="s">
        <v>58</v>
      </c>
      <c s="7" t="s">
        <v>412</v>
      </c>
      <c s="7" t="s">
        <v>130</v>
      </c>
      <c s="10">
        <v>17</v>
      </c>
      <c s="14"/>
      <c s="13">
        <f>ROUND((H72*G72),2)</f>
      </c>
      <c r="O72">
        <f>rekapitulace!H8</f>
      </c>
      <c>
        <f>O72/100*I72</f>
      </c>
    </row>
    <row r="73" spans="5:5" ht="25.5">
      <c r="E73" s="15" t="s">
        <v>1023</v>
      </c>
    </row>
    <row r="74" spans="5:5" ht="409.5">
      <c r="E74" s="15" t="s">
        <v>1107</v>
      </c>
    </row>
    <row r="75" spans="1:16" ht="12.75">
      <c r="A75" s="7">
        <v>21</v>
      </c>
      <c s="7" t="s">
        <v>46</v>
      </c>
      <c s="7" t="s">
        <v>799</v>
      </c>
      <c s="7" t="s">
        <v>58</v>
      </c>
      <c s="7" t="s">
        <v>800</v>
      </c>
      <c s="7" t="s">
        <v>130</v>
      </c>
      <c s="10">
        <v>66</v>
      </c>
      <c s="14"/>
      <c s="13">
        <f>ROUND((H75*G75),2)</f>
      </c>
      <c r="O75">
        <f>rekapitulace!H8</f>
      </c>
      <c>
        <f>O75/100*I75</f>
      </c>
    </row>
    <row r="76" spans="5:5" ht="25.5">
      <c r="E76" s="15" t="s">
        <v>1443</v>
      </c>
    </row>
    <row r="77" spans="5:5" ht="409.5">
      <c r="E77" s="15" t="s">
        <v>1444</v>
      </c>
    </row>
    <row r="78" spans="1:16" ht="12.75">
      <c r="A78" s="7">
        <v>22</v>
      </c>
      <c s="7" t="s">
        <v>46</v>
      </c>
      <c s="7" t="s">
        <v>427</v>
      </c>
      <c s="7" t="s">
        <v>58</v>
      </c>
      <c s="7" t="s">
        <v>1293</v>
      </c>
      <c s="7" t="s">
        <v>117</v>
      </c>
      <c s="10">
        <v>933.3</v>
      </c>
      <c s="14"/>
      <c s="13">
        <f>ROUND((H78*G78),2)</f>
      </c>
      <c r="O78">
        <f>rekapitulace!H8</f>
      </c>
      <c>
        <f>O78/100*I78</f>
      </c>
    </row>
    <row r="79" spans="5:5" ht="216.75">
      <c r="E79" s="15" t="s">
        <v>1445</v>
      </c>
    </row>
    <row r="80" spans="5:5" ht="153">
      <c r="E80" s="15" t="s">
        <v>1117</v>
      </c>
    </row>
    <row r="81" spans="1:16" ht="12.75">
      <c r="A81" s="7">
        <v>23</v>
      </c>
      <c s="7" t="s">
        <v>46</v>
      </c>
      <c s="7" t="s">
        <v>435</v>
      </c>
      <c s="7" t="s">
        <v>58</v>
      </c>
      <c s="7" t="s">
        <v>805</v>
      </c>
      <c s="7" t="s">
        <v>117</v>
      </c>
      <c s="10">
        <v>97.2</v>
      </c>
      <c s="14"/>
      <c s="13">
        <f>ROUND((H81*G81),2)</f>
      </c>
      <c r="O81">
        <f>rekapitulace!H8</f>
      </c>
      <c>
        <f>O81/100*I81</f>
      </c>
    </row>
    <row r="82" spans="5:5" ht="25.5">
      <c r="E82" s="15" t="s">
        <v>1446</v>
      </c>
    </row>
    <row r="83" spans="5:5" ht="204">
      <c r="E83" s="15" t="s">
        <v>1119</v>
      </c>
    </row>
    <row r="84" spans="1:16" ht="12.75">
      <c r="A84" s="7">
        <v>24</v>
      </c>
      <c s="7" t="s">
        <v>46</v>
      </c>
      <c s="7" t="s">
        <v>438</v>
      </c>
      <c s="7" t="s">
        <v>58</v>
      </c>
      <c s="7" t="s">
        <v>807</v>
      </c>
      <c s="7" t="s">
        <v>117</v>
      </c>
      <c s="10">
        <v>222</v>
      </c>
      <c s="14"/>
      <c s="13">
        <f>ROUND((H84*G84),2)</f>
      </c>
      <c r="O84">
        <f>rekapitulace!H8</f>
      </c>
      <c>
        <f>O84/100*I84</f>
      </c>
    </row>
    <row r="85" spans="5:5" ht="25.5">
      <c r="E85" s="15" t="s">
        <v>1447</v>
      </c>
    </row>
    <row r="86" spans="5:5" ht="216.75">
      <c r="E86" s="15" t="s">
        <v>153</v>
      </c>
    </row>
    <row r="87" spans="1:16" ht="12.75">
      <c r="A87" s="7">
        <v>25</v>
      </c>
      <c s="7" t="s">
        <v>46</v>
      </c>
      <c s="7" t="s">
        <v>442</v>
      </c>
      <c s="7" t="s">
        <v>58</v>
      </c>
      <c s="7" t="s">
        <v>809</v>
      </c>
      <c s="7" t="s">
        <v>117</v>
      </c>
      <c s="10">
        <v>319.2</v>
      </c>
      <c s="14"/>
      <c s="13">
        <f>ROUND((H87*G87),2)</f>
      </c>
      <c r="O87">
        <f>rekapitulace!H8</f>
      </c>
      <c>
        <f>O87/100*I87</f>
      </c>
    </row>
    <row r="88" spans="5:5" ht="38.25">
      <c r="E88" s="15" t="s">
        <v>1448</v>
      </c>
    </row>
    <row r="89" spans="5:5" ht="255">
      <c r="E89" s="15" t="s">
        <v>445</v>
      </c>
    </row>
    <row r="90" spans="1:16" ht="12.75" customHeight="1">
      <c r="A90" s="16"/>
      <c s="16"/>
      <c s="16" t="s">
        <v>25</v>
      </c>
      <c s="16"/>
      <c s="16" t="s">
        <v>114</v>
      </c>
      <c s="16"/>
      <c s="16"/>
      <c s="16"/>
      <c s="16">
        <f>SUM(I27:I89)</f>
      </c>
      <c r="P90">
        <f>ROUND(SUM(P27:P89),2)</f>
      </c>
    </row>
    <row r="92" spans="1:9" ht="12.75" customHeight="1">
      <c r="A92" s="9"/>
      <c s="9"/>
      <c s="9" t="s">
        <v>36</v>
      </c>
      <c s="9"/>
      <c s="9" t="s">
        <v>241</v>
      </c>
      <c s="9"/>
      <c s="11"/>
      <c s="9"/>
      <c s="11"/>
    </row>
    <row r="93" spans="1:16" ht="12.75">
      <c r="A93" s="7">
        <v>26</v>
      </c>
      <c s="7" t="s">
        <v>46</v>
      </c>
      <c s="7" t="s">
        <v>446</v>
      </c>
      <c s="7" t="s">
        <v>58</v>
      </c>
      <c s="7" t="s">
        <v>447</v>
      </c>
      <c s="7" t="s">
        <v>117</v>
      </c>
      <c s="10">
        <v>187</v>
      </c>
      <c s="14"/>
      <c s="13">
        <f>ROUND((H93*G93),2)</f>
      </c>
      <c r="O93">
        <f>rekapitulace!H8</f>
      </c>
      <c>
        <f>O93/100*I93</f>
      </c>
    </row>
    <row r="94" spans="5:5" ht="51">
      <c r="E94" s="15" t="s">
        <v>1449</v>
      </c>
    </row>
    <row r="95" spans="5:5" ht="267.75">
      <c r="E95" s="15" t="s">
        <v>449</v>
      </c>
    </row>
    <row r="96" spans="1:16" ht="12.75">
      <c r="A96" s="7">
        <v>27</v>
      </c>
      <c s="7" t="s">
        <v>46</v>
      </c>
      <c s="7" t="s">
        <v>454</v>
      </c>
      <c s="7" t="s">
        <v>58</v>
      </c>
      <c s="7" t="s">
        <v>455</v>
      </c>
      <c s="7" t="s">
        <v>207</v>
      </c>
      <c s="10">
        <v>110</v>
      </c>
      <c s="14"/>
      <c s="13">
        <f>ROUND((H96*G96),2)</f>
      </c>
      <c r="O96">
        <f>rekapitulace!H8</f>
      </c>
      <c>
        <f>O96/100*I96</f>
      </c>
    </row>
    <row r="97" spans="5:5" ht="25.5">
      <c r="E97" s="15" t="s">
        <v>1450</v>
      </c>
    </row>
    <row r="98" spans="5:5" ht="409.5">
      <c r="E98" s="15" t="s">
        <v>453</v>
      </c>
    </row>
    <row r="99" spans="1:16" ht="12.75">
      <c r="A99" s="7">
        <v>28</v>
      </c>
      <c s="7" t="s">
        <v>46</v>
      </c>
      <c s="7" t="s">
        <v>460</v>
      </c>
      <c s="7" t="s">
        <v>58</v>
      </c>
      <c s="7" t="s">
        <v>461</v>
      </c>
      <c s="7" t="s">
        <v>130</v>
      </c>
      <c s="10">
        <v>21</v>
      </c>
      <c s="14"/>
      <c s="13">
        <f>ROUND((H99*G99),2)</f>
      </c>
      <c r="O99">
        <f>rekapitulace!H8</f>
      </c>
      <c>
        <f>O99/100*I99</f>
      </c>
    </row>
    <row r="100" spans="5:5" ht="38.25">
      <c r="E100" s="15" t="s">
        <v>1451</v>
      </c>
    </row>
    <row r="101" spans="5:5" ht="306">
      <c r="E101" s="15" t="s">
        <v>463</v>
      </c>
    </row>
    <row r="102" spans="1:16" ht="12.75">
      <c r="A102" s="7">
        <v>29</v>
      </c>
      <c s="7" t="s">
        <v>46</v>
      </c>
      <c s="7" t="s">
        <v>464</v>
      </c>
      <c s="7" t="s">
        <v>58</v>
      </c>
      <c s="7" t="s">
        <v>1452</v>
      </c>
      <c s="7" t="s">
        <v>117</v>
      </c>
      <c s="10">
        <v>147.4</v>
      </c>
      <c s="14"/>
      <c s="13">
        <f>ROUND((H102*G102),2)</f>
      </c>
      <c r="O102">
        <f>rekapitulace!H8</f>
      </c>
      <c>
        <f>O102/100*I102</f>
      </c>
    </row>
    <row r="103" spans="5:5" ht="51">
      <c r="E103" s="15" t="s">
        <v>1453</v>
      </c>
    </row>
    <row r="104" spans="5:5" ht="409.5">
      <c r="E104" s="15" t="s">
        <v>467</v>
      </c>
    </row>
    <row r="105" spans="1:16" ht="12.75" customHeight="1">
      <c r="A105" s="16"/>
      <c s="16"/>
      <c s="16" t="s">
        <v>36</v>
      </c>
      <c s="16"/>
      <c s="16" t="s">
        <v>241</v>
      </c>
      <c s="16"/>
      <c s="16"/>
      <c s="16"/>
      <c s="16">
        <f>SUM(I93:I104)</f>
      </c>
      <c r="P105">
        <f>ROUND(SUM(P93:P104),2)</f>
      </c>
    </row>
    <row r="107" spans="1:9" ht="12.75" customHeight="1">
      <c r="A107" s="9"/>
      <c s="9"/>
      <c s="9" t="s">
        <v>37</v>
      </c>
      <c s="9"/>
      <c s="9" t="s">
        <v>187</v>
      </c>
      <c s="9"/>
      <c s="11"/>
      <c s="9"/>
      <c s="11"/>
    </row>
    <row r="108" spans="1:16" ht="12.75">
      <c r="A108" s="7">
        <v>30</v>
      </c>
      <c s="7" t="s">
        <v>46</v>
      </c>
      <c s="7" t="s">
        <v>1454</v>
      </c>
      <c s="7" t="s">
        <v>58</v>
      </c>
      <c s="7" t="s">
        <v>1455</v>
      </c>
      <c s="7" t="s">
        <v>117</v>
      </c>
      <c s="10">
        <v>45</v>
      </c>
      <c s="14"/>
      <c s="13">
        <f>ROUND((H108*G108),2)</f>
      </c>
      <c r="O108">
        <f>rekapitulace!H8</f>
      </c>
      <c>
        <f>O108/100*I108</f>
      </c>
    </row>
    <row r="109" spans="5:5" ht="25.5">
      <c r="E109" s="15" t="s">
        <v>1456</v>
      </c>
    </row>
    <row r="110" spans="5:5" ht="409.5">
      <c r="E110" s="15" t="s">
        <v>1457</v>
      </c>
    </row>
    <row r="111" spans="1:16" ht="12.75" customHeight="1">
      <c r="A111" s="16"/>
      <c s="16"/>
      <c s="16" t="s">
        <v>37</v>
      </c>
      <c s="16"/>
      <c s="16" t="s">
        <v>187</v>
      </c>
      <c s="16"/>
      <c s="16"/>
      <c s="16"/>
      <c s="16">
        <f>SUM(I108:I110)</f>
      </c>
      <c r="P111">
        <f>ROUND(SUM(P108:P110),2)</f>
      </c>
    </row>
    <row r="113" spans="1:9" ht="12.75" customHeight="1">
      <c r="A113" s="9"/>
      <c s="9"/>
      <c s="9" t="s">
        <v>38</v>
      </c>
      <c s="9"/>
      <c s="9" t="s">
        <v>192</v>
      </c>
      <c s="9"/>
      <c s="11"/>
      <c s="9"/>
      <c s="11"/>
    </row>
    <row r="114" spans="1:16" ht="12.75">
      <c r="A114" s="7">
        <v>31</v>
      </c>
      <c s="7" t="s">
        <v>46</v>
      </c>
      <c s="7" t="s">
        <v>881</v>
      </c>
      <c s="7" t="s">
        <v>58</v>
      </c>
      <c s="7" t="s">
        <v>1458</v>
      </c>
      <c s="7" t="s">
        <v>130</v>
      </c>
      <c s="10">
        <v>8.2</v>
      </c>
      <c s="14"/>
      <c s="13">
        <f>ROUND((H114*G114),2)</f>
      </c>
      <c r="O114">
        <f>rekapitulace!H8</f>
      </c>
      <c>
        <f>O114/100*I114</f>
      </c>
    </row>
    <row r="115" spans="5:5" ht="165.75">
      <c r="E115" s="15" t="s">
        <v>1459</v>
      </c>
    </row>
    <row r="116" spans="5:5" ht="409.5">
      <c r="E116" s="15" t="s">
        <v>1304</v>
      </c>
    </row>
    <row r="117" spans="1:16" ht="12.75" customHeight="1">
      <c r="A117" s="16"/>
      <c s="16"/>
      <c s="16" t="s">
        <v>38</v>
      </c>
      <c s="16"/>
      <c s="16" t="s">
        <v>192</v>
      </c>
      <c s="16"/>
      <c s="16"/>
      <c s="16"/>
      <c s="16">
        <f>SUM(I114:I116)</f>
      </c>
      <c r="P117">
        <f>ROUND(SUM(P114:P116),2)</f>
      </c>
    </row>
    <row r="119" spans="1:9" ht="12.75" customHeight="1">
      <c r="A119" s="9"/>
      <c s="9"/>
      <c s="9" t="s">
        <v>39</v>
      </c>
      <c s="9"/>
      <c s="9" t="s">
        <v>510</v>
      </c>
      <c s="9"/>
      <c s="11"/>
      <c s="9"/>
      <c s="11"/>
    </row>
    <row r="120" spans="1:16" ht="12.75">
      <c r="A120" s="7">
        <v>32</v>
      </c>
      <c s="7" t="s">
        <v>46</v>
      </c>
      <c s="7" t="s">
        <v>518</v>
      </c>
      <c s="7" t="s">
        <v>58</v>
      </c>
      <c s="7" t="s">
        <v>1460</v>
      </c>
      <c s="7" t="s">
        <v>130</v>
      </c>
      <c s="10">
        <v>172</v>
      </c>
      <c s="14"/>
      <c s="13">
        <f>ROUND((H120*G120),2)</f>
      </c>
      <c r="O120">
        <f>rekapitulace!H8</f>
      </c>
      <c>
        <f>O120/100*I120</f>
      </c>
    </row>
    <row r="121" spans="5:5" ht="25.5">
      <c r="E121" s="15" t="s">
        <v>992</v>
      </c>
    </row>
    <row r="122" spans="5:5" ht="331.5">
      <c r="E122" s="15" t="s">
        <v>521</v>
      </c>
    </row>
    <row r="123" spans="1:16" ht="12.75">
      <c r="A123" s="7">
        <v>33</v>
      </c>
      <c s="7" t="s">
        <v>46</v>
      </c>
      <c s="7" t="s">
        <v>533</v>
      </c>
      <c s="7" t="s">
        <v>58</v>
      </c>
      <c s="7" t="s">
        <v>900</v>
      </c>
      <c s="7" t="s">
        <v>117</v>
      </c>
      <c s="10">
        <v>159</v>
      </c>
      <c s="14"/>
      <c s="13">
        <f>ROUND((H123*G123),2)</f>
      </c>
      <c r="O123">
        <f>rekapitulace!H8</f>
      </c>
      <c>
        <f>O123/100*I123</f>
      </c>
    </row>
    <row r="124" spans="5:5" ht="25.5">
      <c r="E124" s="15" t="s">
        <v>1461</v>
      </c>
    </row>
    <row r="125" spans="5:5" ht="267.75">
      <c r="E125" s="15" t="s">
        <v>536</v>
      </c>
    </row>
    <row r="126" spans="1:16" ht="12.75">
      <c r="A126" s="7">
        <v>34</v>
      </c>
      <c s="7" t="s">
        <v>46</v>
      </c>
      <c s="7" t="s">
        <v>537</v>
      </c>
      <c s="7" t="s">
        <v>58</v>
      </c>
      <c s="7" t="s">
        <v>902</v>
      </c>
      <c s="7" t="s">
        <v>117</v>
      </c>
      <c s="10">
        <v>654.08</v>
      </c>
      <c s="14"/>
      <c s="13">
        <f>ROUND((H126*G126),2)</f>
      </c>
      <c r="O126">
        <f>rekapitulace!H8</f>
      </c>
      <c>
        <f>O126/100*I126</f>
      </c>
    </row>
    <row r="127" spans="5:5" ht="38.25">
      <c r="E127" s="15" t="s">
        <v>1462</v>
      </c>
    </row>
    <row r="128" spans="5:5" ht="357">
      <c r="E128" s="15" t="s">
        <v>540</v>
      </c>
    </row>
    <row r="129" spans="1:16" ht="12.75">
      <c r="A129" s="7">
        <v>35</v>
      </c>
      <c s="7" t="s">
        <v>46</v>
      </c>
      <c s="7" t="s">
        <v>1311</v>
      </c>
      <c s="7" t="s">
        <v>58</v>
      </c>
      <c s="7" t="s">
        <v>1463</v>
      </c>
      <c s="7" t="s">
        <v>117</v>
      </c>
      <c s="10">
        <v>592.8</v>
      </c>
      <c s="14"/>
      <c s="13">
        <f>ROUND((H129*G129),2)</f>
      </c>
      <c r="O129">
        <f>rekapitulace!H8</f>
      </c>
      <c>
        <f>O129/100*I129</f>
      </c>
    </row>
    <row r="130" spans="5:5" ht="38.25">
      <c r="E130" s="15" t="s">
        <v>1464</v>
      </c>
    </row>
    <row r="131" spans="5:5" ht="357">
      <c r="E131" s="15" t="s">
        <v>540</v>
      </c>
    </row>
    <row r="132" spans="1:16" ht="12.75">
      <c r="A132" s="7">
        <v>36</v>
      </c>
      <c s="7" t="s">
        <v>46</v>
      </c>
      <c s="7" t="s">
        <v>1322</v>
      </c>
      <c s="7" t="s">
        <v>58</v>
      </c>
      <c s="7" t="s">
        <v>1323</v>
      </c>
      <c s="7" t="s">
        <v>130</v>
      </c>
      <c s="10">
        <v>22.914</v>
      </c>
      <c s="14"/>
      <c s="13">
        <f>ROUND((H132*G132),2)</f>
      </c>
      <c r="O132">
        <f>rekapitulace!H8</f>
      </c>
      <c>
        <f>O132/100*I132</f>
      </c>
    </row>
    <row r="133" spans="5:5" ht="38.25">
      <c r="E133" s="15" t="s">
        <v>1465</v>
      </c>
    </row>
    <row r="134" spans="5:5" ht="409.5">
      <c r="E134" s="15" t="s">
        <v>547</v>
      </c>
    </row>
    <row r="135" spans="1:16" ht="12.75">
      <c r="A135" s="7">
        <v>37</v>
      </c>
      <c s="7" t="s">
        <v>46</v>
      </c>
      <c s="7" t="s">
        <v>548</v>
      </c>
      <c s="7" t="s">
        <v>58</v>
      </c>
      <c s="7" t="s">
        <v>1466</v>
      </c>
      <c s="7" t="s">
        <v>130</v>
      </c>
      <c s="10">
        <v>29.925</v>
      </c>
      <c s="14"/>
      <c s="13">
        <f>ROUND((H135*G135),2)</f>
      </c>
      <c r="O135">
        <f>rekapitulace!H8</f>
      </c>
      <c>
        <f>O135/100*I135</f>
      </c>
    </row>
    <row r="136" spans="5:5" ht="38.25">
      <c r="E136" s="15" t="s">
        <v>1467</v>
      </c>
    </row>
    <row r="137" spans="5:5" ht="409.5">
      <c r="E137" s="15" t="s">
        <v>547</v>
      </c>
    </row>
    <row r="138" spans="1:16" ht="12.75">
      <c r="A138" s="7">
        <v>38</v>
      </c>
      <c s="7" t="s">
        <v>46</v>
      </c>
      <c s="7" t="s">
        <v>560</v>
      </c>
      <c s="7" t="s">
        <v>58</v>
      </c>
      <c s="7" t="s">
        <v>910</v>
      </c>
      <c s="7" t="s">
        <v>117</v>
      </c>
      <c s="10">
        <v>654.08</v>
      </c>
      <c s="14"/>
      <c s="13">
        <f>ROUND((H138*G138),2)</f>
      </c>
      <c r="O138">
        <f>rekapitulace!H8</f>
      </c>
      <c>
        <f>O138/100*I138</f>
      </c>
    </row>
    <row r="139" spans="5:5" ht="38.25">
      <c r="E139" s="15" t="s">
        <v>1462</v>
      </c>
    </row>
    <row r="140" spans="5:5" ht="165.75">
      <c r="E140" s="15" t="s">
        <v>559</v>
      </c>
    </row>
    <row r="141" spans="1:16" ht="12.75">
      <c r="A141" s="7">
        <v>39</v>
      </c>
      <c s="7" t="s">
        <v>46</v>
      </c>
      <c s="7" t="s">
        <v>1468</v>
      </c>
      <c s="7" t="s">
        <v>58</v>
      </c>
      <c s="7" t="s">
        <v>1469</v>
      </c>
      <c s="7" t="s">
        <v>117</v>
      </c>
      <c s="10">
        <v>15</v>
      </c>
      <c s="14"/>
      <c s="13">
        <f>ROUND((H141*G141),2)</f>
      </c>
      <c r="O141">
        <f>rekapitulace!H8</f>
      </c>
      <c>
        <f>O141/100*I141</f>
      </c>
    </row>
    <row r="142" spans="5:5" ht="25.5">
      <c r="E142" s="15" t="s">
        <v>958</v>
      </c>
    </row>
    <row r="143" spans="5:5" ht="409.5">
      <c r="E143" s="15" t="s">
        <v>1178</v>
      </c>
    </row>
    <row r="144" spans="1:16" ht="12.75" customHeight="1">
      <c r="A144" s="16"/>
      <c s="16"/>
      <c s="16" t="s">
        <v>39</v>
      </c>
      <c s="16"/>
      <c s="16" t="s">
        <v>510</v>
      </c>
      <c s="16"/>
      <c s="16"/>
      <c s="16"/>
      <c s="16">
        <f>SUM(I120:I143)</f>
      </c>
      <c r="P144">
        <f>ROUND(SUM(P120:P143),2)</f>
      </c>
    </row>
    <row r="146" spans="1:9" ht="12.75" customHeight="1">
      <c r="A146" s="9"/>
      <c s="9"/>
      <c s="9" t="s">
        <v>43</v>
      </c>
      <c s="9"/>
      <c s="9" t="s">
        <v>204</v>
      </c>
      <c s="9"/>
      <c s="11"/>
      <c s="9"/>
      <c s="11"/>
    </row>
    <row r="147" spans="1:16" ht="12.75">
      <c r="A147" s="7">
        <v>40</v>
      </c>
      <c s="7" t="s">
        <v>46</v>
      </c>
      <c s="7" t="s">
        <v>988</v>
      </c>
      <c s="7" t="s">
        <v>58</v>
      </c>
      <c s="7" t="s">
        <v>1470</v>
      </c>
      <c s="7" t="s">
        <v>207</v>
      </c>
      <c s="10">
        <v>82</v>
      </c>
      <c s="14"/>
      <c s="13">
        <f>ROUND((H147*G147),2)</f>
      </c>
      <c r="O147">
        <f>rekapitulace!H8</f>
      </c>
      <c>
        <f>O147/100*I147</f>
      </c>
    </row>
    <row r="148" spans="5:5" ht="89.25">
      <c r="E148" s="15" t="s">
        <v>1471</v>
      </c>
    </row>
    <row r="149" spans="5:5" ht="382.5">
      <c r="E149" s="15" t="s">
        <v>991</v>
      </c>
    </row>
    <row r="150" spans="1:16" ht="12.75">
      <c r="A150" s="7">
        <v>41</v>
      </c>
      <c s="7" t="s">
        <v>46</v>
      </c>
      <c s="7" t="s">
        <v>671</v>
      </c>
      <c s="7" t="s">
        <v>58</v>
      </c>
      <c s="7" t="s">
        <v>1472</v>
      </c>
      <c s="7" t="s">
        <v>207</v>
      </c>
      <c s="10">
        <v>30</v>
      </c>
      <c s="14"/>
      <c s="13">
        <f>ROUND((H150*G150),2)</f>
      </c>
      <c r="O150">
        <f>rekapitulace!H8</f>
      </c>
      <c>
        <f>O150/100*I150</f>
      </c>
    </row>
    <row r="151" spans="5:5" ht="25.5">
      <c r="E151" s="15" t="s">
        <v>1473</v>
      </c>
    </row>
    <row r="152" spans="5:5" ht="255">
      <c r="E152" s="15" t="s">
        <v>1197</v>
      </c>
    </row>
    <row r="153" spans="1:16" ht="12.75">
      <c r="A153" s="7">
        <v>42</v>
      </c>
      <c s="7" t="s">
        <v>46</v>
      </c>
      <c s="7" t="s">
        <v>675</v>
      </c>
      <c s="7" t="s">
        <v>58</v>
      </c>
      <c s="7" t="s">
        <v>1198</v>
      </c>
      <c s="7" t="s">
        <v>207</v>
      </c>
      <c s="10">
        <v>8.2</v>
      </c>
      <c s="14"/>
      <c s="13">
        <f>ROUND((H153*G153),2)</f>
      </c>
      <c r="O153">
        <f>rekapitulace!H8</f>
      </c>
      <c>
        <f>O153/100*I153</f>
      </c>
    </row>
    <row r="154" spans="5:5" ht="25.5">
      <c r="E154" s="15" t="s">
        <v>1474</v>
      </c>
    </row>
    <row r="155" spans="5:5" ht="255">
      <c r="E155" s="15" t="s">
        <v>1197</v>
      </c>
    </row>
    <row r="156" spans="1:16" ht="12.75">
      <c r="A156" s="7">
        <v>43</v>
      </c>
      <c s="7" t="s">
        <v>46</v>
      </c>
      <c s="7" t="s">
        <v>694</v>
      </c>
      <c s="7" t="s">
        <v>58</v>
      </c>
      <c s="7" t="s">
        <v>695</v>
      </c>
      <c s="7" t="s">
        <v>207</v>
      </c>
      <c s="10">
        <v>201.05</v>
      </c>
      <c s="14"/>
      <c s="13">
        <f>ROUND((H156*G156),2)</f>
      </c>
      <c r="O156">
        <f>rekapitulace!H8</f>
      </c>
      <c>
        <f>O156/100*I156</f>
      </c>
    </row>
    <row r="157" spans="5:5" ht="229.5">
      <c r="E157" s="15" t="s">
        <v>1431</v>
      </c>
    </row>
    <row r="158" spans="5:5" ht="242.25">
      <c r="E158" s="15" t="s">
        <v>697</v>
      </c>
    </row>
    <row r="159" spans="1:16" ht="12.75">
      <c r="A159" s="7">
        <v>44</v>
      </c>
      <c s="7" t="s">
        <v>46</v>
      </c>
      <c s="7" t="s">
        <v>698</v>
      </c>
      <c s="7" t="s">
        <v>58</v>
      </c>
      <c s="7" t="s">
        <v>699</v>
      </c>
      <c s="7" t="s">
        <v>207</v>
      </c>
      <c s="10">
        <v>201.05</v>
      </c>
      <c s="14"/>
      <c s="13">
        <f>ROUND((H159*G159),2)</f>
      </c>
      <c r="O159">
        <f>rekapitulace!H8</f>
      </c>
      <c>
        <f>O159/100*I159</f>
      </c>
    </row>
    <row r="160" spans="5:5" ht="229.5">
      <c r="E160" s="15" t="s">
        <v>1431</v>
      </c>
    </row>
    <row r="161" spans="5:5" ht="204">
      <c r="E161" s="15" t="s">
        <v>700</v>
      </c>
    </row>
    <row r="162" spans="1:16" ht="12.75">
      <c r="A162" s="7">
        <v>45</v>
      </c>
      <c s="7" t="s">
        <v>46</v>
      </c>
      <c s="7" t="s">
        <v>701</v>
      </c>
      <c s="7" t="s">
        <v>58</v>
      </c>
      <c s="7" t="s">
        <v>1475</v>
      </c>
      <c s="7" t="s">
        <v>207</v>
      </c>
      <c s="10">
        <v>121</v>
      </c>
      <c s="14"/>
      <c s="13">
        <f>ROUND((H162*G162),2)</f>
      </c>
      <c r="O162">
        <f>rekapitulace!H8</f>
      </c>
      <c>
        <f>O162/100*I162</f>
      </c>
    </row>
    <row r="163" spans="5:5" ht="25.5">
      <c r="E163" s="15" t="s">
        <v>1476</v>
      </c>
    </row>
    <row r="164" spans="5:5" ht="409.5">
      <c r="E164" s="15" t="s">
        <v>704</v>
      </c>
    </row>
    <row r="165" spans="1:16" ht="12.75" customHeight="1">
      <c r="A165" s="16"/>
      <c s="16"/>
      <c s="16" t="s">
        <v>43</v>
      </c>
      <c s="16"/>
      <c s="16" t="s">
        <v>204</v>
      </c>
      <c s="16"/>
      <c s="16"/>
      <c s="16"/>
      <c s="16">
        <f>SUM(I147:I164)</f>
      </c>
      <c r="P165">
        <f>ROUND(SUM(P147:P164),2)</f>
      </c>
    </row>
    <row r="167" spans="1:16" ht="12.75" customHeight="1">
      <c r="A167" s="16"/>
      <c s="16"/>
      <c s="16"/>
      <c s="16"/>
      <c s="16" t="s">
        <v>105</v>
      </c>
      <c s="16"/>
      <c s="16"/>
      <c s="16"/>
      <c s="16">
        <f>+I24+I90+I105+I111+I117+I144+I165</f>
      </c>
      <c r="P167">
        <f>+P24+P90+P105+P111+P117+P144+P165</f>
      </c>
    </row>
    <row r="169" spans="1:9" ht="12.75" customHeight="1">
      <c r="A169" s="9" t="s">
        <v>106</v>
      </c>
      <c s="9"/>
      <c s="9"/>
      <c s="9"/>
      <c s="9"/>
      <c s="9"/>
      <c s="9"/>
      <c s="9"/>
      <c s="9"/>
    </row>
    <row r="170" spans="1:9" ht="12.75" customHeight="1">
      <c r="A170" s="9"/>
      <c s="9"/>
      <c s="9"/>
      <c s="9"/>
      <c s="9" t="s">
        <v>107</v>
      </c>
      <c s="9"/>
      <c s="9"/>
      <c s="9"/>
      <c s="9"/>
    </row>
    <row r="171" spans="1:16" ht="12.75" customHeight="1">
      <c r="A171" s="16"/>
      <c s="16"/>
      <c s="16"/>
      <c s="16"/>
      <c s="16" t="s">
        <v>108</v>
      </c>
      <c s="16"/>
      <c s="16"/>
      <c s="16"/>
      <c s="16">
        <v>0</v>
      </c>
      <c r="P171">
        <v>0</v>
      </c>
    </row>
    <row r="172" spans="1:9" ht="12.75" customHeight="1">
      <c r="A172" s="16"/>
      <c s="16"/>
      <c s="16"/>
      <c s="16"/>
      <c s="16" t="s">
        <v>109</v>
      </c>
      <c s="16"/>
      <c s="16"/>
      <c s="16"/>
      <c s="16"/>
    </row>
    <row r="173" spans="1:16" ht="12.75" customHeight="1">
      <c r="A173" s="16"/>
      <c s="16"/>
      <c s="16"/>
      <c s="16"/>
      <c s="16" t="s">
        <v>110</v>
      </c>
      <c s="16"/>
      <c s="16"/>
      <c s="16"/>
      <c s="16">
        <v>0</v>
      </c>
      <c r="P173">
        <v>0</v>
      </c>
    </row>
    <row r="174" spans="1:16" ht="12.75" customHeight="1">
      <c r="A174" s="16"/>
      <c s="16"/>
      <c s="16"/>
      <c s="16"/>
      <c s="16" t="s">
        <v>111</v>
      </c>
      <c s="16"/>
      <c s="16"/>
      <c s="16"/>
      <c s="16">
        <f>I171+I173</f>
      </c>
      <c r="P174">
        <f>P171+P173</f>
      </c>
    </row>
    <row r="176" spans="1:16" ht="12.75" customHeight="1">
      <c r="A176" s="16"/>
      <c s="16"/>
      <c s="16"/>
      <c s="16"/>
      <c s="16" t="s">
        <v>111</v>
      </c>
      <c s="16"/>
      <c s="16"/>
      <c s="16"/>
      <c s="16">
        <f>I167+I174</f>
      </c>
      <c r="P176">
        <f>P167+P174</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16.xml><?xml version="1.0" encoding="utf-8"?>
<worksheet xmlns="http://schemas.openxmlformats.org/spreadsheetml/2006/main" xmlns:r="http://schemas.openxmlformats.org/officeDocument/2006/relationships">
  <sheetPr>
    <pageSetUpPr fitToPage="1"/>
  </sheetPr>
  <dimension ref="A1:P152"/>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1477</v>
      </c>
      <c s="5"/>
      <c s="5" t="s">
        <v>1478</v>
      </c>
    </row>
    <row r="6" spans="1:5" ht="12.75" customHeight="1">
      <c r="A6" t="s">
        <v>17</v>
      </c>
      <c r="C6" s="5" t="s">
        <v>1477</v>
      </c>
      <c s="5"/>
      <c s="5" t="s">
        <v>1478</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165</v>
      </c>
      <c s="7" t="s">
        <v>25</v>
      </c>
      <c s="7" t="s">
        <v>717</v>
      </c>
      <c s="7" t="s">
        <v>167</v>
      </c>
      <c s="10">
        <v>125.573</v>
      </c>
      <c s="14"/>
      <c s="13">
        <f>ROUND((H12*G12),2)</f>
      </c>
      <c r="O12">
        <f>rekapitulace!H8</f>
      </c>
      <c>
        <f>O12/100*I12</f>
      </c>
    </row>
    <row r="13" spans="5:5" ht="63.75">
      <c r="E13" s="15" t="s">
        <v>1479</v>
      </c>
    </row>
    <row r="14" spans="5:5" ht="153">
      <c r="E14" s="15" t="s">
        <v>169</v>
      </c>
    </row>
    <row r="15" spans="1:16" ht="12.75">
      <c r="A15" s="7">
        <v>2</v>
      </c>
      <c s="7" t="s">
        <v>46</v>
      </c>
      <c s="7" t="s">
        <v>165</v>
      </c>
      <c s="7" t="s">
        <v>37</v>
      </c>
      <c s="7" t="s">
        <v>721</v>
      </c>
      <c s="7" t="s">
        <v>167</v>
      </c>
      <c s="10">
        <v>344.7</v>
      </c>
      <c s="14"/>
      <c s="13">
        <f>ROUND((H15*G15),2)</f>
      </c>
      <c r="O15">
        <f>rekapitulace!H8</f>
      </c>
      <c>
        <f>O15/100*I15</f>
      </c>
    </row>
    <row r="16" spans="5:5" ht="165.75">
      <c r="E16" s="15" t="s">
        <v>1480</v>
      </c>
    </row>
    <row r="17" spans="5:5" ht="153">
      <c r="E17" s="15" t="s">
        <v>169</v>
      </c>
    </row>
    <row r="18" spans="1:16" ht="12.75">
      <c r="A18" s="7">
        <v>3</v>
      </c>
      <c s="7" t="s">
        <v>46</v>
      </c>
      <c s="7" t="s">
        <v>165</v>
      </c>
      <c s="7" t="s">
        <v>38</v>
      </c>
      <c s="7" t="s">
        <v>1420</v>
      </c>
      <c s="7" t="s">
        <v>167</v>
      </c>
      <c s="10">
        <v>55.68</v>
      </c>
      <c s="14"/>
      <c s="13">
        <f>ROUND((H18*G18),2)</f>
      </c>
      <c r="O18">
        <f>rekapitulace!H8</f>
      </c>
      <c>
        <f>O18/100*I18</f>
      </c>
    </row>
    <row r="19" spans="5:5" ht="76.5">
      <c r="E19" s="15" t="s">
        <v>1481</v>
      </c>
    </row>
    <row r="20" spans="5:5" ht="153">
      <c r="E20" s="15" t="s">
        <v>169</v>
      </c>
    </row>
    <row r="21" spans="1:16" ht="12.75">
      <c r="A21" s="7">
        <v>4</v>
      </c>
      <c s="7" t="s">
        <v>46</v>
      </c>
      <c s="7" t="s">
        <v>165</v>
      </c>
      <c s="7" t="s">
        <v>40</v>
      </c>
      <c s="7" t="s">
        <v>1233</v>
      </c>
      <c s="7" t="s">
        <v>167</v>
      </c>
      <c s="10">
        <v>43.2</v>
      </c>
      <c s="14"/>
      <c s="13">
        <f>ROUND((H21*G21),2)</f>
      </c>
      <c r="O21">
        <f>rekapitulace!H8</f>
      </c>
      <c>
        <f>O21/100*I21</f>
      </c>
    </row>
    <row r="22" spans="5:5" ht="127.5">
      <c r="E22" s="15" t="s">
        <v>1482</v>
      </c>
    </row>
    <row r="23" spans="5:5" ht="153">
      <c r="E23" s="15" t="s">
        <v>169</v>
      </c>
    </row>
    <row r="24" spans="1:16" ht="12.75" customHeight="1">
      <c r="A24" s="16"/>
      <c s="16"/>
      <c s="16" t="s">
        <v>45</v>
      </c>
      <c s="16"/>
      <c s="16" t="s">
        <v>44</v>
      </c>
      <c s="16"/>
      <c s="16"/>
      <c s="16"/>
      <c s="16">
        <f>SUM(I12:I23)</f>
      </c>
      <c r="P24">
        <f>ROUND(SUM(P12:P23),2)</f>
      </c>
    </row>
    <row r="26" spans="1:9" ht="12.75" customHeight="1">
      <c r="A26" s="9"/>
      <c s="9"/>
      <c s="9" t="s">
        <v>25</v>
      </c>
      <c s="9"/>
      <c s="9" t="s">
        <v>114</v>
      </c>
      <c s="9"/>
      <c s="11"/>
      <c s="9"/>
      <c s="11"/>
    </row>
    <row r="27" spans="1:16" ht="12.75">
      <c r="A27" s="7">
        <v>5</v>
      </c>
      <c s="7" t="s">
        <v>46</v>
      </c>
      <c s="7" t="s">
        <v>1242</v>
      </c>
      <c s="7" t="s">
        <v>58</v>
      </c>
      <c s="7" t="s">
        <v>1425</v>
      </c>
      <c s="7" t="s">
        <v>117</v>
      </c>
      <c s="10">
        <v>87</v>
      </c>
      <c s="14"/>
      <c s="13">
        <f>ROUND((H27*G27),2)</f>
      </c>
      <c r="O27">
        <f>rekapitulace!H8</f>
      </c>
      <c>
        <f>O27/100*I27</f>
      </c>
    </row>
    <row r="28" spans="5:5" ht="25.5">
      <c r="E28" s="15" t="s">
        <v>1483</v>
      </c>
    </row>
    <row r="29" spans="5:5" ht="409.5">
      <c r="E29" s="15" t="s">
        <v>1245</v>
      </c>
    </row>
    <row r="30" spans="1:16" ht="12.75">
      <c r="A30" s="7">
        <v>6</v>
      </c>
      <c s="7" t="s">
        <v>46</v>
      </c>
      <c s="7" t="s">
        <v>315</v>
      </c>
      <c s="7" t="s">
        <v>58</v>
      </c>
      <c s="7" t="s">
        <v>1246</v>
      </c>
      <c s="7" t="s">
        <v>130</v>
      </c>
      <c s="10">
        <v>158.55</v>
      </c>
      <c s="14"/>
      <c s="13">
        <f>ROUND((H30*G30),2)</f>
      </c>
      <c r="O30">
        <f>rekapitulace!H8</f>
      </c>
      <c>
        <f>O30/100*I30</f>
      </c>
    </row>
    <row r="31" spans="5:5" ht="38.25">
      <c r="E31" s="15" t="s">
        <v>1484</v>
      </c>
    </row>
    <row r="32" spans="5:5" ht="409.5">
      <c r="E32" s="15" t="s">
        <v>1063</v>
      </c>
    </row>
    <row r="33" spans="1:16" ht="12.75">
      <c r="A33" s="7">
        <v>7</v>
      </c>
      <c s="7" t="s">
        <v>46</v>
      </c>
      <c s="7" t="s">
        <v>730</v>
      </c>
      <c s="7" t="s">
        <v>58</v>
      </c>
      <c s="7" t="s">
        <v>1485</v>
      </c>
      <c s="7" t="s">
        <v>130</v>
      </c>
      <c s="10">
        <v>52.322</v>
      </c>
      <c s="14"/>
      <c s="13">
        <f>ROUND((H33*G33),2)</f>
      </c>
      <c r="O33">
        <f>rekapitulace!H8</f>
      </c>
      <c>
        <f>O33/100*I33</f>
      </c>
    </row>
    <row r="34" spans="5:5" ht="38.25">
      <c r="E34" s="15" t="s">
        <v>1486</v>
      </c>
    </row>
    <row r="35" spans="5:5" ht="409.5">
      <c r="E35" s="15" t="s">
        <v>1063</v>
      </c>
    </row>
    <row r="36" spans="1:16" ht="12.75">
      <c r="A36" s="7">
        <v>8</v>
      </c>
      <c s="7" t="s">
        <v>46</v>
      </c>
      <c s="7" t="s">
        <v>319</v>
      </c>
      <c s="7" t="s">
        <v>58</v>
      </c>
      <c s="7" t="s">
        <v>1487</v>
      </c>
      <c s="7" t="s">
        <v>207</v>
      </c>
      <c s="10">
        <v>145</v>
      </c>
      <c s="14"/>
      <c s="13">
        <f>ROUND((H36*G36),2)</f>
      </c>
      <c r="O36">
        <f>rekapitulace!H8</f>
      </c>
      <c>
        <f>O36/100*I36</f>
      </c>
    </row>
    <row r="37" spans="5:5" ht="51">
      <c r="E37" s="15" t="s">
        <v>1488</v>
      </c>
    </row>
    <row r="38" spans="5:5" ht="165.75">
      <c r="E38" s="15" t="s">
        <v>322</v>
      </c>
    </row>
    <row r="39" spans="1:16" ht="12.75">
      <c r="A39" s="7">
        <v>9</v>
      </c>
      <c s="7" t="s">
        <v>46</v>
      </c>
      <c s="7" t="s">
        <v>323</v>
      </c>
      <c s="7" t="s">
        <v>25</v>
      </c>
      <c s="7" t="s">
        <v>324</v>
      </c>
      <c s="7" t="s">
        <v>130</v>
      </c>
      <c s="10">
        <v>45</v>
      </c>
      <c s="14"/>
      <c s="13">
        <f>ROUND((H39*G39),2)</f>
      </c>
      <c r="O39">
        <f>rekapitulace!H8</f>
      </c>
      <c>
        <f>O39/100*I39</f>
      </c>
    </row>
    <row r="40" spans="5:5" ht="38.25">
      <c r="E40" s="15" t="s">
        <v>1489</v>
      </c>
    </row>
    <row r="41" spans="5:5" ht="409.5">
      <c r="E41" s="15" t="s">
        <v>1076</v>
      </c>
    </row>
    <row r="42" spans="1:16" ht="12.75">
      <c r="A42" s="7">
        <v>10</v>
      </c>
      <c s="7" t="s">
        <v>46</v>
      </c>
      <c s="7" t="s">
        <v>323</v>
      </c>
      <c s="7" t="s">
        <v>36</v>
      </c>
      <c s="7" t="s">
        <v>327</v>
      </c>
      <c s="7" t="s">
        <v>130</v>
      </c>
      <c s="10">
        <v>322</v>
      </c>
      <c s="14"/>
      <c s="13">
        <f>ROUND((H42*G42),2)</f>
      </c>
      <c r="O42">
        <f>rekapitulace!H8</f>
      </c>
      <c>
        <f>O42/100*I42</f>
      </c>
    </row>
    <row r="43" spans="5:5" ht="38.25">
      <c r="E43" s="15" t="s">
        <v>1490</v>
      </c>
    </row>
    <row r="44" spans="5:5" ht="409.5">
      <c r="E44" s="15" t="s">
        <v>1076</v>
      </c>
    </row>
    <row r="45" spans="1:16" ht="12.75">
      <c r="A45" s="7">
        <v>11</v>
      </c>
      <c s="7" t="s">
        <v>46</v>
      </c>
      <c s="7" t="s">
        <v>142</v>
      </c>
      <c s="7" t="s">
        <v>25</v>
      </c>
      <c s="7" t="s">
        <v>340</v>
      </c>
      <c s="7" t="s">
        <v>130</v>
      </c>
      <c s="10">
        <v>5</v>
      </c>
      <c s="14"/>
      <c s="13">
        <f>ROUND((H45*G45),2)</f>
      </c>
      <c r="O45">
        <f>rekapitulace!H8</f>
      </c>
      <c>
        <f>O45/100*I45</f>
      </c>
    </row>
    <row r="46" spans="5:5" ht="38.25">
      <c r="E46" s="15" t="s">
        <v>1491</v>
      </c>
    </row>
    <row r="47" spans="5:5" ht="409.5">
      <c r="E47" s="15" t="s">
        <v>145</v>
      </c>
    </row>
    <row r="48" spans="1:16" ht="12.75">
      <c r="A48" s="7">
        <v>12</v>
      </c>
      <c s="7" t="s">
        <v>46</v>
      </c>
      <c s="7" t="s">
        <v>142</v>
      </c>
      <c s="7" t="s">
        <v>36</v>
      </c>
      <c s="7" t="s">
        <v>343</v>
      </c>
      <c s="7" t="s">
        <v>130</v>
      </c>
      <c s="10">
        <v>350</v>
      </c>
      <c s="14"/>
      <c s="13">
        <f>ROUND((H48*G48),2)</f>
      </c>
      <c r="O48">
        <f>rekapitulace!H8</f>
      </c>
      <c>
        <f>O48/100*I48</f>
      </c>
    </row>
    <row r="49" spans="5:5" ht="51">
      <c r="E49" s="15" t="s">
        <v>1492</v>
      </c>
    </row>
    <row r="50" spans="5:5" ht="409.5">
      <c r="E50" s="15" t="s">
        <v>145</v>
      </c>
    </row>
    <row r="51" spans="1:16" ht="12.75">
      <c r="A51" s="7">
        <v>13</v>
      </c>
      <c s="7" t="s">
        <v>46</v>
      </c>
      <c s="7" t="s">
        <v>142</v>
      </c>
      <c s="7" t="s">
        <v>38</v>
      </c>
      <c s="7" t="s">
        <v>1493</v>
      </c>
      <c s="7" t="s">
        <v>130</v>
      </c>
      <c s="10">
        <v>25.92</v>
      </c>
      <c s="14"/>
      <c s="13">
        <f>ROUND((H51*G51),2)</f>
      </c>
      <c r="O51">
        <f>rekapitulace!H8</f>
      </c>
      <c>
        <f>O51/100*I51</f>
      </c>
    </row>
    <row r="52" spans="5:5" ht="38.25">
      <c r="E52" s="15" t="s">
        <v>1494</v>
      </c>
    </row>
    <row r="53" spans="5:5" ht="409.5">
      <c r="E53" s="15" t="s">
        <v>145</v>
      </c>
    </row>
    <row r="54" spans="1:16" ht="12.75">
      <c r="A54" s="7">
        <v>14</v>
      </c>
      <c s="7" t="s">
        <v>46</v>
      </c>
      <c s="7" t="s">
        <v>142</v>
      </c>
      <c s="7" t="s">
        <v>250</v>
      </c>
      <c s="7" t="s">
        <v>1087</v>
      </c>
      <c s="7" t="s">
        <v>130</v>
      </c>
      <c s="10">
        <v>12.5</v>
      </c>
      <c s="14"/>
      <c s="13">
        <f>ROUND((H54*G54),2)</f>
      </c>
      <c r="O54">
        <f>rekapitulace!H8</f>
      </c>
      <c>
        <f>O54/100*I54</f>
      </c>
    </row>
    <row r="55" spans="5:5" ht="25.5">
      <c r="E55" s="15" t="s">
        <v>1495</v>
      </c>
    </row>
    <row r="56" spans="5:5" ht="409.5">
      <c r="E56" s="15" t="s">
        <v>145</v>
      </c>
    </row>
    <row r="57" spans="1:16" ht="12.75">
      <c r="A57" s="7">
        <v>15</v>
      </c>
      <c s="7" t="s">
        <v>46</v>
      </c>
      <c s="7" t="s">
        <v>1268</v>
      </c>
      <c s="7" t="s">
        <v>58</v>
      </c>
      <c s="7" t="s">
        <v>1269</v>
      </c>
      <c s="7" t="s">
        <v>117</v>
      </c>
      <c s="10">
        <v>92</v>
      </c>
      <c s="14"/>
      <c s="13">
        <f>ROUND((H57*G57),2)</f>
      </c>
      <c r="O57">
        <f>rekapitulace!H8</f>
      </c>
      <c>
        <f>O57/100*I57</f>
      </c>
    </row>
    <row r="58" spans="5:5" ht="25.5">
      <c r="E58" s="15" t="s">
        <v>1496</v>
      </c>
    </row>
    <row r="59" spans="5:5" ht="409.5">
      <c r="E59" s="15" t="s">
        <v>1271</v>
      </c>
    </row>
    <row r="60" spans="1:16" ht="12.75">
      <c r="A60" s="7">
        <v>16</v>
      </c>
      <c s="7" t="s">
        <v>46</v>
      </c>
      <c s="7" t="s">
        <v>359</v>
      </c>
      <c s="7" t="s">
        <v>25</v>
      </c>
      <c s="7" t="s">
        <v>1497</v>
      </c>
      <c s="7" t="s">
        <v>130</v>
      </c>
      <c s="10">
        <v>0.5</v>
      </c>
      <c s="14"/>
      <c s="13">
        <f>ROUND((H60*G60),2)</f>
      </c>
      <c r="O60">
        <f>rekapitulace!H8</f>
      </c>
      <c>
        <f>O60/100*I60</f>
      </c>
    </row>
    <row r="61" spans="5:5" ht="25.5">
      <c r="E61" s="15" t="s">
        <v>1498</v>
      </c>
    </row>
    <row r="62" spans="5:5" ht="409.5">
      <c r="E62" s="15" t="s">
        <v>1274</v>
      </c>
    </row>
    <row r="63" spans="1:16" ht="12.75">
      <c r="A63" s="7">
        <v>17</v>
      </c>
      <c s="7" t="s">
        <v>46</v>
      </c>
      <c s="7" t="s">
        <v>397</v>
      </c>
      <c s="7" t="s">
        <v>58</v>
      </c>
      <c s="7" t="s">
        <v>780</v>
      </c>
      <c s="7" t="s">
        <v>130</v>
      </c>
      <c s="10">
        <v>376.6</v>
      </c>
      <c s="14"/>
      <c s="13">
        <f>ROUND((H63*G63),2)</f>
      </c>
      <c r="O63">
        <f>rekapitulace!H8</f>
      </c>
      <c>
        <f>O63/100*I63</f>
      </c>
    </row>
    <row r="64" spans="5:5" ht="293.25">
      <c r="E64" s="15" t="s">
        <v>1499</v>
      </c>
    </row>
    <row r="65" spans="5:5" ht="409.5">
      <c r="E65" s="15" t="s">
        <v>1103</v>
      </c>
    </row>
    <row r="66" spans="1:16" ht="12.75">
      <c r="A66" s="7">
        <v>18</v>
      </c>
      <c s="7" t="s">
        <v>46</v>
      </c>
      <c s="7" t="s">
        <v>401</v>
      </c>
      <c s="7" t="s">
        <v>58</v>
      </c>
      <c s="7" t="s">
        <v>402</v>
      </c>
      <c s="7" t="s">
        <v>130</v>
      </c>
      <c s="10">
        <v>5</v>
      </c>
      <c s="14"/>
      <c s="13">
        <f>ROUND((H66*G66),2)</f>
      </c>
      <c r="O66">
        <f>rekapitulace!H8</f>
      </c>
      <c>
        <f>O66/100*I66</f>
      </c>
    </row>
    <row r="67" spans="5:5" ht="25.5">
      <c r="E67" s="15" t="s">
        <v>864</v>
      </c>
    </row>
    <row r="68" spans="5:5" ht="409.5">
      <c r="E68" s="15" t="s">
        <v>1103</v>
      </c>
    </row>
    <row r="69" spans="1:16" ht="12.75">
      <c r="A69" s="7">
        <v>19</v>
      </c>
      <c s="7" t="s">
        <v>46</v>
      </c>
      <c s="7" t="s">
        <v>146</v>
      </c>
      <c s="7" t="s">
        <v>58</v>
      </c>
      <c s="7" t="s">
        <v>1283</v>
      </c>
      <c s="7" t="s">
        <v>130</v>
      </c>
      <c s="10">
        <v>13.8</v>
      </c>
      <c s="14"/>
      <c s="13">
        <f>ROUND((H69*G69),2)</f>
      </c>
      <c r="O69">
        <f>rekapitulace!H8</f>
      </c>
      <c>
        <f>O69/100*I69</f>
      </c>
    </row>
    <row r="70" spans="5:5" ht="51">
      <c r="E70" s="15" t="s">
        <v>1500</v>
      </c>
    </row>
    <row r="71" spans="5:5" ht="409.5">
      <c r="E71" s="15" t="s">
        <v>149</v>
      </c>
    </row>
    <row r="72" spans="1:16" ht="12.75">
      <c r="A72" s="7">
        <v>20</v>
      </c>
      <c s="7" t="s">
        <v>46</v>
      </c>
      <c s="7" t="s">
        <v>146</v>
      </c>
      <c s="7" t="s">
        <v>250</v>
      </c>
      <c s="7" t="s">
        <v>271</v>
      </c>
      <c s="7" t="s">
        <v>130</v>
      </c>
      <c s="10">
        <v>12.5</v>
      </c>
      <c s="14"/>
      <c s="13">
        <f>ROUND((H72*G72),2)</f>
      </c>
      <c r="O72">
        <f>rekapitulace!H8</f>
      </c>
      <c>
        <f>O72/100*I72</f>
      </c>
    </row>
    <row r="73" spans="5:5" ht="25.5">
      <c r="E73" s="15" t="s">
        <v>1495</v>
      </c>
    </row>
    <row r="74" spans="5:5" ht="409.5">
      <c r="E74" s="15" t="s">
        <v>149</v>
      </c>
    </row>
    <row r="75" spans="1:16" ht="12.75">
      <c r="A75" s="7">
        <v>21</v>
      </c>
      <c s="7" t="s">
        <v>46</v>
      </c>
      <c s="7" t="s">
        <v>405</v>
      </c>
      <c s="7" t="s">
        <v>58</v>
      </c>
      <c s="7" t="s">
        <v>406</v>
      </c>
      <c s="7" t="s">
        <v>130</v>
      </c>
      <c s="10">
        <v>350</v>
      </c>
      <c s="14"/>
      <c s="13">
        <f>ROUND((H75*G75),2)</f>
      </c>
      <c r="O75">
        <f>rekapitulace!H8</f>
      </c>
      <c>
        <f>O75/100*I75</f>
      </c>
    </row>
    <row r="76" spans="5:5" ht="51">
      <c r="E76" s="15" t="s">
        <v>1492</v>
      </c>
    </row>
    <row r="77" spans="5:5" ht="409.5">
      <c r="E77" s="15" t="s">
        <v>1103</v>
      </c>
    </row>
    <row r="78" spans="1:16" ht="12.75">
      <c r="A78" s="7">
        <v>22</v>
      </c>
      <c s="7" t="s">
        <v>46</v>
      </c>
      <c s="7" t="s">
        <v>411</v>
      </c>
      <c s="7" t="s">
        <v>58</v>
      </c>
      <c s="7" t="s">
        <v>412</v>
      </c>
      <c s="7" t="s">
        <v>130</v>
      </c>
      <c s="10">
        <v>1</v>
      </c>
      <c s="14"/>
      <c s="13">
        <f>ROUND((H78*G78),2)</f>
      </c>
      <c r="O78">
        <f>rekapitulace!H8</f>
      </c>
      <c>
        <f>O78/100*I78</f>
      </c>
    </row>
    <row r="79" spans="5:5" ht="25.5">
      <c r="E79" s="15" t="s">
        <v>50</v>
      </c>
    </row>
    <row r="80" spans="5:5" ht="409.5">
      <c r="E80" s="15" t="s">
        <v>1107</v>
      </c>
    </row>
    <row r="81" spans="1:16" ht="12.75">
      <c r="A81" s="7">
        <v>23</v>
      </c>
      <c s="7" t="s">
        <v>46</v>
      </c>
      <c s="7" t="s">
        <v>427</v>
      </c>
      <c s="7" t="s">
        <v>58</v>
      </c>
      <c s="7" t="s">
        <v>1293</v>
      </c>
      <c s="7" t="s">
        <v>117</v>
      </c>
      <c s="10">
        <v>660</v>
      </c>
      <c s="14"/>
      <c s="13">
        <f>ROUND((H81*G81),2)</f>
      </c>
      <c r="O81">
        <f>rekapitulace!H8</f>
      </c>
      <c>
        <f>O81/100*I81</f>
      </c>
    </row>
    <row r="82" spans="5:5" ht="38.25">
      <c r="E82" s="15" t="s">
        <v>1501</v>
      </c>
    </row>
    <row r="83" spans="5:5" ht="153">
      <c r="E83" s="15" t="s">
        <v>1117</v>
      </c>
    </row>
    <row r="84" spans="1:16" ht="12.75">
      <c r="A84" s="7">
        <v>24</v>
      </c>
      <c s="7" t="s">
        <v>46</v>
      </c>
      <c s="7" t="s">
        <v>435</v>
      </c>
      <c s="7" t="s">
        <v>58</v>
      </c>
      <c s="7" t="s">
        <v>805</v>
      </c>
      <c s="7" t="s">
        <v>117</v>
      </c>
      <c s="10">
        <v>172.8</v>
      </c>
      <c s="14"/>
      <c s="13">
        <f>ROUND((H84*G84),2)</f>
      </c>
      <c r="O84">
        <f>rekapitulace!H8</f>
      </c>
      <c>
        <f>O84/100*I84</f>
      </c>
    </row>
    <row r="85" spans="5:5" ht="38.25">
      <c r="E85" s="15" t="s">
        <v>1502</v>
      </c>
    </row>
    <row r="86" spans="5:5" ht="204">
      <c r="E86" s="15" t="s">
        <v>1119</v>
      </c>
    </row>
    <row r="87" spans="1:16" ht="12.75">
      <c r="A87" s="7">
        <v>25</v>
      </c>
      <c s="7" t="s">
        <v>46</v>
      </c>
      <c s="7" t="s">
        <v>442</v>
      </c>
      <c s="7" t="s">
        <v>58</v>
      </c>
      <c s="7" t="s">
        <v>809</v>
      </c>
      <c s="7" t="s">
        <v>117</v>
      </c>
      <c s="10">
        <v>172.8</v>
      </c>
      <c s="14"/>
      <c s="13">
        <f>ROUND((H87*G87),2)</f>
      </c>
      <c r="O87">
        <f>rekapitulace!H8</f>
      </c>
      <c>
        <f>O87/100*I87</f>
      </c>
    </row>
    <row r="88" spans="5:5" ht="38.25">
      <c r="E88" s="15" t="s">
        <v>1502</v>
      </c>
    </row>
    <row r="89" spans="5:5" ht="255">
      <c r="E89" s="15" t="s">
        <v>445</v>
      </c>
    </row>
    <row r="90" spans="1:16" ht="12.75" customHeight="1">
      <c r="A90" s="16"/>
      <c s="16"/>
      <c s="16" t="s">
        <v>25</v>
      </c>
      <c s="16"/>
      <c s="16" t="s">
        <v>114</v>
      </c>
      <c s="16"/>
      <c s="16"/>
      <c s="16"/>
      <c s="16">
        <f>SUM(I27:I89)</f>
      </c>
      <c r="P90">
        <f>ROUND(SUM(P27:P89),2)</f>
      </c>
    </row>
    <row r="92" spans="1:9" ht="12.75" customHeight="1">
      <c r="A92" s="9"/>
      <c s="9"/>
      <c s="9" t="s">
        <v>36</v>
      </c>
      <c s="9"/>
      <c s="9" t="s">
        <v>241</v>
      </c>
      <c s="9"/>
      <c s="11"/>
      <c s="9"/>
      <c s="11"/>
    </row>
    <row r="93" spans="1:16" ht="12.75">
      <c r="A93" s="7">
        <v>26</v>
      </c>
      <c s="7" t="s">
        <v>46</v>
      </c>
      <c s="7" t="s">
        <v>446</v>
      </c>
      <c s="7" t="s">
        <v>58</v>
      </c>
      <c s="7" t="s">
        <v>447</v>
      </c>
      <c s="7" t="s">
        <v>117</v>
      </c>
      <c s="10">
        <v>41.6</v>
      </c>
      <c s="14"/>
      <c s="13">
        <f>ROUND((H93*G93),2)</f>
      </c>
      <c r="O93">
        <f>rekapitulace!H8</f>
      </c>
      <c>
        <f>O93/100*I93</f>
      </c>
    </row>
    <row r="94" spans="5:5" ht="38.25">
      <c r="E94" s="15" t="s">
        <v>1503</v>
      </c>
    </row>
    <row r="95" spans="5:5" ht="267.75">
      <c r="E95" s="15" t="s">
        <v>449</v>
      </c>
    </row>
    <row r="96" spans="1:16" ht="12.75">
      <c r="A96" s="7">
        <v>27</v>
      </c>
      <c s="7" t="s">
        <v>46</v>
      </c>
      <c s="7" t="s">
        <v>454</v>
      </c>
      <c s="7" t="s">
        <v>58</v>
      </c>
      <c s="7" t="s">
        <v>455</v>
      </c>
      <c s="7" t="s">
        <v>207</v>
      </c>
      <c s="10">
        <v>26</v>
      </c>
      <c s="14"/>
      <c s="13">
        <f>ROUND((H96*G96),2)</f>
      </c>
      <c r="O96">
        <f>rekapitulace!H8</f>
      </c>
      <c>
        <f>O96/100*I96</f>
      </c>
    </row>
    <row r="97" spans="5:5" ht="25.5">
      <c r="E97" s="15" t="s">
        <v>1051</v>
      </c>
    </row>
    <row r="98" spans="5:5" ht="409.5">
      <c r="E98" s="15" t="s">
        <v>453</v>
      </c>
    </row>
    <row r="99" spans="1:16" ht="12.75" customHeight="1">
      <c r="A99" s="16"/>
      <c s="16"/>
      <c s="16" t="s">
        <v>36</v>
      </c>
      <c s="16"/>
      <c s="16" t="s">
        <v>241</v>
      </c>
      <c s="16"/>
      <c s="16"/>
      <c s="16"/>
      <c s="16">
        <f>SUM(I93:I98)</f>
      </c>
      <c r="P99">
        <f>ROUND(SUM(P93:P98),2)</f>
      </c>
    </row>
    <row r="101" spans="1:9" ht="12.75" customHeight="1">
      <c r="A101" s="9"/>
      <c s="9"/>
      <c s="9" t="s">
        <v>39</v>
      </c>
      <c s="9"/>
      <c s="9" t="s">
        <v>510</v>
      </c>
      <c s="9"/>
      <c s="11"/>
      <c s="9"/>
      <c s="11"/>
    </row>
    <row r="102" spans="1:16" ht="12.75">
      <c r="A102" s="7">
        <v>28</v>
      </c>
      <c s="7" t="s">
        <v>46</v>
      </c>
      <c s="7" t="s">
        <v>518</v>
      </c>
      <c s="7" t="s">
        <v>58</v>
      </c>
      <c s="7" t="s">
        <v>1460</v>
      </c>
      <c s="7" t="s">
        <v>130</v>
      </c>
      <c s="10">
        <v>119</v>
      </c>
      <c s="14"/>
      <c s="13">
        <f>ROUND((H102*G102),2)</f>
      </c>
      <c r="O102">
        <f>rekapitulace!H8</f>
      </c>
      <c>
        <f>O102/100*I102</f>
      </c>
    </row>
    <row r="103" spans="5:5" ht="25.5">
      <c r="E103" s="15" t="s">
        <v>1025</v>
      </c>
    </row>
    <row r="104" spans="5:5" ht="331.5">
      <c r="E104" s="15" t="s">
        <v>521</v>
      </c>
    </row>
    <row r="105" spans="1:16" ht="12.75">
      <c r="A105" s="7">
        <v>29</v>
      </c>
      <c s="7" t="s">
        <v>46</v>
      </c>
      <c s="7" t="s">
        <v>533</v>
      </c>
      <c s="7" t="s">
        <v>58</v>
      </c>
      <c s="7" t="s">
        <v>900</v>
      </c>
      <c s="7" t="s">
        <v>117</v>
      </c>
      <c s="10">
        <v>92</v>
      </c>
      <c s="14"/>
      <c s="13">
        <f>ROUND((H105*G105),2)</f>
      </c>
      <c r="O105">
        <f>rekapitulace!H8</f>
      </c>
      <c>
        <f>O105/100*I105</f>
      </c>
    </row>
    <row r="106" spans="5:5" ht="25.5">
      <c r="E106" s="15" t="s">
        <v>1496</v>
      </c>
    </row>
    <row r="107" spans="5:5" ht="267.75">
      <c r="E107" s="15" t="s">
        <v>536</v>
      </c>
    </row>
    <row r="108" spans="1:16" ht="12.75">
      <c r="A108" s="7">
        <v>30</v>
      </c>
      <c s="7" t="s">
        <v>46</v>
      </c>
      <c s="7" t="s">
        <v>537</v>
      </c>
      <c s="7" t="s">
        <v>58</v>
      </c>
      <c s="7" t="s">
        <v>1504</v>
      </c>
      <c s="7" t="s">
        <v>117</v>
      </c>
      <c s="10">
        <v>480</v>
      </c>
      <c s="14"/>
      <c s="13">
        <f>ROUND((H108*G108),2)</f>
      </c>
      <c r="O108">
        <f>rekapitulace!H8</f>
      </c>
      <c>
        <f>O108/100*I108</f>
      </c>
    </row>
    <row r="109" spans="5:5" ht="38.25">
      <c r="E109" s="15" t="s">
        <v>1505</v>
      </c>
    </row>
    <row r="110" spans="5:5" ht="357">
      <c r="E110" s="15" t="s">
        <v>540</v>
      </c>
    </row>
    <row r="111" spans="1:16" ht="12.75">
      <c r="A111" s="7">
        <v>31</v>
      </c>
      <c s="7" t="s">
        <v>46</v>
      </c>
      <c s="7" t="s">
        <v>1311</v>
      </c>
      <c s="7" t="s">
        <v>58</v>
      </c>
      <c s="7" t="s">
        <v>1463</v>
      </c>
      <c s="7" t="s">
        <v>117</v>
      </c>
      <c s="10">
        <v>471.12</v>
      </c>
      <c s="14"/>
      <c s="13">
        <f>ROUND((H111*G111),2)</f>
      </c>
      <c r="O111">
        <f>rekapitulace!H8</f>
      </c>
      <c>
        <f>O111/100*I111</f>
      </c>
    </row>
    <row r="112" spans="5:5" ht="38.25">
      <c r="E112" s="15" t="s">
        <v>1506</v>
      </c>
    </row>
    <row r="113" spans="5:5" ht="357">
      <c r="E113" s="15" t="s">
        <v>540</v>
      </c>
    </row>
    <row r="114" spans="1:16" ht="12.75">
      <c r="A114" s="7">
        <v>32</v>
      </c>
      <c s="7" t="s">
        <v>46</v>
      </c>
      <c s="7" t="s">
        <v>1322</v>
      </c>
      <c s="7" t="s">
        <v>58</v>
      </c>
      <c s="7" t="s">
        <v>1323</v>
      </c>
      <c s="7" t="s">
        <v>130</v>
      </c>
      <c s="10">
        <v>18.211</v>
      </c>
      <c s="14"/>
      <c s="13">
        <f>ROUND((H114*G114),2)</f>
      </c>
      <c r="O114">
        <f>rekapitulace!H8</f>
      </c>
      <c>
        <f>O114/100*I114</f>
      </c>
    </row>
    <row r="115" spans="5:5" ht="38.25">
      <c r="E115" s="15" t="s">
        <v>1507</v>
      </c>
    </row>
    <row r="116" spans="5:5" ht="409.5">
      <c r="E116" s="15" t="s">
        <v>547</v>
      </c>
    </row>
    <row r="117" spans="1:16" ht="12.75">
      <c r="A117" s="7">
        <v>33</v>
      </c>
      <c s="7" t="s">
        <v>46</v>
      </c>
      <c s="7" t="s">
        <v>548</v>
      </c>
      <c s="7" t="s">
        <v>58</v>
      </c>
      <c s="7" t="s">
        <v>1466</v>
      </c>
      <c s="7" t="s">
        <v>130</v>
      </c>
      <c s="10">
        <v>23.783</v>
      </c>
      <c s="14"/>
      <c s="13">
        <f>ROUND((H117*G117),2)</f>
      </c>
      <c r="O117">
        <f>rekapitulace!H8</f>
      </c>
      <c>
        <f>O117/100*I117</f>
      </c>
    </row>
    <row r="118" spans="5:5" ht="38.25">
      <c r="E118" s="15" t="s">
        <v>1508</v>
      </c>
    </row>
    <row r="119" spans="5:5" ht="409.5">
      <c r="E119" s="15" t="s">
        <v>547</v>
      </c>
    </row>
    <row r="120" spans="1:16" ht="12.75">
      <c r="A120" s="7">
        <v>34</v>
      </c>
      <c s="7" t="s">
        <v>46</v>
      </c>
      <c s="7" t="s">
        <v>560</v>
      </c>
      <c s="7" t="s">
        <v>58</v>
      </c>
      <c s="7" t="s">
        <v>910</v>
      </c>
      <c s="7" t="s">
        <v>117</v>
      </c>
      <c s="10">
        <v>480</v>
      </c>
      <c s="14"/>
      <c s="13">
        <f>ROUND((H120*G120),2)</f>
      </c>
      <c r="O120">
        <f>rekapitulace!H8</f>
      </c>
      <c>
        <f>O120/100*I120</f>
      </c>
    </row>
    <row r="121" spans="5:5" ht="38.25">
      <c r="E121" s="15" t="s">
        <v>1505</v>
      </c>
    </row>
    <row r="122" spans="5:5" ht="165.75">
      <c r="E122" s="15" t="s">
        <v>559</v>
      </c>
    </row>
    <row r="123" spans="1:16" ht="12.75" customHeight="1">
      <c r="A123" s="16"/>
      <c s="16"/>
      <c s="16" t="s">
        <v>39</v>
      </c>
      <c s="16"/>
      <c s="16" t="s">
        <v>510</v>
      </c>
      <c s="16"/>
      <c s="16"/>
      <c s="16"/>
      <c s="16">
        <f>SUM(I102:I122)</f>
      </c>
      <c r="P123">
        <f>ROUND(SUM(P102:P122),2)</f>
      </c>
    </row>
    <row r="125" spans="1:9" ht="12.75" customHeight="1">
      <c r="A125" s="9"/>
      <c s="9"/>
      <c s="9" t="s">
        <v>42</v>
      </c>
      <c s="9"/>
      <c s="9" t="s">
        <v>200</v>
      </c>
      <c s="9"/>
      <c s="11"/>
      <c s="9"/>
      <c s="11"/>
    </row>
    <row r="126" spans="1:16" ht="12.75">
      <c r="A126" s="7">
        <v>35</v>
      </c>
      <c s="7" t="s">
        <v>46</v>
      </c>
      <c s="7" t="s">
        <v>595</v>
      </c>
      <c s="7" t="s">
        <v>58</v>
      </c>
      <c s="7" t="s">
        <v>596</v>
      </c>
      <c s="7" t="s">
        <v>73</v>
      </c>
      <c s="10">
        <v>1</v>
      </c>
      <c s="14"/>
      <c s="13">
        <f>ROUND((H126*G126),2)</f>
      </c>
      <c r="O126">
        <f>rekapitulace!H8</f>
      </c>
      <c>
        <f>O126/100*I126</f>
      </c>
    </row>
    <row r="127" spans="5:5" ht="25.5">
      <c r="E127" s="15" t="s">
        <v>50</v>
      </c>
    </row>
    <row r="128" spans="5:5" ht="409.5">
      <c r="E128" s="15" t="s">
        <v>1183</v>
      </c>
    </row>
    <row r="129" spans="1:16" ht="12.75" customHeight="1">
      <c r="A129" s="16"/>
      <c s="16"/>
      <c s="16" t="s">
        <v>42</v>
      </c>
      <c s="16"/>
      <c s="16" t="s">
        <v>200</v>
      </c>
      <c s="16"/>
      <c s="16"/>
      <c s="16"/>
      <c s="16">
        <f>SUM(I126:I128)</f>
      </c>
      <c r="P129">
        <f>ROUND(SUM(P126:P128),2)</f>
      </c>
    </row>
    <row r="131" spans="1:9" ht="12.75" customHeight="1">
      <c r="A131" s="9"/>
      <c s="9"/>
      <c s="9" t="s">
        <v>43</v>
      </c>
      <c s="9"/>
      <c s="9" t="s">
        <v>204</v>
      </c>
      <c s="9"/>
      <c s="11"/>
      <c s="9"/>
      <c s="11"/>
    </row>
    <row r="132" spans="1:16" ht="12.75">
      <c r="A132" s="7">
        <v>36</v>
      </c>
      <c s="7" t="s">
        <v>46</v>
      </c>
      <c s="7" t="s">
        <v>694</v>
      </c>
      <c s="7" t="s">
        <v>58</v>
      </c>
      <c s="7" t="s">
        <v>695</v>
      </c>
      <c s="7" t="s">
        <v>207</v>
      </c>
      <c s="10">
        <v>145</v>
      </c>
      <c s="14"/>
      <c s="13">
        <f>ROUND((H132*G132),2)</f>
      </c>
      <c r="O132">
        <f>rekapitulace!H8</f>
      </c>
      <c>
        <f>O132/100*I132</f>
      </c>
    </row>
    <row r="133" spans="5:5" ht="51">
      <c r="E133" s="15" t="s">
        <v>1488</v>
      </c>
    </row>
    <row r="134" spans="5:5" ht="242.25">
      <c r="E134" s="15" t="s">
        <v>697</v>
      </c>
    </row>
    <row r="135" spans="1:16" ht="12.75">
      <c r="A135" s="7">
        <v>37</v>
      </c>
      <c s="7" t="s">
        <v>46</v>
      </c>
      <c s="7" t="s">
        <v>698</v>
      </c>
      <c s="7" t="s">
        <v>58</v>
      </c>
      <c s="7" t="s">
        <v>699</v>
      </c>
      <c s="7" t="s">
        <v>207</v>
      </c>
      <c s="10">
        <v>145</v>
      </c>
      <c s="14"/>
      <c s="13">
        <f>ROUND((H135*G135),2)</f>
      </c>
      <c r="O135">
        <f>rekapitulace!H8</f>
      </c>
      <c>
        <f>O135/100*I135</f>
      </c>
    </row>
    <row r="136" spans="5:5" ht="51">
      <c r="E136" s="15" t="s">
        <v>1488</v>
      </c>
    </row>
    <row r="137" spans="5:5" ht="204">
      <c r="E137" s="15" t="s">
        <v>700</v>
      </c>
    </row>
    <row r="138" spans="1:16" ht="12.75">
      <c r="A138" s="7">
        <v>38</v>
      </c>
      <c s="7" t="s">
        <v>46</v>
      </c>
      <c s="7" t="s">
        <v>701</v>
      </c>
      <c s="7" t="s">
        <v>58</v>
      </c>
      <c s="7" t="s">
        <v>1475</v>
      </c>
      <c s="7" t="s">
        <v>207</v>
      </c>
      <c s="10">
        <v>145</v>
      </c>
      <c s="14"/>
      <c s="13">
        <f>ROUND((H138*G138),2)</f>
      </c>
      <c r="O138">
        <f>rekapitulace!H8</f>
      </c>
      <c>
        <f>O138/100*I138</f>
      </c>
    </row>
    <row r="139" spans="5:5" ht="25.5">
      <c r="E139" s="15" t="s">
        <v>1509</v>
      </c>
    </row>
    <row r="140" spans="5:5" ht="409.5">
      <c r="E140" s="15" t="s">
        <v>704</v>
      </c>
    </row>
    <row r="141" spans="1:16" ht="12.75" customHeight="1">
      <c r="A141" s="16"/>
      <c s="16"/>
      <c s="16" t="s">
        <v>43</v>
      </c>
      <c s="16"/>
      <c s="16" t="s">
        <v>204</v>
      </c>
      <c s="16"/>
      <c s="16"/>
      <c s="16"/>
      <c s="16">
        <f>SUM(I132:I140)</f>
      </c>
      <c r="P141">
        <f>ROUND(SUM(P132:P140),2)</f>
      </c>
    </row>
    <row r="143" spans="1:16" ht="12.75" customHeight="1">
      <c r="A143" s="16"/>
      <c s="16"/>
      <c s="16"/>
      <c s="16"/>
      <c s="16" t="s">
        <v>105</v>
      </c>
      <c s="16"/>
      <c s="16"/>
      <c s="16"/>
      <c s="16">
        <f>+I24+I90+I99+I123+I129+I141</f>
      </c>
      <c r="P143">
        <f>+P24+P90+P99+P123+P129+P141</f>
      </c>
    </row>
    <row r="145" spans="1:9" ht="12.75" customHeight="1">
      <c r="A145" s="9" t="s">
        <v>106</v>
      </c>
      <c s="9"/>
      <c s="9"/>
      <c s="9"/>
      <c s="9"/>
      <c s="9"/>
      <c s="9"/>
      <c s="9"/>
      <c s="9"/>
    </row>
    <row r="146" spans="1:9" ht="12.75" customHeight="1">
      <c r="A146" s="9"/>
      <c s="9"/>
      <c s="9"/>
      <c s="9"/>
      <c s="9" t="s">
        <v>107</v>
      </c>
      <c s="9"/>
      <c s="9"/>
      <c s="9"/>
      <c s="9"/>
    </row>
    <row r="147" spans="1:16" ht="12.75" customHeight="1">
      <c r="A147" s="16"/>
      <c s="16"/>
      <c s="16"/>
      <c s="16"/>
      <c s="16" t="s">
        <v>108</v>
      </c>
      <c s="16"/>
      <c s="16"/>
      <c s="16"/>
      <c s="16">
        <v>0</v>
      </c>
      <c r="P147">
        <v>0</v>
      </c>
    </row>
    <row r="148" spans="1:9" ht="12.75" customHeight="1">
      <c r="A148" s="16"/>
      <c s="16"/>
      <c s="16"/>
      <c s="16"/>
      <c s="16" t="s">
        <v>109</v>
      </c>
      <c s="16"/>
      <c s="16"/>
      <c s="16"/>
      <c s="16"/>
    </row>
    <row r="149" spans="1:16" ht="12.75" customHeight="1">
      <c r="A149" s="16"/>
      <c s="16"/>
      <c s="16"/>
      <c s="16"/>
      <c s="16" t="s">
        <v>110</v>
      </c>
      <c s="16"/>
      <c s="16"/>
      <c s="16"/>
      <c s="16">
        <v>0</v>
      </c>
      <c r="P149">
        <v>0</v>
      </c>
    </row>
    <row r="150" spans="1:16" ht="12.75" customHeight="1">
      <c r="A150" s="16"/>
      <c s="16"/>
      <c s="16"/>
      <c s="16"/>
      <c s="16" t="s">
        <v>111</v>
      </c>
      <c s="16"/>
      <c s="16"/>
      <c s="16"/>
      <c s="16">
        <f>I147+I149</f>
      </c>
      <c r="P150">
        <f>P147+P149</f>
      </c>
    </row>
    <row r="152" spans="1:16" ht="12.75" customHeight="1">
      <c r="A152" s="16"/>
      <c s="16"/>
      <c s="16"/>
      <c s="16"/>
      <c s="16" t="s">
        <v>111</v>
      </c>
      <c s="16"/>
      <c s="16"/>
      <c s="16"/>
      <c s="16">
        <f>I143+I150</f>
      </c>
      <c r="P152">
        <f>P143+P150</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17.xml><?xml version="1.0" encoding="utf-8"?>
<worksheet xmlns="http://schemas.openxmlformats.org/spreadsheetml/2006/main" xmlns:r="http://schemas.openxmlformats.org/officeDocument/2006/relationships">
  <sheetPr>
    <pageSetUpPr fitToPage="1"/>
  </sheetPr>
  <dimension ref="A1:P77"/>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1510</v>
      </c>
      <c s="5"/>
      <c s="5" t="s">
        <v>1511</v>
      </c>
    </row>
    <row r="6" spans="1:5" ht="12.75" customHeight="1">
      <c r="A6" t="s">
        <v>17</v>
      </c>
      <c r="C6" s="5" t="s">
        <v>1510</v>
      </c>
      <c s="5"/>
      <c s="5" t="s">
        <v>1511</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25</v>
      </c>
      <c s="9"/>
      <c s="9" t="s">
        <v>114</v>
      </c>
      <c s="9"/>
      <c s="11"/>
      <c s="9"/>
      <c s="11"/>
    </row>
    <row r="12" spans="1:16" ht="12.75">
      <c r="A12" s="7">
        <v>1</v>
      </c>
      <c s="7" t="s">
        <v>46</v>
      </c>
      <c s="7" t="s">
        <v>142</v>
      </c>
      <c s="7" t="s">
        <v>36</v>
      </c>
      <c s="7" t="s">
        <v>343</v>
      </c>
      <c s="7" t="s">
        <v>130</v>
      </c>
      <c s="10">
        <v>401</v>
      </c>
      <c s="14"/>
      <c s="13">
        <f>ROUND((H12*G12),2)</f>
      </c>
      <c r="O12">
        <f>rekapitulace!H8</f>
      </c>
      <c>
        <f>O12/100*I12</f>
      </c>
    </row>
    <row r="13" spans="5:5" ht="25.5">
      <c r="E13" s="15" t="s">
        <v>1512</v>
      </c>
    </row>
    <row r="14" spans="5:5" ht="409.5">
      <c r="E14" s="15" t="s">
        <v>145</v>
      </c>
    </row>
    <row r="15" spans="1:16" ht="12.75">
      <c r="A15" s="7">
        <v>2</v>
      </c>
      <c s="7" t="s">
        <v>46</v>
      </c>
      <c s="7" t="s">
        <v>142</v>
      </c>
      <c s="7" t="s">
        <v>38</v>
      </c>
      <c s="7" t="s">
        <v>1513</v>
      </c>
      <c s="7" t="s">
        <v>130</v>
      </c>
      <c s="10">
        <v>23.4</v>
      </c>
      <c s="14"/>
      <c s="13">
        <f>ROUND((H15*G15),2)</f>
      </c>
      <c r="O15">
        <f>rekapitulace!H8</f>
      </c>
      <c>
        <f>O15/100*I15</f>
      </c>
    </row>
    <row r="16" spans="5:5" ht="38.25">
      <c r="E16" s="15" t="s">
        <v>1514</v>
      </c>
    </row>
    <row r="17" spans="5:5" ht="409.5">
      <c r="E17" s="15" t="s">
        <v>145</v>
      </c>
    </row>
    <row r="18" spans="1:16" ht="12.75">
      <c r="A18" s="7">
        <v>3</v>
      </c>
      <c s="7" t="s">
        <v>46</v>
      </c>
      <c s="7" t="s">
        <v>405</v>
      </c>
      <c s="7" t="s">
        <v>58</v>
      </c>
      <c s="7" t="s">
        <v>406</v>
      </c>
      <c s="7" t="s">
        <v>130</v>
      </c>
      <c s="10">
        <v>401</v>
      </c>
      <c s="14"/>
      <c s="13">
        <f>ROUND((H18*G18),2)</f>
      </c>
      <c r="O18">
        <f>rekapitulace!H8</f>
      </c>
      <c>
        <f>O18/100*I18</f>
      </c>
    </row>
    <row r="19" spans="5:5" ht="25.5">
      <c r="E19" s="15" t="s">
        <v>1512</v>
      </c>
    </row>
    <row r="20" spans="5:5" ht="409.5">
      <c r="E20" s="15" t="s">
        <v>1103</v>
      </c>
    </row>
    <row r="21" spans="1:16" ht="12.75">
      <c r="A21" s="7">
        <v>4</v>
      </c>
      <c s="7" t="s">
        <v>46</v>
      </c>
      <c s="7" t="s">
        <v>411</v>
      </c>
      <c s="7" t="s">
        <v>58</v>
      </c>
      <c s="7" t="s">
        <v>412</v>
      </c>
      <c s="7" t="s">
        <v>130</v>
      </c>
      <c s="10">
        <v>13</v>
      </c>
      <c s="14"/>
      <c s="13">
        <f>ROUND((H21*G21),2)</f>
      </c>
      <c r="O21">
        <f>rekapitulace!H8</f>
      </c>
      <c>
        <f>O21/100*I21</f>
      </c>
    </row>
    <row r="22" spans="5:5" ht="25.5">
      <c r="E22" s="15" t="s">
        <v>1515</v>
      </c>
    </row>
    <row r="23" spans="5:5" ht="409.5">
      <c r="E23" s="15" t="s">
        <v>1107</v>
      </c>
    </row>
    <row r="24" spans="1:16" ht="12.75">
      <c r="A24" s="7">
        <v>5</v>
      </c>
      <c s="7" t="s">
        <v>46</v>
      </c>
      <c s="7" t="s">
        <v>427</v>
      </c>
      <c s="7" t="s">
        <v>58</v>
      </c>
      <c s="7" t="s">
        <v>1516</v>
      </c>
      <c s="7" t="s">
        <v>117</v>
      </c>
      <c s="10">
        <v>788.4</v>
      </c>
      <c s="14"/>
      <c s="13">
        <f>ROUND((H24*G24),2)</f>
      </c>
      <c r="O24">
        <f>rekapitulace!H8</f>
      </c>
      <c>
        <f>O24/100*I24</f>
      </c>
    </row>
    <row r="25" spans="5:5" ht="38.25">
      <c r="E25" s="15" t="s">
        <v>1517</v>
      </c>
    </row>
    <row r="26" spans="5:5" ht="153">
      <c r="E26" s="15" t="s">
        <v>1117</v>
      </c>
    </row>
    <row r="27" spans="1:16" ht="12.75">
      <c r="A27" s="7">
        <v>6</v>
      </c>
      <c s="7" t="s">
        <v>46</v>
      </c>
      <c s="7" t="s">
        <v>438</v>
      </c>
      <c s="7" t="s">
        <v>58</v>
      </c>
      <c s="7" t="s">
        <v>807</v>
      </c>
      <c s="7" t="s">
        <v>117</v>
      </c>
      <c s="10">
        <v>156</v>
      </c>
      <c s="14"/>
      <c s="13">
        <f>ROUND((H27*G27),2)</f>
      </c>
      <c r="O27">
        <f>rekapitulace!H8</f>
      </c>
      <c>
        <f>O27/100*I27</f>
      </c>
    </row>
    <row r="28" spans="5:5" ht="25.5">
      <c r="E28" s="15" t="s">
        <v>1518</v>
      </c>
    </row>
    <row r="29" spans="5:5" ht="216.75">
      <c r="E29" s="15" t="s">
        <v>153</v>
      </c>
    </row>
    <row r="30" spans="1:16" ht="12.75">
      <c r="A30" s="7">
        <v>7</v>
      </c>
      <c s="7" t="s">
        <v>46</v>
      </c>
      <c s="7" t="s">
        <v>442</v>
      </c>
      <c s="7" t="s">
        <v>58</v>
      </c>
      <c s="7" t="s">
        <v>809</v>
      </c>
      <c s="7" t="s">
        <v>117</v>
      </c>
      <c s="10">
        <v>156</v>
      </c>
      <c s="14"/>
      <c s="13">
        <f>ROUND((H30*G30),2)</f>
      </c>
      <c r="O30">
        <f>rekapitulace!H8</f>
      </c>
      <c>
        <f>O30/100*I30</f>
      </c>
    </row>
    <row r="31" spans="5:5" ht="25.5">
      <c r="E31" s="15" t="s">
        <v>1518</v>
      </c>
    </row>
    <row r="32" spans="5:5" ht="255">
      <c r="E32" s="15" t="s">
        <v>445</v>
      </c>
    </row>
    <row r="33" spans="1:16" ht="12.75" customHeight="1">
      <c r="A33" s="16"/>
      <c s="16"/>
      <c s="16" t="s">
        <v>25</v>
      </c>
      <c s="16"/>
      <c s="16" t="s">
        <v>114</v>
      </c>
      <c s="16"/>
      <c s="16"/>
      <c s="16"/>
      <c s="16">
        <f>SUM(I12:I32)</f>
      </c>
      <c r="P33">
        <f>ROUND(SUM(P12:P32),2)</f>
      </c>
    </row>
    <row r="35" spans="1:9" ht="12.75" customHeight="1">
      <c r="A35" s="9"/>
      <c s="9"/>
      <c s="9" t="s">
        <v>38</v>
      </c>
      <c s="9"/>
      <c s="9" t="s">
        <v>192</v>
      </c>
      <c s="9"/>
      <c s="11"/>
      <c s="9"/>
      <c s="11"/>
    </row>
    <row r="36" spans="1:16" ht="12.75">
      <c r="A36" s="7">
        <v>8</v>
      </c>
      <c s="7" t="s">
        <v>46</v>
      </c>
      <c s="7" t="s">
        <v>881</v>
      </c>
      <c s="7" t="s">
        <v>58</v>
      </c>
      <c s="7" t="s">
        <v>1519</v>
      </c>
      <c s="7" t="s">
        <v>130</v>
      </c>
      <c s="10">
        <v>28.8</v>
      </c>
      <c s="14"/>
      <c s="13">
        <f>ROUND((H36*G36),2)</f>
      </c>
      <c r="O36">
        <f>rekapitulace!H8</f>
      </c>
      <c>
        <f>O36/100*I36</f>
      </c>
    </row>
    <row r="37" spans="5:5" ht="89.25">
      <c r="E37" s="15" t="s">
        <v>1520</v>
      </c>
    </row>
    <row r="38" spans="5:5" ht="409.5">
      <c r="E38" s="15" t="s">
        <v>1304</v>
      </c>
    </row>
    <row r="39" spans="1:16" ht="12.75" customHeight="1">
      <c r="A39" s="16"/>
      <c s="16"/>
      <c s="16" t="s">
        <v>38</v>
      </c>
      <c s="16"/>
      <c s="16" t="s">
        <v>192</v>
      </c>
      <c s="16"/>
      <c s="16"/>
      <c s="16"/>
      <c s="16">
        <f>SUM(I36:I38)</f>
      </c>
      <c r="P39">
        <f>ROUND(SUM(P36:P38),2)</f>
      </c>
    </row>
    <row r="41" spans="1:9" ht="12.75" customHeight="1">
      <c r="A41" s="9"/>
      <c s="9"/>
      <c s="9" t="s">
        <v>39</v>
      </c>
      <c s="9"/>
      <c s="9" t="s">
        <v>510</v>
      </c>
      <c s="9"/>
      <c s="11"/>
      <c s="9"/>
      <c s="11"/>
    </row>
    <row r="42" spans="1:16" ht="12.75">
      <c r="A42" s="7">
        <v>9</v>
      </c>
      <c s="7" t="s">
        <v>46</v>
      </c>
      <c s="7" t="s">
        <v>518</v>
      </c>
      <c s="7" t="s">
        <v>58</v>
      </c>
      <c s="7" t="s">
        <v>1521</v>
      </c>
      <c s="7" t="s">
        <v>130</v>
      </c>
      <c s="10">
        <v>212.61</v>
      </c>
      <c s="14"/>
      <c s="13">
        <f>ROUND((H42*G42),2)</f>
      </c>
      <c r="O42">
        <f>rekapitulace!H8</f>
      </c>
      <c>
        <f>O42/100*I42</f>
      </c>
    </row>
    <row r="43" spans="5:5" ht="153">
      <c r="E43" s="15" t="s">
        <v>1522</v>
      </c>
    </row>
    <row r="44" spans="5:5" ht="331.5">
      <c r="E44" s="15" t="s">
        <v>521</v>
      </c>
    </row>
    <row r="45" spans="1:16" ht="12.75">
      <c r="A45" s="7">
        <v>10</v>
      </c>
      <c s="7" t="s">
        <v>46</v>
      </c>
      <c s="7" t="s">
        <v>572</v>
      </c>
      <c s="7" t="s">
        <v>58</v>
      </c>
      <c s="7" t="s">
        <v>913</v>
      </c>
      <c s="7" t="s">
        <v>117</v>
      </c>
      <c s="10">
        <v>804.1</v>
      </c>
      <c s="14"/>
      <c s="13">
        <f>ROUND((H45*G45),2)</f>
      </c>
      <c r="O45">
        <f>rekapitulace!H8</f>
      </c>
      <c>
        <f>O45/100*I45</f>
      </c>
    </row>
    <row r="46" spans="5:5" ht="51">
      <c r="E46" s="15" t="s">
        <v>1523</v>
      </c>
    </row>
    <row r="47" spans="5:5" ht="409.5">
      <c r="E47" s="15" t="s">
        <v>1178</v>
      </c>
    </row>
    <row r="48" spans="1:16" ht="12.75">
      <c r="A48" s="7">
        <v>11</v>
      </c>
      <c s="7" t="s">
        <v>46</v>
      </c>
      <c s="7" t="s">
        <v>1524</v>
      </c>
      <c s="7" t="s">
        <v>58</v>
      </c>
      <c s="7" t="s">
        <v>1525</v>
      </c>
      <c s="7" t="s">
        <v>117</v>
      </c>
      <c s="10">
        <v>21.9</v>
      </c>
      <c s="14"/>
      <c s="13">
        <f>ROUND((H48*G48),2)</f>
      </c>
      <c r="O48">
        <f>rekapitulace!H8</f>
      </c>
      <c>
        <f>O48/100*I48</f>
      </c>
    </row>
    <row r="49" spans="5:5" ht="38.25">
      <c r="E49" s="15" t="s">
        <v>1526</v>
      </c>
    </row>
    <row r="50" spans="5:5" ht="409.5">
      <c r="E50" s="15" t="s">
        <v>1178</v>
      </c>
    </row>
    <row r="51" spans="1:16" ht="12.75">
      <c r="A51" s="7">
        <v>12</v>
      </c>
      <c s="7" t="s">
        <v>46</v>
      </c>
      <c s="7" t="s">
        <v>578</v>
      </c>
      <c s="7" t="s">
        <v>58</v>
      </c>
      <c s="7" t="s">
        <v>1527</v>
      </c>
      <c s="7" t="s">
        <v>117</v>
      </c>
      <c s="10">
        <v>9</v>
      </c>
      <c s="14"/>
      <c s="13">
        <f>ROUND((H51*G51),2)</f>
      </c>
      <c r="O51">
        <f>rekapitulace!H8</f>
      </c>
      <c>
        <f>O51/100*I51</f>
      </c>
    </row>
    <row r="52" spans="5:5" ht="25.5">
      <c r="E52" s="15" t="s">
        <v>1528</v>
      </c>
    </row>
    <row r="53" spans="5:5" ht="409.5">
      <c r="E53" s="15" t="s">
        <v>1178</v>
      </c>
    </row>
    <row r="54" spans="1:16" ht="12.75" customHeight="1">
      <c r="A54" s="16"/>
      <c s="16"/>
      <c s="16" t="s">
        <v>39</v>
      </c>
      <c s="16"/>
      <c s="16" t="s">
        <v>510</v>
      </c>
      <c s="16"/>
      <c s="16"/>
      <c s="16"/>
      <c s="16">
        <f>SUM(I42:I53)</f>
      </c>
      <c r="P54">
        <f>ROUND(SUM(P42:P53),2)</f>
      </c>
    </row>
    <row r="56" spans="1:9" ht="12.75" customHeight="1">
      <c r="A56" s="9"/>
      <c s="9"/>
      <c s="9" t="s">
        <v>43</v>
      </c>
      <c s="9"/>
      <c s="9" t="s">
        <v>204</v>
      </c>
      <c s="9"/>
      <c s="11"/>
      <c s="9"/>
      <c s="11"/>
    </row>
    <row r="57" spans="1:16" ht="12.75">
      <c r="A57" s="7">
        <v>13</v>
      </c>
      <c s="7" t="s">
        <v>46</v>
      </c>
      <c s="7" t="s">
        <v>988</v>
      </c>
      <c s="7" t="s">
        <v>58</v>
      </c>
      <c s="7" t="s">
        <v>1470</v>
      </c>
      <c s="7" t="s">
        <v>207</v>
      </c>
      <c s="10">
        <v>288</v>
      </c>
      <c s="14"/>
      <c s="13">
        <f>ROUND((H57*G57),2)</f>
      </c>
      <c r="O57">
        <f>rekapitulace!H8</f>
      </c>
      <c>
        <f>O57/100*I57</f>
      </c>
    </row>
    <row r="58" spans="5:5" ht="25.5">
      <c r="E58" s="15" t="s">
        <v>1529</v>
      </c>
    </row>
    <row r="59" spans="5:5" ht="382.5">
      <c r="E59" s="15" t="s">
        <v>991</v>
      </c>
    </row>
    <row r="60" spans="1:16" ht="12.75">
      <c r="A60" s="7">
        <v>14</v>
      </c>
      <c s="7" t="s">
        <v>46</v>
      </c>
      <c s="7" t="s">
        <v>671</v>
      </c>
      <c s="7" t="s">
        <v>58</v>
      </c>
      <c s="7" t="s">
        <v>1472</v>
      </c>
      <c s="7" t="s">
        <v>207</v>
      </c>
      <c s="10">
        <v>332</v>
      </c>
      <c s="14"/>
      <c s="13">
        <f>ROUND((H60*G60),2)</f>
      </c>
      <c r="O60">
        <f>rekapitulace!H8</f>
      </c>
      <c>
        <f>O60/100*I60</f>
      </c>
    </row>
    <row r="61" spans="5:5" ht="25.5">
      <c r="E61" s="15" t="s">
        <v>1530</v>
      </c>
    </row>
    <row r="62" spans="5:5" ht="255">
      <c r="E62" s="15" t="s">
        <v>1197</v>
      </c>
    </row>
    <row r="63" spans="1:16" ht="12.75">
      <c r="A63" s="7">
        <v>15</v>
      </c>
      <c s="7" t="s">
        <v>46</v>
      </c>
      <c s="7" t="s">
        <v>675</v>
      </c>
      <c s="7" t="s">
        <v>58</v>
      </c>
      <c s="7" t="s">
        <v>1531</v>
      </c>
      <c s="7" t="s">
        <v>207</v>
      </c>
      <c s="10">
        <v>4</v>
      </c>
      <c s="14"/>
      <c s="13">
        <f>ROUND((H63*G63),2)</f>
      </c>
      <c r="O63">
        <f>rekapitulace!H8</f>
      </c>
      <c>
        <f>O63/100*I63</f>
      </c>
    </row>
    <row r="64" spans="5:5" ht="25.5">
      <c r="E64" s="15" t="s">
        <v>212</v>
      </c>
    </row>
    <row r="65" spans="5:5" ht="255">
      <c r="E65" s="15" t="s">
        <v>1197</v>
      </c>
    </row>
    <row r="66" spans="1:16" ht="12.75" customHeight="1">
      <c r="A66" s="16"/>
      <c s="16"/>
      <c s="16" t="s">
        <v>43</v>
      </c>
      <c s="16"/>
      <c s="16" t="s">
        <v>204</v>
      </c>
      <c s="16"/>
      <c s="16"/>
      <c s="16"/>
      <c s="16">
        <f>SUM(I57:I65)</f>
      </c>
      <c r="P66">
        <f>ROUND(SUM(P57:P65),2)</f>
      </c>
    </row>
    <row r="68" spans="1:16" ht="12.75" customHeight="1">
      <c r="A68" s="16"/>
      <c s="16"/>
      <c s="16"/>
      <c s="16"/>
      <c s="16" t="s">
        <v>105</v>
      </c>
      <c s="16"/>
      <c s="16"/>
      <c s="16"/>
      <c s="16">
        <f>+I33+I39+I54+I66</f>
      </c>
      <c r="P68">
        <f>+P33+P39+P54+P66</f>
      </c>
    </row>
    <row r="70" spans="1:9" ht="12.75" customHeight="1">
      <c r="A70" s="9" t="s">
        <v>106</v>
      </c>
      <c s="9"/>
      <c s="9"/>
      <c s="9"/>
      <c s="9"/>
      <c s="9"/>
      <c s="9"/>
      <c s="9"/>
      <c s="9"/>
    </row>
    <row r="71" spans="1:9" ht="12.75" customHeight="1">
      <c r="A71" s="9"/>
      <c s="9"/>
      <c s="9"/>
      <c s="9"/>
      <c s="9" t="s">
        <v>107</v>
      </c>
      <c s="9"/>
      <c s="9"/>
      <c s="9"/>
      <c s="9"/>
    </row>
    <row r="72" spans="1:16" ht="12.75" customHeight="1">
      <c r="A72" s="16"/>
      <c s="16"/>
      <c s="16"/>
      <c s="16"/>
      <c s="16" t="s">
        <v>108</v>
      </c>
      <c s="16"/>
      <c s="16"/>
      <c s="16"/>
      <c s="16">
        <v>0</v>
      </c>
      <c r="P72">
        <v>0</v>
      </c>
    </row>
    <row r="73" spans="1:9" ht="12.75" customHeight="1">
      <c r="A73" s="16"/>
      <c s="16"/>
      <c s="16"/>
      <c s="16"/>
      <c s="16" t="s">
        <v>109</v>
      </c>
      <c s="16"/>
      <c s="16"/>
      <c s="16"/>
      <c s="16"/>
    </row>
    <row r="74" spans="1:16" ht="12.75" customHeight="1">
      <c r="A74" s="16"/>
      <c s="16"/>
      <c s="16"/>
      <c s="16"/>
      <c s="16" t="s">
        <v>110</v>
      </c>
      <c s="16"/>
      <c s="16"/>
      <c s="16"/>
      <c s="16">
        <v>0</v>
      </c>
      <c r="P74">
        <v>0</v>
      </c>
    </row>
    <row r="75" spans="1:16" ht="12.75" customHeight="1">
      <c r="A75" s="16"/>
      <c s="16"/>
      <c s="16"/>
      <c s="16"/>
      <c s="16" t="s">
        <v>111</v>
      </c>
      <c s="16"/>
      <c s="16"/>
      <c s="16"/>
      <c s="16">
        <f>I72+I74</f>
      </c>
      <c r="P75">
        <f>P72+P74</f>
      </c>
    </row>
    <row r="77" spans="1:16" ht="12.75" customHeight="1">
      <c r="A77" s="16"/>
      <c s="16"/>
      <c s="16"/>
      <c s="16"/>
      <c s="16" t="s">
        <v>111</v>
      </c>
      <c s="16"/>
      <c s="16"/>
      <c s="16"/>
      <c s="16">
        <f>I68+I75</f>
      </c>
      <c r="P77">
        <f>P68+P75</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18.xml><?xml version="1.0" encoding="utf-8"?>
<worksheet xmlns="http://schemas.openxmlformats.org/spreadsheetml/2006/main" xmlns:r="http://schemas.openxmlformats.org/officeDocument/2006/relationships">
  <sheetPr>
    <pageSetUpPr fitToPage="1"/>
  </sheetPr>
  <dimension ref="A1:P164"/>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1532</v>
      </c>
      <c s="5"/>
      <c s="5" t="s">
        <v>1533</v>
      </c>
    </row>
    <row r="6" spans="1:5" ht="12.75" customHeight="1">
      <c r="A6" t="s">
        <v>17</v>
      </c>
      <c r="C6" s="5" t="s">
        <v>1532</v>
      </c>
      <c s="5"/>
      <c s="5" t="s">
        <v>1533</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25</v>
      </c>
      <c s="9"/>
      <c s="9" t="s">
        <v>114</v>
      </c>
      <c s="9"/>
      <c s="11"/>
      <c s="9"/>
      <c s="11"/>
    </row>
    <row r="12" spans="1:16" ht="12.75">
      <c r="A12" s="7">
        <v>1</v>
      </c>
      <c s="7" t="s">
        <v>46</v>
      </c>
      <c s="7" t="s">
        <v>323</v>
      </c>
      <c s="7" t="s">
        <v>25</v>
      </c>
      <c s="7" t="s">
        <v>324</v>
      </c>
      <c s="7" t="s">
        <v>130</v>
      </c>
      <c s="10">
        <v>456</v>
      </c>
      <c s="14"/>
      <c s="13">
        <f>ROUND((H12*G12),2)</f>
      </c>
      <c r="O12">
        <f>rekapitulace!H8</f>
      </c>
      <c>
        <f>O12/100*I12</f>
      </c>
    </row>
    <row r="13" spans="5:5" ht="51">
      <c r="E13" s="15" t="s">
        <v>1534</v>
      </c>
    </row>
    <row r="14" spans="5:5" ht="409.5">
      <c r="E14" s="15" t="s">
        <v>1076</v>
      </c>
    </row>
    <row r="15" spans="1:16" ht="12.75">
      <c r="A15" s="7">
        <v>2</v>
      </c>
      <c s="7" t="s">
        <v>46</v>
      </c>
      <c s="7" t="s">
        <v>323</v>
      </c>
      <c s="7" t="s">
        <v>36</v>
      </c>
      <c s="7" t="s">
        <v>327</v>
      </c>
      <c s="7" t="s">
        <v>130</v>
      </c>
      <c s="10">
        <v>1273</v>
      </c>
      <c s="14"/>
      <c s="13">
        <f>ROUND((H15*G15),2)</f>
      </c>
      <c r="O15">
        <f>rekapitulace!H8</f>
      </c>
      <c>
        <f>O15/100*I15</f>
      </c>
    </row>
    <row r="16" spans="5:5" ht="38.25">
      <c r="E16" s="15" t="s">
        <v>1535</v>
      </c>
    </row>
    <row r="17" spans="5:5" ht="409.5">
      <c r="E17" s="15" t="s">
        <v>1076</v>
      </c>
    </row>
    <row r="18" spans="1:16" ht="12.75">
      <c r="A18" s="7">
        <v>3</v>
      </c>
      <c s="7" t="s">
        <v>46</v>
      </c>
      <c s="7" t="s">
        <v>329</v>
      </c>
      <c s="7" t="s">
        <v>25</v>
      </c>
      <c s="7" t="s">
        <v>330</v>
      </c>
      <c s="7" t="s">
        <v>130</v>
      </c>
      <c s="10">
        <v>284</v>
      </c>
      <c s="14"/>
      <c s="13">
        <f>ROUND((H18*G18),2)</f>
      </c>
      <c r="O18">
        <f>rekapitulace!H8</f>
      </c>
      <c>
        <f>O18/100*I18</f>
      </c>
    </row>
    <row r="19" spans="5:5" ht="25.5">
      <c r="E19" s="15" t="s">
        <v>1536</v>
      </c>
    </row>
    <row r="20" spans="5:5" ht="409.5">
      <c r="E20" s="15" t="s">
        <v>1081</v>
      </c>
    </row>
    <row r="21" spans="1:16" ht="12.75">
      <c r="A21" s="7">
        <v>4</v>
      </c>
      <c s="7" t="s">
        <v>46</v>
      </c>
      <c s="7" t="s">
        <v>329</v>
      </c>
      <c s="7" t="s">
        <v>36</v>
      </c>
      <c s="7" t="s">
        <v>333</v>
      </c>
      <c s="7" t="s">
        <v>130</v>
      </c>
      <c s="10">
        <v>296</v>
      </c>
      <c s="14"/>
      <c s="13">
        <f>ROUND((H21*G21),2)</f>
      </c>
      <c r="O21">
        <f>rekapitulace!H8</f>
      </c>
      <c>
        <f>O21/100*I21</f>
      </c>
    </row>
    <row r="22" spans="5:5" ht="25.5">
      <c r="E22" s="15" t="s">
        <v>1537</v>
      </c>
    </row>
    <row r="23" spans="5:5" ht="409.5">
      <c r="E23" s="15" t="s">
        <v>1081</v>
      </c>
    </row>
    <row r="24" spans="1:16" ht="12.75">
      <c r="A24" s="7">
        <v>5</v>
      </c>
      <c s="7" t="s">
        <v>46</v>
      </c>
      <c s="7" t="s">
        <v>329</v>
      </c>
      <c s="7" t="s">
        <v>37</v>
      </c>
      <c s="7" t="s">
        <v>1538</v>
      </c>
      <c s="7" t="s">
        <v>130</v>
      </c>
      <c s="10">
        <v>28.022</v>
      </c>
      <c s="14"/>
      <c s="13">
        <f>ROUND((H24*G24),2)</f>
      </c>
      <c r="O24">
        <f>rekapitulace!H8</f>
      </c>
      <c>
        <f>O24/100*I24</f>
      </c>
    </row>
    <row r="25" spans="5:5" ht="409.5">
      <c r="E25" s="15" t="s">
        <v>1539</v>
      </c>
    </row>
    <row r="26" spans="5:5" ht="409.5">
      <c r="E26" s="15" t="s">
        <v>1081</v>
      </c>
    </row>
    <row r="27" spans="1:16" ht="12.75">
      <c r="A27" s="7">
        <v>6</v>
      </c>
      <c s="7" t="s">
        <v>46</v>
      </c>
      <c s="7" t="s">
        <v>335</v>
      </c>
      <c s="7" t="s">
        <v>25</v>
      </c>
      <c s="7" t="s">
        <v>336</v>
      </c>
      <c s="7" t="s">
        <v>130</v>
      </c>
      <c s="10">
        <v>90</v>
      </c>
      <c s="14"/>
      <c s="13">
        <f>ROUND((H27*G27),2)</f>
      </c>
      <c r="O27">
        <f>rekapitulace!H8</f>
      </c>
      <c>
        <f>O27/100*I27</f>
      </c>
    </row>
    <row r="28" spans="5:5" ht="25.5">
      <c r="E28" s="15" t="s">
        <v>1540</v>
      </c>
    </row>
    <row r="29" spans="5:5" ht="409.5">
      <c r="E29" s="15" t="s">
        <v>1081</v>
      </c>
    </row>
    <row r="30" spans="1:16" ht="12.75">
      <c r="A30" s="7">
        <v>7</v>
      </c>
      <c s="7" t="s">
        <v>46</v>
      </c>
      <c s="7" t="s">
        <v>335</v>
      </c>
      <c s="7" t="s">
        <v>36</v>
      </c>
      <c s="7" t="s">
        <v>338</v>
      </c>
      <c s="7" t="s">
        <v>130</v>
      </c>
      <c s="10">
        <v>104</v>
      </c>
      <c s="14"/>
      <c s="13">
        <f>ROUND((H30*G30),2)</f>
      </c>
      <c r="O30">
        <f>rekapitulace!H8</f>
      </c>
      <c>
        <f>O30/100*I30</f>
      </c>
    </row>
    <row r="31" spans="5:5" ht="25.5">
      <c r="E31" s="15" t="s">
        <v>1541</v>
      </c>
    </row>
    <row r="32" spans="5:5" ht="409.5">
      <c r="E32" s="15" t="s">
        <v>1081</v>
      </c>
    </row>
    <row r="33" spans="1:16" ht="12.75">
      <c r="A33" s="7">
        <v>8</v>
      </c>
      <c s="7" t="s">
        <v>46</v>
      </c>
      <c s="7" t="s">
        <v>335</v>
      </c>
      <c s="7" t="s">
        <v>37</v>
      </c>
      <c s="7" t="s">
        <v>1542</v>
      </c>
      <c s="7" t="s">
        <v>130</v>
      </c>
      <c s="10">
        <v>9.6</v>
      </c>
      <c s="14"/>
      <c s="13">
        <f>ROUND((H33*G33),2)</f>
      </c>
      <c r="O33">
        <f>rekapitulace!H8</f>
      </c>
      <c>
        <f>O33/100*I33</f>
      </c>
    </row>
    <row r="34" spans="5:5" ht="165.75">
      <c r="E34" s="15" t="s">
        <v>1543</v>
      </c>
    </row>
    <row r="35" spans="5:5" ht="409.5">
      <c r="E35" s="15" t="s">
        <v>1081</v>
      </c>
    </row>
    <row r="36" spans="1:16" ht="12.75">
      <c r="A36" s="7">
        <v>9</v>
      </c>
      <c s="7" t="s">
        <v>46</v>
      </c>
      <c s="7" t="s">
        <v>142</v>
      </c>
      <c s="7" t="s">
        <v>25</v>
      </c>
      <c s="7" t="s">
        <v>1544</v>
      </c>
      <c s="7" t="s">
        <v>130</v>
      </c>
      <c s="10">
        <v>973.465</v>
      </c>
      <c s="14"/>
      <c s="13">
        <f>ROUND((H36*G36),2)</f>
      </c>
      <c r="O36">
        <f>rekapitulace!H8</f>
      </c>
      <c>
        <f>O36/100*I36</f>
      </c>
    </row>
    <row r="37" spans="5:5" ht="153">
      <c r="E37" s="15" t="s">
        <v>1545</v>
      </c>
    </row>
    <row r="38" spans="5:5" ht="409.5">
      <c r="E38" s="15" t="s">
        <v>145</v>
      </c>
    </row>
    <row r="39" spans="1:16" ht="12.75">
      <c r="A39" s="7">
        <v>10</v>
      </c>
      <c s="7" t="s">
        <v>46</v>
      </c>
      <c s="7" t="s">
        <v>142</v>
      </c>
      <c s="7" t="s">
        <v>36</v>
      </c>
      <c s="7" t="s">
        <v>343</v>
      </c>
      <c s="7" t="s">
        <v>130</v>
      </c>
      <c s="10">
        <v>3215</v>
      </c>
      <c s="14"/>
      <c s="13">
        <f>ROUND((H39*G39),2)</f>
      </c>
      <c r="O39">
        <f>rekapitulace!H8</f>
      </c>
      <c>
        <f>O39/100*I39</f>
      </c>
    </row>
    <row r="40" spans="5:5" ht="76.5">
      <c r="E40" s="15" t="s">
        <v>1546</v>
      </c>
    </row>
    <row r="41" spans="5:5" ht="409.5">
      <c r="E41" s="15" t="s">
        <v>145</v>
      </c>
    </row>
    <row r="42" spans="1:16" ht="12.75">
      <c r="A42" s="7">
        <v>11</v>
      </c>
      <c s="7" t="s">
        <v>46</v>
      </c>
      <c s="7" t="s">
        <v>142</v>
      </c>
      <c s="7" t="s">
        <v>38</v>
      </c>
      <c s="7" t="s">
        <v>1547</v>
      </c>
      <c s="7" t="s">
        <v>130</v>
      </c>
      <c s="10">
        <v>772.17</v>
      </c>
      <c s="14"/>
      <c s="13">
        <f>ROUND((H42*G42),2)</f>
      </c>
      <c r="O42">
        <f>rekapitulace!H8</f>
      </c>
      <c>
        <f>O42/100*I42</f>
      </c>
    </row>
    <row r="43" spans="5:5" ht="51">
      <c r="E43" s="15" t="s">
        <v>1548</v>
      </c>
    </row>
    <row r="44" spans="5:5" ht="409.5">
      <c r="E44" s="15" t="s">
        <v>145</v>
      </c>
    </row>
    <row r="45" spans="1:16" ht="12.75">
      <c r="A45" s="7">
        <v>12</v>
      </c>
      <c s="7" t="s">
        <v>46</v>
      </c>
      <c s="7" t="s">
        <v>254</v>
      </c>
      <c s="7" t="s">
        <v>25</v>
      </c>
      <c s="7" t="s">
        <v>351</v>
      </c>
      <c s="7" t="s">
        <v>130</v>
      </c>
      <c s="10">
        <v>319.022</v>
      </c>
      <c s="14"/>
      <c s="13">
        <f>ROUND((H45*G45),2)</f>
      </c>
      <c r="O45">
        <f>rekapitulace!H8</f>
      </c>
      <c>
        <f>O45/100*I45</f>
      </c>
    </row>
    <row r="46" spans="5:5" ht="293.25">
      <c r="E46" s="15" t="s">
        <v>1549</v>
      </c>
    </row>
    <row r="47" spans="5:5" ht="102">
      <c r="E47" s="15" t="s">
        <v>257</v>
      </c>
    </row>
    <row r="48" spans="1:16" ht="12.75">
      <c r="A48" s="7">
        <v>13</v>
      </c>
      <c s="7" t="s">
        <v>46</v>
      </c>
      <c s="7" t="s">
        <v>254</v>
      </c>
      <c s="7" t="s">
        <v>36</v>
      </c>
      <c s="7" t="s">
        <v>353</v>
      </c>
      <c s="7" t="s">
        <v>130</v>
      </c>
      <c s="10">
        <v>296</v>
      </c>
      <c s="14"/>
      <c s="13">
        <f>ROUND((H48*G48),2)</f>
      </c>
      <c r="O48">
        <f>rekapitulace!H8</f>
      </c>
      <c>
        <f>O48/100*I48</f>
      </c>
    </row>
    <row r="49" spans="5:5" ht="63.75">
      <c r="E49" s="15" t="s">
        <v>1550</v>
      </c>
    </row>
    <row r="50" spans="5:5" ht="102">
      <c r="E50" s="15" t="s">
        <v>257</v>
      </c>
    </row>
    <row r="51" spans="1:16" ht="12.75">
      <c r="A51" s="7">
        <v>14</v>
      </c>
      <c s="7" t="s">
        <v>46</v>
      </c>
      <c s="7" t="s">
        <v>258</v>
      </c>
      <c s="7" t="s">
        <v>25</v>
      </c>
      <c s="7" t="s">
        <v>355</v>
      </c>
      <c s="7" t="s">
        <v>130</v>
      </c>
      <c s="10">
        <v>99.6</v>
      </c>
      <c s="14"/>
      <c s="13">
        <f>ROUND((H51*G51),2)</f>
      </c>
      <c r="O51">
        <f>rekapitulace!H8</f>
      </c>
      <c>
        <f>O51/100*I51</f>
      </c>
    </row>
    <row r="52" spans="5:5" ht="165.75">
      <c r="E52" s="15" t="s">
        <v>1551</v>
      </c>
    </row>
    <row r="53" spans="5:5" ht="102">
      <c r="E53" s="15" t="s">
        <v>257</v>
      </c>
    </row>
    <row r="54" spans="1:16" ht="12.75">
      <c r="A54" s="7">
        <v>15</v>
      </c>
      <c s="7" t="s">
        <v>46</v>
      </c>
      <c s="7" t="s">
        <v>258</v>
      </c>
      <c s="7" t="s">
        <v>36</v>
      </c>
      <c s="7" t="s">
        <v>357</v>
      </c>
      <c s="7" t="s">
        <v>130</v>
      </c>
      <c s="10">
        <v>104</v>
      </c>
      <c s="14"/>
      <c s="13">
        <f>ROUND((H54*G54),2)</f>
      </c>
      <c r="O54">
        <f>rekapitulace!H8</f>
      </c>
      <c>
        <f>O54/100*I54</f>
      </c>
    </row>
    <row r="55" spans="5:5" ht="63.75">
      <c r="E55" s="15" t="s">
        <v>1552</v>
      </c>
    </row>
    <row r="56" spans="5:5" ht="102">
      <c r="E56" s="15" t="s">
        <v>257</v>
      </c>
    </row>
    <row r="57" spans="1:16" ht="12.75">
      <c r="A57" s="7">
        <v>16</v>
      </c>
      <c s="7" t="s">
        <v>46</v>
      </c>
      <c s="7" t="s">
        <v>367</v>
      </c>
      <c s="7" t="s">
        <v>58</v>
      </c>
      <c s="7" t="s">
        <v>1553</v>
      </c>
      <c s="7" t="s">
        <v>130</v>
      </c>
      <c s="10">
        <v>2.2</v>
      </c>
      <c s="14"/>
      <c s="13">
        <f>ROUND((H57*G57),2)</f>
      </c>
      <c r="O57">
        <f>rekapitulace!H8</f>
      </c>
      <c>
        <f>O57/100*I57</f>
      </c>
    </row>
    <row r="58" spans="5:5" ht="38.25">
      <c r="E58" s="15" t="s">
        <v>1554</v>
      </c>
    </row>
    <row r="59" spans="5:5" ht="409.5">
      <c r="E59" s="15" t="s">
        <v>1555</v>
      </c>
    </row>
    <row r="60" spans="1:16" ht="12.75">
      <c r="A60" s="7">
        <v>17</v>
      </c>
      <c s="7" t="s">
        <v>46</v>
      </c>
      <c s="7" t="s">
        <v>385</v>
      </c>
      <c s="7" t="s">
        <v>58</v>
      </c>
      <c s="7" t="s">
        <v>1556</v>
      </c>
      <c s="7" t="s">
        <v>130</v>
      </c>
      <c s="10">
        <v>4.8</v>
      </c>
      <c s="14"/>
      <c s="13">
        <f>ROUND((H60*G60),2)</f>
      </c>
      <c r="O60">
        <f>rekapitulace!H8</f>
      </c>
      <c>
        <f>O60/100*I60</f>
      </c>
    </row>
    <row r="61" spans="5:5" ht="38.25">
      <c r="E61" s="15" t="s">
        <v>1557</v>
      </c>
    </row>
    <row r="62" spans="5:5" ht="409.5">
      <c r="E62" s="15" t="s">
        <v>267</v>
      </c>
    </row>
    <row r="63" spans="1:16" ht="12.75">
      <c r="A63" s="7">
        <v>18</v>
      </c>
      <c s="7" t="s">
        <v>46</v>
      </c>
      <c s="7" t="s">
        <v>397</v>
      </c>
      <c s="7" t="s">
        <v>58</v>
      </c>
      <c s="7" t="s">
        <v>780</v>
      </c>
      <c s="7" t="s">
        <v>130</v>
      </c>
      <c s="10">
        <v>2547.622</v>
      </c>
      <c s="14"/>
      <c s="13">
        <f>ROUND((H63*G63),2)</f>
      </c>
      <c r="O63">
        <f>rekapitulace!H8</f>
      </c>
      <c>
        <f>O63/100*I63</f>
      </c>
    </row>
    <row r="64" spans="5:5" ht="409.5">
      <c r="E64" s="15" t="s">
        <v>1558</v>
      </c>
    </row>
    <row r="65" spans="5:5" ht="409.5">
      <c r="E65" s="15" t="s">
        <v>1103</v>
      </c>
    </row>
    <row r="66" spans="1:16" ht="12.75">
      <c r="A66" s="7">
        <v>19</v>
      </c>
      <c s="7" t="s">
        <v>46</v>
      </c>
      <c s="7" t="s">
        <v>401</v>
      </c>
      <c s="7" t="s">
        <v>58</v>
      </c>
      <c s="7" t="s">
        <v>402</v>
      </c>
      <c s="7" t="s">
        <v>130</v>
      </c>
      <c s="10">
        <v>968.986</v>
      </c>
      <c s="14"/>
      <c s="13">
        <f>ROUND((H66*G66),2)</f>
      </c>
      <c r="O66">
        <f>rekapitulace!H8</f>
      </c>
      <c>
        <f>O66/100*I66</f>
      </c>
    </row>
    <row r="67" spans="5:5" ht="409.5">
      <c r="E67" s="15" t="s">
        <v>1559</v>
      </c>
    </row>
    <row r="68" spans="5:5" ht="409.5">
      <c r="E68" s="15" t="s">
        <v>1103</v>
      </c>
    </row>
    <row r="69" spans="1:16" ht="12.75">
      <c r="A69" s="7">
        <v>20</v>
      </c>
      <c s="7" t="s">
        <v>46</v>
      </c>
      <c s="7" t="s">
        <v>405</v>
      </c>
      <c s="7" t="s">
        <v>58</v>
      </c>
      <c s="7" t="s">
        <v>406</v>
      </c>
      <c s="7" t="s">
        <v>130</v>
      </c>
      <c s="10">
        <v>3215</v>
      </c>
      <c s="14"/>
      <c s="13">
        <f>ROUND((H69*G69),2)</f>
      </c>
      <c r="O69">
        <f>rekapitulace!H8</f>
      </c>
      <c>
        <f>O69/100*I69</f>
      </c>
    </row>
    <row r="70" spans="5:5" ht="76.5">
      <c r="E70" s="15" t="s">
        <v>1546</v>
      </c>
    </row>
    <row r="71" spans="5:5" ht="409.5">
      <c r="E71" s="15" t="s">
        <v>1103</v>
      </c>
    </row>
    <row r="72" spans="1:16" ht="12.75">
      <c r="A72" s="7">
        <v>21</v>
      </c>
      <c s="7" t="s">
        <v>46</v>
      </c>
      <c s="7" t="s">
        <v>411</v>
      </c>
      <c s="7" t="s">
        <v>58</v>
      </c>
      <c s="7" t="s">
        <v>412</v>
      </c>
      <c s="7" t="s">
        <v>130</v>
      </c>
      <c s="10">
        <v>294</v>
      </c>
      <c s="14"/>
      <c s="13">
        <f>ROUND((H72*G72),2)</f>
      </c>
      <c r="O72">
        <f>rekapitulace!H8</f>
      </c>
      <c>
        <f>O72/100*I72</f>
      </c>
    </row>
    <row r="73" spans="5:5" ht="25.5">
      <c r="E73" s="15" t="s">
        <v>1560</v>
      </c>
    </row>
    <row r="74" spans="5:5" ht="409.5">
      <c r="E74" s="15" t="s">
        <v>1107</v>
      </c>
    </row>
    <row r="75" spans="1:16" ht="12.75">
      <c r="A75" s="7">
        <v>22</v>
      </c>
      <c s="7" t="s">
        <v>46</v>
      </c>
      <c s="7" t="s">
        <v>183</v>
      </c>
      <c s="7" t="s">
        <v>58</v>
      </c>
      <c s="7" t="s">
        <v>1561</v>
      </c>
      <c s="7" t="s">
        <v>130</v>
      </c>
      <c s="10">
        <v>4.479</v>
      </c>
      <c s="14"/>
      <c s="13">
        <f>ROUND((H75*G75),2)</f>
      </c>
      <c r="O75">
        <f>rekapitulace!H8</f>
      </c>
      <c>
        <f>O75/100*I75</f>
      </c>
    </row>
    <row r="76" spans="5:5" ht="242.25">
      <c r="E76" s="15" t="s">
        <v>1562</v>
      </c>
    </row>
    <row r="77" spans="5:5" ht="409.5">
      <c r="E77" s="15" t="s">
        <v>186</v>
      </c>
    </row>
    <row r="78" spans="1:16" ht="12.75">
      <c r="A78" s="7">
        <v>23</v>
      </c>
      <c s="7" t="s">
        <v>46</v>
      </c>
      <c s="7" t="s">
        <v>427</v>
      </c>
      <c s="7" t="s">
        <v>58</v>
      </c>
      <c s="7" t="s">
        <v>1563</v>
      </c>
      <c s="7" t="s">
        <v>117</v>
      </c>
      <c s="10">
        <v>6565.6</v>
      </c>
      <c s="14"/>
      <c s="13">
        <f>ROUND((H78*G78),2)</f>
      </c>
      <c r="O78">
        <f>rekapitulace!H8</f>
      </c>
      <c>
        <f>O78/100*I78</f>
      </c>
    </row>
    <row r="79" spans="5:5" ht="409.5">
      <c r="E79" s="15" t="s">
        <v>1564</v>
      </c>
    </row>
    <row r="80" spans="5:5" ht="153">
      <c r="E80" s="15" t="s">
        <v>1117</v>
      </c>
    </row>
    <row r="81" spans="1:16" ht="12.75">
      <c r="A81" s="7">
        <v>24</v>
      </c>
      <c s="7" t="s">
        <v>46</v>
      </c>
      <c s="7" t="s">
        <v>435</v>
      </c>
      <c s="7" t="s">
        <v>58</v>
      </c>
      <c s="7" t="s">
        <v>805</v>
      </c>
      <c s="7" t="s">
        <v>117</v>
      </c>
      <c s="10">
        <v>1421.8</v>
      </c>
      <c s="14"/>
      <c s="13">
        <f>ROUND((H81*G81),2)</f>
      </c>
      <c r="O81">
        <f>rekapitulace!H8</f>
      </c>
      <c>
        <f>O81/100*I81</f>
      </c>
    </row>
    <row r="82" spans="5:5" ht="153">
      <c r="E82" s="15" t="s">
        <v>1565</v>
      </c>
    </row>
    <row r="83" spans="5:5" ht="204">
      <c r="E83" s="15" t="s">
        <v>1119</v>
      </c>
    </row>
    <row r="84" spans="1:16" ht="12.75">
      <c r="A84" s="7">
        <v>25</v>
      </c>
      <c s="7" t="s">
        <v>46</v>
      </c>
      <c s="7" t="s">
        <v>438</v>
      </c>
      <c s="7" t="s">
        <v>58</v>
      </c>
      <c s="7" t="s">
        <v>807</v>
      </c>
      <c s="7" t="s">
        <v>117</v>
      </c>
      <c s="10">
        <v>3726</v>
      </c>
      <c s="14"/>
      <c s="13">
        <f>ROUND((H84*G84),2)</f>
      </c>
      <c r="O84">
        <f>rekapitulace!H8</f>
      </c>
      <c>
        <f>O84/100*I84</f>
      </c>
    </row>
    <row r="85" spans="5:5" ht="38.25">
      <c r="E85" s="15" t="s">
        <v>1566</v>
      </c>
    </row>
    <row r="86" spans="5:5" ht="216.75">
      <c r="E86" s="15" t="s">
        <v>153</v>
      </c>
    </row>
    <row r="87" spans="1:16" ht="12.75">
      <c r="A87" s="7">
        <v>26</v>
      </c>
      <c s="7" t="s">
        <v>46</v>
      </c>
      <c s="7" t="s">
        <v>442</v>
      </c>
      <c s="7" t="s">
        <v>58</v>
      </c>
      <c s="7" t="s">
        <v>809</v>
      </c>
      <c s="7" t="s">
        <v>117</v>
      </c>
      <c s="10">
        <v>5147.8</v>
      </c>
      <c s="14"/>
      <c s="13">
        <f>ROUND((H87*G87),2)</f>
      </c>
      <c r="O87">
        <f>rekapitulace!H8</f>
      </c>
      <c>
        <f>O87/100*I87</f>
      </c>
    </row>
    <row r="88" spans="5:5" ht="51">
      <c r="E88" s="15" t="s">
        <v>1567</v>
      </c>
    </row>
    <row r="89" spans="5:5" ht="255">
      <c r="E89" s="15" t="s">
        <v>445</v>
      </c>
    </row>
    <row r="90" spans="1:16" ht="12.75" customHeight="1">
      <c r="A90" s="16"/>
      <c s="16"/>
      <c s="16" t="s">
        <v>25</v>
      </c>
      <c s="16"/>
      <c s="16" t="s">
        <v>114</v>
      </c>
      <c s="16"/>
      <c s="16"/>
      <c s="16"/>
      <c s="16">
        <f>SUM(I12:I89)</f>
      </c>
      <c r="P90">
        <f>ROUND(SUM(P12:P89),2)</f>
      </c>
    </row>
    <row r="92" spans="1:9" ht="12.75" customHeight="1">
      <c r="A92" s="9"/>
      <c s="9"/>
      <c s="9" t="s">
        <v>38</v>
      </c>
      <c s="9"/>
      <c s="9" t="s">
        <v>192</v>
      </c>
      <c s="9"/>
      <c s="11"/>
      <c s="9"/>
      <c s="11"/>
    </row>
    <row r="93" spans="1:16" ht="12.75">
      <c r="A93" s="7">
        <v>27</v>
      </c>
      <c s="7" t="s">
        <v>46</v>
      </c>
      <c s="7" t="s">
        <v>193</v>
      </c>
      <c s="7" t="s">
        <v>58</v>
      </c>
      <c s="7" t="s">
        <v>475</v>
      </c>
      <c s="7" t="s">
        <v>130</v>
      </c>
      <c s="10">
        <v>0.2</v>
      </c>
      <c s="14"/>
      <c s="13">
        <f>ROUND((H93*G93),2)</f>
      </c>
      <c r="O93">
        <f>rekapitulace!H8</f>
      </c>
      <c>
        <f>O93/100*I93</f>
      </c>
    </row>
    <row r="94" spans="5:5" ht="51">
      <c r="E94" s="15" t="s">
        <v>1568</v>
      </c>
    </row>
    <row r="95" spans="5:5" ht="409.5">
      <c r="E95" s="15" t="s">
        <v>191</v>
      </c>
    </row>
    <row r="96" spans="1:16" ht="12.75">
      <c r="A96" s="7">
        <v>28</v>
      </c>
      <c s="7" t="s">
        <v>46</v>
      </c>
      <c s="7" t="s">
        <v>881</v>
      </c>
      <c s="7" t="s">
        <v>58</v>
      </c>
      <c s="7" t="s">
        <v>1519</v>
      </c>
      <c s="7" t="s">
        <v>130</v>
      </c>
      <c s="10">
        <v>1.6</v>
      </c>
      <c s="14"/>
      <c s="13">
        <f>ROUND((H96*G96),2)</f>
      </c>
      <c r="O96">
        <f>rekapitulace!H8</f>
      </c>
      <c>
        <f>O96/100*I96</f>
      </c>
    </row>
    <row r="97" spans="5:5" ht="89.25">
      <c r="E97" s="15" t="s">
        <v>1569</v>
      </c>
    </row>
    <row r="98" spans="5:5" ht="409.5">
      <c r="E98" s="15" t="s">
        <v>1304</v>
      </c>
    </row>
    <row r="99" spans="1:16" ht="12.75" customHeight="1">
      <c r="A99" s="16"/>
      <c s="16"/>
      <c s="16" t="s">
        <v>38</v>
      </c>
      <c s="16"/>
      <c s="16" t="s">
        <v>192</v>
      </c>
      <c s="16"/>
      <c s="16"/>
      <c s="16"/>
      <c s="16">
        <f>SUM(I93:I98)</f>
      </c>
      <c r="P99">
        <f>ROUND(SUM(P93:P98),2)</f>
      </c>
    </row>
    <row r="101" spans="1:9" ht="12.75" customHeight="1">
      <c r="A101" s="9"/>
      <c s="9"/>
      <c s="9" t="s">
        <v>39</v>
      </c>
      <c s="9"/>
      <c s="9" t="s">
        <v>510</v>
      </c>
      <c s="9"/>
      <c s="11"/>
      <c s="9"/>
      <c s="11"/>
    </row>
    <row r="102" spans="1:16" ht="12.75">
      <c r="A102" s="7">
        <v>29</v>
      </c>
      <c s="7" t="s">
        <v>46</v>
      </c>
      <c s="7" t="s">
        <v>518</v>
      </c>
      <c s="7" t="s">
        <v>58</v>
      </c>
      <c s="7" t="s">
        <v>1460</v>
      </c>
      <c s="7" t="s">
        <v>130</v>
      </c>
      <c s="10">
        <v>763.72</v>
      </c>
      <c s="14"/>
      <c s="13">
        <f>ROUND((H102*G102),2)</f>
      </c>
      <c r="O102">
        <f>rekapitulace!H8</f>
      </c>
      <c>
        <f>O102/100*I102</f>
      </c>
    </row>
    <row r="103" spans="5:5" ht="409.5">
      <c r="E103" s="15" t="s">
        <v>1570</v>
      </c>
    </row>
    <row r="104" spans="5:5" ht="331.5">
      <c r="E104" s="15" t="s">
        <v>521</v>
      </c>
    </row>
    <row r="105" spans="1:16" ht="12.75">
      <c r="A105" s="7">
        <v>30</v>
      </c>
      <c s="7" t="s">
        <v>46</v>
      </c>
      <c s="7" t="s">
        <v>572</v>
      </c>
      <c s="7" t="s">
        <v>58</v>
      </c>
      <c s="7" t="s">
        <v>913</v>
      </c>
      <c s="7" t="s">
        <v>117</v>
      </c>
      <c s="10">
        <v>3898.7</v>
      </c>
      <c s="14"/>
      <c s="13">
        <f>ROUND((H105*G105),2)</f>
      </c>
      <c r="O105">
        <f>rekapitulace!H8</f>
      </c>
      <c>
        <f>O105/100*I105</f>
      </c>
    </row>
    <row r="106" spans="5:5" ht="63.75">
      <c r="E106" s="15" t="s">
        <v>1571</v>
      </c>
    </row>
    <row r="107" spans="5:5" ht="409.5">
      <c r="E107" s="15" t="s">
        <v>1178</v>
      </c>
    </row>
    <row r="108" spans="1:16" ht="12.75">
      <c r="A108" s="7">
        <v>31</v>
      </c>
      <c s="7" t="s">
        <v>46</v>
      </c>
      <c s="7" t="s">
        <v>575</v>
      </c>
      <c s="7" t="s">
        <v>58</v>
      </c>
      <c s="7" t="s">
        <v>1176</v>
      </c>
      <c s="7" t="s">
        <v>117</v>
      </c>
      <c s="10">
        <v>36.1</v>
      </c>
      <c s="14"/>
      <c s="13">
        <f>ROUND((H108*G108),2)</f>
      </c>
      <c r="O108">
        <f>rekapitulace!H8</f>
      </c>
      <c>
        <f>O108/100*I108</f>
      </c>
    </row>
    <row r="109" spans="5:5" ht="51">
      <c r="E109" s="15" t="s">
        <v>1572</v>
      </c>
    </row>
    <row r="110" spans="5:5" ht="409.5">
      <c r="E110" s="15" t="s">
        <v>1178</v>
      </c>
    </row>
    <row r="111" spans="1:16" ht="12.75">
      <c r="A111" s="7">
        <v>32</v>
      </c>
      <c s="7" t="s">
        <v>46</v>
      </c>
      <c s="7" t="s">
        <v>1524</v>
      </c>
      <c s="7" t="s">
        <v>58</v>
      </c>
      <c s="7" t="s">
        <v>1525</v>
      </c>
      <c s="7" t="s">
        <v>117</v>
      </c>
      <c s="10">
        <v>99.3</v>
      </c>
      <c s="14"/>
      <c s="13">
        <f>ROUND((H111*G111),2)</f>
      </c>
      <c r="O111">
        <f>rekapitulace!H8</f>
      </c>
      <c>
        <f>O111/100*I111</f>
      </c>
    </row>
    <row r="112" spans="5:5" ht="38.25">
      <c r="E112" s="15" t="s">
        <v>1573</v>
      </c>
    </row>
    <row r="113" spans="5:5" ht="409.5">
      <c r="E113" s="15" t="s">
        <v>1178</v>
      </c>
    </row>
    <row r="114" spans="1:16" ht="12.75">
      <c r="A114" s="7">
        <v>33</v>
      </c>
      <c s="7" t="s">
        <v>46</v>
      </c>
      <c s="7" t="s">
        <v>1574</v>
      </c>
      <c s="7" t="s">
        <v>58</v>
      </c>
      <c s="7" t="s">
        <v>1575</v>
      </c>
      <c s="7" t="s">
        <v>117</v>
      </c>
      <c s="10">
        <v>0.9</v>
      </c>
      <c s="14"/>
      <c s="13">
        <f>ROUND((H114*G114),2)</f>
      </c>
      <c r="O114">
        <f>rekapitulace!H8</f>
      </c>
      <c>
        <f>O114/100*I114</f>
      </c>
    </row>
    <row r="115" spans="5:5" ht="38.25">
      <c r="E115" s="15" t="s">
        <v>1576</v>
      </c>
    </row>
    <row r="116" spans="5:5" ht="409.5">
      <c r="E116" s="15" t="s">
        <v>1178</v>
      </c>
    </row>
    <row r="117" spans="1:16" ht="12.75">
      <c r="A117" s="7">
        <v>34</v>
      </c>
      <c s="7" t="s">
        <v>46</v>
      </c>
      <c s="7" t="s">
        <v>578</v>
      </c>
      <c s="7" t="s">
        <v>58</v>
      </c>
      <c s="7" t="s">
        <v>1527</v>
      </c>
      <c s="7" t="s">
        <v>117</v>
      </c>
      <c s="10">
        <v>29</v>
      </c>
      <c s="14"/>
      <c s="13">
        <f>ROUND((H117*G117),2)</f>
      </c>
      <c r="O117">
        <f>rekapitulace!H8</f>
      </c>
      <c>
        <f>O117/100*I117</f>
      </c>
    </row>
    <row r="118" spans="5:5" ht="25.5">
      <c r="E118" s="15" t="s">
        <v>1577</v>
      </c>
    </row>
    <row r="119" spans="5:5" ht="409.5">
      <c r="E119" s="15" t="s">
        <v>1178</v>
      </c>
    </row>
    <row r="120" spans="1:16" ht="12.75" customHeight="1">
      <c r="A120" s="16"/>
      <c s="16"/>
      <c s="16" t="s">
        <v>39</v>
      </c>
      <c s="16"/>
      <c s="16" t="s">
        <v>510</v>
      </c>
      <c s="16"/>
      <c s="16"/>
      <c s="16"/>
      <c s="16">
        <f>SUM(I102:I119)</f>
      </c>
      <c r="P120">
        <f>ROUND(SUM(P102:P119),2)</f>
      </c>
    </row>
    <row r="122" spans="1:9" ht="12.75" customHeight="1">
      <c r="A122" s="9"/>
      <c s="9"/>
      <c s="9" t="s">
        <v>42</v>
      </c>
      <c s="9"/>
      <c s="9" t="s">
        <v>200</v>
      </c>
      <c s="9"/>
      <c s="11"/>
      <c s="9"/>
      <c s="11"/>
    </row>
    <row r="123" spans="1:16" ht="12.75">
      <c r="A123" s="7">
        <v>35</v>
      </c>
      <c s="7" t="s">
        <v>46</v>
      </c>
      <c s="7" t="s">
        <v>585</v>
      </c>
      <c s="7" t="s">
        <v>58</v>
      </c>
      <c s="7" t="s">
        <v>1578</v>
      </c>
      <c s="7" t="s">
        <v>207</v>
      </c>
      <c s="10">
        <v>4.8</v>
      </c>
      <c s="14"/>
      <c s="13">
        <f>ROUND((H123*G123),2)</f>
      </c>
      <c r="O123">
        <f>rekapitulace!H8</f>
      </c>
      <c>
        <f>O123/100*I123</f>
      </c>
    </row>
    <row r="124" spans="5:5" ht="38.25">
      <c r="E124" s="15" t="s">
        <v>1579</v>
      </c>
    </row>
    <row r="125" spans="5:5" ht="409.5">
      <c r="E125" s="15" t="s">
        <v>1342</v>
      </c>
    </row>
    <row r="126" spans="1:16" ht="12.75">
      <c r="A126" s="7">
        <v>36</v>
      </c>
      <c s="7" t="s">
        <v>46</v>
      </c>
      <c s="7" t="s">
        <v>602</v>
      </c>
      <c s="7" t="s">
        <v>58</v>
      </c>
      <c s="7" t="s">
        <v>1580</v>
      </c>
      <c s="7" t="s">
        <v>73</v>
      </c>
      <c s="10">
        <v>2</v>
      </c>
      <c s="14"/>
      <c s="13">
        <f>ROUND((H126*G126),2)</f>
      </c>
      <c r="O126">
        <f>rekapitulace!H8</f>
      </c>
      <c>
        <f>O126/100*I126</f>
      </c>
    </row>
    <row r="127" spans="5:5" ht="25.5">
      <c r="E127" s="15" t="s">
        <v>76</v>
      </c>
    </row>
    <row r="128" spans="5:5" ht="409.5">
      <c r="E128" s="15" t="s">
        <v>1358</v>
      </c>
    </row>
    <row r="129" spans="1:16" ht="12.75">
      <c r="A129" s="7">
        <v>37</v>
      </c>
      <c s="7" t="s">
        <v>46</v>
      </c>
      <c s="7" t="s">
        <v>617</v>
      </c>
      <c s="7" t="s">
        <v>58</v>
      </c>
      <c s="7" t="s">
        <v>1581</v>
      </c>
      <c s="7" t="s">
        <v>73</v>
      </c>
      <c s="10">
        <v>1</v>
      </c>
      <c s="14"/>
      <c s="13">
        <f>ROUND((H129*G129),2)</f>
      </c>
      <c r="O129">
        <f>rekapitulace!H8</f>
      </c>
      <c>
        <f>O129/100*I129</f>
      </c>
    </row>
    <row r="130" spans="5:5" ht="25.5">
      <c r="E130" s="15" t="s">
        <v>50</v>
      </c>
    </row>
    <row r="131" spans="5:5" ht="395.25">
      <c r="E131" s="15" t="s">
        <v>613</v>
      </c>
    </row>
    <row r="132" spans="1:16" ht="12.75">
      <c r="A132" s="7">
        <v>38</v>
      </c>
      <c s="7" t="s">
        <v>46</v>
      </c>
      <c s="7" t="s">
        <v>623</v>
      </c>
      <c s="7" t="s">
        <v>58</v>
      </c>
      <c s="7" t="s">
        <v>1582</v>
      </c>
      <c s="7" t="s">
        <v>73</v>
      </c>
      <c s="10">
        <v>1</v>
      </c>
      <c s="14"/>
      <c s="13">
        <f>ROUND((H132*G132),2)</f>
      </c>
      <c r="O132">
        <f>rekapitulace!H8</f>
      </c>
      <c>
        <f>O132/100*I132</f>
      </c>
    </row>
    <row r="133" spans="5:5" ht="25.5">
      <c r="E133" s="15" t="s">
        <v>50</v>
      </c>
    </row>
    <row r="134" spans="5:5" ht="395.25">
      <c r="E134" s="15" t="s">
        <v>613</v>
      </c>
    </row>
    <row r="135" spans="1:16" ht="12.75">
      <c r="A135" s="7">
        <v>39</v>
      </c>
      <c s="7" t="s">
        <v>46</v>
      </c>
      <c s="7" t="s">
        <v>626</v>
      </c>
      <c s="7" t="s">
        <v>58</v>
      </c>
      <c s="7" t="s">
        <v>627</v>
      </c>
      <c s="7" t="s">
        <v>130</v>
      </c>
      <c s="10">
        <v>0.503</v>
      </c>
      <c s="14"/>
      <c s="13">
        <f>ROUND((H135*G135),2)</f>
      </c>
      <c r="O135">
        <f>rekapitulace!H8</f>
      </c>
      <c>
        <f>O135/100*I135</f>
      </c>
    </row>
    <row r="136" spans="5:5" ht="76.5">
      <c r="E136" s="15" t="s">
        <v>1583</v>
      </c>
    </row>
    <row r="137" spans="5:5" ht="409.5">
      <c r="E137" s="15" t="s">
        <v>191</v>
      </c>
    </row>
    <row r="138" spans="1:16" ht="12.75" customHeight="1">
      <c r="A138" s="16"/>
      <c s="16"/>
      <c s="16" t="s">
        <v>42</v>
      </c>
      <c s="16"/>
      <c s="16" t="s">
        <v>200</v>
      </c>
      <c s="16"/>
      <c s="16"/>
      <c s="16"/>
      <c s="16">
        <f>SUM(I123:I137)</f>
      </c>
      <c r="P138">
        <f>ROUND(SUM(P123:P137),2)</f>
      </c>
    </row>
    <row r="140" spans="1:9" ht="12.75" customHeight="1">
      <c r="A140" s="9"/>
      <c s="9"/>
      <c s="9" t="s">
        <v>43</v>
      </c>
      <c s="9"/>
      <c s="9" t="s">
        <v>204</v>
      </c>
      <c s="9"/>
      <c s="11"/>
      <c s="9"/>
      <c s="11"/>
    </row>
    <row r="141" spans="1:16" ht="12.75">
      <c r="A141" s="7">
        <v>40</v>
      </c>
      <c s="7" t="s">
        <v>46</v>
      </c>
      <c s="7" t="s">
        <v>988</v>
      </c>
      <c s="7" t="s">
        <v>58</v>
      </c>
      <c s="7" t="s">
        <v>1470</v>
      </c>
      <c s="7" t="s">
        <v>207</v>
      </c>
      <c s="10">
        <v>16</v>
      </c>
      <c s="14"/>
      <c s="13">
        <f>ROUND((H141*G141),2)</f>
      </c>
      <c r="O141">
        <f>rekapitulace!H8</f>
      </c>
      <c>
        <f>O141/100*I141</f>
      </c>
    </row>
    <row r="142" spans="5:5" ht="25.5">
      <c r="E142" s="15" t="s">
        <v>1584</v>
      </c>
    </row>
    <row r="143" spans="5:5" ht="382.5">
      <c r="E143" s="15" t="s">
        <v>991</v>
      </c>
    </row>
    <row r="144" spans="1:16" ht="12.75">
      <c r="A144" s="7">
        <v>41</v>
      </c>
      <c s="7" t="s">
        <v>46</v>
      </c>
      <c s="7" t="s">
        <v>671</v>
      </c>
      <c s="7" t="s">
        <v>58</v>
      </c>
      <c s="7" t="s">
        <v>1472</v>
      </c>
      <c s="7" t="s">
        <v>207</v>
      </c>
      <c s="10">
        <v>2575</v>
      </c>
      <c s="14"/>
      <c s="13">
        <f>ROUND((H144*G144),2)</f>
      </c>
      <c r="O144">
        <f>rekapitulace!H8</f>
      </c>
      <c>
        <f>O144/100*I144</f>
      </c>
    </row>
    <row r="145" spans="5:5" ht="38.25">
      <c r="E145" s="15" t="s">
        <v>1585</v>
      </c>
    </row>
    <row r="146" spans="5:5" ht="255">
      <c r="E146" s="15" t="s">
        <v>1197</v>
      </c>
    </row>
    <row r="147" spans="1:16" ht="12.75">
      <c r="A147" s="7">
        <v>42</v>
      </c>
      <c s="7" t="s">
        <v>46</v>
      </c>
      <c s="7" t="s">
        <v>675</v>
      </c>
      <c s="7" t="s">
        <v>58</v>
      </c>
      <c s="7" t="s">
        <v>1531</v>
      </c>
      <c s="7" t="s">
        <v>207</v>
      </c>
      <c s="10">
        <v>34.6</v>
      </c>
      <c s="14"/>
      <c s="13">
        <f>ROUND((H147*G147),2)</f>
      </c>
      <c r="O147">
        <f>rekapitulace!H8</f>
      </c>
      <c>
        <f>O147/100*I147</f>
      </c>
    </row>
    <row r="148" spans="5:5" ht="25.5">
      <c r="E148" s="15" t="s">
        <v>1586</v>
      </c>
    </row>
    <row r="149" spans="5:5" ht="255">
      <c r="E149" s="15" t="s">
        <v>1197</v>
      </c>
    </row>
    <row r="150" spans="1:16" ht="12.75">
      <c r="A150" s="7">
        <v>43</v>
      </c>
      <c s="7" t="s">
        <v>46</v>
      </c>
      <c s="7" t="s">
        <v>701</v>
      </c>
      <c s="7" t="s">
        <v>58</v>
      </c>
      <c s="7" t="s">
        <v>1587</v>
      </c>
      <c s="7" t="s">
        <v>207</v>
      </c>
      <c s="10">
        <v>52</v>
      </c>
      <c s="14"/>
      <c s="13">
        <f>ROUND((H150*G150),2)</f>
      </c>
      <c r="O150">
        <f>rekapitulace!H8</f>
      </c>
      <c>
        <f>O150/100*I150</f>
      </c>
    </row>
    <row r="151" spans="5:5" ht="25.5">
      <c r="E151" s="15" t="s">
        <v>1588</v>
      </c>
    </row>
    <row r="152" spans="5:5" ht="409.5">
      <c r="E152" s="15" t="s">
        <v>704</v>
      </c>
    </row>
    <row r="153" spans="1:16" ht="12.75" customHeight="1">
      <c r="A153" s="16"/>
      <c s="16"/>
      <c s="16" t="s">
        <v>43</v>
      </c>
      <c s="16"/>
      <c s="16" t="s">
        <v>204</v>
      </c>
      <c s="16"/>
      <c s="16"/>
      <c s="16"/>
      <c s="16">
        <f>SUM(I141:I152)</f>
      </c>
      <c r="P153">
        <f>ROUND(SUM(P141:P152),2)</f>
      </c>
    </row>
    <row r="155" spans="1:16" ht="12.75" customHeight="1">
      <c r="A155" s="16"/>
      <c s="16"/>
      <c s="16"/>
      <c s="16"/>
      <c s="16" t="s">
        <v>105</v>
      </c>
      <c s="16"/>
      <c s="16"/>
      <c s="16"/>
      <c s="16">
        <f>+I90+I99+I120+I138+I153</f>
      </c>
      <c r="P155">
        <f>+P90+P99+P120+P138+P153</f>
      </c>
    </row>
    <row r="157" spans="1:9" ht="12.75" customHeight="1">
      <c r="A157" s="9" t="s">
        <v>106</v>
      </c>
      <c s="9"/>
      <c s="9"/>
      <c s="9"/>
      <c s="9"/>
      <c s="9"/>
      <c s="9"/>
      <c s="9"/>
      <c s="9"/>
    </row>
    <row r="158" spans="1:9" ht="12.75" customHeight="1">
      <c r="A158" s="9"/>
      <c s="9"/>
      <c s="9"/>
      <c s="9"/>
      <c s="9" t="s">
        <v>107</v>
      </c>
      <c s="9"/>
      <c s="9"/>
      <c s="9"/>
      <c s="9"/>
    </row>
    <row r="159" spans="1:16" ht="12.75" customHeight="1">
      <c r="A159" s="16"/>
      <c s="16"/>
      <c s="16"/>
      <c s="16"/>
      <c s="16" t="s">
        <v>108</v>
      </c>
      <c s="16"/>
      <c s="16"/>
      <c s="16"/>
      <c s="16">
        <v>0</v>
      </c>
      <c r="P159">
        <v>0</v>
      </c>
    </row>
    <row r="160" spans="1:9" ht="12.75" customHeight="1">
      <c r="A160" s="16"/>
      <c s="16"/>
      <c s="16"/>
      <c s="16"/>
      <c s="16" t="s">
        <v>109</v>
      </c>
      <c s="16"/>
      <c s="16"/>
      <c s="16"/>
      <c s="16"/>
    </row>
    <row r="161" spans="1:16" ht="12.75" customHeight="1">
      <c r="A161" s="16"/>
      <c s="16"/>
      <c s="16"/>
      <c s="16"/>
      <c s="16" t="s">
        <v>110</v>
      </c>
      <c s="16"/>
      <c s="16"/>
      <c s="16"/>
      <c s="16">
        <v>0</v>
      </c>
      <c r="P161">
        <v>0</v>
      </c>
    </row>
    <row r="162" spans="1:16" ht="12.75" customHeight="1">
      <c r="A162" s="16"/>
      <c s="16"/>
      <c s="16"/>
      <c s="16"/>
      <c s="16" t="s">
        <v>111</v>
      </c>
      <c s="16"/>
      <c s="16"/>
      <c s="16"/>
      <c s="16">
        <f>I159+I161</f>
      </c>
      <c r="P162">
        <f>P159+P161</f>
      </c>
    </row>
    <row r="164" spans="1:16" ht="12.75" customHeight="1">
      <c r="A164" s="16"/>
      <c s="16"/>
      <c s="16"/>
      <c s="16"/>
      <c s="16" t="s">
        <v>111</v>
      </c>
      <c s="16"/>
      <c s="16"/>
      <c s="16"/>
      <c s="16">
        <f>I155+I162</f>
      </c>
      <c r="P164">
        <f>P155+P162</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19.xml><?xml version="1.0" encoding="utf-8"?>
<worksheet xmlns="http://schemas.openxmlformats.org/spreadsheetml/2006/main" xmlns:r="http://schemas.openxmlformats.org/officeDocument/2006/relationships">
  <sheetPr>
    <pageSetUpPr fitToPage="1"/>
  </sheetPr>
  <dimension ref="A1:P104"/>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1589</v>
      </c>
      <c s="5"/>
      <c s="5" t="s">
        <v>1590</v>
      </c>
    </row>
    <row r="6" spans="1:5" ht="12.75" customHeight="1">
      <c r="A6" t="s">
        <v>17</v>
      </c>
      <c r="C6" s="5" t="s">
        <v>1589</v>
      </c>
      <c s="5"/>
      <c s="5" t="s">
        <v>1590</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165</v>
      </c>
      <c s="7" t="s">
        <v>37</v>
      </c>
      <c s="7" t="s">
        <v>1591</v>
      </c>
      <c s="7" t="s">
        <v>167</v>
      </c>
      <c s="10">
        <v>85.28</v>
      </c>
      <c s="14"/>
      <c s="13">
        <f>ROUND((H12*G12),2)</f>
      </c>
      <c r="O12">
        <f>rekapitulace!H8</f>
      </c>
      <c>
        <f>O12/100*I12</f>
      </c>
    </row>
    <row r="13" spans="5:5" ht="63.75">
      <c r="E13" s="15" t="s">
        <v>1592</v>
      </c>
    </row>
    <row r="14" spans="5:5" ht="153">
      <c r="E14" s="15" t="s">
        <v>169</v>
      </c>
    </row>
    <row r="15" spans="1:16" ht="12.75">
      <c r="A15" s="7">
        <v>2</v>
      </c>
      <c s="7" t="s">
        <v>46</v>
      </c>
      <c s="7" t="s">
        <v>165</v>
      </c>
      <c s="7" t="s">
        <v>40</v>
      </c>
      <c s="7" t="s">
        <v>1233</v>
      </c>
      <c s="7" t="s">
        <v>167</v>
      </c>
      <c s="10">
        <v>393.692</v>
      </c>
      <c s="14"/>
      <c s="13">
        <f>ROUND((H15*G15),2)</f>
      </c>
      <c r="O15">
        <f>rekapitulace!H8</f>
      </c>
      <c>
        <f>O15/100*I15</f>
      </c>
    </row>
    <row r="16" spans="5:5" ht="38.25">
      <c r="E16" s="15" t="s">
        <v>1593</v>
      </c>
    </row>
    <row r="17" spans="5:5" ht="153">
      <c r="E17" s="15" t="s">
        <v>169</v>
      </c>
    </row>
    <row r="18" spans="1:16" ht="12.75" customHeight="1">
      <c r="A18" s="16"/>
      <c s="16"/>
      <c s="16" t="s">
        <v>45</v>
      </c>
      <c s="16"/>
      <c s="16" t="s">
        <v>44</v>
      </c>
      <c s="16"/>
      <c s="16"/>
      <c s="16"/>
      <c s="16">
        <f>SUM(I12:I17)</f>
      </c>
      <c r="P18">
        <f>ROUND(SUM(P12:P17),2)</f>
      </c>
    </row>
    <row r="20" spans="1:9" ht="12.75" customHeight="1">
      <c r="A20" s="9"/>
      <c s="9"/>
      <c s="9" t="s">
        <v>25</v>
      </c>
      <c s="9"/>
      <c s="9" t="s">
        <v>114</v>
      </c>
      <c s="9"/>
      <c s="11"/>
      <c s="9"/>
      <c s="11"/>
    </row>
    <row r="21" spans="1:16" ht="12.75">
      <c r="A21" s="7">
        <v>3</v>
      </c>
      <c s="7" t="s">
        <v>46</v>
      </c>
      <c s="7" t="s">
        <v>315</v>
      </c>
      <c s="7" t="s">
        <v>58</v>
      </c>
      <c s="7" t="s">
        <v>1594</v>
      </c>
      <c s="7" t="s">
        <v>130</v>
      </c>
      <c s="10">
        <v>42.64</v>
      </c>
      <c s="14"/>
      <c s="13">
        <f>ROUND((H21*G21),2)</f>
      </c>
      <c r="O21">
        <f>rekapitulace!H8</f>
      </c>
      <c>
        <f>O21/100*I21</f>
      </c>
    </row>
    <row r="22" spans="5:5" ht="38.25">
      <c r="E22" s="15" t="s">
        <v>1595</v>
      </c>
    </row>
    <row r="23" spans="5:5" ht="409.5">
      <c r="E23" s="15" t="s">
        <v>1063</v>
      </c>
    </row>
    <row r="24" spans="1:16" ht="12.75">
      <c r="A24" s="7">
        <v>4</v>
      </c>
      <c s="7" t="s">
        <v>46</v>
      </c>
      <c s="7" t="s">
        <v>323</v>
      </c>
      <c s="7" t="s">
        <v>25</v>
      </c>
      <c s="7" t="s">
        <v>324</v>
      </c>
      <c s="7" t="s">
        <v>130</v>
      </c>
      <c s="10">
        <v>175</v>
      </c>
      <c s="14"/>
      <c s="13">
        <f>ROUND((H24*G24),2)</f>
      </c>
      <c r="O24">
        <f>rekapitulace!H8</f>
      </c>
      <c>
        <f>O24/100*I24</f>
      </c>
    </row>
    <row r="25" spans="5:5" ht="25.5">
      <c r="E25" s="15" t="s">
        <v>1596</v>
      </c>
    </row>
    <row r="26" spans="5:5" ht="409.5">
      <c r="E26" s="15" t="s">
        <v>1076</v>
      </c>
    </row>
    <row r="27" spans="1:16" ht="12.75">
      <c r="A27" s="7">
        <v>5</v>
      </c>
      <c s="7" t="s">
        <v>46</v>
      </c>
      <c s="7" t="s">
        <v>323</v>
      </c>
      <c s="7" t="s">
        <v>36</v>
      </c>
      <c s="7" t="s">
        <v>327</v>
      </c>
      <c s="7" t="s">
        <v>130</v>
      </c>
      <c s="10">
        <v>212</v>
      </c>
      <c s="14"/>
      <c s="13">
        <f>ROUND((H27*G27),2)</f>
      </c>
      <c r="O27">
        <f>rekapitulace!H8</f>
      </c>
      <c>
        <f>O27/100*I27</f>
      </c>
    </row>
    <row r="28" spans="5:5" ht="25.5">
      <c r="E28" s="15" t="s">
        <v>1597</v>
      </c>
    </row>
    <row r="29" spans="5:5" ht="409.5">
      <c r="E29" s="15" t="s">
        <v>1076</v>
      </c>
    </row>
    <row r="30" spans="1:16" ht="12.75">
      <c r="A30" s="7">
        <v>6</v>
      </c>
      <c s="7" t="s">
        <v>46</v>
      </c>
      <c s="7" t="s">
        <v>142</v>
      </c>
      <c s="7" t="s">
        <v>25</v>
      </c>
      <c s="7" t="s">
        <v>343</v>
      </c>
      <c s="7" t="s">
        <v>130</v>
      </c>
      <c s="10">
        <v>226.154</v>
      </c>
      <c s="14"/>
      <c s="13">
        <f>ROUND((H30*G30),2)</f>
      </c>
      <c r="O30">
        <f>rekapitulace!H8</f>
      </c>
      <c>
        <f>O30/100*I30</f>
      </c>
    </row>
    <row r="31" spans="5:5" ht="38.25">
      <c r="E31" s="15" t="s">
        <v>1598</v>
      </c>
    </row>
    <row r="32" spans="5:5" ht="409.5">
      <c r="E32" s="15" t="s">
        <v>145</v>
      </c>
    </row>
    <row r="33" spans="1:16" ht="12.75">
      <c r="A33" s="7">
        <v>7</v>
      </c>
      <c s="7" t="s">
        <v>46</v>
      </c>
      <c s="7" t="s">
        <v>142</v>
      </c>
      <c s="7" t="s">
        <v>38</v>
      </c>
      <c s="7" t="s">
        <v>1599</v>
      </c>
      <c s="7" t="s">
        <v>130</v>
      </c>
      <c s="10">
        <v>33.294</v>
      </c>
      <c s="14"/>
      <c s="13">
        <f>ROUND((H33*G33),2)</f>
      </c>
      <c r="O33">
        <f>rekapitulace!H8</f>
      </c>
      <c>
        <f>O33/100*I33</f>
      </c>
    </row>
    <row r="34" spans="5:5" ht="38.25">
      <c r="E34" s="15" t="s">
        <v>1600</v>
      </c>
    </row>
    <row r="35" spans="5:5" ht="409.5">
      <c r="E35" s="15" t="s">
        <v>145</v>
      </c>
    </row>
    <row r="36" spans="1:16" ht="12.75">
      <c r="A36" s="7">
        <v>8</v>
      </c>
      <c s="7" t="s">
        <v>46</v>
      </c>
      <c s="7" t="s">
        <v>142</v>
      </c>
      <c s="7" t="s">
        <v>250</v>
      </c>
      <c s="7" t="s">
        <v>1087</v>
      </c>
      <c s="7" t="s">
        <v>130</v>
      </c>
      <c s="10">
        <v>196.846</v>
      </c>
      <c s="14"/>
      <c s="13">
        <f>ROUND((H36*G36),2)</f>
      </c>
      <c r="O36">
        <f>rekapitulace!H8</f>
      </c>
      <c>
        <f>O36/100*I36</f>
      </c>
    </row>
    <row r="37" spans="5:5" ht="38.25">
      <c r="E37" s="15" t="s">
        <v>1601</v>
      </c>
    </row>
    <row r="38" spans="5:5" ht="409.5">
      <c r="E38" s="15" t="s">
        <v>145</v>
      </c>
    </row>
    <row r="39" spans="1:16" ht="12.75">
      <c r="A39" s="7">
        <v>9</v>
      </c>
      <c s="7" t="s">
        <v>46</v>
      </c>
      <c s="7" t="s">
        <v>177</v>
      </c>
      <c s="7" t="s">
        <v>25</v>
      </c>
      <c s="7" t="s">
        <v>1602</v>
      </c>
      <c s="7" t="s">
        <v>130</v>
      </c>
      <c s="10">
        <v>36</v>
      </c>
      <c s="14"/>
      <c s="13">
        <f>ROUND((H39*G39),2)</f>
      </c>
      <c r="O39">
        <f>rekapitulace!H8</f>
      </c>
      <c>
        <f>O39/100*I39</f>
      </c>
    </row>
    <row r="40" spans="5:5" ht="25.5">
      <c r="E40" s="15" t="s">
        <v>1603</v>
      </c>
    </row>
    <row r="41" spans="5:5" ht="409.5">
      <c r="E41" s="15" t="s">
        <v>180</v>
      </c>
    </row>
    <row r="42" spans="1:16" ht="12.75">
      <c r="A42" s="7">
        <v>10</v>
      </c>
      <c s="7" t="s">
        <v>46</v>
      </c>
      <c s="7" t="s">
        <v>397</v>
      </c>
      <c s="7" t="s">
        <v>25</v>
      </c>
      <c s="7" t="s">
        <v>1604</v>
      </c>
      <c s="7" t="s">
        <v>130</v>
      </c>
      <c s="10">
        <v>11.154</v>
      </c>
      <c s="14"/>
      <c s="13">
        <f>ROUND((H42*G42),2)</f>
      </c>
      <c r="O42">
        <f>rekapitulace!H8</f>
      </c>
      <c>
        <f>O42/100*I42</f>
      </c>
    </row>
    <row r="43" spans="5:5" ht="51">
      <c r="E43" s="15" t="s">
        <v>1605</v>
      </c>
    </row>
    <row r="44" spans="5:5" ht="409.5">
      <c r="E44" s="15" t="s">
        <v>1103</v>
      </c>
    </row>
    <row r="45" spans="1:16" ht="12.75">
      <c r="A45" s="7">
        <v>11</v>
      </c>
      <c s="7" t="s">
        <v>46</v>
      </c>
      <c s="7" t="s">
        <v>397</v>
      </c>
      <c s="7" t="s">
        <v>36</v>
      </c>
      <c s="7" t="s">
        <v>1606</v>
      </c>
      <c s="7" t="s">
        <v>130</v>
      </c>
      <c s="10">
        <v>423</v>
      </c>
      <c s="14"/>
      <c s="13">
        <f>ROUND((H45*G45),2)</f>
      </c>
      <c r="O45">
        <f>rekapitulace!H8</f>
      </c>
      <c>
        <f>O45/100*I45</f>
      </c>
    </row>
    <row r="46" spans="5:5" ht="229.5">
      <c r="E46" s="15" t="s">
        <v>1607</v>
      </c>
    </row>
    <row r="47" spans="5:5" ht="409.5">
      <c r="E47" s="15" t="s">
        <v>1103</v>
      </c>
    </row>
    <row r="48" spans="1:16" ht="12.75">
      <c r="A48" s="7">
        <v>12</v>
      </c>
      <c s="7" t="s">
        <v>46</v>
      </c>
      <c s="7" t="s">
        <v>146</v>
      </c>
      <c s="7" t="s">
        <v>250</v>
      </c>
      <c s="7" t="s">
        <v>271</v>
      </c>
      <c s="7" t="s">
        <v>130</v>
      </c>
      <c s="10">
        <v>196.846</v>
      </c>
      <c s="14"/>
      <c s="13">
        <f>ROUND((H48*G48),2)</f>
      </c>
      <c r="O48">
        <f>rekapitulace!H8</f>
      </c>
      <c>
        <f>O48/100*I48</f>
      </c>
    </row>
    <row r="49" spans="5:5" ht="38.25">
      <c r="E49" s="15" t="s">
        <v>1601</v>
      </c>
    </row>
    <row r="50" spans="5:5" ht="409.5">
      <c r="E50" s="15" t="s">
        <v>149</v>
      </c>
    </row>
    <row r="51" spans="1:16" ht="12.75">
      <c r="A51" s="7">
        <v>13</v>
      </c>
      <c s="7" t="s">
        <v>46</v>
      </c>
      <c s="7" t="s">
        <v>405</v>
      </c>
      <c s="7" t="s">
        <v>58</v>
      </c>
      <c s="7" t="s">
        <v>406</v>
      </c>
      <c s="7" t="s">
        <v>130</v>
      </c>
      <c s="10">
        <v>215</v>
      </c>
      <c s="14"/>
      <c s="13">
        <f>ROUND((H51*G51),2)</f>
      </c>
      <c r="O51">
        <f>rekapitulace!H8</f>
      </c>
      <c>
        <f>O51/100*I51</f>
      </c>
    </row>
    <row r="52" spans="5:5" ht="25.5">
      <c r="E52" s="15" t="s">
        <v>1608</v>
      </c>
    </row>
    <row r="53" spans="5:5" ht="409.5">
      <c r="E53" s="15" t="s">
        <v>1103</v>
      </c>
    </row>
    <row r="54" spans="1:16" ht="12.75">
      <c r="A54" s="7">
        <v>14</v>
      </c>
      <c s="7" t="s">
        <v>46</v>
      </c>
      <c s="7" t="s">
        <v>411</v>
      </c>
      <c s="7" t="s">
        <v>58</v>
      </c>
      <c s="7" t="s">
        <v>412</v>
      </c>
      <c s="7" t="s">
        <v>130</v>
      </c>
      <c s="10">
        <v>35</v>
      </c>
      <c s="14"/>
      <c s="13">
        <f>ROUND((H54*G54),2)</f>
      </c>
      <c r="O54">
        <f>rekapitulace!H8</f>
      </c>
      <c>
        <f>O54/100*I54</f>
      </c>
    </row>
    <row r="55" spans="5:5" ht="25.5">
      <c r="E55" s="15" t="s">
        <v>1609</v>
      </c>
    </row>
    <row r="56" spans="5:5" ht="409.5">
      <c r="E56" s="15" t="s">
        <v>1107</v>
      </c>
    </row>
    <row r="57" spans="1:16" ht="12.75">
      <c r="A57" s="7">
        <v>15</v>
      </c>
      <c s="7" t="s">
        <v>46</v>
      </c>
      <c s="7" t="s">
        <v>793</v>
      </c>
      <c s="7" t="s">
        <v>58</v>
      </c>
      <c s="7" t="s">
        <v>1610</v>
      </c>
      <c s="7" t="s">
        <v>130</v>
      </c>
      <c s="10">
        <v>39</v>
      </c>
      <c s="14"/>
      <c s="13">
        <f>ROUND((H57*G57),2)</f>
      </c>
      <c r="O57">
        <f>rekapitulace!H8</f>
      </c>
      <c>
        <f>O57/100*I57</f>
      </c>
    </row>
    <row r="58" spans="5:5" ht="25.5">
      <c r="E58" s="15" t="s">
        <v>1611</v>
      </c>
    </row>
    <row r="59" spans="5:5" ht="409.5">
      <c r="E59" s="15" t="s">
        <v>1112</v>
      </c>
    </row>
    <row r="60" spans="1:16" ht="12.75">
      <c r="A60" s="7">
        <v>16</v>
      </c>
      <c s="7" t="s">
        <v>46</v>
      </c>
      <c s="7" t="s">
        <v>427</v>
      </c>
      <c s="7" t="s">
        <v>58</v>
      </c>
      <c s="7" t="s">
        <v>1612</v>
      </c>
      <c s="7" t="s">
        <v>117</v>
      </c>
      <c s="10">
        <v>516</v>
      </c>
      <c s="14"/>
      <c s="13">
        <f>ROUND((H60*G60),2)</f>
      </c>
      <c r="O60">
        <f>rekapitulace!H8</f>
      </c>
      <c>
        <f>O60/100*I60</f>
      </c>
    </row>
    <row r="61" spans="5:5" ht="38.25">
      <c r="E61" s="15" t="s">
        <v>1613</v>
      </c>
    </row>
    <row r="62" spans="5:5" ht="153">
      <c r="E62" s="15" t="s">
        <v>1117</v>
      </c>
    </row>
    <row r="63" spans="1:16" ht="12.75">
      <c r="A63" s="7">
        <v>17</v>
      </c>
      <c s="7" t="s">
        <v>46</v>
      </c>
      <c s="7" t="s">
        <v>435</v>
      </c>
      <c s="7" t="s">
        <v>58</v>
      </c>
      <c s="7" t="s">
        <v>1614</v>
      </c>
      <c s="7" t="s">
        <v>117</v>
      </c>
      <c s="10">
        <v>130.96</v>
      </c>
      <c s="14"/>
      <c s="13">
        <f>ROUND((H63*G63),2)</f>
      </c>
      <c r="O63">
        <f>rekapitulace!H8</f>
      </c>
      <c>
        <f>O63/100*I63</f>
      </c>
    </row>
    <row r="64" spans="5:5" ht="89.25">
      <c r="E64" s="15" t="s">
        <v>1615</v>
      </c>
    </row>
    <row r="65" spans="5:5" ht="204">
      <c r="E65" s="15" t="s">
        <v>1119</v>
      </c>
    </row>
    <row r="66" spans="1:16" ht="12.75">
      <c r="A66" s="7">
        <v>18</v>
      </c>
      <c s="7" t="s">
        <v>46</v>
      </c>
      <c s="7" t="s">
        <v>438</v>
      </c>
      <c s="7" t="s">
        <v>25</v>
      </c>
      <c s="7" t="s">
        <v>1616</v>
      </c>
      <c s="7" t="s">
        <v>117</v>
      </c>
      <c s="10">
        <v>1.8</v>
      </c>
      <c s="14"/>
      <c s="13">
        <f>ROUND((H66*G66),2)</f>
      </c>
      <c r="O66">
        <f>rekapitulace!H8</f>
      </c>
      <c>
        <f>O66/100*I66</f>
      </c>
    </row>
    <row r="67" spans="5:5" ht="102">
      <c r="E67" s="15" t="s">
        <v>1617</v>
      </c>
    </row>
    <row r="68" spans="5:5" ht="216.75">
      <c r="E68" s="15" t="s">
        <v>153</v>
      </c>
    </row>
    <row r="69" spans="1:16" ht="12.75">
      <c r="A69" s="7">
        <v>19</v>
      </c>
      <c s="7" t="s">
        <v>46</v>
      </c>
      <c s="7" t="s">
        <v>438</v>
      </c>
      <c s="7" t="s">
        <v>36</v>
      </c>
      <c s="7" t="s">
        <v>1618</v>
      </c>
      <c s="7" t="s">
        <v>117</v>
      </c>
      <c s="10">
        <v>91</v>
      </c>
      <c s="14"/>
      <c s="13">
        <f>ROUND((H69*G69),2)</f>
      </c>
      <c r="O69">
        <f>rekapitulace!H8</f>
      </c>
      <c>
        <f>O69/100*I69</f>
      </c>
    </row>
    <row r="70" spans="5:5" ht="25.5">
      <c r="E70" s="15" t="s">
        <v>1619</v>
      </c>
    </row>
    <row r="71" spans="5:5" ht="216.75">
      <c r="E71" s="15" t="s">
        <v>153</v>
      </c>
    </row>
    <row r="72" spans="1:16" ht="12.75">
      <c r="A72" s="7">
        <v>20</v>
      </c>
      <c s="7" t="s">
        <v>46</v>
      </c>
      <c s="7" t="s">
        <v>442</v>
      </c>
      <c s="7" t="s">
        <v>58</v>
      </c>
      <c s="7" t="s">
        <v>809</v>
      </c>
      <c s="7" t="s">
        <v>117</v>
      </c>
      <c s="10">
        <v>221.96</v>
      </c>
      <c s="14"/>
      <c s="13">
        <f>ROUND((H72*G72),2)</f>
      </c>
      <c r="O72">
        <f>rekapitulace!H8</f>
      </c>
      <c>
        <f>O72/100*I72</f>
      </c>
    </row>
    <row r="73" spans="5:5" ht="38.25">
      <c r="E73" s="15" t="s">
        <v>1620</v>
      </c>
    </row>
    <row r="74" spans="5:5" ht="255">
      <c r="E74" s="15" t="s">
        <v>445</v>
      </c>
    </row>
    <row r="75" spans="1:16" ht="12.75" customHeight="1">
      <c r="A75" s="16"/>
      <c s="16"/>
      <c s="16" t="s">
        <v>25</v>
      </c>
      <c s="16"/>
      <c s="16" t="s">
        <v>114</v>
      </c>
      <c s="16"/>
      <c s="16"/>
      <c s="16"/>
      <c s="16">
        <f>SUM(I21:I74)</f>
      </c>
      <c r="P75">
        <f>ROUND(SUM(P21:P74),2)</f>
      </c>
    </row>
    <row r="77" spans="1:9" ht="12.75" customHeight="1">
      <c r="A77" s="9"/>
      <c s="9"/>
      <c s="9" t="s">
        <v>36</v>
      </c>
      <c s="9"/>
      <c s="9" t="s">
        <v>241</v>
      </c>
      <c s="9"/>
      <c s="11"/>
      <c s="9"/>
      <c s="11"/>
    </row>
    <row r="78" spans="1:16" ht="12.75">
      <c r="A78" s="7">
        <v>21</v>
      </c>
      <c s="7" t="s">
        <v>46</v>
      </c>
      <c s="7" t="s">
        <v>446</v>
      </c>
      <c s="7" t="s">
        <v>58</v>
      </c>
      <c s="7" t="s">
        <v>1621</v>
      </c>
      <c s="7" t="s">
        <v>117</v>
      </c>
      <c s="10">
        <v>189</v>
      </c>
      <c s="14"/>
      <c s="13">
        <f>ROUND((H78*G78),2)</f>
      </c>
      <c r="O78">
        <f>rekapitulace!H8</f>
      </c>
      <c>
        <f>O78/100*I78</f>
      </c>
    </row>
    <row r="79" spans="5:5" ht="38.25">
      <c r="E79" s="15" t="s">
        <v>1622</v>
      </c>
    </row>
    <row r="80" spans="5:5" ht="267.75">
      <c r="E80" s="15" t="s">
        <v>449</v>
      </c>
    </row>
    <row r="81" spans="1:16" ht="12.75" customHeight="1">
      <c r="A81" s="16"/>
      <c s="16"/>
      <c s="16" t="s">
        <v>36</v>
      </c>
      <c s="16"/>
      <c s="16" t="s">
        <v>241</v>
      </c>
      <c s="16"/>
      <c s="16"/>
      <c s="16"/>
      <c s="16">
        <f>SUM(I78:I80)</f>
      </c>
      <c r="P81">
        <f>ROUND(SUM(P78:P80),2)</f>
      </c>
    </row>
    <row r="83" spans="1:9" ht="12.75" customHeight="1">
      <c r="A83" s="9"/>
      <c s="9"/>
      <c s="9" t="s">
        <v>39</v>
      </c>
      <c s="9"/>
      <c s="9" t="s">
        <v>510</v>
      </c>
      <c s="9"/>
      <c s="11"/>
      <c s="9"/>
      <c s="11"/>
    </row>
    <row r="84" spans="1:16" ht="12.75">
      <c r="A84" s="7">
        <v>22</v>
      </c>
      <c s="7" t="s">
        <v>46</v>
      </c>
      <c s="7" t="s">
        <v>518</v>
      </c>
      <c s="7" t="s">
        <v>58</v>
      </c>
      <c s="7" t="s">
        <v>1623</v>
      </c>
      <c s="7" t="s">
        <v>130</v>
      </c>
      <c s="10">
        <v>123.84</v>
      </c>
      <c s="14"/>
      <c s="13">
        <f>ROUND((H84*G84),2)</f>
      </c>
      <c r="O84">
        <f>rekapitulace!H8</f>
      </c>
      <c>
        <f>O84/100*I84</f>
      </c>
    </row>
    <row r="85" spans="5:5" ht="38.25">
      <c r="E85" s="15" t="s">
        <v>1624</v>
      </c>
    </row>
    <row r="86" spans="5:5" ht="331.5">
      <c r="E86" s="15" t="s">
        <v>521</v>
      </c>
    </row>
    <row r="87" spans="1:16" ht="12.75">
      <c r="A87" s="7">
        <v>23</v>
      </c>
      <c s="7" t="s">
        <v>46</v>
      </c>
      <c s="7" t="s">
        <v>529</v>
      </c>
      <c s="7" t="s">
        <v>58</v>
      </c>
      <c s="7" t="s">
        <v>1625</v>
      </c>
      <c s="7" t="s">
        <v>117</v>
      </c>
      <c s="10">
        <v>344</v>
      </c>
      <c s="14"/>
      <c s="13">
        <f>ROUND((H87*G87),2)</f>
      </c>
      <c r="O87">
        <f>rekapitulace!H8</f>
      </c>
      <c>
        <f>O87/100*I87</f>
      </c>
    </row>
    <row r="88" spans="5:5" ht="25.5">
      <c r="E88" s="15" t="s">
        <v>1073</v>
      </c>
    </row>
    <row r="89" spans="5:5" ht="409.5">
      <c r="E89" s="15" t="s">
        <v>1164</v>
      </c>
    </row>
    <row r="90" spans="1:16" ht="12.75">
      <c r="A90" s="7">
        <v>24</v>
      </c>
      <c s="7" t="s">
        <v>46</v>
      </c>
      <c s="7" t="s">
        <v>533</v>
      </c>
      <c s="7" t="s">
        <v>58</v>
      </c>
      <c s="7" t="s">
        <v>1626</v>
      </c>
      <c s="7" t="s">
        <v>117</v>
      </c>
      <c s="10">
        <v>104</v>
      </c>
      <c s="14"/>
      <c s="13">
        <f>ROUND((H90*G90),2)</f>
      </c>
      <c r="O90">
        <f>rekapitulace!H8</f>
      </c>
      <c>
        <f>O90/100*I90</f>
      </c>
    </row>
    <row r="91" spans="5:5" ht="25.5">
      <c r="E91" s="15" t="s">
        <v>1541</v>
      </c>
    </row>
    <row r="92" spans="5:5" ht="267.75">
      <c r="E92" s="15" t="s">
        <v>536</v>
      </c>
    </row>
    <row r="93" spans="1:16" ht="12.75" customHeight="1">
      <c r="A93" s="16"/>
      <c s="16"/>
      <c s="16" t="s">
        <v>39</v>
      </c>
      <c s="16"/>
      <c s="16" t="s">
        <v>510</v>
      </c>
      <c s="16"/>
      <c s="16"/>
      <c s="16"/>
      <c s="16">
        <f>SUM(I84:I92)</f>
      </c>
      <c r="P93">
        <f>ROUND(SUM(P84:P92),2)</f>
      </c>
    </row>
    <row r="95" spans="1:16" ht="12.75" customHeight="1">
      <c r="A95" s="16"/>
      <c s="16"/>
      <c s="16"/>
      <c s="16"/>
      <c s="16" t="s">
        <v>105</v>
      </c>
      <c s="16"/>
      <c s="16"/>
      <c s="16"/>
      <c s="16">
        <f>+I18+I75+I81+I93</f>
      </c>
      <c r="P95">
        <f>+P18+P75+P81+P93</f>
      </c>
    </row>
    <row r="97" spans="1:9" ht="12.75" customHeight="1">
      <c r="A97" s="9" t="s">
        <v>106</v>
      </c>
      <c s="9"/>
      <c s="9"/>
      <c s="9"/>
      <c s="9"/>
      <c s="9"/>
      <c s="9"/>
      <c s="9"/>
      <c s="9"/>
    </row>
    <row r="98" spans="1:9" ht="12.75" customHeight="1">
      <c r="A98" s="9"/>
      <c s="9"/>
      <c s="9"/>
      <c s="9"/>
      <c s="9" t="s">
        <v>107</v>
      </c>
      <c s="9"/>
      <c s="9"/>
      <c s="9"/>
      <c s="9"/>
    </row>
    <row r="99" spans="1:16" ht="12.75" customHeight="1">
      <c r="A99" s="16"/>
      <c s="16"/>
      <c s="16"/>
      <c s="16"/>
      <c s="16" t="s">
        <v>108</v>
      </c>
      <c s="16"/>
      <c s="16"/>
      <c s="16"/>
      <c s="16">
        <v>0</v>
      </c>
      <c r="P99">
        <v>0</v>
      </c>
    </row>
    <row r="100" spans="1:9" ht="12.75" customHeight="1">
      <c r="A100" s="16"/>
      <c s="16"/>
      <c s="16"/>
      <c s="16"/>
      <c s="16" t="s">
        <v>109</v>
      </c>
      <c s="16"/>
      <c s="16"/>
      <c s="16"/>
      <c s="16"/>
    </row>
    <row r="101" spans="1:16" ht="12.75" customHeight="1">
      <c r="A101" s="16"/>
      <c s="16"/>
      <c s="16"/>
      <c s="16"/>
      <c s="16" t="s">
        <v>110</v>
      </c>
      <c s="16"/>
      <c s="16"/>
      <c s="16"/>
      <c s="16">
        <v>0</v>
      </c>
      <c r="P101">
        <v>0</v>
      </c>
    </row>
    <row r="102" spans="1:16" ht="12.75" customHeight="1">
      <c r="A102" s="16"/>
      <c s="16"/>
      <c s="16"/>
      <c s="16"/>
      <c s="16" t="s">
        <v>111</v>
      </c>
      <c s="16"/>
      <c s="16"/>
      <c s="16"/>
      <c s="16">
        <f>I99+I101</f>
      </c>
      <c r="P102">
        <f>P99+P101</f>
      </c>
    </row>
    <row r="104" spans="1:16" ht="12.75" customHeight="1">
      <c r="A104" s="16"/>
      <c s="16"/>
      <c s="16"/>
      <c s="16"/>
      <c s="16" t="s">
        <v>111</v>
      </c>
      <c s="16"/>
      <c s="16"/>
      <c s="16"/>
      <c s="16">
        <f>I95+I102</f>
      </c>
      <c r="P104">
        <f>P95+P102</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2.xml><?xml version="1.0" encoding="utf-8"?>
<worksheet xmlns="http://schemas.openxmlformats.org/spreadsheetml/2006/main" xmlns:r="http://schemas.openxmlformats.org/officeDocument/2006/relationships">
  <sheetPr>
    <pageSetUpPr fitToPage="1"/>
  </sheetPr>
  <dimension ref="A1:P89"/>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20</v>
      </c>
      <c s="5"/>
      <c s="5" t="s">
        <v>21</v>
      </c>
    </row>
    <row r="6" spans="1:5" ht="12.75" customHeight="1">
      <c r="A6" t="s">
        <v>17</v>
      </c>
      <c r="C6" s="5" t="s">
        <v>22</v>
      </c>
      <c s="5"/>
      <c s="5" t="s">
        <v>23</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47</v>
      </c>
      <c s="7" t="s">
        <v>25</v>
      </c>
      <c s="7" t="s">
        <v>48</v>
      </c>
      <c s="7" t="s">
        <v>49</v>
      </c>
      <c s="10">
        <v>1</v>
      </c>
      <c s="14"/>
      <c s="13">
        <f>ROUND((H12*G12),2)</f>
      </c>
      <c r="O12">
        <f>rekapitulace!H8</f>
      </c>
      <c>
        <f>O12/100*I12</f>
      </c>
    </row>
    <row r="13" spans="5:5" ht="25.5">
      <c r="E13" s="15" t="s">
        <v>50</v>
      </c>
    </row>
    <row r="14" spans="5:5" ht="127.5">
      <c r="E14" s="15" t="s">
        <v>51</v>
      </c>
    </row>
    <row r="15" spans="1:16" ht="12.75">
      <c r="A15" s="7">
        <v>2</v>
      </c>
      <c s="7" t="s">
        <v>46</v>
      </c>
      <c s="7" t="s">
        <v>47</v>
      </c>
      <c s="7" t="s">
        <v>36</v>
      </c>
      <c s="7" t="s">
        <v>52</v>
      </c>
      <c s="7" t="s">
        <v>49</v>
      </c>
      <c s="10">
        <v>1</v>
      </c>
      <c s="14"/>
      <c s="13">
        <f>ROUND((H15*G15),2)</f>
      </c>
      <c r="O15">
        <f>rekapitulace!H8</f>
      </c>
      <c>
        <f>O15/100*I15</f>
      </c>
    </row>
    <row r="16" spans="5:5" ht="25.5">
      <c r="E16" s="15" t="s">
        <v>50</v>
      </c>
    </row>
    <row r="17" spans="5:5" ht="127.5">
      <c r="E17" s="15" t="s">
        <v>51</v>
      </c>
    </row>
    <row r="18" spans="1:16" ht="12.75">
      <c r="A18" s="7">
        <v>3</v>
      </c>
      <c s="7" t="s">
        <v>46</v>
      </c>
      <c s="7" t="s">
        <v>53</v>
      </c>
      <c s="7" t="s">
        <v>25</v>
      </c>
      <c s="7" t="s">
        <v>54</v>
      </c>
      <c s="7" t="s">
        <v>49</v>
      </c>
      <c s="10">
        <v>1</v>
      </c>
      <c s="14"/>
      <c s="13">
        <f>ROUND((H18*G18),2)</f>
      </c>
      <c r="O18">
        <f>rekapitulace!H8</f>
      </c>
      <c>
        <f>O18/100*I18</f>
      </c>
    </row>
    <row r="19" spans="5:5" ht="25.5">
      <c r="E19" s="15" t="s">
        <v>50</v>
      </c>
    </row>
    <row r="20" spans="5:5" ht="114.75">
      <c r="E20" s="15" t="s">
        <v>55</v>
      </c>
    </row>
    <row r="21" spans="1:16" ht="12.75">
      <c r="A21" s="7">
        <v>4</v>
      </c>
      <c s="7" t="s">
        <v>46</v>
      </c>
      <c s="7" t="s">
        <v>53</v>
      </c>
      <c s="7" t="s">
        <v>36</v>
      </c>
      <c s="7" t="s">
        <v>56</v>
      </c>
      <c s="7" t="s">
        <v>49</v>
      </c>
      <c s="10">
        <v>1</v>
      </c>
      <c s="14"/>
      <c s="13">
        <f>ROUND((H21*G21),2)</f>
      </c>
      <c r="O21">
        <f>rekapitulace!H8</f>
      </c>
      <c>
        <f>O21/100*I21</f>
      </c>
    </row>
    <row r="22" spans="5:5" ht="25.5">
      <c r="E22" s="15" t="s">
        <v>50</v>
      </c>
    </row>
    <row r="23" spans="5:5" ht="114.75">
      <c r="E23" s="15" t="s">
        <v>55</v>
      </c>
    </row>
    <row r="24" spans="1:16" ht="12.75">
      <c r="A24" s="7">
        <v>5</v>
      </c>
      <c s="7" t="s">
        <v>46</v>
      </c>
      <c s="7" t="s">
        <v>57</v>
      </c>
      <c s="7" t="s">
        <v>58</v>
      </c>
      <c s="7" t="s">
        <v>59</v>
      </c>
      <c s="7" t="s">
        <v>49</v>
      </c>
      <c s="10">
        <v>1</v>
      </c>
      <c s="14"/>
      <c s="13">
        <f>ROUND((H24*G24),2)</f>
      </c>
      <c r="O24">
        <f>rekapitulace!H8</f>
      </c>
      <c>
        <f>O24/100*I24</f>
      </c>
    </row>
    <row r="25" spans="5:5" ht="25.5">
      <c r="E25" s="15" t="s">
        <v>50</v>
      </c>
    </row>
    <row r="26" spans="5:5" ht="114.75">
      <c r="E26" s="15" t="s">
        <v>60</v>
      </c>
    </row>
    <row r="27" spans="1:16" ht="12.75">
      <c r="A27" s="7">
        <v>6</v>
      </c>
      <c s="7" t="s">
        <v>46</v>
      </c>
      <c s="7" t="s">
        <v>61</v>
      </c>
      <c s="7" t="s">
        <v>58</v>
      </c>
      <c s="7" t="s">
        <v>62</v>
      </c>
      <c s="7" t="s">
        <v>49</v>
      </c>
      <c s="10">
        <v>1</v>
      </c>
      <c s="14"/>
      <c s="13">
        <f>ROUND((H27*G27),2)</f>
      </c>
      <c r="O27">
        <f>rekapitulace!H8</f>
      </c>
      <c>
        <f>O27/100*I27</f>
      </c>
    </row>
    <row r="28" spans="5:5" ht="25.5">
      <c r="E28" s="15" t="s">
        <v>50</v>
      </c>
    </row>
    <row r="29" spans="5:5" ht="280.5">
      <c r="E29" s="15" t="s">
        <v>63</v>
      </c>
    </row>
    <row r="30" spans="1:16" ht="12.75">
      <c r="A30" s="7">
        <v>7</v>
      </c>
      <c s="7" t="s">
        <v>46</v>
      </c>
      <c s="7" t="s">
        <v>64</v>
      </c>
      <c s="7" t="s">
        <v>65</v>
      </c>
      <c s="7" t="s">
        <v>66</v>
      </c>
      <c s="7" t="s">
        <v>49</v>
      </c>
      <c s="10">
        <v>1</v>
      </c>
      <c s="14"/>
      <c s="13">
        <f>ROUND((H30*G30),2)</f>
      </c>
      <c r="O30">
        <f>rekapitulace!H8</f>
      </c>
      <c>
        <f>O30/100*I30</f>
      </c>
    </row>
    <row r="31" spans="5:5" ht="25.5">
      <c r="E31" s="15" t="s">
        <v>50</v>
      </c>
    </row>
    <row r="32" spans="5:5" ht="114.75">
      <c r="E32" s="15" t="s">
        <v>60</v>
      </c>
    </row>
    <row r="33" spans="1:16" ht="12.75">
      <c r="A33" s="7">
        <v>8</v>
      </c>
      <c s="7" t="s">
        <v>46</v>
      </c>
      <c s="7" t="s">
        <v>64</v>
      </c>
      <c s="7" t="s">
        <v>67</v>
      </c>
      <c s="7" t="s">
        <v>68</v>
      </c>
      <c s="7" t="s">
        <v>49</v>
      </c>
      <c s="10">
        <v>1</v>
      </c>
      <c s="14"/>
      <c s="13">
        <f>ROUND((H33*G33),2)</f>
      </c>
      <c r="O33">
        <f>rekapitulace!H8</f>
      </c>
      <c>
        <f>O33/100*I33</f>
      </c>
    </row>
    <row r="34" spans="5:5" ht="25.5">
      <c r="E34" s="15" t="s">
        <v>50</v>
      </c>
    </row>
    <row r="35" spans="5:5" ht="114.75">
      <c r="E35" s="15" t="s">
        <v>60</v>
      </c>
    </row>
    <row r="36" spans="1:16" ht="12.75">
      <c r="A36" s="7">
        <v>9</v>
      </c>
      <c s="7" t="s">
        <v>46</v>
      </c>
      <c s="7" t="s">
        <v>64</v>
      </c>
      <c s="7" t="s">
        <v>69</v>
      </c>
      <c s="7" t="s">
        <v>70</v>
      </c>
      <c s="7" t="s">
        <v>49</v>
      </c>
      <c s="10">
        <v>1</v>
      </c>
      <c s="14"/>
      <c s="13">
        <f>ROUND((H36*G36),2)</f>
      </c>
      <c r="O36">
        <f>rekapitulace!H8</f>
      </c>
      <c>
        <f>O36/100*I36</f>
      </c>
    </row>
    <row r="37" spans="5:5" ht="25.5">
      <c r="E37" s="15" t="s">
        <v>50</v>
      </c>
    </row>
    <row r="38" spans="5:5" ht="114.75">
      <c r="E38" s="15" t="s">
        <v>60</v>
      </c>
    </row>
    <row r="39" spans="1:16" ht="12.75">
      <c r="A39" s="7">
        <v>10</v>
      </c>
      <c s="7" t="s">
        <v>46</v>
      </c>
      <c s="7" t="s">
        <v>71</v>
      </c>
      <c s="7" t="s">
        <v>58</v>
      </c>
      <c s="7" t="s">
        <v>72</v>
      </c>
      <c s="7" t="s">
        <v>73</v>
      </c>
      <c s="10">
        <v>1</v>
      </c>
      <c s="14"/>
      <c s="13">
        <f>ROUND((H39*G39),2)</f>
      </c>
      <c r="O39">
        <f>rekapitulace!H8</f>
      </c>
      <c>
        <f>O39/100*I39</f>
      </c>
    </row>
    <row r="40" spans="5:5" ht="25.5">
      <c r="E40" s="15" t="s">
        <v>50</v>
      </c>
    </row>
    <row r="41" spans="5:5" ht="114.75">
      <c r="E41" s="15" t="s">
        <v>60</v>
      </c>
    </row>
    <row r="42" spans="1:16" ht="12.75">
      <c r="A42" s="7">
        <v>11</v>
      </c>
      <c s="7" t="s">
        <v>46</v>
      </c>
      <c s="7" t="s">
        <v>74</v>
      </c>
      <c s="7" t="s">
        <v>65</v>
      </c>
      <c s="7" t="s">
        <v>75</v>
      </c>
      <c s="7" t="s">
        <v>73</v>
      </c>
      <c s="10">
        <v>2</v>
      </c>
      <c s="14"/>
      <c s="13">
        <f>ROUND((H42*G42),2)</f>
      </c>
      <c r="O42">
        <f>rekapitulace!H8</f>
      </c>
      <c>
        <f>O42/100*I42</f>
      </c>
    </row>
    <row r="43" spans="5:5" ht="25.5">
      <c r="E43" s="15" t="s">
        <v>76</v>
      </c>
    </row>
    <row r="44" spans="5:5" ht="178.5">
      <c r="E44" s="15" t="s">
        <v>77</v>
      </c>
    </row>
    <row r="45" spans="1:16" ht="12.75">
      <c r="A45" s="7">
        <v>12</v>
      </c>
      <c s="7" t="s">
        <v>46</v>
      </c>
      <c s="7" t="s">
        <v>74</v>
      </c>
      <c s="7" t="s">
        <v>67</v>
      </c>
      <c s="7" t="s">
        <v>78</v>
      </c>
      <c s="7" t="s">
        <v>73</v>
      </c>
      <c s="10">
        <v>1</v>
      </c>
      <c s="14"/>
      <c s="13">
        <f>ROUND((H45*G45),2)</f>
      </c>
      <c r="O45">
        <f>rekapitulace!H8</f>
      </c>
      <c>
        <f>O45/100*I45</f>
      </c>
    </row>
    <row r="46" spans="5:5" ht="25.5">
      <c r="E46" s="15" t="s">
        <v>50</v>
      </c>
    </row>
    <row r="47" spans="5:5" ht="178.5">
      <c r="E47" s="15" t="s">
        <v>77</v>
      </c>
    </row>
    <row r="48" spans="1:16" ht="12.75">
      <c r="A48" s="7">
        <v>13</v>
      </c>
      <c s="7" t="s">
        <v>46</v>
      </c>
      <c s="7" t="s">
        <v>79</v>
      </c>
      <c s="7" t="s">
        <v>58</v>
      </c>
      <c s="7" t="s">
        <v>80</v>
      </c>
      <c s="7" t="s">
        <v>49</v>
      </c>
      <c s="10">
        <v>1</v>
      </c>
      <c s="14"/>
      <c s="13">
        <f>ROUND((H48*G48),2)</f>
      </c>
      <c r="O48">
        <f>rekapitulace!H8</f>
      </c>
      <c>
        <f>O48/100*I48</f>
      </c>
    </row>
    <row r="49" spans="5:5" ht="25.5">
      <c r="E49" s="15" t="s">
        <v>50</v>
      </c>
    </row>
    <row r="50" spans="5:5" ht="114.75">
      <c r="E50" s="15" t="s">
        <v>60</v>
      </c>
    </row>
    <row r="51" spans="1:16" ht="12.75">
      <c r="A51" s="7">
        <v>14</v>
      </c>
      <c s="7" t="s">
        <v>46</v>
      </c>
      <c s="7" t="s">
        <v>81</v>
      </c>
      <c s="7" t="s">
        <v>58</v>
      </c>
      <c s="7" t="s">
        <v>82</v>
      </c>
      <c s="7" t="s">
        <v>49</v>
      </c>
      <c s="10">
        <v>1</v>
      </c>
      <c s="14"/>
      <c s="13">
        <f>ROUND((H51*G51),2)</f>
      </c>
      <c r="O51">
        <f>rekapitulace!H8</f>
      </c>
      <c>
        <f>O51/100*I51</f>
      </c>
    </row>
    <row r="52" spans="5:5" ht="25.5">
      <c r="E52" s="15" t="s">
        <v>50</v>
      </c>
    </row>
    <row r="53" spans="5:5" ht="114.75">
      <c r="E53" s="15" t="s">
        <v>60</v>
      </c>
    </row>
    <row r="54" spans="1:16" ht="12.75">
      <c r="A54" s="7">
        <v>15</v>
      </c>
      <c s="7" t="s">
        <v>46</v>
      </c>
      <c s="7" t="s">
        <v>83</v>
      </c>
      <c s="7" t="s">
        <v>58</v>
      </c>
      <c s="7" t="s">
        <v>84</v>
      </c>
      <c s="7" t="s">
        <v>49</v>
      </c>
      <c s="10">
        <v>1</v>
      </c>
      <c s="14"/>
      <c s="13">
        <f>ROUND((H54*G54),2)</f>
      </c>
      <c r="O54">
        <f>rekapitulace!H8</f>
      </c>
      <c>
        <f>O54/100*I54</f>
      </c>
    </row>
    <row r="55" spans="5:5" ht="25.5">
      <c r="E55" s="15" t="s">
        <v>50</v>
      </c>
    </row>
    <row r="56" spans="5:5" ht="114.75">
      <c r="E56" s="15" t="s">
        <v>60</v>
      </c>
    </row>
    <row r="57" spans="1:16" ht="12.75">
      <c r="A57" s="7">
        <v>16</v>
      </c>
      <c s="7" t="s">
        <v>46</v>
      </c>
      <c s="7" t="s">
        <v>85</v>
      </c>
      <c s="7" t="s">
        <v>86</v>
      </c>
      <c s="7" t="s">
        <v>87</v>
      </c>
      <c s="7" t="s">
        <v>49</v>
      </c>
      <c s="10">
        <v>1</v>
      </c>
      <c s="14"/>
      <c s="13">
        <f>ROUND((H57*G57),2)</f>
      </c>
      <c r="O57">
        <f>rekapitulace!H8</f>
      </c>
      <c>
        <f>O57/100*I57</f>
      </c>
    </row>
    <row r="58" spans="5:5" ht="25.5">
      <c r="E58" s="15" t="s">
        <v>50</v>
      </c>
    </row>
    <row r="59" spans="5:5" ht="409.5">
      <c r="E59" s="15" t="s">
        <v>88</v>
      </c>
    </row>
    <row r="60" spans="1:16" ht="12.75">
      <c r="A60" s="7">
        <v>17</v>
      </c>
      <c s="7" t="s">
        <v>46</v>
      </c>
      <c s="7" t="s">
        <v>89</v>
      </c>
      <c s="7" t="s">
        <v>58</v>
      </c>
      <c s="7" t="s">
        <v>90</v>
      </c>
      <c s="7" t="s">
        <v>49</v>
      </c>
      <c s="10">
        <v>1</v>
      </c>
      <c s="14"/>
      <c s="13">
        <f>ROUND((H60*G60),2)</f>
      </c>
      <c r="O60">
        <f>rekapitulace!H8</f>
      </c>
      <c>
        <f>O60/100*I60</f>
      </c>
    </row>
    <row r="61" spans="5:5" ht="25.5">
      <c r="E61" s="15" t="s">
        <v>50</v>
      </c>
    </row>
    <row r="62" spans="5:5" ht="409.5">
      <c r="E62" s="15" t="s">
        <v>91</v>
      </c>
    </row>
    <row r="63" spans="1:16" ht="12.75">
      <c r="A63" s="7">
        <v>18</v>
      </c>
      <c s="7" t="s">
        <v>46</v>
      </c>
      <c s="7" t="s">
        <v>92</v>
      </c>
      <c s="7" t="s">
        <v>58</v>
      </c>
      <c s="7" t="s">
        <v>93</v>
      </c>
      <c s="7" t="s">
        <v>49</v>
      </c>
      <c s="10">
        <v>1</v>
      </c>
      <c s="14"/>
      <c s="13">
        <f>ROUND((H63*G63),2)</f>
      </c>
      <c r="O63">
        <f>rekapitulace!H8</f>
      </c>
      <c>
        <f>O63/100*I63</f>
      </c>
    </row>
    <row r="64" spans="5:5" ht="25.5">
      <c r="E64" s="15" t="s">
        <v>50</v>
      </c>
    </row>
    <row r="65" spans="5:5" ht="114.75">
      <c r="E65" s="15" t="s">
        <v>60</v>
      </c>
    </row>
    <row r="66" spans="1:16" ht="12.75">
      <c r="A66" s="7">
        <v>19</v>
      </c>
      <c s="7" t="s">
        <v>46</v>
      </c>
      <c s="7" t="s">
        <v>94</v>
      </c>
      <c s="7" t="s">
        <v>86</v>
      </c>
      <c s="7" t="s">
        <v>95</v>
      </c>
      <c s="7" t="s">
        <v>49</v>
      </c>
      <c s="10">
        <v>1</v>
      </c>
      <c s="14"/>
      <c s="13">
        <f>ROUND((H66*G66),2)</f>
      </c>
      <c r="O66">
        <f>rekapitulace!H8</f>
      </c>
      <c>
        <f>O66/100*I66</f>
      </c>
    </row>
    <row r="67" spans="5:5" ht="25.5">
      <c r="E67" s="15" t="s">
        <v>50</v>
      </c>
    </row>
    <row r="68" spans="5:5" ht="114.75">
      <c r="E68" s="15" t="s">
        <v>60</v>
      </c>
    </row>
    <row r="69" spans="1:16" ht="12.75">
      <c r="A69" s="7">
        <v>20</v>
      </c>
      <c s="7" t="s">
        <v>46</v>
      </c>
      <c s="7" t="s">
        <v>96</v>
      </c>
      <c s="7" t="s">
        <v>97</v>
      </c>
      <c s="7" t="s">
        <v>98</v>
      </c>
      <c s="7" t="s">
        <v>73</v>
      </c>
      <c s="10">
        <v>2</v>
      </c>
      <c s="14"/>
      <c s="13">
        <f>ROUND((H69*G69),2)</f>
      </c>
      <c r="O69">
        <f>rekapitulace!H8</f>
      </c>
      <c>
        <f>O69/100*I69</f>
      </c>
    </row>
    <row r="70" spans="5:5" ht="25.5">
      <c r="E70" s="15" t="s">
        <v>76</v>
      </c>
    </row>
    <row r="71" spans="5:5" ht="409.5">
      <c r="E71" s="15" t="s">
        <v>99</v>
      </c>
    </row>
    <row r="72" spans="1:16" ht="12.75">
      <c r="A72" s="7">
        <v>21</v>
      </c>
      <c s="7" t="s">
        <v>46</v>
      </c>
      <c s="7" t="s">
        <v>96</v>
      </c>
      <c s="7" t="s">
        <v>100</v>
      </c>
      <c s="7" t="s">
        <v>101</v>
      </c>
      <c s="7" t="s">
        <v>73</v>
      </c>
      <c s="10">
        <v>1</v>
      </c>
      <c s="14"/>
      <c s="13">
        <f>ROUND((H72*G72),2)</f>
      </c>
      <c r="O72">
        <f>rekapitulace!H8</f>
      </c>
      <c>
        <f>O72/100*I72</f>
      </c>
    </row>
    <row r="73" spans="5:5" ht="25.5">
      <c r="E73" s="15" t="s">
        <v>50</v>
      </c>
    </row>
    <row r="74" spans="5:5" ht="409.5">
      <c r="E74" s="15" t="s">
        <v>99</v>
      </c>
    </row>
    <row r="75" spans="1:16" ht="12.75">
      <c r="A75" s="7">
        <v>22</v>
      </c>
      <c s="7" t="s">
        <v>46</v>
      </c>
      <c s="7" t="s">
        <v>102</v>
      </c>
      <c s="7" t="s">
        <v>58</v>
      </c>
      <c s="7" t="s">
        <v>103</v>
      </c>
      <c s="7" t="s">
        <v>49</v>
      </c>
      <c s="10">
        <v>1</v>
      </c>
      <c s="14"/>
      <c s="13">
        <f>ROUND((H75*G75),2)</f>
      </c>
      <c r="O75">
        <f>rekapitulace!H8</f>
      </c>
      <c>
        <f>O75/100*I75</f>
      </c>
    </row>
    <row r="76" spans="5:5" ht="25.5">
      <c r="E76" s="15" t="s">
        <v>50</v>
      </c>
    </row>
    <row r="77" spans="5:5" ht="216.75">
      <c r="E77" s="15" t="s">
        <v>104</v>
      </c>
    </row>
    <row r="78" spans="1:16" ht="12.75" customHeight="1">
      <c r="A78" s="16"/>
      <c s="16"/>
      <c s="16" t="s">
        <v>45</v>
      </c>
      <c s="16"/>
      <c s="16" t="s">
        <v>44</v>
      </c>
      <c s="16"/>
      <c s="16"/>
      <c s="16"/>
      <c s="16">
        <f>SUM(I12:I77)</f>
      </c>
      <c r="P78">
        <f>ROUND(SUM(P12:P77),2)</f>
      </c>
    </row>
    <row r="80" spans="1:16" ht="12.75" customHeight="1">
      <c r="A80" s="16"/>
      <c s="16"/>
      <c s="16"/>
      <c s="16"/>
      <c s="16" t="s">
        <v>105</v>
      </c>
      <c s="16"/>
      <c s="16"/>
      <c s="16"/>
      <c s="16">
        <f>+I78</f>
      </c>
      <c r="P80">
        <f>+P78</f>
      </c>
    </row>
    <row r="82" spans="1:9" ht="12.75" customHeight="1">
      <c r="A82" s="9" t="s">
        <v>106</v>
      </c>
      <c s="9"/>
      <c s="9"/>
      <c s="9"/>
      <c s="9"/>
      <c s="9"/>
      <c s="9"/>
      <c s="9"/>
      <c s="9"/>
    </row>
    <row r="83" spans="1:9" ht="12.75" customHeight="1">
      <c r="A83" s="9"/>
      <c s="9"/>
      <c s="9"/>
      <c s="9"/>
      <c s="9" t="s">
        <v>107</v>
      </c>
      <c s="9"/>
      <c s="9"/>
      <c s="9"/>
      <c s="9"/>
    </row>
    <row r="84" spans="1:16" ht="12.75" customHeight="1">
      <c r="A84" s="16"/>
      <c s="16"/>
      <c s="16"/>
      <c s="16"/>
      <c s="16" t="s">
        <v>108</v>
      </c>
      <c s="16"/>
      <c s="16"/>
      <c s="16"/>
      <c s="16">
        <v>0</v>
      </c>
      <c r="P84">
        <v>0</v>
      </c>
    </row>
    <row r="85" spans="1:9" ht="12.75" customHeight="1">
      <c r="A85" s="16"/>
      <c s="16"/>
      <c s="16"/>
      <c s="16"/>
      <c s="16" t="s">
        <v>109</v>
      </c>
      <c s="16"/>
      <c s="16"/>
      <c s="16"/>
      <c s="16"/>
    </row>
    <row r="86" spans="1:16" ht="12.75" customHeight="1">
      <c r="A86" s="16"/>
      <c s="16"/>
      <c s="16"/>
      <c s="16"/>
      <c s="16" t="s">
        <v>110</v>
      </c>
      <c s="16"/>
      <c s="16"/>
      <c s="16"/>
      <c s="16">
        <v>0</v>
      </c>
      <c r="P86">
        <v>0</v>
      </c>
    </row>
    <row r="87" spans="1:16" ht="12.75" customHeight="1">
      <c r="A87" s="16"/>
      <c s="16"/>
      <c s="16"/>
      <c s="16"/>
      <c s="16" t="s">
        <v>111</v>
      </c>
      <c s="16"/>
      <c s="16"/>
      <c s="16"/>
      <c s="16">
        <f>I84+I86</f>
      </c>
      <c r="P87">
        <f>P84+P86</f>
      </c>
    </row>
    <row r="89" spans="1:16" ht="12.75" customHeight="1">
      <c r="A89" s="16"/>
      <c s="16"/>
      <c s="16"/>
      <c s="16"/>
      <c s="16" t="s">
        <v>111</v>
      </c>
      <c s="16"/>
      <c s="16"/>
      <c s="16"/>
      <c s="16">
        <f>I80+I87</f>
      </c>
      <c r="P89">
        <f>P80+P87</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20.xml><?xml version="1.0" encoding="utf-8"?>
<worksheet xmlns="http://schemas.openxmlformats.org/spreadsheetml/2006/main" xmlns:r="http://schemas.openxmlformats.org/officeDocument/2006/relationships">
  <sheetPr>
    <pageSetUpPr fitToPage="1"/>
  </sheetPr>
  <dimension ref="A1:P179"/>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1627</v>
      </c>
      <c s="5"/>
      <c s="5" t="s">
        <v>1628</v>
      </c>
    </row>
    <row r="6" spans="1:5" ht="12.75" customHeight="1">
      <c r="A6" t="s">
        <v>17</v>
      </c>
      <c r="C6" s="5" t="s">
        <v>1627</v>
      </c>
      <c s="5"/>
      <c s="5" t="s">
        <v>1628</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165</v>
      </c>
      <c s="7" t="s">
        <v>25</v>
      </c>
      <c s="7" t="s">
        <v>717</v>
      </c>
      <c s="7" t="s">
        <v>167</v>
      </c>
      <c s="10">
        <v>233.604</v>
      </c>
      <c s="14"/>
      <c s="13">
        <f>ROUND((H12*G12),2)</f>
      </c>
      <c r="O12">
        <f>rekapitulace!H8</f>
      </c>
      <c>
        <f>O12/100*I12</f>
      </c>
    </row>
    <row r="13" spans="5:5" ht="63.75">
      <c r="E13" s="15" t="s">
        <v>1629</v>
      </c>
    </row>
    <row r="14" spans="5:5" ht="153">
      <c r="E14" s="15" t="s">
        <v>169</v>
      </c>
    </row>
    <row r="15" spans="1:16" ht="12.75">
      <c r="A15" s="7">
        <v>2</v>
      </c>
      <c s="7" t="s">
        <v>46</v>
      </c>
      <c s="7" t="s">
        <v>165</v>
      </c>
      <c s="7" t="s">
        <v>37</v>
      </c>
      <c s="7" t="s">
        <v>721</v>
      </c>
      <c s="7" t="s">
        <v>167</v>
      </c>
      <c s="10">
        <v>349.72</v>
      </c>
      <c s="14"/>
      <c s="13">
        <f>ROUND((H15*G15),2)</f>
      </c>
      <c r="O15">
        <f>rekapitulace!H8</f>
      </c>
      <c>
        <f>O15/100*I15</f>
      </c>
    </row>
    <row r="16" spans="5:5" ht="63.75">
      <c r="E16" s="15" t="s">
        <v>1630</v>
      </c>
    </row>
    <row r="17" spans="5:5" ht="153">
      <c r="E17" s="15" t="s">
        <v>169</v>
      </c>
    </row>
    <row r="18" spans="1:16" ht="12.75">
      <c r="A18" s="7">
        <v>3</v>
      </c>
      <c s="7" t="s">
        <v>46</v>
      </c>
      <c s="7" t="s">
        <v>165</v>
      </c>
      <c s="7" t="s">
        <v>40</v>
      </c>
      <c s="7" t="s">
        <v>1233</v>
      </c>
      <c s="7" t="s">
        <v>167</v>
      </c>
      <c s="10">
        <v>993.25</v>
      </c>
      <c s="14"/>
      <c s="13">
        <f>ROUND((H18*G18),2)</f>
      </c>
      <c r="O18">
        <f>rekapitulace!H8</f>
      </c>
      <c>
        <f>O18/100*I18</f>
      </c>
    </row>
    <row r="19" spans="5:5" ht="38.25">
      <c r="E19" s="15" t="s">
        <v>1631</v>
      </c>
    </row>
    <row r="20" spans="5:5" ht="153">
      <c r="E20" s="15" t="s">
        <v>169</v>
      </c>
    </row>
    <row r="21" spans="1:16" ht="12.75" customHeight="1">
      <c r="A21" s="16"/>
      <c s="16"/>
      <c s="16" t="s">
        <v>45</v>
      </c>
      <c s="16"/>
      <c s="16" t="s">
        <v>44</v>
      </c>
      <c s="16"/>
      <c s="16"/>
      <c s="16"/>
      <c s="16">
        <f>SUM(I12:I20)</f>
      </c>
      <c r="P21">
        <f>ROUND(SUM(P12:P20),2)</f>
      </c>
    </row>
    <row r="23" spans="1:9" ht="12.75" customHeight="1">
      <c r="A23" s="9"/>
      <c s="9"/>
      <c s="9" t="s">
        <v>25</v>
      </c>
      <c s="9"/>
      <c s="9" t="s">
        <v>114</v>
      </c>
      <c s="9"/>
      <c s="11"/>
      <c s="9"/>
      <c s="11"/>
    </row>
    <row r="24" spans="1:16" ht="12.75">
      <c r="A24" s="7">
        <v>4</v>
      </c>
      <c s="7" t="s">
        <v>46</v>
      </c>
      <c s="7" t="s">
        <v>315</v>
      </c>
      <c s="7" t="s">
        <v>58</v>
      </c>
      <c s="7" t="s">
        <v>1246</v>
      </c>
      <c s="7" t="s">
        <v>130</v>
      </c>
      <c s="10">
        <v>174.86</v>
      </c>
      <c s="14"/>
      <c s="13">
        <f>ROUND((H24*G24),2)</f>
      </c>
      <c r="O24">
        <f>rekapitulace!H8</f>
      </c>
      <c>
        <f>O24/100*I24</f>
      </c>
    </row>
    <row r="25" spans="5:5" ht="140.25">
      <c r="E25" s="15" t="s">
        <v>1632</v>
      </c>
    </row>
    <row r="26" spans="5:5" ht="409.5">
      <c r="E26" s="15" t="s">
        <v>1063</v>
      </c>
    </row>
    <row r="27" spans="1:16" ht="12.75">
      <c r="A27" s="7">
        <v>5</v>
      </c>
      <c s="7" t="s">
        <v>46</v>
      </c>
      <c s="7" t="s">
        <v>730</v>
      </c>
      <c s="7" t="s">
        <v>58</v>
      </c>
      <c s="7" t="s">
        <v>1633</v>
      </c>
      <c s="7" t="s">
        <v>130</v>
      </c>
      <c s="10">
        <v>97.335</v>
      </c>
      <c s="14"/>
      <c s="13">
        <f>ROUND((H27*G27),2)</f>
      </c>
      <c r="O27">
        <f>rekapitulace!H8</f>
      </c>
      <c>
        <f>O27/100*I27</f>
      </c>
    </row>
    <row r="28" spans="5:5" ht="38.25">
      <c r="E28" s="15" t="s">
        <v>1634</v>
      </c>
    </row>
    <row r="29" spans="5:5" ht="409.5">
      <c r="E29" s="15" t="s">
        <v>1063</v>
      </c>
    </row>
    <row r="30" spans="1:16" ht="12.75">
      <c r="A30" s="7">
        <v>6</v>
      </c>
      <c s="7" t="s">
        <v>46</v>
      </c>
      <c s="7" t="s">
        <v>319</v>
      </c>
      <c s="7" t="s">
        <v>58</v>
      </c>
      <c s="7" t="s">
        <v>733</v>
      </c>
      <c s="7" t="s">
        <v>207</v>
      </c>
      <c s="10">
        <v>71</v>
      </c>
      <c s="14"/>
      <c s="13">
        <f>ROUND((H30*G30),2)</f>
      </c>
      <c r="O30">
        <f>rekapitulace!H8</f>
      </c>
      <c>
        <f>O30/100*I30</f>
      </c>
    </row>
    <row r="31" spans="5:5" ht="25.5">
      <c r="E31" s="15" t="s">
        <v>1635</v>
      </c>
    </row>
    <row r="32" spans="5:5" ht="165.75">
      <c r="E32" s="15" t="s">
        <v>322</v>
      </c>
    </row>
    <row r="33" spans="1:16" ht="12.75">
      <c r="A33" s="7">
        <v>7</v>
      </c>
      <c s="7" t="s">
        <v>46</v>
      </c>
      <c s="7" t="s">
        <v>323</v>
      </c>
      <c s="7" t="s">
        <v>25</v>
      </c>
      <c s="7" t="s">
        <v>324</v>
      </c>
      <c s="7" t="s">
        <v>130</v>
      </c>
      <c s="10">
        <v>532.54</v>
      </c>
      <c s="14"/>
      <c s="13">
        <f>ROUND((H33*G33),2)</f>
      </c>
      <c r="O33">
        <f>rekapitulace!H8</f>
      </c>
      <c>
        <f>O33/100*I33</f>
      </c>
    </row>
    <row r="34" spans="5:5" ht="344.25">
      <c r="E34" s="15" t="s">
        <v>1636</v>
      </c>
    </row>
    <row r="35" spans="5:5" ht="409.5">
      <c r="E35" s="15" t="s">
        <v>1076</v>
      </c>
    </row>
    <row r="36" spans="1:16" ht="12.75">
      <c r="A36" s="7">
        <v>8</v>
      </c>
      <c s="7" t="s">
        <v>46</v>
      </c>
      <c s="7" t="s">
        <v>323</v>
      </c>
      <c s="7" t="s">
        <v>36</v>
      </c>
      <c s="7" t="s">
        <v>1637</v>
      </c>
      <c s="7" t="s">
        <v>130</v>
      </c>
      <c s="10">
        <v>753.15</v>
      </c>
      <c s="14"/>
      <c s="13">
        <f>ROUND((H36*G36),2)</f>
      </c>
      <c r="O36">
        <f>rekapitulace!H8</f>
      </c>
      <c>
        <f>O36/100*I36</f>
      </c>
    </row>
    <row r="37" spans="5:5" ht="293.25">
      <c r="E37" s="15" t="s">
        <v>1638</v>
      </c>
    </row>
    <row r="38" spans="5:5" ht="409.5">
      <c r="E38" s="15" t="s">
        <v>1076</v>
      </c>
    </row>
    <row r="39" spans="1:16" ht="12.75">
      <c r="A39" s="7">
        <v>9</v>
      </c>
      <c s="7" t="s">
        <v>46</v>
      </c>
      <c s="7" t="s">
        <v>142</v>
      </c>
      <c s="7" t="s">
        <v>25</v>
      </c>
      <c s="7" t="s">
        <v>340</v>
      </c>
      <c s="7" t="s">
        <v>130</v>
      </c>
      <c s="10">
        <v>102.215</v>
      </c>
      <c s="14"/>
      <c s="13">
        <f>ROUND((H39*G39),2)</f>
      </c>
      <c r="O39">
        <f>rekapitulace!H8</f>
      </c>
      <c>
        <f>O39/100*I39</f>
      </c>
    </row>
    <row r="40" spans="5:5" ht="140.25">
      <c r="E40" s="15" t="s">
        <v>1639</v>
      </c>
    </row>
    <row r="41" spans="5:5" ht="409.5">
      <c r="E41" s="15" t="s">
        <v>145</v>
      </c>
    </row>
    <row r="42" spans="1:16" ht="12.75">
      <c r="A42" s="7">
        <v>10</v>
      </c>
      <c s="7" t="s">
        <v>46</v>
      </c>
      <c s="7" t="s">
        <v>142</v>
      </c>
      <c s="7" t="s">
        <v>36</v>
      </c>
      <c s="7" t="s">
        <v>343</v>
      </c>
      <c s="7" t="s">
        <v>130</v>
      </c>
      <c s="10">
        <v>758.15</v>
      </c>
      <c s="14"/>
      <c s="13">
        <f>ROUND((H42*G42),2)</f>
      </c>
      <c r="O42">
        <f>rekapitulace!H8</f>
      </c>
      <c>
        <f>O42/100*I42</f>
      </c>
    </row>
    <row r="43" spans="5:5" ht="293.25">
      <c r="E43" s="15" t="s">
        <v>1640</v>
      </c>
    </row>
    <row r="44" spans="5:5" ht="409.5">
      <c r="E44" s="15" t="s">
        <v>145</v>
      </c>
    </row>
    <row r="45" spans="1:16" ht="12.75">
      <c r="A45" s="7">
        <v>11</v>
      </c>
      <c s="7" t="s">
        <v>46</v>
      </c>
      <c s="7" t="s">
        <v>142</v>
      </c>
      <c s="7" t="s">
        <v>38</v>
      </c>
      <c s="7" t="s">
        <v>1437</v>
      </c>
      <c s="7" t="s">
        <v>130</v>
      </c>
      <c s="10">
        <v>96.036</v>
      </c>
      <c s="14"/>
      <c s="13">
        <f>ROUND((H45*G45),2)</f>
      </c>
      <c r="O45">
        <f>rekapitulace!H8</f>
      </c>
      <c>
        <f>O45/100*I45</f>
      </c>
    </row>
    <row r="46" spans="5:5" ht="51">
      <c r="E46" s="15" t="s">
        <v>1641</v>
      </c>
    </row>
    <row r="47" spans="5:5" ht="409.5">
      <c r="E47" s="15" t="s">
        <v>145</v>
      </c>
    </row>
    <row r="48" spans="1:16" ht="12.75">
      <c r="A48" s="7">
        <v>12</v>
      </c>
      <c s="7" t="s">
        <v>46</v>
      </c>
      <c s="7" t="s">
        <v>142</v>
      </c>
      <c s="7" t="s">
        <v>250</v>
      </c>
      <c s="7" t="s">
        <v>1087</v>
      </c>
      <c s="7" t="s">
        <v>130</v>
      </c>
      <c s="10">
        <v>496.625</v>
      </c>
      <c s="14"/>
      <c s="13">
        <f>ROUND((H48*G48),2)</f>
      </c>
      <c r="O48">
        <f>rekapitulace!H8</f>
      </c>
      <c>
        <f>O48/100*I48</f>
      </c>
    </row>
    <row r="49" spans="5:5" ht="38.25">
      <c r="E49" s="15" t="s">
        <v>1642</v>
      </c>
    </row>
    <row r="50" spans="5:5" ht="409.5">
      <c r="E50" s="15" t="s">
        <v>145</v>
      </c>
    </row>
    <row r="51" spans="1:16" ht="12.75">
      <c r="A51" s="7">
        <v>13</v>
      </c>
      <c s="7" t="s">
        <v>46</v>
      </c>
      <c s="7" t="s">
        <v>359</v>
      </c>
      <c s="7" t="s">
        <v>58</v>
      </c>
      <c s="7" t="s">
        <v>1643</v>
      </c>
      <c s="7" t="s">
        <v>130</v>
      </c>
      <c s="10">
        <v>2.9</v>
      </c>
      <c s="14"/>
      <c s="13">
        <f>ROUND((H51*G51),2)</f>
      </c>
      <c r="O51">
        <f>rekapitulace!H8</f>
      </c>
      <c>
        <f>O51/100*I51</f>
      </c>
    </row>
    <row r="52" spans="5:5" ht="127.5">
      <c r="E52" s="15" t="s">
        <v>1644</v>
      </c>
    </row>
    <row r="53" spans="5:5" ht="409.5">
      <c r="E53" s="15" t="s">
        <v>1274</v>
      </c>
    </row>
    <row r="54" spans="1:16" ht="12.75">
      <c r="A54" s="7">
        <v>14</v>
      </c>
      <c s="7" t="s">
        <v>46</v>
      </c>
      <c s="7" t="s">
        <v>177</v>
      </c>
      <c s="7" t="s">
        <v>58</v>
      </c>
      <c s="7" t="s">
        <v>1645</v>
      </c>
      <c s="7" t="s">
        <v>130</v>
      </c>
      <c s="10">
        <v>68.4</v>
      </c>
      <c s="14"/>
      <c s="13">
        <f>ROUND((H54*G54),2)</f>
      </c>
      <c r="O54">
        <f>rekapitulace!H8</f>
      </c>
      <c>
        <f>O54/100*I54</f>
      </c>
    </row>
    <row r="55" spans="5:5" ht="153">
      <c r="E55" s="15" t="s">
        <v>1646</v>
      </c>
    </row>
    <row r="56" spans="5:5" ht="409.5">
      <c r="E56" s="15" t="s">
        <v>180</v>
      </c>
    </row>
    <row r="57" spans="1:16" ht="12.75">
      <c r="A57" s="7">
        <v>15</v>
      </c>
      <c s="7" t="s">
        <v>46</v>
      </c>
      <c s="7" t="s">
        <v>397</v>
      </c>
      <c s="7" t="s">
        <v>58</v>
      </c>
      <c s="7" t="s">
        <v>780</v>
      </c>
      <c s="7" t="s">
        <v>130</v>
      </c>
      <c s="10">
        <v>1428.69</v>
      </c>
      <c s="14"/>
      <c s="13">
        <f>ROUND((H57*G57),2)</f>
      </c>
      <c r="O57">
        <f>rekapitulace!H8</f>
      </c>
      <c>
        <f>O57/100*I57</f>
      </c>
    </row>
    <row r="58" spans="5:5" ht="318.75">
      <c r="E58" s="15" t="s">
        <v>1647</v>
      </c>
    </row>
    <row r="59" spans="5:5" ht="409.5">
      <c r="E59" s="15" t="s">
        <v>1103</v>
      </c>
    </row>
    <row r="60" spans="1:16" ht="12.75">
      <c r="A60" s="7">
        <v>16</v>
      </c>
      <c s="7" t="s">
        <v>46</v>
      </c>
      <c s="7" t="s">
        <v>401</v>
      </c>
      <c s="7" t="s">
        <v>58</v>
      </c>
      <c s="7" t="s">
        <v>402</v>
      </c>
      <c s="7" t="s">
        <v>130</v>
      </c>
      <c s="10">
        <v>63.45</v>
      </c>
      <c s="14"/>
      <c s="13">
        <f>ROUND((H60*G60),2)</f>
      </c>
      <c r="O60">
        <f>rekapitulace!H8</f>
      </c>
      <c>
        <f>O60/100*I60</f>
      </c>
    </row>
    <row r="61" spans="5:5" ht="178.5">
      <c r="E61" s="15" t="s">
        <v>1648</v>
      </c>
    </row>
    <row r="62" spans="5:5" ht="409.5">
      <c r="E62" s="15" t="s">
        <v>1103</v>
      </c>
    </row>
    <row r="63" spans="1:16" ht="12.75">
      <c r="A63" s="7">
        <v>17</v>
      </c>
      <c s="7" t="s">
        <v>46</v>
      </c>
      <c s="7" t="s">
        <v>146</v>
      </c>
      <c s="7" t="s">
        <v>250</v>
      </c>
      <c s="7" t="s">
        <v>271</v>
      </c>
      <c s="7" t="s">
        <v>130</v>
      </c>
      <c s="10">
        <v>496.625</v>
      </c>
      <c s="14"/>
      <c s="13">
        <f>ROUND((H63*G63),2)</f>
      </c>
      <c r="O63">
        <f>rekapitulace!H8</f>
      </c>
      <c>
        <f>O63/100*I63</f>
      </c>
    </row>
    <row r="64" spans="5:5" ht="38.25">
      <c r="E64" s="15" t="s">
        <v>1642</v>
      </c>
    </row>
    <row r="65" spans="5:5" ht="409.5">
      <c r="E65" s="15" t="s">
        <v>149</v>
      </c>
    </row>
    <row r="66" spans="1:16" ht="12.75">
      <c r="A66" s="7">
        <v>18</v>
      </c>
      <c s="7" t="s">
        <v>46</v>
      </c>
      <c s="7" t="s">
        <v>405</v>
      </c>
      <c s="7" t="s">
        <v>58</v>
      </c>
      <c s="7" t="s">
        <v>406</v>
      </c>
      <c s="7" t="s">
        <v>130</v>
      </c>
      <c s="10">
        <v>758.15</v>
      </c>
      <c s="14"/>
      <c s="13">
        <f>ROUND((H66*G66),2)</f>
      </c>
      <c r="O66">
        <f>rekapitulace!H8</f>
      </c>
      <c>
        <f>O66/100*I66</f>
      </c>
    </row>
    <row r="67" spans="5:5" ht="293.25">
      <c r="E67" s="15" t="s">
        <v>1649</v>
      </c>
    </row>
    <row r="68" spans="5:5" ht="409.5">
      <c r="E68" s="15" t="s">
        <v>1103</v>
      </c>
    </row>
    <row r="69" spans="1:16" ht="12.75">
      <c r="A69" s="7">
        <v>19</v>
      </c>
      <c s="7" t="s">
        <v>46</v>
      </c>
      <c s="7" t="s">
        <v>411</v>
      </c>
      <c s="7" t="s">
        <v>58</v>
      </c>
      <c s="7" t="s">
        <v>412</v>
      </c>
      <c s="7" t="s">
        <v>130</v>
      </c>
      <c s="10">
        <v>96.2</v>
      </c>
      <c s="14"/>
      <c s="13">
        <f>ROUND((H69*G69),2)</f>
      </c>
      <c r="O69">
        <f>rekapitulace!H8</f>
      </c>
      <c>
        <f>O69/100*I69</f>
      </c>
    </row>
    <row r="70" spans="5:5" ht="204">
      <c r="E70" s="15" t="s">
        <v>1650</v>
      </c>
    </row>
    <row r="71" spans="5:5" ht="409.5">
      <c r="E71" s="15" t="s">
        <v>1107</v>
      </c>
    </row>
    <row r="72" spans="1:16" ht="12.75">
      <c r="A72" s="7">
        <v>20</v>
      </c>
      <c s="7" t="s">
        <v>46</v>
      </c>
      <c s="7" t="s">
        <v>183</v>
      </c>
      <c s="7" t="s">
        <v>58</v>
      </c>
      <c s="7" t="s">
        <v>1651</v>
      </c>
      <c s="7" t="s">
        <v>130</v>
      </c>
      <c s="10">
        <v>38.765</v>
      </c>
      <c s="14"/>
      <c s="13">
        <f>ROUND((H72*G72),2)</f>
      </c>
      <c r="O72">
        <f>rekapitulace!H8</f>
      </c>
      <c>
        <f>O72/100*I72</f>
      </c>
    </row>
    <row r="73" spans="5:5" ht="318.75">
      <c r="E73" s="15" t="s">
        <v>1652</v>
      </c>
    </row>
    <row r="74" spans="5:5" ht="409.5">
      <c r="E74" s="15" t="s">
        <v>186</v>
      </c>
    </row>
    <row r="75" spans="1:16" ht="12.75">
      <c r="A75" s="7">
        <v>21</v>
      </c>
      <c s="7" t="s">
        <v>46</v>
      </c>
      <c s="7" t="s">
        <v>427</v>
      </c>
      <c s="7" t="s">
        <v>58</v>
      </c>
      <c s="7" t="s">
        <v>1293</v>
      </c>
      <c s="7" t="s">
        <v>117</v>
      </c>
      <c s="10">
        <v>1655.1</v>
      </c>
      <c s="14"/>
      <c s="13">
        <f>ROUND((H75*G75),2)</f>
      </c>
      <c r="O75">
        <f>rekapitulace!H8</f>
      </c>
      <c>
        <f>O75/100*I75</f>
      </c>
    </row>
    <row r="76" spans="5:5" ht="369.75">
      <c r="E76" s="15" t="s">
        <v>1653</v>
      </c>
    </row>
    <row r="77" spans="5:5" ht="153">
      <c r="E77" s="15" t="s">
        <v>1117</v>
      </c>
    </row>
    <row r="78" spans="1:16" ht="12.75">
      <c r="A78" s="7">
        <v>22</v>
      </c>
      <c s="7" t="s">
        <v>46</v>
      </c>
      <c s="7" t="s">
        <v>435</v>
      </c>
      <c s="7" t="s">
        <v>58</v>
      </c>
      <c s="7" t="s">
        <v>1654</v>
      </c>
      <c s="7" t="s">
        <v>117</v>
      </c>
      <c s="10">
        <v>351.24</v>
      </c>
      <c s="14"/>
      <c s="13">
        <f>ROUND((H78*G78),2)</f>
      </c>
      <c r="O78">
        <f>rekapitulace!H8</f>
      </c>
      <c>
        <f>O78/100*I78</f>
      </c>
    </row>
    <row r="79" spans="5:5" ht="140.25">
      <c r="E79" s="15" t="s">
        <v>1655</v>
      </c>
    </row>
    <row r="80" spans="5:5" ht="204">
      <c r="E80" s="15" t="s">
        <v>1119</v>
      </c>
    </row>
    <row r="81" spans="1:16" ht="12.75">
      <c r="A81" s="7">
        <v>23</v>
      </c>
      <c s="7" t="s">
        <v>46</v>
      </c>
      <c s="7" t="s">
        <v>438</v>
      </c>
      <c s="7" t="s">
        <v>58</v>
      </c>
      <c s="7" t="s">
        <v>807</v>
      </c>
      <c s="7" t="s">
        <v>117</v>
      </c>
      <c s="10">
        <v>289</v>
      </c>
      <c s="14"/>
      <c s="13">
        <f>ROUND((H81*G81),2)</f>
      </c>
      <c r="O81">
        <f>rekapitulace!H8</f>
      </c>
      <c>
        <f>O81/100*I81</f>
      </c>
    </row>
    <row r="82" spans="5:5" ht="25.5">
      <c r="E82" s="15" t="s">
        <v>1656</v>
      </c>
    </row>
    <row r="83" spans="5:5" ht="216.75">
      <c r="E83" s="15" t="s">
        <v>153</v>
      </c>
    </row>
    <row r="84" spans="1:16" ht="12.75">
      <c r="A84" s="7">
        <v>24</v>
      </c>
      <c s="7" t="s">
        <v>46</v>
      </c>
      <c s="7" t="s">
        <v>442</v>
      </c>
      <c s="7" t="s">
        <v>58</v>
      </c>
      <c s="7" t="s">
        <v>809</v>
      </c>
      <c s="7" t="s">
        <v>117</v>
      </c>
      <c s="10">
        <v>640.24</v>
      </c>
      <c s="14"/>
      <c s="13">
        <f>ROUND((H84*G84),2)</f>
      </c>
      <c r="O84">
        <f>rekapitulace!H8</f>
      </c>
      <c>
        <f>O84/100*I84</f>
      </c>
    </row>
    <row r="85" spans="5:5" ht="38.25">
      <c r="E85" s="15" t="s">
        <v>1657</v>
      </c>
    </row>
    <row r="86" spans="5:5" ht="255">
      <c r="E86" s="15" t="s">
        <v>445</v>
      </c>
    </row>
    <row r="87" spans="1:16" ht="12.75" customHeight="1">
      <c r="A87" s="16"/>
      <c s="16"/>
      <c s="16" t="s">
        <v>25</v>
      </c>
      <c s="16"/>
      <c s="16" t="s">
        <v>114</v>
      </c>
      <c s="16"/>
      <c s="16"/>
      <c s="16"/>
      <c s="16">
        <f>SUM(I24:I86)</f>
      </c>
      <c r="P87">
        <f>ROUND(SUM(P24:P86),2)</f>
      </c>
    </row>
    <row r="89" spans="1:9" ht="12.75" customHeight="1">
      <c r="A89" s="9"/>
      <c s="9"/>
      <c s="9" t="s">
        <v>36</v>
      </c>
      <c s="9"/>
      <c s="9" t="s">
        <v>241</v>
      </c>
      <c s="9"/>
      <c s="11"/>
      <c s="9"/>
      <c s="11"/>
    </row>
    <row r="90" spans="1:16" ht="12.75">
      <c r="A90" s="7">
        <v>25</v>
      </c>
      <c s="7" t="s">
        <v>46</v>
      </c>
      <c s="7" t="s">
        <v>446</v>
      </c>
      <c s="7" t="s">
        <v>58</v>
      </c>
      <c s="7" t="s">
        <v>447</v>
      </c>
      <c s="7" t="s">
        <v>117</v>
      </c>
      <c s="10">
        <v>334.6</v>
      </c>
      <c s="14"/>
      <c s="13">
        <f>ROUND((H90*G90),2)</f>
      </c>
      <c r="O90">
        <f>rekapitulace!H8</f>
      </c>
      <c>
        <f>O90/100*I90</f>
      </c>
    </row>
    <row r="91" spans="5:5" ht="51">
      <c r="E91" s="15" t="s">
        <v>1658</v>
      </c>
    </row>
    <row r="92" spans="5:5" ht="267.75">
      <c r="E92" s="15" t="s">
        <v>449</v>
      </c>
    </row>
    <row r="93" spans="1:16" ht="12.75">
      <c r="A93" s="7">
        <v>26</v>
      </c>
      <c s="7" t="s">
        <v>46</v>
      </c>
      <c s="7" t="s">
        <v>450</v>
      </c>
      <c s="7" t="s">
        <v>58</v>
      </c>
      <c s="7" t="s">
        <v>451</v>
      </c>
      <c s="7" t="s">
        <v>207</v>
      </c>
      <c s="10">
        <v>239</v>
      </c>
      <c s="14"/>
      <c s="13">
        <f>ROUND((H93*G93),2)</f>
      </c>
      <c r="O93">
        <f>rekapitulace!H8</f>
      </c>
      <c>
        <f>O93/100*I93</f>
      </c>
    </row>
    <row r="94" spans="5:5" ht="25.5">
      <c r="E94" s="15" t="s">
        <v>1659</v>
      </c>
    </row>
    <row r="95" spans="5:5" ht="409.5">
      <c r="E95" s="15" t="s">
        <v>453</v>
      </c>
    </row>
    <row r="96" spans="1:16" ht="12.75" customHeight="1">
      <c r="A96" s="16"/>
      <c s="16"/>
      <c s="16" t="s">
        <v>36</v>
      </c>
      <c s="16"/>
      <c s="16" t="s">
        <v>241</v>
      </c>
      <c s="16"/>
      <c s="16"/>
      <c s="16"/>
      <c s="16">
        <f>SUM(I90:I95)</f>
      </c>
      <c r="P96">
        <f>ROUND(SUM(P90:P95),2)</f>
      </c>
    </row>
    <row r="98" spans="1:9" ht="12.75" customHeight="1">
      <c r="A98" s="9"/>
      <c s="9"/>
      <c s="9" t="s">
        <v>38</v>
      </c>
      <c s="9"/>
      <c s="9" t="s">
        <v>192</v>
      </c>
      <c s="9"/>
      <c s="11"/>
      <c s="9"/>
      <c s="11"/>
    </row>
    <row r="99" spans="1:16" ht="12.75">
      <c r="A99" s="7">
        <v>27</v>
      </c>
      <c s="7" t="s">
        <v>46</v>
      </c>
      <c s="7" t="s">
        <v>193</v>
      </c>
      <c s="7" t="s">
        <v>58</v>
      </c>
      <c s="7" t="s">
        <v>475</v>
      </c>
      <c s="7" t="s">
        <v>130</v>
      </c>
      <c s="10">
        <v>0.4</v>
      </c>
      <c s="14"/>
      <c s="13">
        <f>ROUND((H99*G99),2)</f>
      </c>
      <c r="O99">
        <f>rekapitulace!H8</f>
      </c>
      <c>
        <f>O99/100*I99</f>
      </c>
    </row>
    <row r="100" spans="5:5" ht="140.25">
      <c r="E100" s="15" t="s">
        <v>1660</v>
      </c>
    </row>
    <row r="101" spans="5:5" ht="409.5">
      <c r="E101" s="15" t="s">
        <v>191</v>
      </c>
    </row>
    <row r="102" spans="1:16" ht="12.75" customHeight="1">
      <c r="A102" s="16"/>
      <c s="16"/>
      <c s="16" t="s">
        <v>38</v>
      </c>
      <c s="16"/>
      <c s="16" t="s">
        <v>192</v>
      </c>
      <c s="16"/>
      <c s="16"/>
      <c s="16"/>
      <c s="16">
        <f>SUM(I99:I101)</f>
      </c>
      <c r="P102">
        <f>ROUND(SUM(P99:P101),2)</f>
      </c>
    </row>
    <row r="104" spans="1:9" ht="12.75" customHeight="1">
      <c r="A104" s="9"/>
      <c s="9"/>
      <c s="9" t="s">
        <v>39</v>
      </c>
      <c s="9"/>
      <c s="9" t="s">
        <v>510</v>
      </c>
      <c s="9"/>
      <c s="11"/>
      <c s="9"/>
      <c s="11"/>
    </row>
    <row r="105" spans="1:16" ht="12.75">
      <c r="A105" s="7">
        <v>28</v>
      </c>
      <c s="7" t="s">
        <v>46</v>
      </c>
      <c s="7" t="s">
        <v>518</v>
      </c>
      <c s="7" t="s">
        <v>25</v>
      </c>
      <c s="7" t="s">
        <v>1661</v>
      </c>
      <c s="7" t="s">
        <v>130</v>
      </c>
      <c s="10">
        <v>297</v>
      </c>
      <c s="14"/>
      <c s="13">
        <f>ROUND((H105*G105),2)</f>
      </c>
      <c r="O105">
        <f>rekapitulace!H8</f>
      </c>
      <c>
        <f>O105/100*I105</f>
      </c>
    </row>
    <row r="106" spans="5:5" ht="191.25">
      <c r="E106" s="15" t="s">
        <v>1662</v>
      </c>
    </row>
    <row r="107" spans="5:5" ht="331.5">
      <c r="E107" s="15" t="s">
        <v>521</v>
      </c>
    </row>
    <row r="108" spans="1:16" ht="12.75">
      <c r="A108" s="7">
        <v>29</v>
      </c>
      <c s="7" t="s">
        <v>46</v>
      </c>
      <c s="7" t="s">
        <v>518</v>
      </c>
      <c s="7" t="s">
        <v>36</v>
      </c>
      <c s="7" t="s">
        <v>1663</v>
      </c>
      <c s="7" t="s">
        <v>130</v>
      </c>
      <c s="10">
        <v>111.288</v>
      </c>
      <c s="14"/>
      <c s="13">
        <f>ROUND((H108*G108),2)</f>
      </c>
      <c r="O108">
        <f>rekapitulace!H8</f>
      </c>
      <c>
        <f>O108/100*I108</f>
      </c>
    </row>
    <row r="109" spans="5:5" ht="229.5">
      <c r="E109" s="15" t="s">
        <v>1664</v>
      </c>
    </row>
    <row r="110" spans="5:5" ht="331.5">
      <c r="E110" s="15" t="s">
        <v>521</v>
      </c>
    </row>
    <row r="111" spans="1:16" ht="12.75">
      <c r="A111" s="7">
        <v>30</v>
      </c>
      <c s="7" t="s">
        <v>46</v>
      </c>
      <c s="7" t="s">
        <v>529</v>
      </c>
      <c s="7" t="s">
        <v>58</v>
      </c>
      <c s="7" t="s">
        <v>530</v>
      </c>
      <c s="7" t="s">
        <v>117</v>
      </c>
      <c s="10">
        <v>326.2</v>
      </c>
      <c s="14"/>
      <c s="13">
        <f>ROUND((H111*G111),2)</f>
      </c>
      <c r="O111">
        <f>rekapitulace!H8</f>
      </c>
      <c>
        <f>O111/100*I111</f>
      </c>
    </row>
    <row r="112" spans="5:5" ht="114.75">
      <c r="E112" s="15" t="s">
        <v>1665</v>
      </c>
    </row>
    <row r="113" spans="5:5" ht="409.5">
      <c r="E113" s="15" t="s">
        <v>1164</v>
      </c>
    </row>
    <row r="114" spans="1:16" ht="12.75">
      <c r="A114" s="7">
        <v>31</v>
      </c>
      <c s="7" t="s">
        <v>46</v>
      </c>
      <c s="7" t="s">
        <v>533</v>
      </c>
      <c s="7" t="s">
        <v>58</v>
      </c>
      <c s="7" t="s">
        <v>900</v>
      </c>
      <c s="7" t="s">
        <v>117</v>
      </c>
      <c s="10">
        <v>194.5</v>
      </c>
      <c s="14"/>
      <c s="13">
        <f>ROUND((H114*G114),2)</f>
      </c>
      <c r="O114">
        <f>rekapitulace!H8</f>
      </c>
      <c>
        <f>O114/100*I114</f>
      </c>
    </row>
    <row r="115" spans="5:5" ht="165.75">
      <c r="E115" s="15" t="s">
        <v>1666</v>
      </c>
    </row>
    <row r="116" spans="5:5" ht="267.75">
      <c r="E116" s="15" t="s">
        <v>536</v>
      </c>
    </row>
    <row r="117" spans="1:16" ht="12.75">
      <c r="A117" s="7">
        <v>32</v>
      </c>
      <c s="7" t="s">
        <v>46</v>
      </c>
      <c s="7" t="s">
        <v>537</v>
      </c>
      <c s="7" t="s">
        <v>58</v>
      </c>
      <c s="7" t="s">
        <v>902</v>
      </c>
      <c s="7" t="s">
        <v>117</v>
      </c>
      <c s="10">
        <v>931.95</v>
      </c>
      <c s="14"/>
      <c s="13">
        <f>ROUND((H117*G117),2)</f>
      </c>
      <c r="O117">
        <f>rekapitulace!H8</f>
      </c>
      <c>
        <f>O117/100*I117</f>
      </c>
    </row>
    <row r="118" spans="5:5" ht="165.75">
      <c r="E118" s="15" t="s">
        <v>1667</v>
      </c>
    </row>
    <row r="119" spans="5:5" ht="357">
      <c r="E119" s="15" t="s">
        <v>540</v>
      </c>
    </row>
    <row r="120" spans="1:16" ht="12.75">
      <c r="A120" s="7">
        <v>33</v>
      </c>
      <c s="7" t="s">
        <v>46</v>
      </c>
      <c s="7" t="s">
        <v>1668</v>
      </c>
      <c s="7" t="s">
        <v>58</v>
      </c>
      <c s="7" t="s">
        <v>1669</v>
      </c>
      <c s="7" t="s">
        <v>130</v>
      </c>
      <c s="10">
        <v>51.3</v>
      </c>
      <c s="14"/>
      <c s="13">
        <f>ROUND((H120*G120),2)</f>
      </c>
      <c r="O120">
        <f>rekapitulace!H8</f>
      </c>
      <c>
        <f>O120/100*I120</f>
      </c>
    </row>
    <row r="121" spans="5:5" ht="165.75">
      <c r="E121" s="15" t="s">
        <v>1670</v>
      </c>
    </row>
    <row r="122" spans="5:5" ht="409.5">
      <c r="E122" s="15" t="s">
        <v>547</v>
      </c>
    </row>
    <row r="123" spans="1:16" ht="12.75">
      <c r="A123" s="7">
        <v>34</v>
      </c>
      <c s="7" t="s">
        <v>46</v>
      </c>
      <c s="7" t="s">
        <v>560</v>
      </c>
      <c s="7" t="s">
        <v>58</v>
      </c>
      <c s="7" t="s">
        <v>910</v>
      </c>
      <c s="7" t="s">
        <v>117</v>
      </c>
      <c s="10">
        <v>931.95</v>
      </c>
      <c s="14"/>
      <c s="13">
        <f>ROUND((H123*G123),2)</f>
      </c>
      <c r="O123">
        <f>rekapitulace!H8</f>
      </c>
      <c>
        <f>O123/100*I123</f>
      </c>
    </row>
    <row r="124" spans="5:5" ht="165.75">
      <c r="E124" s="15" t="s">
        <v>1667</v>
      </c>
    </row>
    <row r="125" spans="5:5" ht="165.75">
      <c r="E125" s="15" t="s">
        <v>559</v>
      </c>
    </row>
    <row r="126" spans="1:16" ht="12.75">
      <c r="A126" s="7">
        <v>35</v>
      </c>
      <c s="7" t="s">
        <v>46</v>
      </c>
      <c s="7" t="s">
        <v>1574</v>
      </c>
      <c s="7" t="s">
        <v>58</v>
      </c>
      <c s="7" t="s">
        <v>1575</v>
      </c>
      <c s="7" t="s">
        <v>117</v>
      </c>
      <c s="10">
        <v>105</v>
      </c>
      <c s="14"/>
      <c s="13">
        <f>ROUND((H126*G126),2)</f>
      </c>
      <c r="O126">
        <f>rekapitulace!H8</f>
      </c>
      <c>
        <f>O126/100*I126</f>
      </c>
    </row>
    <row r="127" spans="5:5" ht="25.5">
      <c r="E127" s="15" t="s">
        <v>1671</v>
      </c>
    </row>
    <row r="128" spans="5:5" ht="409.5">
      <c r="E128" s="15" t="s">
        <v>1178</v>
      </c>
    </row>
    <row r="129" spans="1:16" ht="12.75">
      <c r="A129" s="7">
        <v>36</v>
      </c>
      <c s="7" t="s">
        <v>46</v>
      </c>
      <c s="7" t="s">
        <v>581</v>
      </c>
      <c s="7" t="s">
        <v>58</v>
      </c>
      <c s="7" t="s">
        <v>582</v>
      </c>
      <c s="7" t="s">
        <v>207</v>
      </c>
      <c s="10">
        <v>5.25</v>
      </c>
      <c s="14"/>
      <c s="13">
        <f>ROUND((H129*G129),2)</f>
      </c>
      <c r="O129">
        <f>rekapitulace!H8</f>
      </c>
      <c>
        <f>O129/100*I129</f>
      </c>
    </row>
    <row r="130" spans="5:5" ht="25.5">
      <c r="E130" s="15" t="s">
        <v>1672</v>
      </c>
    </row>
    <row r="131" spans="5:5" ht="140.25">
      <c r="E131" s="15" t="s">
        <v>584</v>
      </c>
    </row>
    <row r="132" spans="1:16" ht="12.75" customHeight="1">
      <c r="A132" s="16"/>
      <c s="16"/>
      <c s="16" t="s">
        <v>39</v>
      </c>
      <c s="16"/>
      <c s="16" t="s">
        <v>510</v>
      </c>
      <c s="16"/>
      <c s="16"/>
      <c s="16"/>
      <c s="16">
        <f>SUM(I105:I131)</f>
      </c>
      <c r="P132">
        <f>ROUND(SUM(P105:P131),2)</f>
      </c>
    </row>
    <row r="134" spans="1:9" ht="12.75" customHeight="1">
      <c r="A134" s="9"/>
      <c s="9"/>
      <c s="9" t="s">
        <v>42</v>
      </c>
      <c s="9"/>
      <c s="9" t="s">
        <v>200</v>
      </c>
      <c s="9"/>
      <c s="11"/>
      <c s="9"/>
      <c s="11"/>
    </row>
    <row r="135" spans="1:16" ht="12.75">
      <c r="A135" s="7">
        <v>37</v>
      </c>
      <c s="7" t="s">
        <v>46</v>
      </c>
      <c s="7" t="s">
        <v>585</v>
      </c>
      <c s="7" t="s">
        <v>58</v>
      </c>
      <c s="7" t="s">
        <v>1673</v>
      </c>
      <c s="7" t="s">
        <v>207</v>
      </c>
      <c s="10">
        <v>12</v>
      </c>
      <c s="14"/>
      <c s="13">
        <f>ROUND((H135*G135),2)</f>
      </c>
      <c r="O135">
        <f>rekapitulace!H8</f>
      </c>
      <c>
        <f>O135/100*I135</f>
      </c>
    </row>
    <row r="136" spans="5:5" ht="25.5">
      <c r="E136" s="15" t="s">
        <v>1674</v>
      </c>
    </row>
    <row r="137" spans="5:5" ht="409.5">
      <c r="E137" s="15" t="s">
        <v>1342</v>
      </c>
    </row>
    <row r="138" spans="1:16" ht="12.75">
      <c r="A138" s="7">
        <v>38</v>
      </c>
      <c s="7" t="s">
        <v>46</v>
      </c>
      <c s="7" t="s">
        <v>598</v>
      </c>
      <c s="7" t="s">
        <v>58</v>
      </c>
      <c s="7" t="s">
        <v>1675</v>
      </c>
      <c s="7" t="s">
        <v>73</v>
      </c>
      <c s="10">
        <v>3</v>
      </c>
      <c s="14"/>
      <c s="13">
        <f>ROUND((H138*G138),2)</f>
      </c>
      <c r="O138">
        <f>rekapitulace!H8</f>
      </c>
      <c>
        <f>O138/100*I138</f>
      </c>
    </row>
    <row r="139" spans="5:5" ht="25.5">
      <c r="E139" s="15" t="s">
        <v>600</v>
      </c>
    </row>
    <row r="140" spans="5:5" ht="409.5">
      <c r="E140" s="15" t="s">
        <v>1357</v>
      </c>
    </row>
    <row r="141" spans="1:16" ht="12.75">
      <c r="A141" s="7">
        <v>39</v>
      </c>
      <c s="7" t="s">
        <v>46</v>
      </c>
      <c s="7" t="s">
        <v>602</v>
      </c>
      <c s="7" t="s">
        <v>58</v>
      </c>
      <c s="7" t="s">
        <v>1580</v>
      </c>
      <c s="7" t="s">
        <v>73</v>
      </c>
      <c s="10">
        <v>1</v>
      </c>
      <c s="14"/>
      <c s="13">
        <f>ROUND((H141*G141),2)</f>
      </c>
      <c r="O141">
        <f>rekapitulace!H8</f>
      </c>
      <c>
        <f>O141/100*I141</f>
      </c>
    </row>
    <row r="142" spans="5:5" ht="25.5">
      <c r="E142" s="15" t="s">
        <v>50</v>
      </c>
    </row>
    <row r="143" spans="5:5" ht="409.5">
      <c r="E143" s="15" t="s">
        <v>1358</v>
      </c>
    </row>
    <row r="144" spans="1:16" ht="12.75">
      <c r="A144" s="7">
        <v>40</v>
      </c>
      <c s="7" t="s">
        <v>46</v>
      </c>
      <c s="7" t="s">
        <v>620</v>
      </c>
      <c s="7" t="s">
        <v>58</v>
      </c>
      <c s="7" t="s">
        <v>1676</v>
      </c>
      <c s="7" t="s">
        <v>73</v>
      </c>
      <c s="10">
        <v>1</v>
      </c>
      <c s="14"/>
      <c s="13">
        <f>ROUND((H144*G144),2)</f>
      </c>
      <c r="O144">
        <f>rekapitulace!H8</f>
      </c>
      <c>
        <f>O144/100*I144</f>
      </c>
    </row>
    <row r="145" spans="5:5" ht="25.5">
      <c r="E145" s="15" t="s">
        <v>50</v>
      </c>
    </row>
    <row r="146" spans="5:5" ht="395.25">
      <c r="E146" s="15" t="s">
        <v>613</v>
      </c>
    </row>
    <row r="147" spans="1:16" ht="12.75">
      <c r="A147" s="7">
        <v>41</v>
      </c>
      <c s="7" t="s">
        <v>46</v>
      </c>
      <c s="7" t="s">
        <v>626</v>
      </c>
      <c s="7" t="s">
        <v>58</v>
      </c>
      <c s="7" t="s">
        <v>627</v>
      </c>
      <c s="7" t="s">
        <v>130</v>
      </c>
      <c s="10">
        <v>11.788</v>
      </c>
      <c s="14"/>
      <c s="13">
        <f>ROUND((H147*G147),2)</f>
      </c>
      <c r="O147">
        <f>rekapitulace!H8</f>
      </c>
      <c>
        <f>O147/100*I147</f>
      </c>
    </row>
    <row r="148" spans="5:5" ht="63.75">
      <c r="E148" s="15" t="s">
        <v>1677</v>
      </c>
    </row>
    <row r="149" spans="5:5" ht="409.5">
      <c r="E149" s="15" t="s">
        <v>191</v>
      </c>
    </row>
    <row r="150" spans="1:16" ht="12.75" customHeight="1">
      <c r="A150" s="16"/>
      <c s="16"/>
      <c s="16" t="s">
        <v>42</v>
      </c>
      <c s="16"/>
      <c s="16" t="s">
        <v>200</v>
      </c>
      <c s="16"/>
      <c s="16"/>
      <c s="16"/>
      <c s="16">
        <f>SUM(I135:I149)</f>
      </c>
      <c r="P150">
        <f>ROUND(SUM(P135:P149),2)</f>
      </c>
    </row>
    <row r="152" spans="1:9" ht="12.75" customHeight="1">
      <c r="A152" s="9"/>
      <c s="9"/>
      <c s="9" t="s">
        <v>43</v>
      </c>
      <c s="9"/>
      <c s="9" t="s">
        <v>204</v>
      </c>
      <c s="9"/>
      <c s="11"/>
      <c s="9"/>
      <c s="11"/>
    </row>
    <row r="153" spans="1:16" ht="12.75">
      <c r="A153" s="7">
        <v>42</v>
      </c>
      <c s="7" t="s">
        <v>46</v>
      </c>
      <c s="7" t="s">
        <v>667</v>
      </c>
      <c s="7" t="s">
        <v>58</v>
      </c>
      <c s="7" t="s">
        <v>1678</v>
      </c>
      <c s="7" t="s">
        <v>130</v>
      </c>
      <c s="10">
        <v>7.56</v>
      </c>
      <c s="14"/>
      <c s="13">
        <f>ROUND((H153*G153),2)</f>
      </c>
      <c r="O153">
        <f>rekapitulace!H8</f>
      </c>
      <c>
        <f>O153/100*I153</f>
      </c>
    </row>
    <row r="154" spans="5:5" ht="38.25">
      <c r="E154" s="15" t="s">
        <v>1679</v>
      </c>
    </row>
    <row r="155" spans="5:5" ht="242.25">
      <c r="E155" s="15" t="s">
        <v>1680</v>
      </c>
    </row>
    <row r="156" spans="1:16" ht="12.75">
      <c r="A156" s="7">
        <v>43</v>
      </c>
      <c s="7" t="s">
        <v>46</v>
      </c>
      <c s="7" t="s">
        <v>675</v>
      </c>
      <c s="7" t="s">
        <v>58</v>
      </c>
      <c s="7" t="s">
        <v>1531</v>
      </c>
      <c s="7" t="s">
        <v>207</v>
      </c>
      <c s="10">
        <v>172</v>
      </c>
      <c s="14"/>
      <c s="13">
        <f>ROUND((H156*G156),2)</f>
      </c>
      <c r="O156">
        <f>rekapitulace!H8</f>
      </c>
      <c>
        <f>O156/100*I156</f>
      </c>
    </row>
    <row r="157" spans="5:5" ht="38.25">
      <c r="E157" s="15" t="s">
        <v>1681</v>
      </c>
    </row>
    <row r="158" spans="5:5" ht="255">
      <c r="E158" s="15" t="s">
        <v>1197</v>
      </c>
    </row>
    <row r="159" spans="1:16" ht="12.75">
      <c r="A159" s="7">
        <v>44</v>
      </c>
      <c s="7" t="s">
        <v>46</v>
      </c>
      <c s="7" t="s">
        <v>691</v>
      </c>
      <c s="7" t="s">
        <v>58</v>
      </c>
      <c s="7" t="s">
        <v>1682</v>
      </c>
      <c s="7" t="s">
        <v>207</v>
      </c>
      <c s="10">
        <v>5.25</v>
      </c>
      <c s="14"/>
      <c s="13">
        <f>ROUND((H159*G159),2)</f>
      </c>
      <c r="O159">
        <f>rekapitulace!H8</f>
      </c>
      <c>
        <f>O159/100*I159</f>
      </c>
    </row>
    <row r="160" spans="5:5" ht="25.5">
      <c r="E160" s="15" t="s">
        <v>1672</v>
      </c>
    </row>
    <row r="161" spans="5:5" ht="140.25">
      <c r="E161" s="15" t="s">
        <v>693</v>
      </c>
    </row>
    <row r="162" spans="1:16" ht="12.75">
      <c r="A162" s="7">
        <v>45</v>
      </c>
      <c s="7" t="s">
        <v>46</v>
      </c>
      <c s="7" t="s">
        <v>694</v>
      </c>
      <c s="7" t="s">
        <v>58</v>
      </c>
      <c s="7" t="s">
        <v>695</v>
      </c>
      <c s="7" t="s">
        <v>207</v>
      </c>
      <c s="10">
        <v>71</v>
      </c>
      <c s="14"/>
      <c s="13">
        <f>ROUND((H162*G162),2)</f>
      </c>
      <c r="O162">
        <f>rekapitulace!H8</f>
      </c>
      <c>
        <f>O162/100*I162</f>
      </c>
    </row>
    <row r="163" spans="5:5" ht="25.5">
      <c r="E163" s="15" t="s">
        <v>1635</v>
      </c>
    </row>
    <row r="164" spans="5:5" ht="242.25">
      <c r="E164" s="15" t="s">
        <v>697</v>
      </c>
    </row>
    <row r="165" spans="1:16" ht="12.75">
      <c r="A165" s="7">
        <v>46</v>
      </c>
      <c s="7" t="s">
        <v>46</v>
      </c>
      <c s="7" t="s">
        <v>698</v>
      </c>
      <c s="7" t="s">
        <v>58</v>
      </c>
      <c s="7" t="s">
        <v>699</v>
      </c>
      <c s="7" t="s">
        <v>207</v>
      </c>
      <c s="10">
        <v>71</v>
      </c>
      <c s="14"/>
      <c s="13">
        <f>ROUND((H165*G165),2)</f>
      </c>
      <c r="O165">
        <f>rekapitulace!H8</f>
      </c>
      <c>
        <f>O165/100*I165</f>
      </c>
    </row>
    <row r="166" spans="5:5" ht="25.5">
      <c r="E166" s="15" t="s">
        <v>1635</v>
      </c>
    </row>
    <row r="167" spans="5:5" ht="204">
      <c r="E167" s="15" t="s">
        <v>700</v>
      </c>
    </row>
    <row r="168" spans="1:16" ht="12.75" customHeight="1">
      <c r="A168" s="16"/>
      <c s="16"/>
      <c s="16" t="s">
        <v>43</v>
      </c>
      <c s="16"/>
      <c s="16" t="s">
        <v>204</v>
      </c>
      <c s="16"/>
      <c s="16"/>
      <c s="16"/>
      <c s="16">
        <f>SUM(I153:I167)</f>
      </c>
      <c r="P168">
        <f>ROUND(SUM(P153:P167),2)</f>
      </c>
    </row>
    <row r="170" spans="1:16" ht="12.75" customHeight="1">
      <c r="A170" s="16"/>
      <c s="16"/>
      <c s="16"/>
      <c s="16"/>
      <c s="16" t="s">
        <v>105</v>
      </c>
      <c s="16"/>
      <c s="16"/>
      <c s="16"/>
      <c s="16">
        <f>+I21+I87+I96+I102+I132+I150+I168</f>
      </c>
      <c r="P170">
        <f>+P21+P87+P96+P102+P132+P150+P168</f>
      </c>
    </row>
    <row r="172" spans="1:9" ht="12.75" customHeight="1">
      <c r="A172" s="9" t="s">
        <v>106</v>
      </c>
      <c s="9"/>
      <c s="9"/>
      <c s="9"/>
      <c s="9"/>
      <c s="9"/>
      <c s="9"/>
      <c s="9"/>
      <c s="9"/>
    </row>
    <row r="173" spans="1:9" ht="12.75" customHeight="1">
      <c r="A173" s="9"/>
      <c s="9"/>
      <c s="9"/>
      <c s="9"/>
      <c s="9" t="s">
        <v>107</v>
      </c>
      <c s="9"/>
      <c s="9"/>
      <c s="9"/>
      <c s="9"/>
    </row>
    <row r="174" spans="1:16" ht="12.75" customHeight="1">
      <c r="A174" s="16"/>
      <c s="16"/>
      <c s="16"/>
      <c s="16"/>
      <c s="16" t="s">
        <v>108</v>
      </c>
      <c s="16"/>
      <c s="16"/>
      <c s="16"/>
      <c s="16">
        <v>0</v>
      </c>
      <c r="P174">
        <v>0</v>
      </c>
    </row>
    <row r="175" spans="1:9" ht="12.75" customHeight="1">
      <c r="A175" s="16"/>
      <c s="16"/>
      <c s="16"/>
      <c s="16"/>
      <c s="16" t="s">
        <v>109</v>
      </c>
      <c s="16"/>
      <c s="16"/>
      <c s="16"/>
      <c s="16"/>
    </row>
    <row r="176" spans="1:16" ht="12.75" customHeight="1">
      <c r="A176" s="16"/>
      <c s="16"/>
      <c s="16"/>
      <c s="16"/>
      <c s="16" t="s">
        <v>110</v>
      </c>
      <c s="16"/>
      <c s="16"/>
      <c s="16"/>
      <c s="16">
        <v>0</v>
      </c>
      <c r="P176">
        <v>0</v>
      </c>
    </row>
    <row r="177" spans="1:16" ht="12.75" customHeight="1">
      <c r="A177" s="16"/>
      <c s="16"/>
      <c s="16"/>
      <c s="16"/>
      <c s="16" t="s">
        <v>111</v>
      </c>
      <c s="16"/>
      <c s="16"/>
      <c s="16"/>
      <c s="16">
        <f>I174+I176</f>
      </c>
      <c r="P177">
        <f>P174+P176</f>
      </c>
    </row>
    <row r="179" spans="1:16" ht="12.75" customHeight="1">
      <c r="A179" s="16"/>
      <c s="16"/>
      <c s="16"/>
      <c s="16"/>
      <c s="16" t="s">
        <v>111</v>
      </c>
      <c s="16"/>
      <c s="16"/>
      <c s="16"/>
      <c s="16">
        <f>I170+I177</f>
      </c>
      <c r="P179">
        <f>P170+P177</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21.xml><?xml version="1.0" encoding="utf-8"?>
<worksheet xmlns="http://schemas.openxmlformats.org/spreadsheetml/2006/main" xmlns:r="http://schemas.openxmlformats.org/officeDocument/2006/relationships">
  <sheetPr>
    <pageSetUpPr fitToPage="1"/>
  </sheetPr>
  <dimension ref="A1:P230"/>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1683</v>
      </c>
      <c s="5"/>
      <c s="5" t="s">
        <v>1684</v>
      </c>
    </row>
    <row r="6" spans="1:5" ht="12.75" customHeight="1">
      <c r="A6" t="s">
        <v>17</v>
      </c>
      <c r="C6" s="5" t="s">
        <v>1683</v>
      </c>
      <c s="5"/>
      <c s="5" t="s">
        <v>1684</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25</v>
      </c>
      <c s="9"/>
      <c s="9" t="s">
        <v>114</v>
      </c>
      <c s="9"/>
      <c s="11"/>
      <c s="9"/>
      <c s="11"/>
    </row>
    <row r="12" spans="1:16" ht="12.75">
      <c r="A12" s="7">
        <v>1</v>
      </c>
      <c s="7" t="s">
        <v>46</v>
      </c>
      <c s="7" t="s">
        <v>319</v>
      </c>
      <c s="7" t="s">
        <v>58</v>
      </c>
      <c s="7" t="s">
        <v>733</v>
      </c>
      <c s="7" t="s">
        <v>207</v>
      </c>
      <c s="10">
        <v>128</v>
      </c>
      <c s="14"/>
      <c s="13">
        <f>ROUND((H12*G12),2)</f>
      </c>
      <c r="O12">
        <f>rekapitulace!H8</f>
      </c>
      <c>
        <f>O12/100*I12</f>
      </c>
    </row>
    <row r="13" spans="5:5" ht="140.25">
      <c r="E13" s="15" t="s">
        <v>1685</v>
      </c>
    </row>
    <row r="14" spans="5:5" ht="165.75">
      <c r="E14" s="15" t="s">
        <v>322</v>
      </c>
    </row>
    <row r="15" spans="1:16" ht="12.75">
      <c r="A15" s="7">
        <v>2</v>
      </c>
      <c s="7" t="s">
        <v>46</v>
      </c>
      <c s="7" t="s">
        <v>323</v>
      </c>
      <c s="7" t="s">
        <v>25</v>
      </c>
      <c s="7" t="s">
        <v>324</v>
      </c>
      <c s="7" t="s">
        <v>130</v>
      </c>
      <c s="10">
        <v>4516</v>
      </c>
      <c s="14"/>
      <c s="13">
        <f>ROUND((H15*G15),2)</f>
      </c>
      <c r="O15">
        <f>rekapitulace!H8</f>
      </c>
      <c>
        <f>O15/100*I15</f>
      </c>
    </row>
    <row r="16" spans="5:5" ht="51">
      <c r="E16" s="15" t="s">
        <v>1686</v>
      </c>
    </row>
    <row r="17" spans="5:5" ht="409.5">
      <c r="E17" s="15" t="s">
        <v>1076</v>
      </c>
    </row>
    <row r="18" spans="1:16" ht="12.75">
      <c r="A18" s="7">
        <v>3</v>
      </c>
      <c s="7" t="s">
        <v>46</v>
      </c>
      <c s="7" t="s">
        <v>323</v>
      </c>
      <c s="7" t="s">
        <v>36</v>
      </c>
      <c s="7" t="s">
        <v>327</v>
      </c>
      <c s="7" t="s">
        <v>130</v>
      </c>
      <c s="10">
        <v>418</v>
      </c>
      <c s="14"/>
      <c s="13">
        <f>ROUND((H18*G18),2)</f>
      </c>
      <c r="O18">
        <f>rekapitulace!H8</f>
      </c>
      <c>
        <f>O18/100*I18</f>
      </c>
    </row>
    <row r="19" spans="5:5" ht="25.5">
      <c r="E19" s="15" t="s">
        <v>1687</v>
      </c>
    </row>
    <row r="20" spans="5:5" ht="409.5">
      <c r="E20" s="15" t="s">
        <v>1076</v>
      </c>
    </row>
    <row r="21" spans="1:16" ht="12.75">
      <c r="A21" s="7">
        <v>4</v>
      </c>
      <c s="7" t="s">
        <v>46</v>
      </c>
      <c s="7" t="s">
        <v>329</v>
      </c>
      <c s="7" t="s">
        <v>25</v>
      </c>
      <c s="7" t="s">
        <v>1688</v>
      </c>
      <c s="7" t="s">
        <v>130</v>
      </c>
      <c s="10">
        <v>2812.461</v>
      </c>
      <c s="14"/>
      <c s="13">
        <f>ROUND((H21*G21),2)</f>
      </c>
      <c r="O21">
        <f>rekapitulace!H8</f>
      </c>
      <c>
        <f>O21/100*I21</f>
      </c>
    </row>
    <row r="22" spans="5:5" ht="229.5">
      <c r="E22" s="15" t="s">
        <v>1689</v>
      </c>
    </row>
    <row r="23" spans="5:5" ht="409.5">
      <c r="E23" s="15" t="s">
        <v>1081</v>
      </c>
    </row>
    <row r="24" spans="1:16" ht="12.75">
      <c r="A24" s="7">
        <v>5</v>
      </c>
      <c s="7" t="s">
        <v>46</v>
      </c>
      <c s="7" t="s">
        <v>329</v>
      </c>
      <c s="7" t="s">
        <v>36</v>
      </c>
      <c s="7" t="s">
        <v>333</v>
      </c>
      <c s="7" t="s">
        <v>130</v>
      </c>
      <c s="10">
        <v>875</v>
      </c>
      <c s="14"/>
      <c s="13">
        <f>ROUND((H24*G24),2)</f>
      </c>
      <c r="O24">
        <f>rekapitulace!H8</f>
      </c>
      <c>
        <f>O24/100*I24</f>
      </c>
    </row>
    <row r="25" spans="5:5" ht="25.5">
      <c r="E25" s="15" t="s">
        <v>1690</v>
      </c>
    </row>
    <row r="26" spans="5:5" ht="409.5">
      <c r="E26" s="15" t="s">
        <v>1081</v>
      </c>
    </row>
    <row r="27" spans="1:16" ht="12.75">
      <c r="A27" s="7">
        <v>6</v>
      </c>
      <c s="7" t="s">
        <v>46</v>
      </c>
      <c s="7" t="s">
        <v>335</v>
      </c>
      <c s="7" t="s">
        <v>25</v>
      </c>
      <c s="7" t="s">
        <v>336</v>
      </c>
      <c s="7" t="s">
        <v>130</v>
      </c>
      <c s="10">
        <v>648</v>
      </c>
      <c s="14"/>
      <c s="13">
        <f>ROUND((H27*G27),2)</f>
      </c>
      <c r="O27">
        <f>rekapitulace!H8</f>
      </c>
      <c>
        <f>O27/100*I27</f>
      </c>
    </row>
    <row r="28" spans="5:5" ht="25.5">
      <c r="E28" s="15" t="s">
        <v>1691</v>
      </c>
    </row>
    <row r="29" spans="5:5" ht="409.5">
      <c r="E29" s="15" t="s">
        <v>1081</v>
      </c>
    </row>
    <row r="30" spans="1:16" ht="12.75">
      <c r="A30" s="7">
        <v>7</v>
      </c>
      <c s="7" t="s">
        <v>46</v>
      </c>
      <c s="7" t="s">
        <v>142</v>
      </c>
      <c s="7" t="s">
        <v>25</v>
      </c>
      <c s="7" t="s">
        <v>1692</v>
      </c>
      <c s="7" t="s">
        <v>130</v>
      </c>
      <c s="10">
        <v>7383.976</v>
      </c>
      <c s="14"/>
      <c s="13">
        <f>ROUND((H30*G30),2)</f>
      </c>
      <c r="O30">
        <f>rekapitulace!H8</f>
      </c>
      <c>
        <f>O30/100*I30</f>
      </c>
    </row>
    <row r="31" spans="5:5" ht="63.75">
      <c r="E31" s="15" t="s">
        <v>1693</v>
      </c>
    </row>
    <row r="32" spans="5:5" ht="409.5">
      <c r="E32" s="15" t="s">
        <v>145</v>
      </c>
    </row>
    <row r="33" spans="1:16" ht="12.75">
      <c r="A33" s="7">
        <v>8</v>
      </c>
      <c s="7" t="s">
        <v>46</v>
      </c>
      <c s="7" t="s">
        <v>142</v>
      </c>
      <c s="7" t="s">
        <v>36</v>
      </c>
      <c s="7" t="s">
        <v>1694</v>
      </c>
      <c s="7" t="s">
        <v>130</v>
      </c>
      <c s="10">
        <v>3010.75</v>
      </c>
      <c s="14"/>
      <c s="13">
        <f>ROUND((H33*G33),2)</f>
      </c>
      <c r="O33">
        <f>rekapitulace!H8</f>
      </c>
      <c>
        <f>O33/100*I33</f>
      </c>
    </row>
    <row r="34" spans="5:5" ht="204">
      <c r="E34" s="15" t="s">
        <v>1695</v>
      </c>
    </row>
    <row r="35" spans="5:5" ht="409.5">
      <c r="E35" s="15" t="s">
        <v>145</v>
      </c>
    </row>
    <row r="36" spans="1:16" ht="12.75">
      <c r="A36" s="7">
        <v>9</v>
      </c>
      <c s="7" t="s">
        <v>46</v>
      </c>
      <c s="7" t="s">
        <v>142</v>
      </c>
      <c s="7" t="s">
        <v>38</v>
      </c>
      <c s="7" t="s">
        <v>1547</v>
      </c>
      <c s="7" t="s">
        <v>130</v>
      </c>
      <c s="10">
        <v>869.592</v>
      </c>
      <c s="14"/>
      <c s="13">
        <f>ROUND((H36*G36),2)</f>
      </c>
      <c r="O36">
        <f>rekapitulace!H8</f>
      </c>
      <c>
        <f>O36/100*I36</f>
      </c>
    </row>
    <row r="37" spans="5:5" ht="51">
      <c r="E37" s="15" t="s">
        <v>1696</v>
      </c>
    </row>
    <row r="38" spans="5:5" ht="409.5">
      <c r="E38" s="15" t="s">
        <v>145</v>
      </c>
    </row>
    <row r="39" spans="1:16" ht="12.75">
      <c r="A39" s="7">
        <v>10</v>
      </c>
      <c s="7" t="s">
        <v>46</v>
      </c>
      <c s="7" t="s">
        <v>254</v>
      </c>
      <c s="7" t="s">
        <v>25</v>
      </c>
      <c s="7" t="s">
        <v>1697</v>
      </c>
      <c s="7" t="s">
        <v>130</v>
      </c>
      <c s="10">
        <v>2827.978</v>
      </c>
      <c s="14"/>
      <c s="13">
        <f>ROUND((H39*G39),2)</f>
      </c>
      <c r="O39">
        <f>rekapitulace!H8</f>
      </c>
      <c>
        <f>O39/100*I39</f>
      </c>
    </row>
    <row r="40" spans="5:5" ht="165.75">
      <c r="E40" s="15" t="s">
        <v>1698</v>
      </c>
    </row>
    <row r="41" spans="5:5" ht="102">
      <c r="E41" s="15" t="s">
        <v>257</v>
      </c>
    </row>
    <row r="42" spans="1:16" ht="12.75">
      <c r="A42" s="7">
        <v>11</v>
      </c>
      <c s="7" t="s">
        <v>46</v>
      </c>
      <c s="7" t="s">
        <v>254</v>
      </c>
      <c s="7" t="s">
        <v>36</v>
      </c>
      <c s="7" t="s">
        <v>1699</v>
      </c>
      <c s="7" t="s">
        <v>130</v>
      </c>
      <c s="10">
        <v>875</v>
      </c>
      <c s="14"/>
      <c s="13">
        <f>ROUND((H42*G42),2)</f>
      </c>
      <c r="O42">
        <f>rekapitulace!H8</f>
      </c>
      <c>
        <f>O42/100*I42</f>
      </c>
    </row>
    <row r="43" spans="5:5" ht="51">
      <c r="E43" s="15" t="s">
        <v>1700</v>
      </c>
    </row>
    <row r="44" spans="5:5" ht="102">
      <c r="E44" s="15" t="s">
        <v>257</v>
      </c>
    </row>
    <row r="45" spans="1:16" ht="12.75">
      <c r="A45" s="7">
        <v>12</v>
      </c>
      <c s="7" t="s">
        <v>46</v>
      </c>
      <c s="7" t="s">
        <v>258</v>
      </c>
      <c s="7" t="s">
        <v>25</v>
      </c>
      <c s="7" t="s">
        <v>1701</v>
      </c>
      <c s="7" t="s">
        <v>130</v>
      </c>
      <c s="10">
        <v>648</v>
      </c>
      <c s="14"/>
      <c s="13">
        <f>ROUND((H45*G45),2)</f>
      </c>
      <c r="O45">
        <f>rekapitulace!H8</f>
      </c>
      <c>
        <f>O45/100*I45</f>
      </c>
    </row>
    <row r="46" spans="5:5" ht="51">
      <c r="E46" s="15" t="s">
        <v>1702</v>
      </c>
    </row>
    <row r="47" spans="5:5" ht="102">
      <c r="E47" s="15" t="s">
        <v>257</v>
      </c>
    </row>
    <row r="48" spans="1:16" ht="12.75">
      <c r="A48" s="7">
        <v>13</v>
      </c>
      <c s="7" t="s">
        <v>46</v>
      </c>
      <c s="7" t="s">
        <v>385</v>
      </c>
      <c s="7" t="s">
        <v>58</v>
      </c>
      <c s="7" t="s">
        <v>1703</v>
      </c>
      <c s="7" t="s">
        <v>130</v>
      </c>
      <c s="10">
        <v>15.517</v>
      </c>
      <c s="14"/>
      <c s="13">
        <f>ROUND((H48*G48),2)</f>
      </c>
      <c r="O48">
        <f>rekapitulace!H8</f>
      </c>
      <c>
        <f>O48/100*I48</f>
      </c>
    </row>
    <row r="49" spans="5:5" ht="409.5">
      <c r="E49" s="15" t="s">
        <v>1704</v>
      </c>
    </row>
    <row r="50" spans="5:5" ht="409.5">
      <c r="E50" s="15" t="s">
        <v>267</v>
      </c>
    </row>
    <row r="51" spans="1:16" ht="12.75">
      <c r="A51" s="7">
        <v>14</v>
      </c>
      <c s="7" t="s">
        <v>46</v>
      </c>
      <c s="7" t="s">
        <v>397</v>
      </c>
      <c s="7" t="s">
        <v>58</v>
      </c>
      <c s="7" t="s">
        <v>398</v>
      </c>
      <c s="7" t="s">
        <v>130</v>
      </c>
      <c s="10">
        <v>9284.978</v>
      </c>
      <c s="14"/>
      <c s="13">
        <f>ROUND((H51*G51),2)</f>
      </c>
      <c r="O51">
        <f>rekapitulace!H8</f>
      </c>
      <c>
        <f>O51/100*I51</f>
      </c>
    </row>
    <row r="52" spans="5:5" ht="395.25">
      <c r="E52" s="15" t="s">
        <v>1705</v>
      </c>
    </row>
    <row r="53" spans="5:5" ht="409.5">
      <c r="E53" s="15" t="s">
        <v>1103</v>
      </c>
    </row>
    <row r="54" spans="1:16" ht="12.75">
      <c r="A54" s="7">
        <v>15</v>
      </c>
      <c s="7" t="s">
        <v>46</v>
      </c>
      <c s="7" t="s">
        <v>401</v>
      </c>
      <c s="7" t="s">
        <v>58</v>
      </c>
      <c s="7" t="s">
        <v>402</v>
      </c>
      <c s="7" t="s">
        <v>130</v>
      </c>
      <c s="10">
        <v>7383.976</v>
      </c>
      <c s="14"/>
      <c s="13">
        <f>ROUND((H54*G54),2)</f>
      </c>
      <c r="O54">
        <f>rekapitulace!H8</f>
      </c>
      <c>
        <f>O54/100*I54</f>
      </c>
    </row>
    <row r="55" spans="5:5" ht="267.75">
      <c r="E55" s="15" t="s">
        <v>1706</v>
      </c>
    </row>
    <row r="56" spans="5:5" ht="409.5">
      <c r="E56" s="15" t="s">
        <v>1103</v>
      </c>
    </row>
    <row r="57" spans="1:16" ht="12.75">
      <c r="A57" s="7">
        <v>16</v>
      </c>
      <c s="7" t="s">
        <v>46</v>
      </c>
      <c s="7" t="s">
        <v>405</v>
      </c>
      <c s="7" t="s">
        <v>58</v>
      </c>
      <c s="7" t="s">
        <v>406</v>
      </c>
      <c s="7" t="s">
        <v>130</v>
      </c>
      <c s="10">
        <v>3010.75</v>
      </c>
      <c s="14"/>
      <c s="13">
        <f>ROUND((H57*G57),2)</f>
      </c>
      <c r="O57">
        <f>rekapitulace!H8</f>
      </c>
      <c>
        <f>O57/100*I57</f>
      </c>
    </row>
    <row r="58" spans="5:5" ht="204">
      <c r="E58" s="15" t="s">
        <v>1695</v>
      </c>
    </row>
    <row r="59" spans="5:5" ht="409.5">
      <c r="E59" s="15" t="s">
        <v>1103</v>
      </c>
    </row>
    <row r="60" spans="1:16" ht="12.75">
      <c r="A60" s="7">
        <v>17</v>
      </c>
      <c s="7" t="s">
        <v>46</v>
      </c>
      <c s="7" t="s">
        <v>411</v>
      </c>
      <c s="7" t="s">
        <v>58</v>
      </c>
      <c s="7" t="s">
        <v>412</v>
      </c>
      <c s="7" t="s">
        <v>130</v>
      </c>
      <c s="10">
        <v>226</v>
      </c>
      <c s="14"/>
      <c s="13">
        <f>ROUND((H60*G60),2)</f>
      </c>
      <c r="O60">
        <f>rekapitulace!H8</f>
      </c>
      <c>
        <f>O60/100*I60</f>
      </c>
    </row>
    <row r="61" spans="5:5" ht="25.5">
      <c r="E61" s="15" t="s">
        <v>1707</v>
      </c>
    </row>
    <row r="62" spans="5:5" ht="409.5">
      <c r="E62" s="15" t="s">
        <v>1107</v>
      </c>
    </row>
    <row r="63" spans="1:16" ht="12.75">
      <c r="A63" s="7">
        <v>18</v>
      </c>
      <c s="7" t="s">
        <v>46</v>
      </c>
      <c s="7" t="s">
        <v>793</v>
      </c>
      <c s="7" t="s">
        <v>58</v>
      </c>
      <c s="7" t="s">
        <v>1708</v>
      </c>
      <c s="7" t="s">
        <v>130</v>
      </c>
      <c s="10">
        <v>6.4</v>
      </c>
      <c s="14"/>
      <c s="13">
        <f>ROUND((H63*G63),2)</f>
      </c>
      <c r="O63">
        <f>rekapitulace!H8</f>
      </c>
      <c>
        <f>O63/100*I63</f>
      </c>
    </row>
    <row r="64" spans="5:5" ht="38.25">
      <c r="E64" s="15" t="s">
        <v>1709</v>
      </c>
    </row>
    <row r="65" spans="5:5" ht="409.5">
      <c r="E65" s="15" t="s">
        <v>1112</v>
      </c>
    </row>
    <row r="66" spans="1:16" ht="12.75">
      <c r="A66" s="7">
        <v>19</v>
      </c>
      <c s="7" t="s">
        <v>46</v>
      </c>
      <c s="7" t="s">
        <v>272</v>
      </c>
      <c s="7" t="s">
        <v>58</v>
      </c>
      <c s="7" t="s">
        <v>1710</v>
      </c>
      <c s="7" t="s">
        <v>130</v>
      </c>
      <c s="10">
        <v>53.449</v>
      </c>
      <c s="14"/>
      <c s="13">
        <f>ROUND((H66*G66),2)</f>
      </c>
      <c r="O66">
        <f>rekapitulace!H8</f>
      </c>
      <c>
        <f>O66/100*I66</f>
      </c>
    </row>
    <row r="67" spans="5:5" ht="89.25">
      <c r="E67" s="15" t="s">
        <v>1711</v>
      </c>
    </row>
    <row r="68" spans="5:5" ht="409.5">
      <c r="E68" s="15" t="s">
        <v>275</v>
      </c>
    </row>
    <row r="69" spans="1:16" ht="12.75">
      <c r="A69" s="7">
        <v>20</v>
      </c>
      <c s="7" t="s">
        <v>46</v>
      </c>
      <c s="7" t="s">
        <v>427</v>
      </c>
      <c s="7" t="s">
        <v>58</v>
      </c>
      <c s="7" t="s">
        <v>1293</v>
      </c>
      <c s="7" t="s">
        <v>117</v>
      </c>
      <c s="10">
        <v>5629.2</v>
      </c>
      <c s="14"/>
      <c s="13">
        <f>ROUND((H69*G69),2)</f>
      </c>
      <c r="O69">
        <f>rekapitulace!H8</f>
      </c>
      <c>
        <f>O69/100*I69</f>
      </c>
    </row>
    <row r="70" spans="5:5" ht="318.75">
      <c r="E70" s="15" t="s">
        <v>1712</v>
      </c>
    </row>
    <row r="71" spans="5:5" ht="153">
      <c r="E71" s="15" t="s">
        <v>1117</v>
      </c>
    </row>
    <row r="72" spans="1:16" ht="12.75">
      <c r="A72" s="7">
        <v>21</v>
      </c>
      <c s="7" t="s">
        <v>46</v>
      </c>
      <c s="7" t="s">
        <v>435</v>
      </c>
      <c s="7" t="s">
        <v>58</v>
      </c>
      <c s="7" t="s">
        <v>436</v>
      </c>
      <c s="7" t="s">
        <v>117</v>
      </c>
      <c s="10">
        <v>4978.28</v>
      </c>
      <c s="14"/>
      <c s="13">
        <f>ROUND((H72*G72),2)</f>
      </c>
      <c r="O72">
        <f>rekapitulace!H8</f>
      </c>
      <c>
        <f>O72/100*I72</f>
      </c>
    </row>
    <row r="73" spans="5:5" ht="178.5">
      <c r="E73" s="15" t="s">
        <v>1713</v>
      </c>
    </row>
    <row r="74" spans="5:5" ht="204">
      <c r="E74" s="15" t="s">
        <v>1119</v>
      </c>
    </row>
    <row r="75" spans="1:16" ht="12.75">
      <c r="A75" s="7">
        <v>22</v>
      </c>
      <c s="7" t="s">
        <v>46</v>
      </c>
      <c s="7" t="s">
        <v>438</v>
      </c>
      <c s="7" t="s">
        <v>58</v>
      </c>
      <c s="7" t="s">
        <v>439</v>
      </c>
      <c s="7" t="s">
        <v>117</v>
      </c>
      <c s="10">
        <v>819</v>
      </c>
      <c s="14"/>
      <c s="13">
        <f>ROUND((H75*G75),2)</f>
      </c>
      <c r="O75">
        <f>rekapitulace!H8</f>
      </c>
      <c>
        <f>O75/100*I75</f>
      </c>
    </row>
    <row r="76" spans="5:5" ht="25.5">
      <c r="E76" s="15" t="s">
        <v>1714</v>
      </c>
    </row>
    <row r="77" spans="5:5" ht="216.75">
      <c r="E77" s="15" t="s">
        <v>153</v>
      </c>
    </row>
    <row r="78" spans="1:16" ht="12.75">
      <c r="A78" s="7">
        <v>23</v>
      </c>
      <c s="7" t="s">
        <v>46</v>
      </c>
      <c s="7" t="s">
        <v>442</v>
      </c>
      <c s="7" t="s">
        <v>58</v>
      </c>
      <c s="7" t="s">
        <v>809</v>
      </c>
      <c s="7" t="s">
        <v>117</v>
      </c>
      <c s="10">
        <v>5797.28</v>
      </c>
      <c s="14"/>
      <c s="13">
        <f>ROUND((H78*G78),2)</f>
      </c>
      <c r="O78">
        <f>rekapitulace!H8</f>
      </c>
      <c>
        <f>O78/100*I78</f>
      </c>
    </row>
    <row r="79" spans="5:5" ht="51">
      <c r="E79" s="15" t="s">
        <v>1715</v>
      </c>
    </row>
    <row r="80" spans="5:5" ht="255">
      <c r="E80" s="15" t="s">
        <v>445</v>
      </c>
    </row>
    <row r="81" spans="1:16" ht="12.75" customHeight="1">
      <c r="A81" s="16"/>
      <c s="16"/>
      <c s="16" t="s">
        <v>25</v>
      </c>
      <c s="16"/>
      <c s="16" t="s">
        <v>114</v>
      </c>
      <c s="16"/>
      <c s="16"/>
      <c s="16"/>
      <c s="16">
        <f>SUM(I12:I80)</f>
      </c>
      <c r="P81">
        <f>ROUND(SUM(P12:P80),2)</f>
      </c>
    </row>
    <row r="83" spans="1:9" ht="12.75" customHeight="1">
      <c r="A83" s="9"/>
      <c s="9"/>
      <c s="9" t="s">
        <v>36</v>
      </c>
      <c s="9"/>
      <c s="9" t="s">
        <v>241</v>
      </c>
      <c s="9"/>
      <c s="11"/>
      <c s="9"/>
      <c s="11"/>
    </row>
    <row r="84" spans="1:16" ht="12.75">
      <c r="A84" s="7">
        <v>24</v>
      </c>
      <c s="7" t="s">
        <v>46</v>
      </c>
      <c s="7" t="s">
        <v>460</v>
      </c>
      <c s="7" t="s">
        <v>58</v>
      </c>
      <c s="7" t="s">
        <v>461</v>
      </c>
      <c s="7" t="s">
        <v>130</v>
      </c>
      <c s="10">
        <v>1428.3</v>
      </c>
      <c s="14"/>
      <c s="13">
        <f>ROUND((H84*G84),2)</f>
      </c>
      <c r="O84">
        <f>rekapitulace!H8</f>
      </c>
      <c>
        <f>O84/100*I84</f>
      </c>
    </row>
    <row r="85" spans="5:5" ht="38.25">
      <c r="E85" s="15" t="s">
        <v>1716</v>
      </c>
    </row>
    <row r="86" spans="5:5" ht="306">
      <c r="E86" s="15" t="s">
        <v>463</v>
      </c>
    </row>
    <row r="87" spans="1:16" ht="12.75">
      <c r="A87" s="7">
        <v>25</v>
      </c>
      <c s="7" t="s">
        <v>46</v>
      </c>
      <c s="7" t="s">
        <v>839</v>
      </c>
      <c s="7" t="s">
        <v>58</v>
      </c>
      <c s="7" t="s">
        <v>1129</v>
      </c>
      <c s="7" t="s">
        <v>167</v>
      </c>
      <c s="10">
        <v>0.075</v>
      </c>
      <c s="14"/>
      <c s="13">
        <f>ROUND((H87*G87),2)</f>
      </c>
      <c r="O87">
        <f>rekapitulace!H8</f>
      </c>
      <c>
        <f>O87/100*I87</f>
      </c>
    </row>
    <row r="88" spans="5:5" ht="38.25">
      <c r="E88" s="15" t="s">
        <v>1717</v>
      </c>
    </row>
    <row r="89" spans="5:5" ht="409.5">
      <c r="E89" s="15" t="s">
        <v>1128</v>
      </c>
    </row>
    <row r="90" spans="1:16" ht="12.75">
      <c r="A90" s="7">
        <v>26</v>
      </c>
      <c s="7" t="s">
        <v>46</v>
      </c>
      <c s="7" t="s">
        <v>464</v>
      </c>
      <c s="7" t="s">
        <v>58</v>
      </c>
      <c s="7" t="s">
        <v>465</v>
      </c>
      <c s="7" t="s">
        <v>117</v>
      </c>
      <c s="10">
        <v>6489</v>
      </c>
      <c s="14"/>
      <c s="13">
        <f>ROUND((H90*G90),2)</f>
      </c>
      <c r="O90">
        <f>rekapitulace!H8</f>
      </c>
      <c>
        <f>O90/100*I90</f>
      </c>
    </row>
    <row r="91" spans="5:5" ht="127.5">
      <c r="E91" s="15" t="s">
        <v>1718</v>
      </c>
    </row>
    <row r="92" spans="5:5" ht="409.5">
      <c r="E92" s="15" t="s">
        <v>467</v>
      </c>
    </row>
    <row r="93" spans="1:16" ht="12.75">
      <c r="A93" s="7">
        <v>27</v>
      </c>
      <c s="7" t="s">
        <v>46</v>
      </c>
      <c s="7" t="s">
        <v>468</v>
      </c>
      <c s="7" t="s">
        <v>58</v>
      </c>
      <c s="7" t="s">
        <v>469</v>
      </c>
      <c s="7" t="s">
        <v>117</v>
      </c>
      <c s="10">
        <v>924.16</v>
      </c>
      <c s="14"/>
      <c s="13">
        <f>ROUND((H93*G93),2)</f>
      </c>
      <c r="O93">
        <f>rekapitulace!H8</f>
      </c>
      <c>
        <f>O93/100*I93</f>
      </c>
    </row>
    <row r="94" spans="5:5" ht="114.75">
      <c r="E94" s="15" t="s">
        <v>1719</v>
      </c>
    </row>
    <row r="95" spans="5:5" ht="409.5">
      <c r="E95" s="15" t="s">
        <v>471</v>
      </c>
    </row>
    <row r="96" spans="1:16" ht="12.75" customHeight="1">
      <c r="A96" s="16"/>
      <c s="16"/>
      <c s="16" t="s">
        <v>36</v>
      </c>
      <c s="16"/>
      <c s="16" t="s">
        <v>241</v>
      </c>
      <c s="16"/>
      <c s="16"/>
      <c s="16"/>
      <c s="16">
        <f>SUM(I84:I95)</f>
      </c>
      <c r="P96">
        <f>ROUND(SUM(P84:P95),2)</f>
      </c>
    </row>
    <row r="98" spans="1:9" ht="12.75" customHeight="1">
      <c r="A98" s="9"/>
      <c s="9"/>
      <c s="9" t="s">
        <v>38</v>
      </c>
      <c s="9"/>
      <c s="9" t="s">
        <v>192</v>
      </c>
      <c s="9"/>
      <c s="11"/>
      <c s="9"/>
      <c s="11"/>
    </row>
    <row r="99" spans="1:16" ht="12.75">
      <c r="A99" s="7">
        <v>28</v>
      </c>
      <c s="7" t="s">
        <v>46</v>
      </c>
      <c s="7" t="s">
        <v>193</v>
      </c>
      <c s="7" t="s">
        <v>58</v>
      </c>
      <c s="7" t="s">
        <v>1131</v>
      </c>
      <c s="7" t="s">
        <v>130</v>
      </c>
      <c s="10">
        <v>0.394</v>
      </c>
      <c s="14"/>
      <c s="13">
        <f>ROUND((H99*G99),2)</f>
      </c>
      <c r="O99">
        <f>rekapitulace!H8</f>
      </c>
      <c>
        <f>O99/100*I99</f>
      </c>
    </row>
    <row r="100" spans="5:5" ht="63.75">
      <c r="E100" s="15" t="s">
        <v>1720</v>
      </c>
    </row>
    <row r="101" spans="5:5" ht="409.5">
      <c r="E101" s="15" t="s">
        <v>191</v>
      </c>
    </row>
    <row r="102" spans="1:16" ht="12.75">
      <c r="A102" s="7">
        <v>29</v>
      </c>
      <c s="7" t="s">
        <v>46</v>
      </c>
      <c s="7" t="s">
        <v>478</v>
      </c>
      <c s="7" t="s">
        <v>58</v>
      </c>
      <c s="7" t="s">
        <v>867</v>
      </c>
      <c s="7" t="s">
        <v>130</v>
      </c>
      <c s="10">
        <v>40.875</v>
      </c>
      <c s="14"/>
      <c s="13">
        <f>ROUND((H102*G102),2)</f>
      </c>
      <c r="O102">
        <f>rekapitulace!H8</f>
      </c>
      <c>
        <f>O102/100*I102</f>
      </c>
    </row>
    <row r="103" spans="5:5" ht="38.25">
      <c r="E103" s="15" t="s">
        <v>1721</v>
      </c>
    </row>
    <row r="104" spans="5:5" ht="409.5">
      <c r="E104" s="15" t="s">
        <v>191</v>
      </c>
    </row>
    <row r="105" spans="1:16" ht="12.75">
      <c r="A105" s="7">
        <v>30</v>
      </c>
      <c s="7" t="s">
        <v>46</v>
      </c>
      <c s="7" t="s">
        <v>869</v>
      </c>
      <c s="7" t="s">
        <v>58</v>
      </c>
      <c s="7" t="s">
        <v>1722</v>
      </c>
      <c s="7" t="s">
        <v>130</v>
      </c>
      <c s="10">
        <v>2.48</v>
      </c>
      <c s="14"/>
      <c s="13">
        <f>ROUND((H105*G105),2)</f>
      </c>
      <c r="O105">
        <f>rekapitulace!H8</f>
      </c>
      <c>
        <f>O105/100*I105</f>
      </c>
    </row>
    <row r="106" spans="5:5" ht="38.25">
      <c r="E106" s="15" t="s">
        <v>1723</v>
      </c>
    </row>
    <row r="107" spans="5:5" ht="409.5">
      <c r="E107" s="15" t="s">
        <v>191</v>
      </c>
    </row>
    <row r="108" spans="1:16" ht="12.75">
      <c r="A108" s="7">
        <v>31</v>
      </c>
      <c s="7" t="s">
        <v>46</v>
      </c>
      <c s="7" t="s">
        <v>488</v>
      </c>
      <c s="7" t="s">
        <v>58</v>
      </c>
      <c s="7" t="s">
        <v>1724</v>
      </c>
      <c s="7" t="s">
        <v>130</v>
      </c>
      <c s="10">
        <v>8.384</v>
      </c>
      <c s="14"/>
      <c s="13">
        <f>ROUND((H108*G108),2)</f>
      </c>
      <c r="O108">
        <f>rekapitulace!H8</f>
      </c>
      <c>
        <f>O108/100*I108</f>
      </c>
    </row>
    <row r="109" spans="5:5" ht="38.25">
      <c r="E109" s="15" t="s">
        <v>1725</v>
      </c>
    </row>
    <row r="110" spans="5:5" ht="306">
      <c r="E110" s="15" t="s">
        <v>463</v>
      </c>
    </row>
    <row r="111" spans="1:16" ht="12.75">
      <c r="A111" s="7">
        <v>32</v>
      </c>
      <c s="7" t="s">
        <v>46</v>
      </c>
      <c s="7" t="s">
        <v>491</v>
      </c>
      <c s="7" t="s">
        <v>58</v>
      </c>
      <c s="7" t="s">
        <v>1726</v>
      </c>
      <c s="7" t="s">
        <v>117</v>
      </c>
      <c s="10">
        <v>2158.37</v>
      </c>
      <c s="14"/>
      <c s="13">
        <f>ROUND((H111*G111),2)</f>
      </c>
      <c r="O111">
        <f>rekapitulace!H8</f>
      </c>
      <c>
        <f>O111/100*I111</f>
      </c>
    </row>
    <row r="112" spans="5:5" ht="409.5">
      <c r="E112" s="15" t="s">
        <v>1727</v>
      </c>
    </row>
    <row r="113" spans="5:5" ht="409.5">
      <c r="E113" s="15" t="s">
        <v>1140</v>
      </c>
    </row>
    <row r="114" spans="1:16" ht="12.75">
      <c r="A114" s="7">
        <v>33</v>
      </c>
      <c s="7" t="s">
        <v>46</v>
      </c>
      <c s="7" t="s">
        <v>495</v>
      </c>
      <c s="7" t="s">
        <v>58</v>
      </c>
      <c s="7" t="s">
        <v>496</v>
      </c>
      <c s="7" t="s">
        <v>130</v>
      </c>
      <c s="10">
        <v>32.7</v>
      </c>
      <c s="14"/>
      <c s="13">
        <f>ROUND((H114*G114),2)</f>
      </c>
      <c r="O114">
        <f>rekapitulace!H8</f>
      </c>
      <c>
        <f>O114/100*I114</f>
      </c>
    </row>
    <row r="115" spans="5:5" ht="38.25">
      <c r="E115" s="15" t="s">
        <v>1728</v>
      </c>
    </row>
    <row r="116" spans="5:5" ht="409.5">
      <c r="E116" s="15" t="s">
        <v>1142</v>
      </c>
    </row>
    <row r="117" spans="1:16" ht="12.75">
      <c r="A117" s="7">
        <v>34</v>
      </c>
      <c s="7" t="s">
        <v>46</v>
      </c>
      <c s="7" t="s">
        <v>499</v>
      </c>
      <c s="7" t="s">
        <v>25</v>
      </c>
      <c s="7" t="s">
        <v>1729</v>
      </c>
      <c s="7" t="s">
        <v>130</v>
      </c>
      <c s="10">
        <v>96.839</v>
      </c>
      <c s="14"/>
      <c s="13">
        <f>ROUND((H117*G117),2)</f>
      </c>
      <c r="O117">
        <f>rekapitulace!H8</f>
      </c>
      <c>
        <f>O117/100*I117</f>
      </c>
    </row>
    <row r="118" spans="5:5" ht="76.5">
      <c r="E118" s="15" t="s">
        <v>1730</v>
      </c>
    </row>
    <row r="119" spans="5:5" ht="409.5">
      <c r="E119" s="15" t="s">
        <v>502</v>
      </c>
    </row>
    <row r="120" spans="1:16" ht="12.75">
      <c r="A120" s="7">
        <v>35</v>
      </c>
      <c s="7" t="s">
        <v>46</v>
      </c>
      <c s="7" t="s">
        <v>499</v>
      </c>
      <c s="7" t="s">
        <v>36</v>
      </c>
      <c s="7" t="s">
        <v>1731</v>
      </c>
      <c s="7" t="s">
        <v>130</v>
      </c>
      <c s="10">
        <v>35.806</v>
      </c>
      <c s="14"/>
      <c s="13">
        <f>ROUND((H120*G120),2)</f>
      </c>
      <c r="O120">
        <f>rekapitulace!H8</f>
      </c>
      <c>
        <f>O120/100*I120</f>
      </c>
    </row>
    <row r="121" spans="5:5" ht="165.75">
      <c r="E121" s="15" t="s">
        <v>1732</v>
      </c>
    </row>
    <row r="122" spans="5:5" ht="409.5">
      <c r="E122" s="15" t="s">
        <v>502</v>
      </c>
    </row>
    <row r="123" spans="1:16" ht="12.75">
      <c r="A123" s="7">
        <v>36</v>
      </c>
      <c s="7" t="s">
        <v>46</v>
      </c>
      <c s="7" t="s">
        <v>507</v>
      </c>
      <c s="7" t="s">
        <v>25</v>
      </c>
      <c s="7" t="s">
        <v>1149</v>
      </c>
      <c s="7" t="s">
        <v>130</v>
      </c>
      <c s="10">
        <v>1.462</v>
      </c>
      <c s="14"/>
      <c s="13">
        <f>ROUND((H123*G123),2)</f>
      </c>
      <c r="O123">
        <f>rekapitulace!H8</f>
      </c>
      <c>
        <f>O123/100*I123</f>
      </c>
    </row>
    <row r="124" spans="5:5" ht="114.75">
      <c r="E124" s="15" t="s">
        <v>1733</v>
      </c>
    </row>
    <row r="125" spans="5:5" ht="409.5">
      <c r="E125" s="15" t="s">
        <v>1151</v>
      </c>
    </row>
    <row r="126" spans="1:16" ht="12.75">
      <c r="A126" s="7">
        <v>37</v>
      </c>
      <c s="7" t="s">
        <v>46</v>
      </c>
      <c s="7" t="s">
        <v>507</v>
      </c>
      <c s="7" t="s">
        <v>36</v>
      </c>
      <c s="7" t="s">
        <v>1734</v>
      </c>
      <c s="7" t="s">
        <v>130</v>
      </c>
      <c s="10">
        <v>5.76</v>
      </c>
      <c s="14"/>
      <c s="13">
        <f>ROUND((H126*G126),2)</f>
      </c>
      <c r="O126">
        <f>rekapitulace!H8</f>
      </c>
      <c>
        <f>O126/100*I126</f>
      </c>
    </row>
    <row r="127" spans="5:5" ht="165.75">
      <c r="E127" s="15" t="s">
        <v>1735</v>
      </c>
    </row>
    <row r="128" spans="5:5" ht="409.5">
      <c r="E128" s="15" t="s">
        <v>1151</v>
      </c>
    </row>
    <row r="129" spans="1:16" ht="12.75">
      <c r="A129" s="7">
        <v>38</v>
      </c>
      <c s="7" t="s">
        <v>46</v>
      </c>
      <c s="7" t="s">
        <v>1154</v>
      </c>
      <c s="7" t="s">
        <v>58</v>
      </c>
      <c s="7" t="s">
        <v>1155</v>
      </c>
      <c s="7" t="s">
        <v>130</v>
      </c>
      <c s="10">
        <v>5.009</v>
      </c>
      <c s="14"/>
      <c s="13">
        <f>ROUND((H129*G129),2)</f>
      </c>
      <c r="O129">
        <f>rekapitulace!H8</f>
      </c>
      <c>
        <f>O129/100*I129</f>
      </c>
    </row>
    <row r="130" spans="5:5" ht="89.25">
      <c r="E130" s="15" t="s">
        <v>1736</v>
      </c>
    </row>
    <row r="131" spans="5:5" ht="409.5">
      <c r="E131" s="15" t="s">
        <v>1157</v>
      </c>
    </row>
    <row r="132" spans="1:16" ht="12.75" customHeight="1">
      <c r="A132" s="16"/>
      <c s="16"/>
      <c s="16" t="s">
        <v>38</v>
      </c>
      <c s="16"/>
      <c s="16" t="s">
        <v>192</v>
      </c>
      <c s="16"/>
      <c s="16"/>
      <c s="16"/>
      <c s="16">
        <f>SUM(I99:I131)</f>
      </c>
      <c r="P132">
        <f>ROUND(SUM(P99:P131),2)</f>
      </c>
    </row>
    <row r="134" spans="1:9" ht="12.75" customHeight="1">
      <c r="A134" s="9"/>
      <c s="9"/>
      <c s="9" t="s">
        <v>39</v>
      </c>
      <c s="9"/>
      <c s="9" t="s">
        <v>510</v>
      </c>
      <c s="9"/>
      <c s="11"/>
      <c s="9"/>
      <c s="11"/>
    </row>
    <row r="135" spans="1:16" ht="12.75">
      <c r="A135" s="7">
        <v>39</v>
      </c>
      <c s="7" t="s">
        <v>46</v>
      </c>
      <c s="7" t="s">
        <v>515</v>
      </c>
      <c s="7" t="s">
        <v>58</v>
      </c>
      <c s="7" t="s">
        <v>894</v>
      </c>
      <c s="7" t="s">
        <v>130</v>
      </c>
      <c s="10">
        <v>743.145</v>
      </c>
      <c s="14"/>
      <c s="13">
        <f>ROUND((H135*G135),2)</f>
      </c>
      <c r="O135">
        <f>rekapitulace!H8</f>
      </c>
      <c>
        <f>O135/100*I135</f>
      </c>
    </row>
    <row r="136" spans="5:5" ht="140.25">
      <c r="E136" s="15" t="s">
        <v>1737</v>
      </c>
    </row>
    <row r="137" spans="5:5" ht="409.5">
      <c r="E137" s="15" t="s">
        <v>514</v>
      </c>
    </row>
    <row r="138" spans="1:16" ht="12.75">
      <c r="A138" s="7">
        <v>40</v>
      </c>
      <c s="7" t="s">
        <v>46</v>
      </c>
      <c s="7" t="s">
        <v>518</v>
      </c>
      <c s="7" t="s">
        <v>58</v>
      </c>
      <c s="7" t="s">
        <v>896</v>
      </c>
      <c s="7" t="s">
        <v>130</v>
      </c>
      <c s="10">
        <v>1044</v>
      </c>
      <c s="14"/>
      <c s="13">
        <f>ROUND((H138*G138),2)</f>
      </c>
      <c r="O138">
        <f>rekapitulace!H8</f>
      </c>
      <c>
        <f>O138/100*I138</f>
      </c>
    </row>
    <row r="139" spans="5:5" ht="38.25">
      <c r="E139" s="15" t="s">
        <v>1738</v>
      </c>
    </row>
    <row r="140" spans="5:5" ht="331.5">
      <c r="E140" s="15" t="s">
        <v>521</v>
      </c>
    </row>
    <row r="141" spans="1:16" ht="12.75">
      <c r="A141" s="7">
        <v>41</v>
      </c>
      <c s="7" t="s">
        <v>46</v>
      </c>
      <c s="7" t="s">
        <v>533</v>
      </c>
      <c s="7" t="s">
        <v>58</v>
      </c>
      <c s="7" t="s">
        <v>900</v>
      </c>
      <c s="7" t="s">
        <v>117</v>
      </c>
      <c s="10">
        <v>436</v>
      </c>
      <c s="14"/>
      <c s="13">
        <f>ROUND((H141*G141),2)</f>
      </c>
      <c r="O141">
        <f>rekapitulace!H8</f>
      </c>
      <c>
        <f>O141/100*I141</f>
      </c>
    </row>
    <row r="142" spans="5:5" ht="25.5">
      <c r="E142" s="15" t="s">
        <v>1739</v>
      </c>
    </row>
    <row r="143" spans="5:5" ht="267.75">
      <c r="E143" s="15" t="s">
        <v>536</v>
      </c>
    </row>
    <row r="144" spans="1:16" ht="12.75">
      <c r="A144" s="7">
        <v>42</v>
      </c>
      <c s="7" t="s">
        <v>46</v>
      </c>
      <c s="7" t="s">
        <v>537</v>
      </c>
      <c s="7" t="s">
        <v>58</v>
      </c>
      <c s="7" t="s">
        <v>1740</v>
      </c>
      <c s="7" t="s">
        <v>117</v>
      </c>
      <c s="10">
        <v>4147</v>
      </c>
      <c s="14"/>
      <c s="13">
        <f>ROUND((H144*G144),2)</f>
      </c>
      <c r="O144">
        <f>rekapitulace!H8</f>
      </c>
      <c>
        <f>O144/100*I144</f>
      </c>
    </row>
    <row r="145" spans="5:5" ht="38.25">
      <c r="E145" s="15" t="s">
        <v>1741</v>
      </c>
    </row>
    <row r="146" spans="5:5" ht="357">
      <c r="E146" s="15" t="s">
        <v>540</v>
      </c>
    </row>
    <row r="147" spans="1:16" ht="12.75">
      <c r="A147" s="7">
        <v>43</v>
      </c>
      <c s="7" t="s">
        <v>46</v>
      </c>
      <c s="7" t="s">
        <v>541</v>
      </c>
      <c s="7" t="s">
        <v>58</v>
      </c>
      <c s="7" t="s">
        <v>542</v>
      </c>
      <c s="7" t="s">
        <v>117</v>
      </c>
      <c s="10">
        <v>7784.74</v>
      </c>
      <c s="14"/>
      <c s="13">
        <f>ROUND((H147*G147),2)</f>
      </c>
      <c r="O147">
        <f>rekapitulace!H8</f>
      </c>
      <c>
        <f>O147/100*I147</f>
      </c>
    </row>
    <row r="148" spans="5:5" ht="63.75">
      <c r="E148" s="15" t="s">
        <v>1742</v>
      </c>
    </row>
    <row r="149" spans="5:5" ht="357">
      <c r="E149" s="15" t="s">
        <v>540</v>
      </c>
    </row>
    <row r="150" spans="1:16" ht="12.75">
      <c r="A150" s="7">
        <v>44</v>
      </c>
      <c s="7" t="s">
        <v>46</v>
      </c>
      <c s="7" t="s">
        <v>544</v>
      </c>
      <c s="7" t="s">
        <v>58</v>
      </c>
      <c s="7" t="s">
        <v>545</v>
      </c>
      <c s="7" t="s">
        <v>130</v>
      </c>
      <c s="10">
        <v>269.821</v>
      </c>
      <c s="14"/>
      <c s="13">
        <f>ROUND((H150*G150),2)</f>
      </c>
      <c r="O150">
        <f>rekapitulace!H8</f>
      </c>
      <c>
        <f>O150/100*I150</f>
      </c>
    </row>
    <row r="151" spans="5:5" ht="38.25">
      <c r="E151" s="15" t="s">
        <v>1743</v>
      </c>
    </row>
    <row r="152" spans="5:5" ht="409.5">
      <c r="E152" s="15" t="s">
        <v>547</v>
      </c>
    </row>
    <row r="153" spans="1:16" ht="12.75">
      <c r="A153" s="7">
        <v>45</v>
      </c>
      <c s="7" t="s">
        <v>46</v>
      </c>
      <c s="7" t="s">
        <v>548</v>
      </c>
      <c s="7" t="s">
        <v>58</v>
      </c>
      <c s="7" t="s">
        <v>549</v>
      </c>
      <c s="7" t="s">
        <v>130</v>
      </c>
      <c s="10">
        <v>235.81</v>
      </c>
      <c s="14"/>
      <c s="13">
        <f>ROUND((H153*G153),2)</f>
      </c>
      <c r="O153">
        <f>rekapitulace!H8</f>
      </c>
      <c>
        <f>O153/100*I153</f>
      </c>
    </row>
    <row r="154" spans="5:5" ht="38.25">
      <c r="E154" s="15" t="s">
        <v>1744</v>
      </c>
    </row>
    <row r="155" spans="5:5" ht="409.5">
      <c r="E155" s="15" t="s">
        <v>547</v>
      </c>
    </row>
    <row r="156" spans="1:16" ht="12.75">
      <c r="A156" s="7">
        <v>46</v>
      </c>
      <c s="7" t="s">
        <v>46</v>
      </c>
      <c s="7" t="s">
        <v>551</v>
      </c>
      <c s="7" t="s">
        <v>58</v>
      </c>
      <c s="7" t="s">
        <v>552</v>
      </c>
      <c s="7" t="s">
        <v>130</v>
      </c>
      <c s="10">
        <v>151.916</v>
      </c>
      <c s="14"/>
      <c s="13">
        <f>ROUND((H156*G156),2)</f>
      </c>
      <c r="O156">
        <f>rekapitulace!H8</f>
      </c>
      <c>
        <f>O156/100*I156</f>
      </c>
    </row>
    <row r="157" spans="5:5" ht="38.25">
      <c r="E157" s="15" t="s">
        <v>1745</v>
      </c>
    </row>
    <row r="158" spans="5:5" ht="409.5">
      <c r="E158" s="15" t="s">
        <v>547</v>
      </c>
    </row>
    <row r="159" spans="1:16" ht="12.75">
      <c r="A159" s="7">
        <v>47</v>
      </c>
      <c s="7" t="s">
        <v>46</v>
      </c>
      <c s="7" t="s">
        <v>556</v>
      </c>
      <c s="7" t="s">
        <v>58</v>
      </c>
      <c s="7" t="s">
        <v>557</v>
      </c>
      <c s="7" t="s">
        <v>117</v>
      </c>
      <c s="10">
        <v>3779</v>
      </c>
      <c s="14"/>
      <c s="13">
        <f>ROUND((H159*G159),2)</f>
      </c>
      <c r="O159">
        <f>rekapitulace!H8</f>
      </c>
      <c>
        <f>O159/100*I159</f>
      </c>
    </row>
    <row r="160" spans="5:5" ht="38.25">
      <c r="E160" s="15" t="s">
        <v>1746</v>
      </c>
    </row>
    <row r="161" spans="5:5" ht="165.75">
      <c r="E161" s="15" t="s">
        <v>559</v>
      </c>
    </row>
    <row r="162" spans="1:16" ht="12.75">
      <c r="A162" s="7">
        <v>48</v>
      </c>
      <c s="7" t="s">
        <v>46</v>
      </c>
      <c s="7" t="s">
        <v>560</v>
      </c>
      <c s="7" t="s">
        <v>58</v>
      </c>
      <c s="7" t="s">
        <v>1747</v>
      </c>
      <c s="7" t="s">
        <v>117</v>
      </c>
      <c s="10">
        <v>4147</v>
      </c>
      <c s="14"/>
      <c s="13">
        <f>ROUND((H162*G162),2)</f>
      </c>
      <c r="O162">
        <f>rekapitulace!H8</f>
      </c>
      <c>
        <f>O162/100*I162</f>
      </c>
    </row>
    <row r="163" spans="5:5" ht="38.25">
      <c r="E163" s="15" t="s">
        <v>1741</v>
      </c>
    </row>
    <row r="164" spans="5:5" ht="165.75">
      <c r="E164" s="15" t="s">
        <v>559</v>
      </c>
    </row>
    <row r="165" spans="1:16" ht="12.75">
      <c r="A165" s="7">
        <v>49</v>
      </c>
      <c s="7" t="s">
        <v>46</v>
      </c>
      <c s="7" t="s">
        <v>566</v>
      </c>
      <c s="7" t="s">
        <v>58</v>
      </c>
      <c s="7" t="s">
        <v>1748</v>
      </c>
      <c s="7" t="s">
        <v>117</v>
      </c>
      <c s="10">
        <v>119</v>
      </c>
      <c s="14"/>
      <c s="13">
        <f>ROUND((H165*G165),2)</f>
      </c>
      <c r="O165">
        <f>rekapitulace!H8</f>
      </c>
      <c>
        <f>O165/100*I165</f>
      </c>
    </row>
    <row r="166" spans="5:5" ht="25.5">
      <c r="E166" s="15" t="s">
        <v>1025</v>
      </c>
    </row>
    <row r="167" spans="5:5" ht="409.5">
      <c r="E167" s="15" t="s">
        <v>1178</v>
      </c>
    </row>
    <row r="168" spans="1:16" ht="12.75" customHeight="1">
      <c r="A168" s="16"/>
      <c s="16"/>
      <c s="16" t="s">
        <v>39</v>
      </c>
      <c s="16"/>
      <c s="16" t="s">
        <v>510</v>
      </c>
      <c s="16"/>
      <c s="16"/>
      <c s="16"/>
      <c s="16">
        <f>SUM(I135:I167)</f>
      </c>
      <c r="P168">
        <f>ROUND(SUM(P135:P167),2)</f>
      </c>
    </row>
    <row r="170" spans="1:9" ht="12.75" customHeight="1">
      <c r="A170" s="9"/>
      <c s="9"/>
      <c s="9" t="s">
        <v>42</v>
      </c>
      <c s="9"/>
      <c s="9" t="s">
        <v>200</v>
      </c>
      <c s="9"/>
      <c s="11"/>
      <c s="9"/>
      <c s="11"/>
    </row>
    <row r="171" spans="1:16" ht="12.75">
      <c r="A171" s="7">
        <v>50</v>
      </c>
      <c s="7" t="s">
        <v>46</v>
      </c>
      <c s="7" t="s">
        <v>629</v>
      </c>
      <c s="7" t="s">
        <v>58</v>
      </c>
      <c s="7" t="s">
        <v>1749</v>
      </c>
      <c s="7" t="s">
        <v>130</v>
      </c>
      <c s="10">
        <v>5.67</v>
      </c>
      <c s="14"/>
      <c s="13">
        <f>ROUND((H171*G171),2)</f>
      </c>
      <c r="O171">
        <f>rekapitulace!H8</f>
      </c>
      <c>
        <f>O171/100*I171</f>
      </c>
    </row>
    <row r="172" spans="5:5" ht="38.25">
      <c r="E172" s="15" t="s">
        <v>1750</v>
      </c>
    </row>
    <row r="173" spans="5:5" ht="409.5">
      <c r="E173" s="15" t="s">
        <v>191</v>
      </c>
    </row>
    <row r="174" spans="1:16" ht="12.75" customHeight="1">
      <c r="A174" s="16"/>
      <c s="16"/>
      <c s="16" t="s">
        <v>42</v>
      </c>
      <c s="16"/>
      <c s="16" t="s">
        <v>200</v>
      </c>
      <c s="16"/>
      <c s="16"/>
      <c s="16"/>
      <c s="16">
        <f>SUM(I171:I173)</f>
      </c>
      <c r="P174">
        <f>ROUND(SUM(P171:P173),2)</f>
      </c>
    </row>
    <row r="176" spans="1:9" ht="12.75" customHeight="1">
      <c r="A176" s="9"/>
      <c s="9"/>
      <c s="9" t="s">
        <v>43</v>
      </c>
      <c s="9"/>
      <c s="9" t="s">
        <v>204</v>
      </c>
      <c s="9"/>
      <c s="11"/>
      <c s="9"/>
      <c s="11"/>
    </row>
    <row r="177" spans="1:16" ht="12.75">
      <c r="A177" s="7">
        <v>51</v>
      </c>
      <c s="7" t="s">
        <v>46</v>
      </c>
      <c s="7" t="s">
        <v>638</v>
      </c>
      <c s="7" t="s">
        <v>58</v>
      </c>
      <c s="7" t="s">
        <v>1751</v>
      </c>
      <c s="7" t="s">
        <v>207</v>
      </c>
      <c s="10">
        <v>488</v>
      </c>
      <c s="14"/>
      <c s="13">
        <f>ROUND((H177*G177),2)</f>
      </c>
      <c r="O177">
        <f>rekapitulace!H8</f>
      </c>
      <c>
        <f>O177/100*I177</f>
      </c>
    </row>
    <row r="178" spans="5:5" ht="229.5">
      <c r="E178" s="15" t="s">
        <v>1752</v>
      </c>
    </row>
    <row r="179" spans="5:5" ht="409.5">
      <c r="E179" s="15" t="s">
        <v>1753</v>
      </c>
    </row>
    <row r="180" spans="1:16" ht="12.75">
      <c r="A180" s="7">
        <v>52</v>
      </c>
      <c s="7" t="s">
        <v>46</v>
      </c>
      <c s="7" t="s">
        <v>1754</v>
      </c>
      <c s="7" t="s">
        <v>58</v>
      </c>
      <c s="7" t="s">
        <v>1755</v>
      </c>
      <c s="7" t="s">
        <v>207</v>
      </c>
      <c s="10">
        <v>32</v>
      </c>
      <c s="14"/>
      <c s="13">
        <f>ROUND((H180*G180),2)</f>
      </c>
      <c r="O180">
        <f>rekapitulace!H8</f>
      </c>
      <c>
        <f>O180/100*I180</f>
      </c>
    </row>
    <row r="181" spans="5:5" ht="140.25">
      <c r="E181" s="15" t="s">
        <v>1756</v>
      </c>
    </row>
    <row r="182" spans="5:5" ht="409.5">
      <c r="E182" s="15" t="s">
        <v>1753</v>
      </c>
    </row>
    <row r="183" spans="1:16" ht="12.75">
      <c r="A183" s="7">
        <v>53</v>
      </c>
      <c s="7" t="s">
        <v>46</v>
      </c>
      <c s="7" t="s">
        <v>646</v>
      </c>
      <c s="7" t="s">
        <v>58</v>
      </c>
      <c s="7" t="s">
        <v>1365</v>
      </c>
      <c s="7" t="s">
        <v>73</v>
      </c>
      <c s="10">
        <v>25</v>
      </c>
      <c s="14"/>
      <c s="13">
        <f>ROUND((H183*G183),2)</f>
      </c>
      <c r="O183">
        <f>rekapitulace!H8</f>
      </c>
      <c>
        <f>O183/100*I183</f>
      </c>
    </row>
    <row r="184" spans="5:5" ht="25.5">
      <c r="E184" s="15" t="s">
        <v>1757</v>
      </c>
    </row>
    <row r="185" spans="5:5" ht="255">
      <c r="E185" s="15" t="s">
        <v>649</v>
      </c>
    </row>
    <row r="186" spans="1:16" ht="12.75">
      <c r="A186" s="7">
        <v>54</v>
      </c>
      <c s="7" t="s">
        <v>46</v>
      </c>
      <c s="7" t="s">
        <v>650</v>
      </c>
      <c s="7" t="s">
        <v>58</v>
      </c>
      <c s="7" t="s">
        <v>651</v>
      </c>
      <c s="7" t="s">
        <v>73</v>
      </c>
      <c s="10">
        <v>51</v>
      </c>
      <c s="14"/>
      <c s="13">
        <f>ROUND((H186*G186),2)</f>
      </c>
      <c r="O186">
        <f>rekapitulace!H8</f>
      </c>
      <c>
        <f>O186/100*I186</f>
      </c>
    </row>
    <row r="187" spans="5:5" ht="114.75">
      <c r="E187" s="15" t="s">
        <v>1758</v>
      </c>
    </row>
    <row r="188" spans="5:5" ht="255">
      <c r="E188" s="15" t="s">
        <v>649</v>
      </c>
    </row>
    <row r="189" spans="1:16" ht="12.75">
      <c r="A189" s="7">
        <v>55</v>
      </c>
      <c s="7" t="s">
        <v>46</v>
      </c>
      <c s="7" t="s">
        <v>653</v>
      </c>
      <c s="7" t="s">
        <v>58</v>
      </c>
      <c s="7" t="s">
        <v>654</v>
      </c>
      <c s="7" t="s">
        <v>73</v>
      </c>
      <c s="10">
        <v>49</v>
      </c>
      <c s="14"/>
      <c s="13">
        <f>ROUND((H189*G189),2)</f>
      </c>
      <c r="O189">
        <f>rekapitulace!H8</f>
      </c>
      <c>
        <f>O189/100*I189</f>
      </c>
    </row>
    <row r="190" spans="5:5" ht="25.5">
      <c r="E190" s="15" t="s">
        <v>1759</v>
      </c>
    </row>
    <row r="191" spans="5:5" ht="38.25">
      <c r="E191" s="15">
        <v>-2146826259</v>
      </c>
    </row>
    <row r="192" spans="1:16" ht="12.75">
      <c r="A192" s="7">
        <v>56</v>
      </c>
      <c s="7" t="s">
        <v>46</v>
      </c>
      <c s="7" t="s">
        <v>675</v>
      </c>
      <c s="7" t="s">
        <v>58</v>
      </c>
      <c s="7" t="s">
        <v>676</v>
      </c>
      <c s="7" t="s">
        <v>207</v>
      </c>
      <c s="10">
        <v>58</v>
      </c>
      <c s="14"/>
      <c s="13">
        <f>ROUND((H192*G192),2)</f>
      </c>
      <c r="O192">
        <f>rekapitulace!H8</f>
      </c>
      <c>
        <f>O192/100*I192</f>
      </c>
    </row>
    <row r="193" spans="5:5" ht="51">
      <c r="E193" s="15" t="s">
        <v>1760</v>
      </c>
    </row>
    <row r="194" spans="5:5" ht="255">
      <c r="E194" s="15" t="s">
        <v>1197</v>
      </c>
    </row>
    <row r="195" spans="1:16" ht="12.75">
      <c r="A195" s="7">
        <v>57</v>
      </c>
      <c s="7" t="s">
        <v>46</v>
      </c>
      <c s="7" t="s">
        <v>683</v>
      </c>
      <c s="7" t="s">
        <v>58</v>
      </c>
      <c s="7" t="s">
        <v>1005</v>
      </c>
      <c s="7" t="s">
        <v>207</v>
      </c>
      <c s="10">
        <v>70</v>
      </c>
      <c s="14"/>
      <c s="13">
        <f>ROUND((H195*G195),2)</f>
      </c>
      <c r="O195">
        <f>rekapitulace!H8</f>
      </c>
      <c>
        <f>O195/100*I195</f>
      </c>
    </row>
    <row r="196" spans="5:5" ht="51">
      <c r="E196" s="15" t="s">
        <v>1761</v>
      </c>
    </row>
    <row r="197" spans="5:5" ht="255">
      <c r="E197" s="15" t="s">
        <v>1762</v>
      </c>
    </row>
    <row r="198" spans="1:16" ht="12.75">
      <c r="A198" s="7">
        <v>58</v>
      </c>
      <c s="7" t="s">
        <v>46</v>
      </c>
      <c s="7" t="s">
        <v>1199</v>
      </c>
      <c s="7" t="s">
        <v>58</v>
      </c>
      <c s="7" t="s">
        <v>1763</v>
      </c>
      <c s="7" t="s">
        <v>207</v>
      </c>
      <c s="10">
        <v>18.46</v>
      </c>
      <c s="14"/>
      <c s="13">
        <f>ROUND((H198*G198),2)</f>
      </c>
      <c r="O198">
        <f>rekapitulace!H8</f>
      </c>
      <c>
        <f>O198/100*I198</f>
      </c>
    </row>
    <row r="199" spans="5:5" ht="25.5">
      <c r="E199" s="15" t="s">
        <v>1764</v>
      </c>
    </row>
    <row r="200" spans="5:5" ht="344.25">
      <c r="E200" s="15" t="s">
        <v>690</v>
      </c>
    </row>
    <row r="201" spans="1:16" ht="12.75">
      <c r="A201" s="7">
        <v>59</v>
      </c>
      <c s="7" t="s">
        <v>46</v>
      </c>
      <c s="7" t="s">
        <v>1011</v>
      </c>
      <c s="7" t="s">
        <v>58</v>
      </c>
      <c s="7" t="s">
        <v>1765</v>
      </c>
      <c s="7" t="s">
        <v>207</v>
      </c>
      <c s="10">
        <v>16.1</v>
      </c>
      <c s="14"/>
      <c s="13">
        <f>ROUND((H201*G201),2)</f>
      </c>
      <c r="O201">
        <f>rekapitulace!H8</f>
      </c>
      <c>
        <f>O201/100*I201</f>
      </c>
    </row>
    <row r="202" spans="5:5" ht="25.5">
      <c r="E202" s="15" t="s">
        <v>1766</v>
      </c>
    </row>
    <row r="203" spans="5:5" ht="344.25">
      <c r="E203" s="15" t="s">
        <v>690</v>
      </c>
    </row>
    <row r="204" spans="1:16" ht="12.75">
      <c r="A204" s="7">
        <v>60</v>
      </c>
      <c s="7" t="s">
        <v>46</v>
      </c>
      <c s="7" t="s">
        <v>694</v>
      </c>
      <c s="7" t="s">
        <v>58</v>
      </c>
      <c s="7" t="s">
        <v>1017</v>
      </c>
      <c s="7" t="s">
        <v>207</v>
      </c>
      <c s="10">
        <v>128</v>
      </c>
      <c s="14"/>
      <c s="13">
        <f>ROUND((H204*G204),2)</f>
      </c>
      <c r="O204">
        <f>rekapitulace!H8</f>
      </c>
      <c>
        <f>O204/100*I204</f>
      </c>
    </row>
    <row r="205" spans="5:5" ht="140.25">
      <c r="E205" s="15" t="s">
        <v>1685</v>
      </c>
    </row>
    <row r="206" spans="5:5" ht="242.25">
      <c r="E206" s="15" t="s">
        <v>697</v>
      </c>
    </row>
    <row r="207" spans="1:16" ht="12.75">
      <c r="A207" s="7">
        <v>61</v>
      </c>
      <c s="7" t="s">
        <v>46</v>
      </c>
      <c s="7" t="s">
        <v>698</v>
      </c>
      <c s="7" t="s">
        <v>58</v>
      </c>
      <c s="7" t="s">
        <v>699</v>
      </c>
      <c s="7" t="s">
        <v>207</v>
      </c>
      <c s="10">
        <v>128</v>
      </c>
      <c s="14"/>
      <c s="13">
        <f>ROUND((H207*G207),2)</f>
      </c>
      <c r="O207">
        <f>rekapitulace!H8</f>
      </c>
      <c>
        <f>O207/100*I207</f>
      </c>
    </row>
    <row r="208" spans="5:5" ht="140.25">
      <c r="E208" s="15" t="s">
        <v>1685</v>
      </c>
    </row>
    <row r="209" spans="5:5" ht="204">
      <c r="E209" s="15" t="s">
        <v>700</v>
      </c>
    </row>
    <row r="210" spans="1:16" ht="12.75">
      <c r="A210" s="7">
        <v>62</v>
      </c>
      <c s="7" t="s">
        <v>46</v>
      </c>
      <c s="7" t="s">
        <v>1206</v>
      </c>
      <c s="7" t="s">
        <v>58</v>
      </c>
      <c s="7" t="s">
        <v>1207</v>
      </c>
      <c s="7" t="s">
        <v>130</v>
      </c>
      <c s="10">
        <v>0.042</v>
      </c>
      <c s="14"/>
      <c s="13">
        <f>ROUND((H210*G210),2)</f>
      </c>
      <c r="O210">
        <f>rekapitulace!H8</f>
      </c>
      <c>
        <f>O210/100*I210</f>
      </c>
    </row>
    <row r="211" spans="5:5" ht="38.25">
      <c r="E211" s="15" t="s">
        <v>1767</v>
      </c>
    </row>
    <row r="212" spans="5:5" ht="409.5">
      <c r="E212" s="15" t="s">
        <v>1209</v>
      </c>
    </row>
    <row r="213" spans="1:16" ht="12.75">
      <c r="A213" s="7">
        <v>63</v>
      </c>
      <c s="7" t="s">
        <v>46</v>
      </c>
      <c s="7" t="s">
        <v>701</v>
      </c>
      <c s="7" t="s">
        <v>58</v>
      </c>
      <c s="7" t="s">
        <v>1768</v>
      </c>
      <c s="7" t="s">
        <v>207</v>
      </c>
      <c s="10">
        <v>386</v>
      </c>
      <c s="14"/>
      <c s="13">
        <f>ROUND((H213*G213),2)</f>
      </c>
      <c r="O213">
        <f>rekapitulace!H8</f>
      </c>
      <c>
        <f>O213/100*I213</f>
      </c>
    </row>
    <row r="214" spans="5:5" ht="25.5">
      <c r="E214" s="15" t="s">
        <v>1769</v>
      </c>
    </row>
    <row r="215" spans="5:5" ht="409.5">
      <c r="E215" s="15" t="s">
        <v>704</v>
      </c>
    </row>
    <row r="216" spans="1:16" ht="12.75">
      <c r="A216" s="7">
        <v>64</v>
      </c>
      <c s="7" t="s">
        <v>46</v>
      </c>
      <c s="7" t="s">
        <v>1211</v>
      </c>
      <c s="7" t="s">
        <v>58</v>
      </c>
      <c s="7" t="s">
        <v>1212</v>
      </c>
      <c s="7" t="s">
        <v>1213</v>
      </c>
      <c s="10">
        <v>42.54</v>
      </c>
      <c s="14"/>
      <c s="13">
        <f>ROUND((H216*G216),2)</f>
      </c>
      <c r="O216">
        <f>rekapitulace!H8</f>
      </c>
      <c>
        <f>O216/100*I216</f>
      </c>
    </row>
    <row r="217" spans="5:5" ht="38.25">
      <c r="E217" s="15" t="s">
        <v>1770</v>
      </c>
    </row>
    <row r="218" spans="5:5" ht="409.5">
      <c r="E218" s="15" t="s">
        <v>1215</v>
      </c>
    </row>
    <row r="219" spans="1:16" ht="12.75" customHeight="1">
      <c r="A219" s="16"/>
      <c s="16"/>
      <c s="16" t="s">
        <v>43</v>
      </c>
      <c s="16"/>
      <c s="16" t="s">
        <v>204</v>
      </c>
      <c s="16"/>
      <c s="16"/>
      <c s="16"/>
      <c s="16">
        <f>SUM(I177:I218)</f>
      </c>
      <c r="P219">
        <f>ROUND(SUM(P177:P218),2)</f>
      </c>
    </row>
    <row r="221" spans="1:16" ht="12.75" customHeight="1">
      <c r="A221" s="16"/>
      <c s="16"/>
      <c s="16"/>
      <c s="16"/>
      <c s="16" t="s">
        <v>105</v>
      </c>
      <c s="16"/>
      <c s="16"/>
      <c s="16"/>
      <c s="16">
        <f>+I81+I96+I132+I168+I174+I219</f>
      </c>
      <c r="P221">
        <f>+P81+P96+P132+P168+P174+P219</f>
      </c>
    </row>
    <row r="223" spans="1:9" ht="12.75" customHeight="1">
      <c r="A223" s="9" t="s">
        <v>106</v>
      </c>
      <c s="9"/>
      <c s="9"/>
      <c s="9"/>
      <c s="9"/>
      <c s="9"/>
      <c s="9"/>
      <c s="9"/>
      <c s="9"/>
    </row>
    <row r="224" spans="1:9" ht="12.75" customHeight="1">
      <c r="A224" s="9"/>
      <c s="9"/>
      <c s="9"/>
      <c s="9"/>
      <c s="9" t="s">
        <v>107</v>
      </c>
      <c s="9"/>
      <c s="9"/>
      <c s="9"/>
      <c s="9"/>
    </row>
    <row r="225" spans="1:16" ht="12.75" customHeight="1">
      <c r="A225" s="16"/>
      <c s="16"/>
      <c s="16"/>
      <c s="16"/>
      <c s="16" t="s">
        <v>108</v>
      </c>
      <c s="16"/>
      <c s="16"/>
      <c s="16"/>
      <c s="16">
        <v>0</v>
      </c>
      <c r="P225">
        <v>0</v>
      </c>
    </row>
    <row r="226" spans="1:9" ht="12.75" customHeight="1">
      <c r="A226" s="16"/>
      <c s="16"/>
      <c s="16"/>
      <c s="16"/>
      <c s="16" t="s">
        <v>109</v>
      </c>
      <c s="16"/>
      <c s="16"/>
      <c s="16"/>
      <c s="16"/>
    </row>
    <row r="227" spans="1:16" ht="12.75" customHeight="1">
      <c r="A227" s="16"/>
      <c s="16"/>
      <c s="16"/>
      <c s="16"/>
      <c s="16" t="s">
        <v>110</v>
      </c>
      <c s="16"/>
      <c s="16"/>
      <c s="16"/>
      <c s="16">
        <v>0</v>
      </c>
      <c r="P227">
        <v>0</v>
      </c>
    </row>
    <row r="228" spans="1:16" ht="12.75" customHeight="1">
      <c r="A228" s="16"/>
      <c s="16"/>
      <c s="16"/>
      <c s="16"/>
      <c s="16" t="s">
        <v>111</v>
      </c>
      <c s="16"/>
      <c s="16"/>
      <c s="16"/>
      <c s="16">
        <f>I225+I227</f>
      </c>
      <c r="P228">
        <f>P225+P227</f>
      </c>
    </row>
    <row r="230" spans="1:16" ht="12.75" customHeight="1">
      <c r="A230" s="16"/>
      <c s="16"/>
      <c s="16"/>
      <c s="16"/>
      <c s="16" t="s">
        <v>111</v>
      </c>
      <c s="16"/>
      <c s="16"/>
      <c s="16"/>
      <c s="16">
        <f>I221+I228</f>
      </c>
      <c r="P230">
        <f>P221+P228</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22.xml><?xml version="1.0" encoding="utf-8"?>
<worksheet xmlns="http://schemas.openxmlformats.org/spreadsheetml/2006/main" xmlns:r="http://schemas.openxmlformats.org/officeDocument/2006/relationships">
  <sheetPr>
    <pageSetUpPr fitToPage="1"/>
  </sheetPr>
  <dimension ref="A1:P89"/>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1771</v>
      </c>
      <c s="5"/>
      <c s="5" t="s">
        <v>1772</v>
      </c>
    </row>
    <row r="6" spans="1:5" ht="12.75" customHeight="1">
      <c r="A6" t="s">
        <v>17</v>
      </c>
      <c r="C6" s="5" t="s">
        <v>1771</v>
      </c>
      <c s="5"/>
      <c s="5" t="s">
        <v>1772</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165</v>
      </c>
      <c s="7" t="s">
        <v>37</v>
      </c>
      <c s="7" t="s">
        <v>721</v>
      </c>
      <c s="7" t="s">
        <v>167</v>
      </c>
      <c s="10">
        <v>38.376</v>
      </c>
      <c s="14"/>
      <c s="13">
        <f>ROUND((H12*G12),2)</f>
      </c>
      <c r="O12">
        <f>rekapitulace!H8</f>
      </c>
      <c>
        <f>O12/100*I12</f>
      </c>
    </row>
    <row r="13" spans="5:5" ht="51">
      <c r="E13" s="15" t="s">
        <v>1773</v>
      </c>
    </row>
    <row r="14" spans="5:5" ht="153">
      <c r="E14" s="15" t="s">
        <v>169</v>
      </c>
    </row>
    <row r="15" spans="1:16" ht="12.75" customHeight="1">
      <c r="A15" s="16"/>
      <c s="16"/>
      <c s="16" t="s">
        <v>45</v>
      </c>
      <c s="16"/>
      <c s="16" t="s">
        <v>44</v>
      </c>
      <c s="16"/>
      <c s="16"/>
      <c s="16"/>
      <c s="16">
        <f>SUM(I12:I14)</f>
      </c>
      <c r="P15">
        <f>ROUND(SUM(P12:P14),2)</f>
      </c>
    </row>
    <row r="17" spans="1:9" ht="12.75" customHeight="1">
      <c r="A17" s="9"/>
      <c s="9"/>
      <c s="9" t="s">
        <v>25</v>
      </c>
      <c s="9"/>
      <c s="9" t="s">
        <v>114</v>
      </c>
      <c s="9"/>
      <c s="11"/>
      <c s="9"/>
      <c s="11"/>
    </row>
    <row r="18" spans="1:16" ht="12.75">
      <c r="A18" s="7">
        <v>2</v>
      </c>
      <c s="7" t="s">
        <v>46</v>
      </c>
      <c s="7" t="s">
        <v>315</v>
      </c>
      <c s="7" t="s">
        <v>58</v>
      </c>
      <c s="7" t="s">
        <v>1594</v>
      </c>
      <c s="7" t="s">
        <v>130</v>
      </c>
      <c s="10">
        <v>19.188</v>
      </c>
      <c s="14"/>
      <c s="13">
        <f>ROUND((H18*G18),2)</f>
      </c>
      <c r="O18">
        <f>rekapitulace!H8</f>
      </c>
      <c>
        <f>O18/100*I18</f>
      </c>
    </row>
    <row r="19" spans="5:5" ht="38.25">
      <c r="E19" s="15" t="s">
        <v>1774</v>
      </c>
    </row>
    <row r="20" spans="5:5" ht="409.5">
      <c r="E20" s="15" t="s">
        <v>1063</v>
      </c>
    </row>
    <row r="21" spans="1:16" ht="12.75">
      <c r="A21" s="7">
        <v>3</v>
      </c>
      <c s="7" t="s">
        <v>46</v>
      </c>
      <c s="7" t="s">
        <v>323</v>
      </c>
      <c s="7" t="s">
        <v>25</v>
      </c>
      <c s="7" t="s">
        <v>324</v>
      </c>
      <c s="7" t="s">
        <v>130</v>
      </c>
      <c s="10">
        <v>399</v>
      </c>
      <c s="14"/>
      <c s="13">
        <f>ROUND((H21*G21),2)</f>
      </c>
      <c r="O21">
        <f>rekapitulace!H8</f>
      </c>
      <c>
        <f>O21/100*I21</f>
      </c>
    </row>
    <row r="22" spans="5:5" ht="25.5">
      <c r="E22" s="15" t="s">
        <v>1775</v>
      </c>
    </row>
    <row r="23" spans="5:5" ht="409.5">
      <c r="E23" s="15" t="s">
        <v>1076</v>
      </c>
    </row>
    <row r="24" spans="1:16" ht="12.75">
      <c r="A24" s="7">
        <v>4</v>
      </c>
      <c s="7" t="s">
        <v>46</v>
      </c>
      <c s="7" t="s">
        <v>323</v>
      </c>
      <c s="7" t="s">
        <v>36</v>
      </c>
      <c s="7" t="s">
        <v>1776</v>
      </c>
      <c s="7" t="s">
        <v>130</v>
      </c>
      <c s="10">
        <v>221</v>
      </c>
      <c s="14"/>
      <c s="13">
        <f>ROUND((H24*G24),2)</f>
      </c>
      <c r="O24">
        <f>rekapitulace!H8</f>
      </c>
      <c>
        <f>O24/100*I24</f>
      </c>
    </row>
    <row r="25" spans="5:5" ht="25.5">
      <c r="E25" s="15" t="s">
        <v>1777</v>
      </c>
    </row>
    <row r="26" spans="5:5" ht="409.5">
      <c r="E26" s="15" t="s">
        <v>1076</v>
      </c>
    </row>
    <row r="27" spans="1:16" ht="12.75">
      <c r="A27" s="7">
        <v>5</v>
      </c>
      <c s="7" t="s">
        <v>46</v>
      </c>
      <c s="7" t="s">
        <v>142</v>
      </c>
      <c s="7" t="s">
        <v>25</v>
      </c>
      <c s="7" t="s">
        <v>340</v>
      </c>
      <c s="7" t="s">
        <v>130</v>
      </c>
      <c s="10">
        <v>225</v>
      </c>
      <c s="14"/>
      <c s="13">
        <f>ROUND((H27*G27),2)</f>
      </c>
      <c r="O27">
        <f>rekapitulace!H8</f>
      </c>
      <c>
        <f>O27/100*I27</f>
      </c>
    </row>
    <row r="28" spans="5:5" ht="25.5">
      <c r="E28" s="15" t="s">
        <v>1778</v>
      </c>
    </row>
    <row r="29" spans="5:5" ht="409.5">
      <c r="E29" s="15" t="s">
        <v>145</v>
      </c>
    </row>
    <row r="30" spans="1:16" ht="12.75">
      <c r="A30" s="7">
        <v>6</v>
      </c>
      <c s="7" t="s">
        <v>46</v>
      </c>
      <c s="7" t="s">
        <v>142</v>
      </c>
      <c s="7" t="s">
        <v>36</v>
      </c>
      <c s="7" t="s">
        <v>343</v>
      </c>
      <c s="7" t="s">
        <v>130</v>
      </c>
      <c s="10">
        <v>647</v>
      </c>
      <c s="14"/>
      <c s="13">
        <f>ROUND((H30*G30),2)</f>
      </c>
      <c r="O30">
        <f>rekapitulace!H8</f>
      </c>
      <c>
        <f>O30/100*I30</f>
      </c>
    </row>
    <row r="31" spans="5:5" ht="38.25">
      <c r="E31" s="15" t="s">
        <v>1779</v>
      </c>
    </row>
    <row r="32" spans="5:5" ht="409.5">
      <c r="E32" s="15" t="s">
        <v>145</v>
      </c>
    </row>
    <row r="33" spans="1:16" ht="12.75">
      <c r="A33" s="7">
        <v>7</v>
      </c>
      <c s="7" t="s">
        <v>46</v>
      </c>
      <c s="7" t="s">
        <v>142</v>
      </c>
      <c s="7" t="s">
        <v>38</v>
      </c>
      <c s="7" t="s">
        <v>1780</v>
      </c>
      <c s="7" t="s">
        <v>130</v>
      </c>
      <c s="10">
        <v>88.398</v>
      </c>
      <c s="14"/>
      <c s="13">
        <f>ROUND((H33*G33),2)</f>
      </c>
      <c r="O33">
        <f>rekapitulace!H8</f>
      </c>
      <c>
        <f>O33/100*I33</f>
      </c>
    </row>
    <row r="34" spans="5:5" ht="38.25">
      <c r="E34" s="15" t="s">
        <v>1781</v>
      </c>
    </row>
    <row r="35" spans="5:5" ht="409.5">
      <c r="E35" s="15" t="s">
        <v>145</v>
      </c>
    </row>
    <row r="36" spans="1:16" ht="12.75">
      <c r="A36" s="7">
        <v>8</v>
      </c>
      <c s="7" t="s">
        <v>46</v>
      </c>
      <c s="7" t="s">
        <v>397</v>
      </c>
      <c s="7" t="s">
        <v>58</v>
      </c>
      <c s="7" t="s">
        <v>1782</v>
      </c>
      <c s="7" t="s">
        <v>130</v>
      </c>
      <c s="10">
        <v>560</v>
      </c>
      <c s="14"/>
      <c s="13">
        <f>ROUND((H36*G36),2)</f>
      </c>
      <c r="O36">
        <f>rekapitulace!H8</f>
      </c>
      <c>
        <f>O36/100*I36</f>
      </c>
    </row>
    <row r="37" spans="5:5" ht="165.75">
      <c r="E37" s="15" t="s">
        <v>1783</v>
      </c>
    </row>
    <row r="38" spans="5:5" ht="409.5">
      <c r="E38" s="15" t="s">
        <v>1103</v>
      </c>
    </row>
    <row r="39" spans="1:16" ht="12.75">
      <c r="A39" s="7">
        <v>9</v>
      </c>
      <c s="7" t="s">
        <v>46</v>
      </c>
      <c s="7" t="s">
        <v>401</v>
      </c>
      <c s="7" t="s">
        <v>58</v>
      </c>
      <c s="7" t="s">
        <v>402</v>
      </c>
      <c s="7" t="s">
        <v>130</v>
      </c>
      <c s="10">
        <v>225</v>
      </c>
      <c s="14"/>
      <c s="13">
        <f>ROUND((H39*G39),2)</f>
      </c>
      <c r="O39">
        <f>rekapitulace!H8</f>
      </c>
      <c>
        <f>O39/100*I39</f>
      </c>
    </row>
    <row r="40" spans="5:5" ht="25.5">
      <c r="E40" s="15" t="s">
        <v>1778</v>
      </c>
    </row>
    <row r="41" spans="5:5" ht="409.5">
      <c r="E41" s="15" t="s">
        <v>1103</v>
      </c>
    </row>
    <row r="42" spans="1:16" ht="12.75">
      <c r="A42" s="7">
        <v>10</v>
      </c>
      <c s="7" t="s">
        <v>46</v>
      </c>
      <c s="7" t="s">
        <v>405</v>
      </c>
      <c s="7" t="s">
        <v>58</v>
      </c>
      <c s="7" t="s">
        <v>406</v>
      </c>
      <c s="7" t="s">
        <v>130</v>
      </c>
      <c s="10">
        <v>647</v>
      </c>
      <c s="14"/>
      <c s="13">
        <f>ROUND((H42*G42),2)</f>
      </c>
      <c r="O42">
        <f>rekapitulace!H8</f>
      </c>
      <c>
        <f>O42/100*I42</f>
      </c>
    </row>
    <row r="43" spans="5:5" ht="38.25">
      <c r="E43" s="15" t="s">
        <v>1779</v>
      </c>
    </row>
    <row r="44" spans="5:5" ht="409.5">
      <c r="E44" s="15" t="s">
        <v>1103</v>
      </c>
    </row>
    <row r="45" spans="1:16" ht="12.75">
      <c r="A45" s="7">
        <v>11</v>
      </c>
      <c s="7" t="s">
        <v>46</v>
      </c>
      <c s="7" t="s">
        <v>411</v>
      </c>
      <c s="7" t="s">
        <v>58</v>
      </c>
      <c s="7" t="s">
        <v>412</v>
      </c>
      <c s="7" t="s">
        <v>130</v>
      </c>
      <c s="10">
        <v>2</v>
      </c>
      <c s="14"/>
      <c s="13">
        <f>ROUND((H45*G45),2)</f>
      </c>
      <c r="O45">
        <f>rekapitulace!H8</f>
      </c>
      <c>
        <f>O45/100*I45</f>
      </c>
    </row>
    <row r="46" spans="5:5" ht="25.5">
      <c r="E46" s="15" t="s">
        <v>76</v>
      </c>
    </row>
    <row r="47" spans="5:5" ht="409.5">
      <c r="E47" s="15" t="s">
        <v>1107</v>
      </c>
    </row>
    <row r="48" spans="1:16" ht="12.75">
      <c r="A48" s="7">
        <v>12</v>
      </c>
      <c s="7" t="s">
        <v>46</v>
      </c>
      <c s="7" t="s">
        <v>427</v>
      </c>
      <c s="7" t="s">
        <v>58</v>
      </c>
      <c s="7" t="s">
        <v>1784</v>
      </c>
      <c s="7" t="s">
        <v>117</v>
      </c>
      <c s="10">
        <v>1260.1</v>
      </c>
      <c s="14"/>
      <c s="13">
        <f>ROUND((H48*G48),2)</f>
      </c>
      <c r="O48">
        <f>rekapitulace!H8</f>
      </c>
      <c>
        <f>O48/100*I48</f>
      </c>
    </row>
    <row r="49" spans="5:5" ht="127.5">
      <c r="E49" s="15" t="s">
        <v>1785</v>
      </c>
    </row>
    <row r="50" spans="5:5" ht="153">
      <c r="E50" s="15" t="s">
        <v>1117</v>
      </c>
    </row>
    <row r="51" spans="1:16" ht="12.75">
      <c r="A51" s="7">
        <v>13</v>
      </c>
      <c s="7" t="s">
        <v>46</v>
      </c>
      <c s="7" t="s">
        <v>435</v>
      </c>
      <c s="7" t="s">
        <v>58</v>
      </c>
      <c s="7" t="s">
        <v>1786</v>
      </c>
      <c s="7" t="s">
        <v>117</v>
      </c>
      <c s="10">
        <v>589.32</v>
      </c>
      <c s="14"/>
      <c s="13">
        <f>ROUND((H51*G51),2)</f>
      </c>
      <c r="O51">
        <f>rekapitulace!H8</f>
      </c>
      <c>
        <f>O51/100*I51</f>
      </c>
    </row>
    <row r="52" spans="5:5" ht="114.75">
      <c r="E52" s="15" t="s">
        <v>1787</v>
      </c>
    </row>
    <row r="53" spans="5:5" ht="204">
      <c r="E53" s="15" t="s">
        <v>1119</v>
      </c>
    </row>
    <row r="54" spans="1:16" ht="12.75">
      <c r="A54" s="7">
        <v>14</v>
      </c>
      <c s="7" t="s">
        <v>46</v>
      </c>
      <c s="7" t="s">
        <v>442</v>
      </c>
      <c s="7" t="s">
        <v>58</v>
      </c>
      <c s="7" t="s">
        <v>809</v>
      </c>
      <c s="7" t="s">
        <v>117</v>
      </c>
      <c s="10">
        <v>589.32</v>
      </c>
      <c s="14"/>
      <c s="13">
        <f>ROUND((H54*G54),2)</f>
      </c>
      <c r="O54">
        <f>rekapitulace!H8</f>
      </c>
      <c>
        <f>O54/100*I54</f>
      </c>
    </row>
    <row r="55" spans="5:5" ht="38.25">
      <c r="E55" s="15" t="s">
        <v>1788</v>
      </c>
    </row>
    <row r="56" spans="5:5" ht="255">
      <c r="E56" s="15" t="s">
        <v>445</v>
      </c>
    </row>
    <row r="57" spans="1:16" ht="12.75" customHeight="1">
      <c r="A57" s="16"/>
      <c s="16"/>
      <c s="16" t="s">
        <v>25</v>
      </c>
      <c s="16"/>
      <c s="16" t="s">
        <v>114</v>
      </c>
      <c s="16"/>
      <c s="16"/>
      <c s="16"/>
      <c s="16">
        <f>SUM(I18:I56)</f>
      </c>
      <c r="P57">
        <f>ROUND(SUM(P18:P56),2)</f>
      </c>
    </row>
    <row r="59" spans="1:9" ht="12.75" customHeight="1">
      <c r="A59" s="9"/>
      <c s="9"/>
      <c s="9" t="s">
        <v>36</v>
      </c>
      <c s="9"/>
      <c s="9" t="s">
        <v>241</v>
      </c>
      <c s="9"/>
      <c s="11"/>
      <c s="9"/>
      <c s="11"/>
    </row>
    <row r="60" spans="1:16" ht="12.75">
      <c r="A60" s="7">
        <v>15</v>
      </c>
      <c s="7" t="s">
        <v>46</v>
      </c>
      <c s="7" t="s">
        <v>464</v>
      </c>
      <c s="7" t="s">
        <v>58</v>
      </c>
      <c s="7" t="s">
        <v>1789</v>
      </c>
      <c s="7" t="s">
        <v>117</v>
      </c>
      <c s="10">
        <v>247.5</v>
      </c>
      <c s="14"/>
      <c s="13">
        <f>ROUND((H60*G60),2)</f>
      </c>
      <c r="O60">
        <f>rekapitulace!H8</f>
      </c>
      <c>
        <f>O60/100*I60</f>
      </c>
    </row>
    <row r="61" spans="5:5" ht="38.25">
      <c r="E61" s="15" t="s">
        <v>1790</v>
      </c>
    </row>
    <row r="62" spans="5:5" ht="409.5">
      <c r="E62" s="15" t="s">
        <v>467</v>
      </c>
    </row>
    <row r="63" spans="1:16" ht="12.75" customHeight="1">
      <c r="A63" s="16"/>
      <c s="16"/>
      <c s="16" t="s">
        <v>36</v>
      </c>
      <c s="16"/>
      <c s="16" t="s">
        <v>241</v>
      </c>
      <c s="16"/>
      <c s="16"/>
      <c s="16"/>
      <c s="16">
        <f>SUM(I60:I62)</f>
      </c>
      <c r="P63">
        <f>ROUND(SUM(P60:P62),2)</f>
      </c>
    </row>
    <row r="65" spans="1:9" ht="12.75" customHeight="1">
      <c r="A65" s="9"/>
      <c s="9"/>
      <c s="9" t="s">
        <v>39</v>
      </c>
      <c s="9"/>
      <c s="9" t="s">
        <v>510</v>
      </c>
      <c s="9"/>
      <c s="11"/>
      <c s="9"/>
      <c s="11"/>
    </row>
    <row r="66" spans="1:16" ht="12.75">
      <c r="A66" s="7">
        <v>16</v>
      </c>
      <c s="7" t="s">
        <v>46</v>
      </c>
      <c s="7" t="s">
        <v>518</v>
      </c>
      <c s="7" t="s">
        <v>58</v>
      </c>
      <c s="7" t="s">
        <v>1791</v>
      </c>
      <c s="7" t="s">
        <v>130</v>
      </c>
      <c s="10">
        <v>279.6</v>
      </c>
      <c s="14"/>
      <c s="13">
        <f>ROUND((H66*G66),2)</f>
      </c>
      <c r="O66">
        <f>rekapitulace!H8</f>
      </c>
      <c>
        <f>O66/100*I66</f>
      </c>
    </row>
    <row r="67" spans="5:5" ht="114.75">
      <c r="E67" s="15" t="s">
        <v>1792</v>
      </c>
    </row>
    <row r="68" spans="5:5" ht="331.5">
      <c r="E68" s="15" t="s">
        <v>521</v>
      </c>
    </row>
    <row r="69" spans="1:16" ht="12.75">
      <c r="A69" s="7">
        <v>17</v>
      </c>
      <c s="7" t="s">
        <v>46</v>
      </c>
      <c s="7" t="s">
        <v>529</v>
      </c>
      <c s="7" t="s">
        <v>58</v>
      </c>
      <c s="7" t="s">
        <v>1793</v>
      </c>
      <c s="7" t="s">
        <v>117</v>
      </c>
      <c s="10">
        <v>446</v>
      </c>
      <c s="14"/>
      <c s="13">
        <f>ROUND((H69*G69),2)</f>
      </c>
      <c r="O69">
        <f>rekapitulace!H8</f>
      </c>
      <c>
        <f>O69/100*I69</f>
      </c>
    </row>
    <row r="70" spans="5:5" ht="25.5">
      <c r="E70" s="15" t="s">
        <v>1794</v>
      </c>
    </row>
    <row r="71" spans="5:5" ht="409.5">
      <c r="E71" s="15" t="s">
        <v>1164</v>
      </c>
    </row>
    <row r="72" spans="1:16" ht="12.75">
      <c r="A72" s="7">
        <v>18</v>
      </c>
      <c s="7" t="s">
        <v>46</v>
      </c>
      <c s="7" t="s">
        <v>533</v>
      </c>
      <c s="7" t="s">
        <v>58</v>
      </c>
      <c s="7" t="s">
        <v>1795</v>
      </c>
      <c s="7" t="s">
        <v>117</v>
      </c>
      <c s="10">
        <v>166</v>
      </c>
      <c s="14"/>
      <c s="13">
        <f>ROUND((H72*G72),2)</f>
      </c>
      <c r="O72">
        <f>rekapitulace!H8</f>
      </c>
      <c>
        <f>O72/100*I72</f>
      </c>
    </row>
    <row r="73" spans="5:5" ht="25.5">
      <c r="E73" s="15" t="s">
        <v>1796</v>
      </c>
    </row>
    <row r="74" spans="5:5" ht="267.75">
      <c r="E74" s="15" t="s">
        <v>536</v>
      </c>
    </row>
    <row r="75" spans="1:16" ht="12.75">
      <c r="A75" s="7">
        <v>19</v>
      </c>
      <c s="7" t="s">
        <v>46</v>
      </c>
      <c s="7" t="s">
        <v>1797</v>
      </c>
      <c s="7" t="s">
        <v>58</v>
      </c>
      <c s="7" t="s">
        <v>1798</v>
      </c>
      <c s="7" t="s">
        <v>117</v>
      </c>
      <c s="10">
        <v>263</v>
      </c>
      <c s="14"/>
      <c s="13">
        <f>ROUND((H75*G75),2)</f>
      </c>
      <c r="O75">
        <f>rekapitulace!H8</f>
      </c>
      <c>
        <f>O75/100*I75</f>
      </c>
    </row>
    <row r="76" spans="5:5" ht="25.5">
      <c r="E76" s="15" t="s">
        <v>1799</v>
      </c>
    </row>
    <row r="77" spans="5:5" ht="409.5">
      <c r="E77" s="15" t="s">
        <v>1800</v>
      </c>
    </row>
    <row r="78" spans="1:16" ht="12.75" customHeight="1">
      <c r="A78" s="16"/>
      <c s="16"/>
      <c s="16" t="s">
        <v>39</v>
      </c>
      <c s="16"/>
      <c s="16" t="s">
        <v>510</v>
      </c>
      <c s="16"/>
      <c s="16"/>
      <c s="16"/>
      <c s="16">
        <f>SUM(I66:I77)</f>
      </c>
      <c r="P78">
        <f>ROUND(SUM(P66:P77),2)</f>
      </c>
    </row>
    <row r="80" spans="1:16" ht="12.75" customHeight="1">
      <c r="A80" s="16"/>
      <c s="16"/>
      <c s="16"/>
      <c s="16"/>
      <c s="16" t="s">
        <v>105</v>
      </c>
      <c s="16"/>
      <c s="16"/>
      <c s="16"/>
      <c s="16">
        <f>+I15+I57+I63+I78</f>
      </c>
      <c r="P80">
        <f>+P15+P57+P63+P78</f>
      </c>
    </row>
    <row r="82" spans="1:9" ht="12.75" customHeight="1">
      <c r="A82" s="9" t="s">
        <v>106</v>
      </c>
      <c s="9"/>
      <c s="9"/>
      <c s="9"/>
      <c s="9"/>
      <c s="9"/>
      <c s="9"/>
      <c s="9"/>
      <c s="9"/>
    </row>
    <row r="83" spans="1:9" ht="12.75" customHeight="1">
      <c r="A83" s="9"/>
      <c s="9"/>
      <c s="9"/>
      <c s="9"/>
      <c s="9" t="s">
        <v>107</v>
      </c>
      <c s="9"/>
      <c s="9"/>
      <c s="9"/>
      <c s="9"/>
    </row>
    <row r="84" spans="1:16" ht="12.75" customHeight="1">
      <c r="A84" s="16"/>
      <c s="16"/>
      <c s="16"/>
      <c s="16"/>
      <c s="16" t="s">
        <v>108</v>
      </c>
      <c s="16"/>
      <c s="16"/>
      <c s="16"/>
      <c s="16">
        <v>0</v>
      </c>
      <c r="P84">
        <v>0</v>
      </c>
    </row>
    <row r="85" spans="1:9" ht="12.75" customHeight="1">
      <c r="A85" s="16"/>
      <c s="16"/>
      <c s="16"/>
      <c s="16"/>
      <c s="16" t="s">
        <v>109</v>
      </c>
      <c s="16"/>
      <c s="16"/>
      <c s="16"/>
      <c s="16"/>
    </row>
    <row r="86" spans="1:16" ht="12.75" customHeight="1">
      <c r="A86" s="16"/>
      <c s="16"/>
      <c s="16"/>
      <c s="16"/>
      <c s="16" t="s">
        <v>110</v>
      </c>
      <c s="16"/>
      <c s="16"/>
      <c s="16"/>
      <c s="16">
        <v>0</v>
      </c>
      <c r="P86">
        <v>0</v>
      </c>
    </row>
    <row r="87" spans="1:16" ht="12.75" customHeight="1">
      <c r="A87" s="16"/>
      <c s="16"/>
      <c s="16"/>
      <c s="16"/>
      <c s="16" t="s">
        <v>111</v>
      </c>
      <c s="16"/>
      <c s="16"/>
      <c s="16"/>
      <c s="16">
        <f>I84+I86</f>
      </c>
      <c r="P87">
        <f>P84+P86</f>
      </c>
    </row>
    <row r="89" spans="1:16" ht="12.75" customHeight="1">
      <c r="A89" s="16"/>
      <c s="16"/>
      <c s="16"/>
      <c s="16"/>
      <c s="16" t="s">
        <v>111</v>
      </c>
      <c s="16"/>
      <c s="16"/>
      <c s="16"/>
      <c s="16">
        <f>I80+I87</f>
      </c>
      <c r="P89">
        <f>P80+P87</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23.xml><?xml version="1.0" encoding="utf-8"?>
<worksheet xmlns="http://schemas.openxmlformats.org/spreadsheetml/2006/main" xmlns:r="http://schemas.openxmlformats.org/officeDocument/2006/relationships">
  <sheetPr>
    <pageSetUpPr fitToPage="1"/>
  </sheetPr>
  <dimension ref="A1:P197"/>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1801</v>
      </c>
      <c s="5"/>
      <c s="5" t="s">
        <v>1802</v>
      </c>
    </row>
    <row r="6" spans="1:5" ht="12.75" customHeight="1">
      <c r="A6" t="s">
        <v>17</v>
      </c>
      <c r="C6" s="5" t="s">
        <v>1801</v>
      </c>
      <c s="5"/>
      <c s="5" t="s">
        <v>1802</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165</v>
      </c>
      <c s="7" t="s">
        <v>40</v>
      </c>
      <c s="7" t="s">
        <v>1233</v>
      </c>
      <c s="7" t="s">
        <v>167</v>
      </c>
      <c s="10">
        <v>1110.078</v>
      </c>
      <c s="14"/>
      <c s="13">
        <f>ROUND((H12*G12),2)</f>
      </c>
      <c r="O12">
        <f>rekapitulace!H8</f>
      </c>
      <c>
        <f>O12/100*I12</f>
      </c>
    </row>
    <row r="13" spans="5:5" ht="51">
      <c r="E13" s="15" t="s">
        <v>1803</v>
      </c>
    </row>
    <row r="14" spans="5:5" ht="153">
      <c r="E14" s="15" t="s">
        <v>169</v>
      </c>
    </row>
    <row r="15" spans="1:16" ht="12.75" customHeight="1">
      <c r="A15" s="16"/>
      <c s="16"/>
      <c s="16" t="s">
        <v>45</v>
      </c>
      <c s="16"/>
      <c s="16" t="s">
        <v>44</v>
      </c>
      <c s="16"/>
      <c s="16"/>
      <c s="16"/>
      <c s="16">
        <f>SUM(I12:I14)</f>
      </c>
      <c r="P15">
        <f>ROUND(SUM(P12:P14),2)</f>
      </c>
    </row>
    <row r="17" spans="1:9" ht="12.75" customHeight="1">
      <c r="A17" s="9"/>
      <c s="9"/>
      <c s="9" t="s">
        <v>25</v>
      </c>
      <c s="9"/>
      <c s="9" t="s">
        <v>114</v>
      </c>
      <c s="9"/>
      <c s="11"/>
      <c s="9"/>
      <c s="11"/>
    </row>
    <row r="18" spans="1:16" ht="12.75">
      <c r="A18" s="7">
        <v>2</v>
      </c>
      <c s="7" t="s">
        <v>46</v>
      </c>
      <c s="7" t="s">
        <v>319</v>
      </c>
      <c s="7" t="s">
        <v>58</v>
      </c>
      <c s="7" t="s">
        <v>733</v>
      </c>
      <c s="7" t="s">
        <v>207</v>
      </c>
      <c s="10">
        <v>36.5</v>
      </c>
      <c s="14"/>
      <c s="13">
        <f>ROUND((H18*G18),2)</f>
      </c>
      <c r="O18">
        <f>rekapitulace!H8</f>
      </c>
      <c>
        <f>O18/100*I18</f>
      </c>
    </row>
    <row r="19" spans="5:5" ht="25.5">
      <c r="E19" s="15" t="s">
        <v>1804</v>
      </c>
    </row>
    <row r="20" spans="5:5" ht="165.75">
      <c r="E20" s="15" t="s">
        <v>322</v>
      </c>
    </row>
    <row r="21" spans="1:16" ht="12.75">
      <c r="A21" s="7">
        <v>3</v>
      </c>
      <c s="7" t="s">
        <v>46</v>
      </c>
      <c s="7" t="s">
        <v>323</v>
      </c>
      <c s="7" t="s">
        <v>25</v>
      </c>
      <c s="7" t="s">
        <v>1805</v>
      </c>
      <c s="7" t="s">
        <v>130</v>
      </c>
      <c s="10">
        <v>651.635</v>
      </c>
      <c s="14"/>
      <c s="13">
        <f>ROUND((H21*G21),2)</f>
      </c>
      <c r="O21">
        <f>rekapitulace!H8</f>
      </c>
      <c>
        <f>O21/100*I21</f>
      </c>
    </row>
    <row r="22" spans="5:5" ht="293.25">
      <c r="E22" s="15" t="s">
        <v>1806</v>
      </c>
    </row>
    <row r="23" spans="5:5" ht="409.5">
      <c r="E23" s="15" t="s">
        <v>1076</v>
      </c>
    </row>
    <row r="24" spans="1:16" ht="12.75">
      <c r="A24" s="7">
        <v>4</v>
      </c>
      <c s="7" t="s">
        <v>46</v>
      </c>
      <c s="7" t="s">
        <v>323</v>
      </c>
      <c s="7" t="s">
        <v>36</v>
      </c>
      <c s="7" t="s">
        <v>327</v>
      </c>
      <c s="7" t="s">
        <v>130</v>
      </c>
      <c s="10">
        <v>595.75</v>
      </c>
      <c s="14"/>
      <c s="13">
        <f>ROUND((H24*G24),2)</f>
      </c>
      <c r="O24">
        <f>rekapitulace!H8</f>
      </c>
      <c>
        <f>O24/100*I24</f>
      </c>
    </row>
    <row r="25" spans="5:5" ht="216.75">
      <c r="E25" s="15" t="s">
        <v>1807</v>
      </c>
    </row>
    <row r="26" spans="5:5" ht="409.5">
      <c r="E26" s="15" t="s">
        <v>1076</v>
      </c>
    </row>
    <row r="27" spans="1:16" ht="12.75">
      <c r="A27" s="7">
        <v>5</v>
      </c>
      <c s="7" t="s">
        <v>46</v>
      </c>
      <c s="7" t="s">
        <v>329</v>
      </c>
      <c s="7" t="s">
        <v>25</v>
      </c>
      <c s="7" t="s">
        <v>330</v>
      </c>
      <c s="7" t="s">
        <v>130</v>
      </c>
      <c s="10">
        <v>12</v>
      </c>
      <c s="14"/>
      <c s="13">
        <f>ROUND((H27*G27),2)</f>
      </c>
      <c r="O27">
        <f>rekapitulace!H8</f>
      </c>
      <c>
        <f>O27/100*I27</f>
      </c>
    </row>
    <row r="28" spans="5:5" ht="38.25">
      <c r="E28" s="15" t="s">
        <v>1808</v>
      </c>
    </row>
    <row r="29" spans="5:5" ht="409.5">
      <c r="E29" s="15" t="s">
        <v>1081</v>
      </c>
    </row>
    <row r="30" spans="1:16" ht="12.75">
      <c r="A30" s="7">
        <v>6</v>
      </c>
      <c s="7" t="s">
        <v>46</v>
      </c>
      <c s="7" t="s">
        <v>142</v>
      </c>
      <c s="7" t="s">
        <v>25</v>
      </c>
      <c s="7" t="s">
        <v>1692</v>
      </c>
      <c s="7" t="s">
        <v>130</v>
      </c>
      <c s="10">
        <v>31.636</v>
      </c>
      <c s="14"/>
      <c s="13">
        <f>ROUND((H30*G30),2)</f>
      </c>
      <c r="O30">
        <f>rekapitulace!H8</f>
      </c>
      <c>
        <f>O30/100*I30</f>
      </c>
    </row>
    <row r="31" spans="5:5" ht="229.5">
      <c r="E31" s="15" t="s">
        <v>1809</v>
      </c>
    </row>
    <row r="32" spans="5:5" ht="409.5">
      <c r="E32" s="15" t="s">
        <v>145</v>
      </c>
    </row>
    <row r="33" spans="1:16" ht="12.75">
      <c r="A33" s="7">
        <v>7</v>
      </c>
      <c s="7" t="s">
        <v>46</v>
      </c>
      <c s="7" t="s">
        <v>142</v>
      </c>
      <c s="7" t="s">
        <v>36</v>
      </c>
      <c s="7" t="s">
        <v>343</v>
      </c>
      <c s="7" t="s">
        <v>130</v>
      </c>
      <c s="10">
        <v>745.75</v>
      </c>
      <c s="14"/>
      <c s="13">
        <f>ROUND((H33*G33),2)</f>
      </c>
      <c r="O33">
        <f>rekapitulace!H8</f>
      </c>
      <c>
        <f>O33/100*I33</f>
      </c>
    </row>
    <row r="34" spans="5:5" ht="229.5">
      <c r="E34" s="15" t="s">
        <v>1810</v>
      </c>
    </row>
    <row r="35" spans="5:5" ht="409.5">
      <c r="E35" s="15" t="s">
        <v>145</v>
      </c>
    </row>
    <row r="36" spans="1:16" ht="12.75">
      <c r="A36" s="7">
        <v>8</v>
      </c>
      <c s="7" t="s">
        <v>46</v>
      </c>
      <c s="7" t="s">
        <v>142</v>
      </c>
      <c s="7" t="s">
        <v>38</v>
      </c>
      <c s="7" t="s">
        <v>1085</v>
      </c>
      <c s="7" t="s">
        <v>130</v>
      </c>
      <c s="10">
        <v>105.744</v>
      </c>
      <c s="14"/>
      <c s="13">
        <f>ROUND((H36*G36),2)</f>
      </c>
      <c r="O36">
        <f>rekapitulace!H8</f>
      </c>
      <c>
        <f>O36/100*I36</f>
      </c>
    </row>
    <row r="37" spans="5:5" ht="51">
      <c r="E37" s="15" t="s">
        <v>1811</v>
      </c>
    </row>
    <row r="38" spans="5:5" ht="409.5">
      <c r="E38" s="15" t="s">
        <v>145</v>
      </c>
    </row>
    <row r="39" spans="1:16" ht="12.75">
      <c r="A39" s="7">
        <v>9</v>
      </c>
      <c s="7" t="s">
        <v>46</v>
      </c>
      <c s="7" t="s">
        <v>142</v>
      </c>
      <c s="7" t="s">
        <v>250</v>
      </c>
      <c s="7" t="s">
        <v>1087</v>
      </c>
      <c s="7" t="s">
        <v>130</v>
      </c>
      <c s="10">
        <v>555.039</v>
      </c>
      <c s="14"/>
      <c s="13">
        <f>ROUND((H39*G39),2)</f>
      </c>
      <c r="O39">
        <f>rekapitulace!H8</f>
      </c>
      <c>
        <f>O39/100*I39</f>
      </c>
    </row>
    <row r="40" spans="5:5" ht="38.25">
      <c r="E40" s="15" t="s">
        <v>1812</v>
      </c>
    </row>
    <row r="41" spans="5:5" ht="409.5">
      <c r="E41" s="15" t="s">
        <v>145</v>
      </c>
    </row>
    <row r="42" spans="1:16" ht="12.75">
      <c r="A42" s="7">
        <v>10</v>
      </c>
      <c s="7" t="s">
        <v>46</v>
      </c>
      <c s="7" t="s">
        <v>254</v>
      </c>
      <c s="7" t="s">
        <v>25</v>
      </c>
      <c s="7" t="s">
        <v>1697</v>
      </c>
      <c s="7" t="s">
        <v>130</v>
      </c>
      <c s="10">
        <v>23</v>
      </c>
      <c s="14"/>
      <c s="13">
        <f>ROUND((H42*G42),2)</f>
      </c>
      <c r="O42">
        <f>rekapitulace!H8</f>
      </c>
      <c>
        <f>O42/100*I42</f>
      </c>
    </row>
    <row r="43" spans="5:5" ht="127.5">
      <c r="E43" s="15" t="s">
        <v>1813</v>
      </c>
    </row>
    <row r="44" spans="5:5" ht="102">
      <c r="E44" s="15" t="s">
        <v>257</v>
      </c>
    </row>
    <row r="45" spans="1:16" ht="12.75">
      <c r="A45" s="7">
        <v>11</v>
      </c>
      <c s="7" t="s">
        <v>46</v>
      </c>
      <c s="7" t="s">
        <v>177</v>
      </c>
      <c s="7" t="s">
        <v>58</v>
      </c>
      <c s="7" t="s">
        <v>1814</v>
      </c>
      <c s="7" t="s">
        <v>130</v>
      </c>
      <c s="10">
        <v>62.04</v>
      </c>
      <c s="14"/>
      <c s="13">
        <f>ROUND((H45*G45),2)</f>
      </c>
      <c r="O45">
        <f>rekapitulace!H8</f>
      </c>
      <c>
        <f>O45/100*I45</f>
      </c>
    </row>
    <row r="46" spans="5:5" ht="255">
      <c r="E46" s="15" t="s">
        <v>1815</v>
      </c>
    </row>
    <row r="47" spans="5:5" ht="409.5">
      <c r="E47" s="15" t="s">
        <v>180</v>
      </c>
    </row>
    <row r="48" spans="1:16" ht="12.75">
      <c r="A48" s="7">
        <v>12</v>
      </c>
      <c s="7" t="s">
        <v>46</v>
      </c>
      <c s="7" t="s">
        <v>385</v>
      </c>
      <c s="7" t="s">
        <v>58</v>
      </c>
      <c s="7" t="s">
        <v>1816</v>
      </c>
      <c s="7" t="s">
        <v>130</v>
      </c>
      <c s="10">
        <v>11</v>
      </c>
      <c s="14"/>
      <c s="13">
        <f>ROUND((H48*G48),2)</f>
      </c>
      <c r="O48">
        <f>rekapitulace!H8</f>
      </c>
      <c>
        <f>O48/100*I48</f>
      </c>
    </row>
    <row r="49" spans="5:5" ht="38.25">
      <c r="E49" s="15" t="s">
        <v>1817</v>
      </c>
    </row>
    <row r="50" spans="5:5" ht="409.5">
      <c r="E50" s="15" t="s">
        <v>267</v>
      </c>
    </row>
    <row r="51" spans="1:16" ht="12.75">
      <c r="A51" s="7">
        <v>13</v>
      </c>
      <c s="7" t="s">
        <v>46</v>
      </c>
      <c s="7" t="s">
        <v>397</v>
      </c>
      <c s="7" t="s">
        <v>58</v>
      </c>
      <c s="7" t="s">
        <v>398</v>
      </c>
      <c s="7" t="s">
        <v>130</v>
      </c>
      <c s="10">
        <v>1332.425</v>
      </c>
      <c s="14"/>
      <c s="13">
        <f>ROUND((H51*G51),2)</f>
      </c>
      <c r="O51">
        <f>rekapitulace!H8</f>
      </c>
      <c>
        <f>O51/100*I51</f>
      </c>
    </row>
    <row r="52" spans="5:5" ht="318.75">
      <c r="E52" s="15" t="s">
        <v>1818</v>
      </c>
    </row>
    <row r="53" spans="5:5" ht="409.5">
      <c r="E53" s="15" t="s">
        <v>1103</v>
      </c>
    </row>
    <row r="54" spans="1:16" ht="12.75">
      <c r="A54" s="7">
        <v>14</v>
      </c>
      <c s="7" t="s">
        <v>46</v>
      </c>
      <c s="7" t="s">
        <v>401</v>
      </c>
      <c s="7" t="s">
        <v>58</v>
      </c>
      <c s="7" t="s">
        <v>402</v>
      </c>
      <c s="7" t="s">
        <v>130</v>
      </c>
      <c s="10">
        <v>31.636</v>
      </c>
      <c s="14"/>
      <c s="13">
        <f>ROUND((H54*G54),2)</f>
      </c>
      <c r="O54">
        <f>rekapitulace!H8</f>
      </c>
      <c>
        <f>O54/100*I54</f>
      </c>
    </row>
    <row r="55" spans="5:5" ht="229.5">
      <c r="E55" s="15" t="s">
        <v>1809</v>
      </c>
    </row>
    <row r="56" spans="5:5" ht="409.5">
      <c r="E56" s="15" t="s">
        <v>1103</v>
      </c>
    </row>
    <row r="57" spans="1:16" ht="12.75">
      <c r="A57" s="7">
        <v>15</v>
      </c>
      <c s="7" t="s">
        <v>46</v>
      </c>
      <c s="7" t="s">
        <v>146</v>
      </c>
      <c s="7" t="s">
        <v>250</v>
      </c>
      <c s="7" t="s">
        <v>271</v>
      </c>
      <c s="7" t="s">
        <v>130</v>
      </c>
      <c s="10">
        <v>555.039</v>
      </c>
      <c s="14"/>
      <c s="13">
        <f>ROUND((H57*G57),2)</f>
      </c>
      <c r="O57">
        <f>rekapitulace!H8</f>
      </c>
      <c>
        <f>O57/100*I57</f>
      </c>
    </row>
    <row r="58" spans="5:5" ht="38.25">
      <c r="E58" s="15" t="s">
        <v>1812</v>
      </c>
    </row>
    <row r="59" spans="5:5" ht="409.5">
      <c r="E59" s="15" t="s">
        <v>149</v>
      </c>
    </row>
    <row r="60" spans="1:16" ht="12.75">
      <c r="A60" s="7">
        <v>16</v>
      </c>
      <c s="7" t="s">
        <v>46</v>
      </c>
      <c s="7" t="s">
        <v>405</v>
      </c>
      <c s="7" t="s">
        <v>58</v>
      </c>
      <c s="7" t="s">
        <v>406</v>
      </c>
      <c s="7" t="s">
        <v>130</v>
      </c>
      <c s="10">
        <v>745.75</v>
      </c>
      <c s="14"/>
      <c s="13">
        <f>ROUND((H60*G60),2)</f>
      </c>
      <c r="O60">
        <f>rekapitulace!H8</f>
      </c>
      <c>
        <f>O60/100*I60</f>
      </c>
    </row>
    <row r="61" spans="5:5" ht="229.5">
      <c r="E61" s="15" t="s">
        <v>1810</v>
      </c>
    </row>
    <row r="62" spans="5:5" ht="409.5">
      <c r="E62" s="15" t="s">
        <v>1103</v>
      </c>
    </row>
    <row r="63" spans="1:16" ht="12.75">
      <c r="A63" s="7">
        <v>17</v>
      </c>
      <c s="7" t="s">
        <v>46</v>
      </c>
      <c s="7" t="s">
        <v>411</v>
      </c>
      <c s="7" t="s">
        <v>58</v>
      </c>
      <c s="7" t="s">
        <v>412</v>
      </c>
      <c s="7" t="s">
        <v>130</v>
      </c>
      <c s="10">
        <v>33</v>
      </c>
      <c s="14"/>
      <c s="13">
        <f>ROUND((H63*G63),2)</f>
      </c>
      <c r="O63">
        <f>rekapitulace!H8</f>
      </c>
      <c>
        <f>O63/100*I63</f>
      </c>
    </row>
    <row r="64" spans="5:5" ht="25.5">
      <c r="E64" s="15" t="s">
        <v>608</v>
      </c>
    </row>
    <row r="65" spans="5:5" ht="409.5">
      <c r="E65" s="15" t="s">
        <v>1107</v>
      </c>
    </row>
    <row r="66" spans="1:16" ht="12.75">
      <c r="A66" s="7">
        <v>18</v>
      </c>
      <c s="7" t="s">
        <v>46</v>
      </c>
      <c s="7" t="s">
        <v>793</v>
      </c>
      <c s="7" t="s">
        <v>25</v>
      </c>
      <c s="7" t="s">
        <v>1819</v>
      </c>
      <c s="7" t="s">
        <v>130</v>
      </c>
      <c s="10">
        <v>27.69</v>
      </c>
      <c s="14"/>
      <c s="13">
        <f>ROUND((H66*G66),2)</f>
      </c>
      <c r="O66">
        <f>rekapitulace!H8</f>
      </c>
      <c>
        <f>O66/100*I66</f>
      </c>
    </row>
    <row r="67" spans="5:5" ht="165.75">
      <c r="E67" s="15" t="s">
        <v>1820</v>
      </c>
    </row>
    <row r="68" spans="5:5" ht="409.5">
      <c r="E68" s="15" t="s">
        <v>1112</v>
      </c>
    </row>
    <row r="69" spans="1:16" ht="12.75">
      <c r="A69" s="7">
        <v>19</v>
      </c>
      <c s="7" t="s">
        <v>46</v>
      </c>
      <c s="7" t="s">
        <v>793</v>
      </c>
      <c s="7" t="s">
        <v>36</v>
      </c>
      <c s="7" t="s">
        <v>1113</v>
      </c>
      <c s="7" t="s">
        <v>130</v>
      </c>
      <c s="10">
        <v>45.904</v>
      </c>
      <c s="14"/>
      <c s="13">
        <f>ROUND((H69*G69),2)</f>
      </c>
      <c r="O69">
        <f>rekapitulace!H8</f>
      </c>
      <c>
        <f>O69/100*I69</f>
      </c>
    </row>
    <row r="70" spans="5:5" ht="165.75">
      <c r="E70" s="15" t="s">
        <v>1821</v>
      </c>
    </row>
    <row r="71" spans="5:5" ht="409.5">
      <c r="E71" s="15" t="s">
        <v>1112</v>
      </c>
    </row>
    <row r="72" spans="1:16" ht="12.75">
      <c r="A72" s="7">
        <v>20</v>
      </c>
      <c s="7" t="s">
        <v>46</v>
      </c>
      <c s="7" t="s">
        <v>427</v>
      </c>
      <c s="7" t="s">
        <v>58</v>
      </c>
      <c s="7" t="s">
        <v>1822</v>
      </c>
      <c s="7" t="s">
        <v>117</v>
      </c>
      <c s="10">
        <v>1332</v>
      </c>
      <c s="14"/>
      <c s="13">
        <f>ROUND((H72*G72),2)</f>
      </c>
      <c r="O72">
        <f>rekapitulace!H8</f>
      </c>
      <c>
        <f>O72/100*I72</f>
      </c>
    </row>
    <row r="73" spans="5:5" ht="318.75">
      <c r="E73" s="15" t="s">
        <v>1823</v>
      </c>
    </row>
    <row r="74" spans="5:5" ht="153">
      <c r="E74" s="15" t="s">
        <v>1117</v>
      </c>
    </row>
    <row r="75" spans="1:16" ht="12.75">
      <c r="A75" s="7">
        <v>21</v>
      </c>
      <c s="7" t="s">
        <v>46</v>
      </c>
      <c s="7" t="s">
        <v>435</v>
      </c>
      <c s="7" t="s">
        <v>58</v>
      </c>
      <c s="7" t="s">
        <v>805</v>
      </c>
      <c s="7" t="s">
        <v>117</v>
      </c>
      <c s="10">
        <v>434.96</v>
      </c>
      <c s="14"/>
      <c s="13">
        <f>ROUND((H75*G75),2)</f>
      </c>
      <c r="O75">
        <f>rekapitulace!H8</f>
      </c>
      <c>
        <f>O75/100*I75</f>
      </c>
    </row>
    <row r="76" spans="5:5" ht="178.5">
      <c r="E76" s="15" t="s">
        <v>1824</v>
      </c>
    </row>
    <row r="77" spans="5:5" ht="204">
      <c r="E77" s="15" t="s">
        <v>1119</v>
      </c>
    </row>
    <row r="78" spans="1:16" ht="12.75">
      <c r="A78" s="7">
        <v>22</v>
      </c>
      <c s="7" t="s">
        <v>46</v>
      </c>
      <c s="7" t="s">
        <v>438</v>
      </c>
      <c s="7" t="s">
        <v>58</v>
      </c>
      <c s="7" t="s">
        <v>807</v>
      </c>
      <c s="7" t="s">
        <v>117</v>
      </c>
      <c s="10">
        <v>270</v>
      </c>
      <c s="14"/>
      <c s="13">
        <f>ROUND((H78*G78),2)</f>
      </c>
      <c r="O78">
        <f>rekapitulace!H8</f>
      </c>
      <c>
        <f>O78/100*I78</f>
      </c>
    </row>
    <row r="79" spans="5:5" ht="25.5">
      <c r="E79" s="15" t="s">
        <v>1825</v>
      </c>
    </row>
    <row r="80" spans="5:5" ht="216.75">
      <c r="E80" s="15" t="s">
        <v>153</v>
      </c>
    </row>
    <row r="81" spans="1:16" ht="12.75">
      <c r="A81" s="7">
        <v>23</v>
      </c>
      <c s="7" t="s">
        <v>46</v>
      </c>
      <c s="7" t="s">
        <v>442</v>
      </c>
      <c s="7" t="s">
        <v>58</v>
      </c>
      <c s="7" t="s">
        <v>809</v>
      </c>
      <c s="7" t="s">
        <v>117</v>
      </c>
      <c s="10">
        <v>704.96</v>
      </c>
      <c s="14"/>
      <c s="13">
        <f>ROUND((H81*G81),2)</f>
      </c>
      <c r="O81">
        <f>rekapitulace!H8</f>
      </c>
      <c>
        <f>O81/100*I81</f>
      </c>
    </row>
    <row r="82" spans="5:5" ht="38.25">
      <c r="E82" s="15" t="s">
        <v>1826</v>
      </c>
    </row>
    <row r="83" spans="5:5" ht="255">
      <c r="E83" s="15" t="s">
        <v>445</v>
      </c>
    </row>
    <row r="84" spans="1:16" ht="12.75" customHeight="1">
      <c r="A84" s="16"/>
      <c s="16"/>
      <c s="16" t="s">
        <v>25</v>
      </c>
      <c s="16"/>
      <c s="16" t="s">
        <v>114</v>
      </c>
      <c s="16"/>
      <c s="16"/>
      <c s="16"/>
      <c s="16">
        <f>SUM(I18:I83)</f>
      </c>
      <c r="P84">
        <f>ROUND(SUM(P18:P83),2)</f>
      </c>
    </row>
    <row r="86" spans="1:9" ht="12.75" customHeight="1">
      <c r="A86" s="9"/>
      <c s="9"/>
      <c s="9" t="s">
        <v>36</v>
      </c>
      <c s="9"/>
      <c s="9" t="s">
        <v>241</v>
      </c>
      <c s="9"/>
      <c s="11"/>
      <c s="9"/>
      <c s="11"/>
    </row>
    <row r="87" spans="1:16" ht="12.75">
      <c r="A87" s="7">
        <v>24</v>
      </c>
      <c s="7" t="s">
        <v>46</v>
      </c>
      <c s="7" t="s">
        <v>446</v>
      </c>
      <c s="7" t="s">
        <v>58</v>
      </c>
      <c s="7" t="s">
        <v>1124</v>
      </c>
      <c s="7" t="s">
        <v>117</v>
      </c>
      <c s="10">
        <v>246.525</v>
      </c>
      <c s="14"/>
      <c s="13">
        <f>ROUND((H87*G87),2)</f>
      </c>
      <c r="O87">
        <f>rekapitulace!H8</f>
      </c>
      <c>
        <f>O87/100*I87</f>
      </c>
    </row>
    <row r="88" spans="5:5" ht="191.25">
      <c r="E88" s="15" t="s">
        <v>1827</v>
      </c>
    </row>
    <row r="89" spans="5:5" ht="267.75">
      <c r="E89" s="15" t="s">
        <v>449</v>
      </c>
    </row>
    <row r="90" spans="1:16" ht="12.75">
      <c r="A90" s="7">
        <v>25</v>
      </c>
      <c s="7" t="s">
        <v>46</v>
      </c>
      <c s="7" t="s">
        <v>839</v>
      </c>
      <c s="7" t="s">
        <v>58</v>
      </c>
      <c s="7" t="s">
        <v>1129</v>
      </c>
      <c s="7" t="s">
        <v>167</v>
      </c>
      <c s="10">
        <v>0.192</v>
      </c>
      <c s="14"/>
      <c s="13">
        <f>ROUND((H90*G90),2)</f>
      </c>
      <c r="O90">
        <f>rekapitulace!H8</f>
      </c>
      <c>
        <f>O90/100*I90</f>
      </c>
    </row>
    <row r="91" spans="5:5" ht="51">
      <c r="E91" s="15" t="s">
        <v>1828</v>
      </c>
    </row>
    <row r="92" spans="5:5" ht="409.5">
      <c r="E92" s="15" t="s">
        <v>1128</v>
      </c>
    </row>
    <row r="93" spans="1:16" ht="12.75" customHeight="1">
      <c r="A93" s="16"/>
      <c s="16"/>
      <c s="16" t="s">
        <v>36</v>
      </c>
      <c s="16"/>
      <c s="16" t="s">
        <v>241</v>
      </c>
      <c s="16"/>
      <c s="16"/>
      <c s="16"/>
      <c s="16">
        <f>SUM(I87:I92)</f>
      </c>
      <c r="P93">
        <f>ROUND(SUM(P87:P92),2)</f>
      </c>
    </row>
    <row r="95" spans="1:9" ht="12.75" customHeight="1">
      <c r="A95" s="9"/>
      <c s="9"/>
      <c s="9" t="s">
        <v>38</v>
      </c>
      <c s="9"/>
      <c s="9" t="s">
        <v>192</v>
      </c>
      <c s="9"/>
      <c s="11"/>
      <c s="9"/>
      <c s="11"/>
    </row>
    <row r="96" spans="1:16" ht="12.75">
      <c r="A96" s="7">
        <v>26</v>
      </c>
      <c s="7" t="s">
        <v>46</v>
      </c>
      <c s="7" t="s">
        <v>478</v>
      </c>
      <c s="7" t="s">
        <v>58</v>
      </c>
      <c s="7" t="s">
        <v>867</v>
      </c>
      <c s="7" t="s">
        <v>130</v>
      </c>
      <c s="10">
        <v>11.781</v>
      </c>
      <c s="14"/>
      <c s="13">
        <f>ROUND((H96*G96),2)</f>
      </c>
      <c r="O96">
        <f>rekapitulace!H8</f>
      </c>
      <c>
        <f>O96/100*I96</f>
      </c>
    </row>
    <row r="97" spans="5:5" ht="38.25">
      <c r="E97" s="15" t="s">
        <v>1829</v>
      </c>
    </row>
    <row r="98" spans="5:5" ht="409.5">
      <c r="E98" s="15" t="s">
        <v>191</v>
      </c>
    </row>
    <row r="99" spans="1:16" ht="12.75">
      <c r="A99" s="7">
        <v>27</v>
      </c>
      <c s="7" t="s">
        <v>46</v>
      </c>
      <c s="7" t="s">
        <v>869</v>
      </c>
      <c s="7" t="s">
        <v>58</v>
      </c>
      <c s="7" t="s">
        <v>1830</v>
      </c>
      <c s="7" t="s">
        <v>130</v>
      </c>
      <c s="10">
        <v>6</v>
      </c>
      <c s="14"/>
      <c s="13">
        <f>ROUND((H99*G99),2)</f>
      </c>
      <c r="O99">
        <f>rekapitulace!H8</f>
      </c>
      <c>
        <f>O99/100*I99</f>
      </c>
    </row>
    <row r="100" spans="5:5" ht="76.5">
      <c r="E100" s="15" t="s">
        <v>1831</v>
      </c>
    </row>
    <row r="101" spans="5:5" ht="409.5">
      <c r="E101" s="15" t="s">
        <v>191</v>
      </c>
    </row>
    <row r="102" spans="1:16" ht="12.75">
      <c r="A102" s="7">
        <v>28</v>
      </c>
      <c s="7" t="s">
        <v>46</v>
      </c>
      <c s="7" t="s">
        <v>491</v>
      </c>
      <c s="7" t="s">
        <v>58</v>
      </c>
      <c s="7" t="s">
        <v>1726</v>
      </c>
      <c s="7" t="s">
        <v>117</v>
      </c>
      <c s="10">
        <v>594.4</v>
      </c>
      <c s="14"/>
      <c s="13">
        <f>ROUND((H102*G102),2)</f>
      </c>
      <c r="O102">
        <f>rekapitulace!H8</f>
      </c>
      <c>
        <f>O102/100*I102</f>
      </c>
    </row>
    <row r="103" spans="5:5" ht="318.75">
      <c r="E103" s="15" t="s">
        <v>1832</v>
      </c>
    </row>
    <row r="104" spans="5:5" ht="409.5">
      <c r="E104" s="15" t="s">
        <v>1140</v>
      </c>
    </row>
    <row r="105" spans="1:16" ht="12.75">
      <c r="A105" s="7">
        <v>29</v>
      </c>
      <c s="7" t="s">
        <v>46</v>
      </c>
      <c s="7" t="s">
        <v>495</v>
      </c>
      <c s="7" t="s">
        <v>58</v>
      </c>
      <c s="7" t="s">
        <v>1833</v>
      </c>
      <c s="7" t="s">
        <v>130</v>
      </c>
      <c s="10">
        <v>9.425</v>
      </c>
      <c s="14"/>
      <c s="13">
        <f>ROUND((H105*G105),2)</f>
      </c>
      <c r="O105">
        <f>rekapitulace!H8</f>
      </c>
      <c>
        <f>O105/100*I105</f>
      </c>
    </row>
    <row r="106" spans="5:5" ht="38.25">
      <c r="E106" s="15" t="s">
        <v>1834</v>
      </c>
    </row>
    <row r="107" spans="5:5" ht="409.5">
      <c r="E107" s="15" t="s">
        <v>1142</v>
      </c>
    </row>
    <row r="108" spans="1:16" ht="12.75">
      <c r="A108" s="7">
        <v>30</v>
      </c>
      <c s="7" t="s">
        <v>46</v>
      </c>
      <c s="7" t="s">
        <v>499</v>
      </c>
      <c s="7" t="s">
        <v>58</v>
      </c>
      <c s="7" t="s">
        <v>1731</v>
      </c>
      <c s="7" t="s">
        <v>130</v>
      </c>
      <c s="10">
        <v>31.64</v>
      </c>
      <c s="14"/>
      <c s="13">
        <f>ROUND((H108*G108),2)</f>
      </c>
      <c r="O108">
        <f>rekapitulace!H8</f>
      </c>
      <c>
        <f>O108/100*I108</f>
      </c>
    </row>
    <row r="109" spans="5:5" ht="114.75">
      <c r="E109" s="15" t="s">
        <v>1835</v>
      </c>
    </row>
    <row r="110" spans="5:5" ht="409.5">
      <c r="E110" s="15" t="s">
        <v>502</v>
      </c>
    </row>
    <row r="111" spans="1:16" ht="12.75">
      <c r="A111" s="7">
        <v>31</v>
      </c>
      <c s="7" t="s">
        <v>46</v>
      </c>
      <c s="7" t="s">
        <v>507</v>
      </c>
      <c s="7" t="s">
        <v>58</v>
      </c>
      <c s="7" t="s">
        <v>1734</v>
      </c>
      <c s="7" t="s">
        <v>130</v>
      </c>
      <c s="10">
        <v>3.84</v>
      </c>
      <c s="14"/>
      <c s="13">
        <f>ROUND((H111*G111),2)</f>
      </c>
      <c r="O111">
        <f>rekapitulace!H8</f>
      </c>
      <c>
        <f>O111/100*I111</f>
      </c>
    </row>
    <row r="112" spans="5:5" ht="51">
      <c r="E112" s="15" t="s">
        <v>1836</v>
      </c>
    </row>
    <row r="113" spans="5:5" ht="409.5">
      <c r="E113" s="15" t="s">
        <v>1151</v>
      </c>
    </row>
    <row r="114" spans="1:16" ht="12.75" customHeight="1">
      <c r="A114" s="16"/>
      <c s="16"/>
      <c s="16" t="s">
        <v>38</v>
      </c>
      <c s="16"/>
      <c s="16" t="s">
        <v>192</v>
      </c>
      <c s="16"/>
      <c s="16"/>
      <c s="16"/>
      <c s="16">
        <f>SUM(I96:I113)</f>
      </c>
      <c r="P114">
        <f>ROUND(SUM(P96:P113),2)</f>
      </c>
    </row>
    <row r="116" spans="1:9" ht="12.75" customHeight="1">
      <c r="A116" s="9"/>
      <c s="9"/>
      <c s="9" t="s">
        <v>39</v>
      </c>
      <c s="9"/>
      <c s="9" t="s">
        <v>510</v>
      </c>
      <c s="9"/>
      <c s="11"/>
      <c s="9"/>
      <c s="11"/>
    </row>
    <row r="117" spans="1:16" ht="12.75">
      <c r="A117" s="7">
        <v>32</v>
      </c>
      <c s="7" t="s">
        <v>46</v>
      </c>
      <c s="7" t="s">
        <v>515</v>
      </c>
      <c s="7" t="s">
        <v>58</v>
      </c>
      <c s="7" t="s">
        <v>1837</v>
      </c>
      <c s="7" t="s">
        <v>130</v>
      </c>
      <c s="10">
        <v>89.995</v>
      </c>
      <c s="14"/>
      <c s="13">
        <f>ROUND((H117*G117),2)</f>
      </c>
      <c r="O117">
        <f>rekapitulace!H8</f>
      </c>
      <c>
        <f>O117/100*I117</f>
      </c>
    </row>
    <row r="118" spans="5:5" ht="153">
      <c r="E118" s="15" t="s">
        <v>1838</v>
      </c>
    </row>
    <row r="119" spans="5:5" ht="409.5">
      <c r="E119" s="15" t="s">
        <v>514</v>
      </c>
    </row>
    <row r="120" spans="1:16" ht="12.75">
      <c r="A120" s="7">
        <v>33</v>
      </c>
      <c s="7" t="s">
        <v>46</v>
      </c>
      <c s="7" t="s">
        <v>518</v>
      </c>
      <c s="7" t="s">
        <v>25</v>
      </c>
      <c s="7" t="s">
        <v>896</v>
      </c>
      <c s="7" t="s">
        <v>130</v>
      </c>
      <c s="10">
        <v>174.425</v>
      </c>
      <c s="14"/>
      <c s="13">
        <f>ROUND((H120*G120),2)</f>
      </c>
      <c r="O120">
        <f>rekapitulace!H8</f>
      </c>
      <c>
        <f>O120/100*I120</f>
      </c>
    </row>
    <row r="121" spans="5:5" ht="140.25">
      <c r="E121" s="15" t="s">
        <v>1839</v>
      </c>
    </row>
    <row r="122" spans="5:5" ht="331.5">
      <c r="E122" s="15" t="s">
        <v>521</v>
      </c>
    </row>
    <row r="123" spans="1:16" ht="12.75">
      <c r="A123" s="7">
        <v>34</v>
      </c>
      <c s="7" t="s">
        <v>46</v>
      </c>
      <c s="7" t="s">
        <v>518</v>
      </c>
      <c s="7" t="s">
        <v>36</v>
      </c>
      <c s="7" t="s">
        <v>1840</v>
      </c>
      <c s="7" t="s">
        <v>130</v>
      </c>
      <c s="10">
        <v>68.2</v>
      </c>
      <c s="14"/>
      <c s="13">
        <f>ROUND((H123*G123),2)</f>
      </c>
      <c r="O123">
        <f>rekapitulace!H8</f>
      </c>
      <c>
        <f>O123/100*I123</f>
      </c>
    </row>
    <row r="124" spans="5:5" ht="153">
      <c r="E124" s="15" t="s">
        <v>1841</v>
      </c>
    </row>
    <row r="125" spans="5:5" ht="331.5">
      <c r="E125" s="15" t="s">
        <v>521</v>
      </c>
    </row>
    <row r="126" spans="1:16" ht="12.75">
      <c r="A126" s="7">
        <v>35</v>
      </c>
      <c s="7" t="s">
        <v>46</v>
      </c>
      <c s="7" t="s">
        <v>529</v>
      </c>
      <c s="7" t="s">
        <v>58</v>
      </c>
      <c s="7" t="s">
        <v>530</v>
      </c>
      <c s="7" t="s">
        <v>117</v>
      </c>
      <c s="10">
        <v>220</v>
      </c>
      <c s="14"/>
      <c s="13">
        <f>ROUND((H126*G126),2)</f>
      </c>
      <c r="O126">
        <f>rekapitulace!H8</f>
      </c>
      <c>
        <f>O126/100*I126</f>
      </c>
    </row>
    <row r="127" spans="5:5" ht="153">
      <c r="E127" s="15" t="s">
        <v>1842</v>
      </c>
    </row>
    <row r="128" spans="5:5" ht="409.5">
      <c r="E128" s="15" t="s">
        <v>1164</v>
      </c>
    </row>
    <row r="129" spans="1:16" ht="12.75">
      <c r="A129" s="7">
        <v>36</v>
      </c>
      <c s="7" t="s">
        <v>46</v>
      </c>
      <c s="7" t="s">
        <v>533</v>
      </c>
      <c s="7" t="s">
        <v>58</v>
      </c>
      <c s="7" t="s">
        <v>900</v>
      </c>
      <c s="7" t="s">
        <v>117</v>
      </c>
      <c s="10">
        <v>206</v>
      </c>
      <c s="14"/>
      <c s="13">
        <f>ROUND((H129*G129),2)</f>
      </c>
      <c r="O129">
        <f>rekapitulace!H8</f>
      </c>
      <c>
        <f>O129/100*I129</f>
      </c>
    </row>
    <row r="130" spans="5:5" ht="25.5">
      <c r="E130" s="15" t="s">
        <v>1843</v>
      </c>
    </row>
    <row r="131" spans="5:5" ht="267.75">
      <c r="E131" s="15" t="s">
        <v>536</v>
      </c>
    </row>
    <row r="132" spans="1:16" ht="12.75">
      <c r="A132" s="7">
        <v>37</v>
      </c>
      <c s="7" t="s">
        <v>46</v>
      </c>
      <c s="7" t="s">
        <v>537</v>
      </c>
      <c s="7" t="s">
        <v>58</v>
      </c>
      <c s="7" t="s">
        <v>1740</v>
      </c>
      <c s="7" t="s">
        <v>117</v>
      </c>
      <c s="10">
        <v>740</v>
      </c>
      <c s="14"/>
      <c s="13">
        <f>ROUND((H132*G132),2)</f>
      </c>
      <c r="O132">
        <f>rekapitulace!H8</f>
      </c>
      <c>
        <f>O132/100*I132</f>
      </c>
    </row>
    <row r="133" spans="5:5" ht="127.5">
      <c r="E133" s="15" t="s">
        <v>1844</v>
      </c>
    </row>
    <row r="134" spans="5:5" ht="357">
      <c r="E134" s="15" t="s">
        <v>540</v>
      </c>
    </row>
    <row r="135" spans="1:16" ht="12.75">
      <c r="A135" s="7">
        <v>38</v>
      </c>
      <c s="7" t="s">
        <v>46</v>
      </c>
      <c s="7" t="s">
        <v>1311</v>
      </c>
      <c s="7" t="s">
        <v>58</v>
      </c>
      <c s="7" t="s">
        <v>1845</v>
      </c>
      <c s="7" t="s">
        <v>117</v>
      </c>
      <c s="10">
        <v>704.84</v>
      </c>
      <c s="14"/>
      <c s="13">
        <f>ROUND((H135*G135),2)</f>
      </c>
      <c r="O135">
        <f>rekapitulace!H8</f>
      </c>
      <c>
        <f>O135/100*I135</f>
      </c>
    </row>
    <row r="136" spans="5:5" ht="153">
      <c r="E136" s="15" t="s">
        <v>1846</v>
      </c>
    </row>
    <row r="137" spans="5:5" ht="357">
      <c r="E137" s="15" t="s">
        <v>540</v>
      </c>
    </row>
    <row r="138" spans="1:16" ht="12.75">
      <c r="A138" s="7">
        <v>39</v>
      </c>
      <c s="7" t="s">
        <v>46</v>
      </c>
      <c s="7" t="s">
        <v>1847</v>
      </c>
      <c s="7" t="s">
        <v>58</v>
      </c>
      <c s="7" t="s">
        <v>1848</v>
      </c>
      <c s="7" t="s">
        <v>130</v>
      </c>
      <c s="10">
        <v>27.289</v>
      </c>
      <c s="14"/>
      <c s="13">
        <f>ROUND((H138*G138),2)</f>
      </c>
      <c r="O138">
        <f>rekapitulace!H8</f>
      </c>
      <c>
        <f>O138/100*I138</f>
      </c>
    </row>
    <row r="139" spans="5:5" ht="165.75">
      <c r="E139" s="15" t="s">
        <v>1849</v>
      </c>
    </row>
    <row r="140" spans="5:5" ht="409.5">
      <c r="E140" s="15" t="s">
        <v>547</v>
      </c>
    </row>
    <row r="141" spans="1:16" ht="12.75">
      <c r="A141" s="7">
        <v>40</v>
      </c>
      <c s="7" t="s">
        <v>46</v>
      </c>
      <c s="7" t="s">
        <v>548</v>
      </c>
      <c s="7" t="s">
        <v>58</v>
      </c>
      <c s="7" t="s">
        <v>1850</v>
      </c>
      <c s="7" t="s">
        <v>130</v>
      </c>
      <c s="10">
        <v>35.565</v>
      </c>
      <c s="14"/>
      <c s="13">
        <f>ROUND((H141*G141),2)</f>
      </c>
      <c r="O141">
        <f>rekapitulace!H8</f>
      </c>
      <c>
        <f>O141/100*I141</f>
      </c>
    </row>
    <row r="142" spans="5:5" ht="165.75">
      <c r="E142" s="15" t="s">
        <v>1851</v>
      </c>
    </row>
    <row r="143" spans="5:5" ht="409.5">
      <c r="E143" s="15" t="s">
        <v>547</v>
      </c>
    </row>
    <row r="144" spans="1:16" ht="12.75">
      <c r="A144" s="7">
        <v>41</v>
      </c>
      <c s="7" t="s">
        <v>46</v>
      </c>
      <c s="7" t="s">
        <v>560</v>
      </c>
      <c s="7" t="s">
        <v>58</v>
      </c>
      <c s="7" t="s">
        <v>910</v>
      </c>
      <c s="7" t="s">
        <v>117</v>
      </c>
      <c s="10">
        <v>740</v>
      </c>
      <c s="14"/>
      <c s="13">
        <f>ROUND((H144*G144),2)</f>
      </c>
      <c r="O144">
        <f>rekapitulace!H8</f>
      </c>
      <c>
        <f>O144/100*I144</f>
      </c>
    </row>
    <row r="145" spans="5:5" ht="127.5">
      <c r="E145" s="15" t="s">
        <v>1844</v>
      </c>
    </row>
    <row r="146" spans="5:5" ht="165.75">
      <c r="E146" s="15" t="s">
        <v>559</v>
      </c>
    </row>
    <row r="147" spans="1:16" ht="12.75" customHeight="1">
      <c r="A147" s="16"/>
      <c s="16"/>
      <c s="16" t="s">
        <v>39</v>
      </c>
      <c s="16"/>
      <c s="16" t="s">
        <v>510</v>
      </c>
      <c s="16"/>
      <c s="16"/>
      <c s="16"/>
      <c s="16">
        <f>SUM(I117:I146)</f>
      </c>
      <c r="P147">
        <f>ROUND(SUM(P117:P146),2)</f>
      </c>
    </row>
    <row r="149" spans="1:9" ht="12.75" customHeight="1">
      <c r="A149" s="9"/>
      <c s="9"/>
      <c s="9" t="s">
        <v>42</v>
      </c>
      <c s="9"/>
      <c s="9" t="s">
        <v>200</v>
      </c>
      <c s="9"/>
      <c s="11"/>
      <c s="9"/>
      <c s="11"/>
    </row>
    <row r="150" spans="1:16" ht="12.75">
      <c r="A150" s="7">
        <v>42</v>
      </c>
      <c s="7" t="s">
        <v>46</v>
      </c>
      <c s="7" t="s">
        <v>629</v>
      </c>
      <c s="7" t="s">
        <v>58</v>
      </c>
      <c s="7" t="s">
        <v>1852</v>
      </c>
      <c s="7" t="s">
        <v>130</v>
      </c>
      <c s="10">
        <v>13.125</v>
      </c>
      <c s="14"/>
      <c s="13">
        <f>ROUND((H150*G150),2)</f>
      </c>
      <c r="O150">
        <f>rekapitulace!H8</f>
      </c>
      <c>
        <f>O150/100*I150</f>
      </c>
    </row>
    <row r="151" spans="5:5" ht="38.25">
      <c r="E151" s="15" t="s">
        <v>1853</v>
      </c>
    </row>
    <row r="152" spans="5:5" ht="409.5">
      <c r="E152" s="15" t="s">
        <v>191</v>
      </c>
    </row>
    <row r="153" spans="1:16" ht="12.75" customHeight="1">
      <c r="A153" s="16"/>
      <c s="16"/>
      <c s="16" t="s">
        <v>42</v>
      </c>
      <c s="16"/>
      <c s="16" t="s">
        <v>200</v>
      </c>
      <c s="16"/>
      <c s="16"/>
      <c s="16"/>
      <c s="16">
        <f>SUM(I150:I152)</f>
      </c>
      <c r="P153">
        <f>ROUND(SUM(P150:P152),2)</f>
      </c>
    </row>
    <row r="155" spans="1:9" ht="12.75" customHeight="1">
      <c r="A155" s="9"/>
      <c s="9"/>
      <c s="9" t="s">
        <v>43</v>
      </c>
      <c s="9"/>
      <c s="9" t="s">
        <v>204</v>
      </c>
      <c s="9"/>
      <c s="11"/>
      <c s="9"/>
      <c s="11"/>
    </row>
    <row r="156" spans="1:16" ht="12.75">
      <c r="A156" s="7">
        <v>43</v>
      </c>
      <c s="7" t="s">
        <v>46</v>
      </c>
      <c s="7" t="s">
        <v>638</v>
      </c>
      <c s="7" t="s">
        <v>58</v>
      </c>
      <c s="7" t="s">
        <v>1751</v>
      </c>
      <c s="7" t="s">
        <v>207</v>
      </c>
      <c s="10">
        <v>48</v>
      </c>
      <c s="14"/>
      <c s="13">
        <f>ROUND((H156*G156),2)</f>
      </c>
      <c r="O156">
        <f>rekapitulace!H8</f>
      </c>
      <c>
        <f>O156/100*I156</f>
      </c>
    </row>
    <row r="157" spans="5:5" ht="25.5">
      <c r="E157" s="15" t="s">
        <v>1854</v>
      </c>
    </row>
    <row r="158" spans="5:5" ht="409.5">
      <c r="E158" s="15" t="s">
        <v>1753</v>
      </c>
    </row>
    <row r="159" spans="1:16" ht="12.75">
      <c r="A159" s="7">
        <v>44</v>
      </c>
      <c s="7" t="s">
        <v>46</v>
      </c>
      <c s="7" t="s">
        <v>650</v>
      </c>
      <c s="7" t="s">
        <v>58</v>
      </c>
      <c s="7" t="s">
        <v>651</v>
      </c>
      <c s="7" t="s">
        <v>73</v>
      </c>
      <c s="10">
        <v>6</v>
      </c>
      <c s="14"/>
      <c s="13">
        <f>ROUND((H159*G159),2)</f>
      </c>
      <c r="O159">
        <f>rekapitulace!H8</f>
      </c>
      <c>
        <f>O159/100*I159</f>
      </c>
    </row>
    <row r="160" spans="5:5" ht="25.5">
      <c r="E160" s="15" t="s">
        <v>1855</v>
      </c>
    </row>
    <row r="161" spans="5:5" ht="255">
      <c r="E161" s="15" t="s">
        <v>649</v>
      </c>
    </row>
    <row r="162" spans="1:16" ht="12.75">
      <c r="A162" s="7">
        <v>45</v>
      </c>
      <c s="7" t="s">
        <v>46</v>
      </c>
      <c s="7" t="s">
        <v>653</v>
      </c>
      <c s="7" t="s">
        <v>58</v>
      </c>
      <c s="7" t="s">
        <v>654</v>
      </c>
      <c s="7" t="s">
        <v>73</v>
      </c>
      <c s="10">
        <v>6</v>
      </c>
      <c s="14"/>
      <c s="13">
        <f>ROUND((H162*G162),2)</f>
      </c>
      <c r="O162">
        <f>rekapitulace!H8</f>
      </c>
      <c>
        <f>O162/100*I162</f>
      </c>
    </row>
    <row r="163" spans="5:5" ht="25.5">
      <c r="E163" s="15" t="s">
        <v>1855</v>
      </c>
    </row>
    <row r="164" spans="5:5" ht="38.25">
      <c r="E164" s="15">
        <v>-2146826259</v>
      </c>
    </row>
    <row r="165" spans="1:16" ht="12.75">
      <c r="A165" s="7">
        <v>46</v>
      </c>
      <c s="7" t="s">
        <v>46</v>
      </c>
      <c s="7" t="s">
        <v>657</v>
      </c>
      <c s="7" t="s">
        <v>58</v>
      </c>
      <c s="7" t="s">
        <v>1856</v>
      </c>
      <c s="7" t="s">
        <v>73</v>
      </c>
      <c s="10">
        <v>1</v>
      </c>
      <c s="14"/>
      <c s="13">
        <f>ROUND((H165*G165),2)</f>
      </c>
      <c r="O165">
        <f>rekapitulace!H8</f>
      </c>
      <c>
        <f>O165/100*I165</f>
      </c>
    </row>
    <row r="166" spans="5:5" ht="25.5">
      <c r="E166" s="15" t="s">
        <v>50</v>
      </c>
    </row>
    <row r="167" spans="5:5" ht="165.75">
      <c r="E167" s="15" t="s">
        <v>1857</v>
      </c>
    </row>
    <row r="168" spans="1:16" ht="12.75">
      <c r="A168" s="7">
        <v>47</v>
      </c>
      <c s="7" t="s">
        <v>46</v>
      </c>
      <c s="7" t="s">
        <v>675</v>
      </c>
      <c s="7" t="s">
        <v>58</v>
      </c>
      <c s="7" t="s">
        <v>676</v>
      </c>
      <c s="7" t="s">
        <v>207</v>
      </c>
      <c s="10">
        <v>50</v>
      </c>
      <c s="14"/>
      <c s="13">
        <f>ROUND((H168*G168),2)</f>
      </c>
      <c r="O168">
        <f>rekapitulace!H8</f>
      </c>
      <c>
        <f>O168/100*I168</f>
      </c>
    </row>
    <row r="169" spans="5:5" ht="25.5">
      <c r="E169" s="15" t="s">
        <v>1363</v>
      </c>
    </row>
    <row r="170" spans="5:5" ht="255">
      <c r="E170" s="15" t="s">
        <v>1197</v>
      </c>
    </row>
    <row r="171" spans="1:16" ht="12.75">
      <c r="A171" s="7">
        <v>48</v>
      </c>
      <c s="7" t="s">
        <v>46</v>
      </c>
      <c s="7" t="s">
        <v>1199</v>
      </c>
      <c s="7" t="s">
        <v>58</v>
      </c>
      <c s="7" t="s">
        <v>1858</v>
      </c>
      <c s="7" t="s">
        <v>207</v>
      </c>
      <c s="10">
        <v>39.5</v>
      </c>
      <c s="14"/>
      <c s="13">
        <f>ROUND((H171*G171),2)</f>
      </c>
      <c r="O171">
        <f>rekapitulace!H8</f>
      </c>
      <c>
        <f>O171/100*I171</f>
      </c>
    </row>
    <row r="172" spans="5:5" ht="38.25">
      <c r="E172" s="15" t="s">
        <v>1859</v>
      </c>
    </row>
    <row r="173" spans="5:5" ht="344.25">
      <c r="E173" s="15" t="s">
        <v>690</v>
      </c>
    </row>
    <row r="174" spans="1:16" ht="12.75">
      <c r="A174" s="7">
        <v>49</v>
      </c>
      <c s="7" t="s">
        <v>46</v>
      </c>
      <c s="7" t="s">
        <v>694</v>
      </c>
      <c s="7" t="s">
        <v>58</v>
      </c>
      <c s="7" t="s">
        <v>1017</v>
      </c>
      <c s="7" t="s">
        <v>207</v>
      </c>
      <c s="10">
        <v>36.5</v>
      </c>
      <c s="14"/>
      <c s="13">
        <f>ROUND((H174*G174),2)</f>
      </c>
      <c r="O174">
        <f>rekapitulace!H8</f>
      </c>
      <c>
        <f>O174/100*I174</f>
      </c>
    </row>
    <row r="175" spans="5:5" ht="25.5">
      <c r="E175" s="15" t="s">
        <v>1804</v>
      </c>
    </row>
    <row r="176" spans="5:5" ht="242.25">
      <c r="E176" s="15" t="s">
        <v>697</v>
      </c>
    </row>
    <row r="177" spans="1:16" ht="12.75">
      <c r="A177" s="7">
        <v>50</v>
      </c>
      <c s="7" t="s">
        <v>46</v>
      </c>
      <c s="7" t="s">
        <v>698</v>
      </c>
      <c s="7" t="s">
        <v>58</v>
      </c>
      <c s="7" t="s">
        <v>699</v>
      </c>
      <c s="7" t="s">
        <v>207</v>
      </c>
      <c s="10">
        <v>36.5</v>
      </c>
      <c s="14"/>
      <c s="13">
        <f>ROUND((H177*G177),2)</f>
      </c>
      <c r="O177">
        <f>rekapitulace!H8</f>
      </c>
      <c>
        <f>O177/100*I177</f>
      </c>
    </row>
    <row r="178" spans="5:5" ht="25.5">
      <c r="E178" s="15" t="s">
        <v>1804</v>
      </c>
    </row>
    <row r="179" spans="5:5" ht="204">
      <c r="E179" s="15" t="s">
        <v>700</v>
      </c>
    </row>
    <row r="180" spans="1:16" ht="12.75">
      <c r="A180" s="7">
        <v>51</v>
      </c>
      <c s="7" t="s">
        <v>46</v>
      </c>
      <c s="7" t="s">
        <v>701</v>
      </c>
      <c s="7" t="s">
        <v>58</v>
      </c>
      <c s="7" t="s">
        <v>1768</v>
      </c>
      <c s="7" t="s">
        <v>207</v>
      </c>
      <c s="10">
        <v>187</v>
      </c>
      <c s="14"/>
      <c s="13">
        <f>ROUND((H180*G180),2)</f>
      </c>
      <c r="O180">
        <f>rekapitulace!H8</f>
      </c>
      <c>
        <f>O180/100*I180</f>
      </c>
    </row>
    <row r="181" spans="5:5" ht="25.5">
      <c r="E181" s="15" t="s">
        <v>1860</v>
      </c>
    </row>
    <row r="182" spans="5:5" ht="409.5">
      <c r="E182" s="15" t="s">
        <v>704</v>
      </c>
    </row>
    <row r="183" spans="1:16" ht="12.75">
      <c r="A183" s="7">
        <v>52</v>
      </c>
      <c s="7" t="s">
        <v>46</v>
      </c>
      <c s="7" t="s">
        <v>701</v>
      </c>
      <c s="7" t="s">
        <v>86</v>
      </c>
      <c s="7" t="s">
        <v>1861</v>
      </c>
      <c s="7" t="s">
        <v>207</v>
      </c>
      <c s="10">
        <v>4</v>
      </c>
      <c s="14"/>
      <c s="13">
        <f>ROUND((H183*G183),2)</f>
      </c>
      <c r="O183">
        <f>rekapitulace!H8</f>
      </c>
      <c>
        <f>O183/100*I183</f>
      </c>
    </row>
    <row r="184" spans="5:5" ht="25.5">
      <c r="E184" s="15" t="s">
        <v>212</v>
      </c>
    </row>
    <row r="185" spans="5:5" ht="409.5">
      <c r="E185" s="15" t="s">
        <v>704</v>
      </c>
    </row>
    <row r="186" spans="1:16" ht="12.75" customHeight="1">
      <c r="A186" s="16"/>
      <c s="16"/>
      <c s="16" t="s">
        <v>43</v>
      </c>
      <c s="16"/>
      <c s="16" t="s">
        <v>204</v>
      </c>
      <c s="16"/>
      <c s="16"/>
      <c s="16"/>
      <c s="16">
        <f>SUM(I156:I185)</f>
      </c>
      <c r="P186">
        <f>ROUND(SUM(P156:P185),2)</f>
      </c>
    </row>
    <row r="188" spans="1:16" ht="12.75" customHeight="1">
      <c r="A188" s="16"/>
      <c s="16"/>
      <c s="16"/>
      <c s="16"/>
      <c s="16" t="s">
        <v>105</v>
      </c>
      <c s="16"/>
      <c s="16"/>
      <c s="16"/>
      <c s="16">
        <f>+I15+I84+I93+I114+I147+I153+I186</f>
      </c>
      <c r="P188">
        <f>+P15+P84+P93+P114+P147+P153+P186</f>
      </c>
    </row>
    <row r="190" spans="1:9" ht="12.75" customHeight="1">
      <c r="A190" s="9" t="s">
        <v>106</v>
      </c>
      <c s="9"/>
      <c s="9"/>
      <c s="9"/>
      <c s="9"/>
      <c s="9"/>
      <c s="9"/>
      <c s="9"/>
      <c s="9"/>
    </row>
    <row r="191" spans="1:9" ht="12.75" customHeight="1">
      <c r="A191" s="9"/>
      <c s="9"/>
      <c s="9"/>
      <c s="9"/>
      <c s="9" t="s">
        <v>107</v>
      </c>
      <c s="9"/>
      <c s="9"/>
      <c s="9"/>
      <c s="9"/>
    </row>
    <row r="192" spans="1:16" ht="12.75" customHeight="1">
      <c r="A192" s="16"/>
      <c s="16"/>
      <c s="16"/>
      <c s="16"/>
      <c s="16" t="s">
        <v>108</v>
      </c>
      <c s="16"/>
      <c s="16"/>
      <c s="16"/>
      <c s="16">
        <v>0</v>
      </c>
      <c r="P192">
        <v>0</v>
      </c>
    </row>
    <row r="193" spans="1:9" ht="12.75" customHeight="1">
      <c r="A193" s="16"/>
      <c s="16"/>
      <c s="16"/>
      <c s="16"/>
      <c s="16" t="s">
        <v>109</v>
      </c>
      <c s="16"/>
      <c s="16"/>
      <c s="16"/>
      <c s="16"/>
    </row>
    <row r="194" spans="1:16" ht="12.75" customHeight="1">
      <c r="A194" s="16"/>
      <c s="16"/>
      <c s="16"/>
      <c s="16"/>
      <c s="16" t="s">
        <v>110</v>
      </c>
      <c s="16"/>
      <c s="16"/>
      <c s="16"/>
      <c s="16">
        <v>0</v>
      </c>
      <c r="P194">
        <v>0</v>
      </c>
    </row>
    <row r="195" spans="1:16" ht="12.75" customHeight="1">
      <c r="A195" s="16"/>
      <c s="16"/>
      <c s="16"/>
      <c s="16"/>
      <c s="16" t="s">
        <v>111</v>
      </c>
      <c s="16"/>
      <c s="16"/>
      <c s="16"/>
      <c s="16">
        <f>I192+I194</f>
      </c>
      <c r="P195">
        <f>P192+P194</f>
      </c>
    </row>
    <row r="197" spans="1:16" ht="12.75" customHeight="1">
      <c r="A197" s="16"/>
      <c s="16"/>
      <c s="16"/>
      <c s="16"/>
      <c s="16" t="s">
        <v>111</v>
      </c>
      <c s="16"/>
      <c s="16"/>
      <c s="16"/>
      <c s="16">
        <f>I188+I195</f>
      </c>
      <c r="P197">
        <f>P188+P195</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24.xml><?xml version="1.0" encoding="utf-8"?>
<worksheet xmlns="http://schemas.openxmlformats.org/spreadsheetml/2006/main" xmlns:r="http://schemas.openxmlformats.org/officeDocument/2006/relationships">
  <sheetPr>
    <pageSetUpPr fitToPage="1"/>
  </sheetPr>
  <dimension ref="A1:P152"/>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1862</v>
      </c>
      <c s="5"/>
      <c s="5" t="s">
        <v>1863</v>
      </c>
    </row>
    <row r="6" spans="1:5" ht="12.75" customHeight="1">
      <c r="A6" t="s">
        <v>17</v>
      </c>
      <c r="C6" s="5" t="s">
        <v>1862</v>
      </c>
      <c s="5"/>
      <c s="5" t="s">
        <v>1863</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165</v>
      </c>
      <c s="7" t="s">
        <v>40</v>
      </c>
      <c s="7" t="s">
        <v>1233</v>
      </c>
      <c s="7" t="s">
        <v>167</v>
      </c>
      <c s="10">
        <v>4586</v>
      </c>
      <c s="14"/>
      <c s="13">
        <f>ROUND((H12*G12),2)</f>
      </c>
      <c r="O12">
        <f>rekapitulace!H8</f>
      </c>
      <c>
        <f>O12/100*I12</f>
      </c>
    </row>
    <row r="13" spans="5:5" ht="38.25">
      <c r="E13" s="15" t="s">
        <v>1864</v>
      </c>
    </row>
    <row r="14" spans="5:5" ht="153">
      <c r="E14" s="15" t="s">
        <v>169</v>
      </c>
    </row>
    <row r="15" spans="1:16" ht="12.75" customHeight="1">
      <c r="A15" s="16"/>
      <c s="16"/>
      <c s="16" t="s">
        <v>45</v>
      </c>
      <c s="16"/>
      <c s="16" t="s">
        <v>44</v>
      </c>
      <c s="16"/>
      <c s="16"/>
      <c s="16"/>
      <c s="16">
        <f>SUM(I12:I14)</f>
      </c>
      <c r="P15">
        <f>ROUND(SUM(P12:P14),2)</f>
      </c>
    </row>
    <row r="17" spans="1:9" ht="12.75" customHeight="1">
      <c r="A17" s="9"/>
      <c s="9"/>
      <c s="9" t="s">
        <v>25</v>
      </c>
      <c s="9"/>
      <c s="9" t="s">
        <v>114</v>
      </c>
      <c s="9"/>
      <c s="11"/>
      <c s="9"/>
      <c s="11"/>
    </row>
    <row r="18" spans="1:16" ht="12.75">
      <c r="A18" s="7">
        <v>2</v>
      </c>
      <c s="7" t="s">
        <v>46</v>
      </c>
      <c s="7" t="s">
        <v>323</v>
      </c>
      <c s="7" t="s">
        <v>25</v>
      </c>
      <c s="7" t="s">
        <v>324</v>
      </c>
      <c s="7" t="s">
        <v>130</v>
      </c>
      <c s="10">
        <v>1558</v>
      </c>
      <c s="14"/>
      <c s="13">
        <f>ROUND((H18*G18),2)</f>
      </c>
      <c r="O18">
        <f>rekapitulace!H8</f>
      </c>
      <c>
        <f>O18/100*I18</f>
      </c>
    </row>
    <row r="19" spans="5:5" ht="38.25">
      <c r="E19" s="15" t="s">
        <v>1865</v>
      </c>
    </row>
    <row r="20" spans="5:5" ht="409.5">
      <c r="E20" s="15" t="s">
        <v>1076</v>
      </c>
    </row>
    <row r="21" spans="1:16" ht="12.75">
      <c r="A21" s="7">
        <v>3</v>
      </c>
      <c s="7" t="s">
        <v>46</v>
      </c>
      <c s="7" t="s">
        <v>323</v>
      </c>
      <c s="7" t="s">
        <v>36</v>
      </c>
      <c s="7" t="s">
        <v>327</v>
      </c>
      <c s="7" t="s">
        <v>130</v>
      </c>
      <c s="10">
        <v>317</v>
      </c>
      <c s="14"/>
      <c s="13">
        <f>ROUND((H21*G21),2)</f>
      </c>
      <c r="O21">
        <f>rekapitulace!H8</f>
      </c>
      <c>
        <f>O21/100*I21</f>
      </c>
    </row>
    <row r="22" spans="5:5" ht="25.5">
      <c r="E22" s="15" t="s">
        <v>1866</v>
      </c>
    </row>
    <row r="23" spans="5:5" ht="409.5">
      <c r="E23" s="15" t="s">
        <v>1076</v>
      </c>
    </row>
    <row r="24" spans="1:16" ht="12.75">
      <c r="A24" s="7">
        <v>4</v>
      </c>
      <c s="7" t="s">
        <v>46</v>
      </c>
      <c s="7" t="s">
        <v>329</v>
      </c>
      <c s="7" t="s">
        <v>25</v>
      </c>
      <c s="7" t="s">
        <v>746</v>
      </c>
      <c s="7" t="s">
        <v>130</v>
      </c>
      <c s="10">
        <v>908</v>
      </c>
      <c s="14"/>
      <c s="13">
        <f>ROUND((H24*G24),2)</f>
      </c>
      <c r="O24">
        <f>rekapitulace!H8</f>
      </c>
      <c>
        <f>O24/100*I24</f>
      </c>
    </row>
    <row r="25" spans="5:5" ht="25.5">
      <c r="E25" s="15" t="s">
        <v>1867</v>
      </c>
    </row>
    <row r="26" spans="5:5" ht="409.5">
      <c r="E26" s="15" t="s">
        <v>1081</v>
      </c>
    </row>
    <row r="27" spans="1:16" ht="12.75">
      <c r="A27" s="7">
        <v>5</v>
      </c>
      <c s="7" t="s">
        <v>46</v>
      </c>
      <c s="7" t="s">
        <v>329</v>
      </c>
      <c s="7" t="s">
        <v>36</v>
      </c>
      <c s="7" t="s">
        <v>333</v>
      </c>
      <c s="7" t="s">
        <v>130</v>
      </c>
      <c s="10">
        <v>198</v>
      </c>
      <c s="14"/>
      <c s="13">
        <f>ROUND((H27*G27),2)</f>
      </c>
      <c r="O27">
        <f>rekapitulace!H8</f>
      </c>
      <c>
        <f>O27/100*I27</f>
      </c>
    </row>
    <row r="28" spans="5:5" ht="25.5">
      <c r="E28" s="15" t="s">
        <v>1868</v>
      </c>
    </row>
    <row r="29" spans="5:5" ht="409.5">
      <c r="E29" s="15" t="s">
        <v>1081</v>
      </c>
    </row>
    <row r="30" spans="1:16" ht="12.75">
      <c r="A30" s="7">
        <v>6</v>
      </c>
      <c s="7" t="s">
        <v>46</v>
      </c>
      <c s="7" t="s">
        <v>142</v>
      </c>
      <c s="7" t="s">
        <v>25</v>
      </c>
      <c s="7" t="s">
        <v>340</v>
      </c>
      <c s="7" t="s">
        <v>130</v>
      </c>
      <c s="10">
        <v>88</v>
      </c>
      <c s="14"/>
      <c s="13">
        <f>ROUND((H30*G30),2)</f>
      </c>
      <c r="O30">
        <f>rekapitulace!H8</f>
      </c>
      <c>
        <f>O30/100*I30</f>
      </c>
    </row>
    <row r="31" spans="5:5" ht="25.5">
      <c r="E31" s="15" t="s">
        <v>1869</v>
      </c>
    </row>
    <row r="32" spans="5:5" ht="409.5">
      <c r="E32" s="15" t="s">
        <v>145</v>
      </c>
    </row>
    <row r="33" spans="1:16" ht="12.75">
      <c r="A33" s="7">
        <v>7</v>
      </c>
      <c s="7" t="s">
        <v>46</v>
      </c>
      <c s="7" t="s">
        <v>142</v>
      </c>
      <c s="7" t="s">
        <v>36</v>
      </c>
      <c s="7" t="s">
        <v>343</v>
      </c>
      <c s="7" t="s">
        <v>130</v>
      </c>
      <c s="10">
        <v>600</v>
      </c>
      <c s="14"/>
      <c s="13">
        <f>ROUND((H33*G33),2)</f>
      </c>
      <c r="O33">
        <f>rekapitulace!H8</f>
      </c>
      <c>
        <f>O33/100*I33</f>
      </c>
    </row>
    <row r="34" spans="5:5" ht="38.25">
      <c r="E34" s="15" t="s">
        <v>1870</v>
      </c>
    </row>
    <row r="35" spans="5:5" ht="409.5">
      <c r="E35" s="15" t="s">
        <v>145</v>
      </c>
    </row>
    <row r="36" spans="1:16" ht="12.75">
      <c r="A36" s="7">
        <v>8</v>
      </c>
      <c s="7" t="s">
        <v>46</v>
      </c>
      <c s="7" t="s">
        <v>142</v>
      </c>
      <c s="7" t="s">
        <v>38</v>
      </c>
      <c s="7" t="s">
        <v>1871</v>
      </c>
      <c s="7" t="s">
        <v>130</v>
      </c>
      <c s="10">
        <v>189.006</v>
      </c>
      <c s="14"/>
      <c s="13">
        <f>ROUND((H36*G36),2)</f>
      </c>
      <c r="O36">
        <f>rekapitulace!H8</f>
      </c>
      <c>
        <f>O36/100*I36</f>
      </c>
    </row>
    <row r="37" spans="5:5" ht="38.25">
      <c r="E37" s="15" t="s">
        <v>1872</v>
      </c>
    </row>
    <row r="38" spans="5:5" ht="409.5">
      <c r="E38" s="15" t="s">
        <v>145</v>
      </c>
    </row>
    <row r="39" spans="1:16" ht="12.75">
      <c r="A39" s="7">
        <v>9</v>
      </c>
      <c s="7" t="s">
        <v>46</v>
      </c>
      <c s="7" t="s">
        <v>142</v>
      </c>
      <c s="7" t="s">
        <v>250</v>
      </c>
      <c s="7" t="s">
        <v>1087</v>
      </c>
      <c s="7" t="s">
        <v>130</v>
      </c>
      <c s="10">
        <v>2293</v>
      </c>
      <c s="14"/>
      <c s="13">
        <f>ROUND((H39*G39),2)</f>
      </c>
      <c r="O39">
        <f>rekapitulace!H8</f>
      </c>
      <c>
        <f>O39/100*I39</f>
      </c>
    </row>
    <row r="40" spans="5:5" ht="38.25">
      <c r="E40" s="15" t="s">
        <v>1873</v>
      </c>
    </row>
    <row r="41" spans="5:5" ht="409.5">
      <c r="E41" s="15" t="s">
        <v>145</v>
      </c>
    </row>
    <row r="42" spans="1:16" ht="12.75">
      <c r="A42" s="7">
        <v>10</v>
      </c>
      <c s="7" t="s">
        <v>46</v>
      </c>
      <c s="7" t="s">
        <v>254</v>
      </c>
      <c s="7" t="s">
        <v>25</v>
      </c>
      <c s="7" t="s">
        <v>1874</v>
      </c>
      <c s="7" t="s">
        <v>130</v>
      </c>
      <c s="10">
        <v>908</v>
      </c>
      <c s="14"/>
      <c s="13">
        <f>ROUND((H42*G42),2)</f>
      </c>
      <c r="O42">
        <f>rekapitulace!H8</f>
      </c>
      <c>
        <f>O42/100*I42</f>
      </c>
    </row>
    <row r="43" spans="5:5" ht="25.5">
      <c r="E43" s="15" t="s">
        <v>1867</v>
      </c>
    </row>
    <row r="44" spans="5:5" ht="102">
      <c r="E44" s="15" t="s">
        <v>257</v>
      </c>
    </row>
    <row r="45" spans="1:16" ht="12.75">
      <c r="A45" s="7">
        <v>11</v>
      </c>
      <c s="7" t="s">
        <v>46</v>
      </c>
      <c s="7" t="s">
        <v>254</v>
      </c>
      <c s="7" t="s">
        <v>36</v>
      </c>
      <c s="7" t="s">
        <v>1875</v>
      </c>
      <c s="7" t="s">
        <v>130</v>
      </c>
      <c s="10">
        <v>198</v>
      </c>
      <c s="14"/>
      <c s="13">
        <f>ROUND((H45*G45),2)</f>
      </c>
      <c r="O45">
        <f>rekapitulace!H8</f>
      </c>
      <c>
        <f>O45/100*I45</f>
      </c>
    </row>
    <row r="46" spans="5:5" ht="25.5">
      <c r="E46" s="15" t="s">
        <v>1868</v>
      </c>
    </row>
    <row r="47" spans="5:5" ht="102">
      <c r="E47" s="15" t="s">
        <v>257</v>
      </c>
    </row>
    <row r="48" spans="1:16" ht="12.75">
      <c r="A48" s="7">
        <v>12</v>
      </c>
      <c s="7" t="s">
        <v>46</v>
      </c>
      <c s="7" t="s">
        <v>397</v>
      </c>
      <c s="7" t="s">
        <v>58</v>
      </c>
      <c s="7" t="s">
        <v>1876</v>
      </c>
      <c s="7" t="s">
        <v>130</v>
      </c>
      <c s="10">
        <v>2981</v>
      </c>
      <c s="14"/>
      <c s="13">
        <f>ROUND((H48*G48),2)</f>
      </c>
      <c r="O48">
        <f>rekapitulace!H8</f>
      </c>
      <c>
        <f>O48/100*I48</f>
      </c>
    </row>
    <row r="49" spans="5:5" ht="280.5">
      <c r="E49" s="15" t="s">
        <v>1877</v>
      </c>
    </row>
    <row r="50" spans="5:5" ht="409.5">
      <c r="E50" s="15" t="s">
        <v>1103</v>
      </c>
    </row>
    <row r="51" spans="1:16" ht="12.75">
      <c r="A51" s="7">
        <v>13</v>
      </c>
      <c s="7" t="s">
        <v>46</v>
      </c>
      <c s="7" t="s">
        <v>401</v>
      </c>
      <c s="7" t="s">
        <v>58</v>
      </c>
      <c s="7" t="s">
        <v>402</v>
      </c>
      <c s="7" t="s">
        <v>130</v>
      </c>
      <c s="10">
        <v>88</v>
      </c>
      <c s="14"/>
      <c s="13">
        <f>ROUND((H51*G51),2)</f>
      </c>
      <c r="O51">
        <f>rekapitulace!H8</f>
      </c>
      <c>
        <f>O51/100*I51</f>
      </c>
    </row>
    <row r="52" spans="5:5" ht="25.5">
      <c r="E52" s="15" t="s">
        <v>1869</v>
      </c>
    </row>
    <row r="53" spans="5:5" ht="409.5">
      <c r="E53" s="15" t="s">
        <v>1103</v>
      </c>
    </row>
    <row r="54" spans="1:16" ht="12.75">
      <c r="A54" s="7">
        <v>14</v>
      </c>
      <c s="7" t="s">
        <v>46</v>
      </c>
      <c s="7" t="s">
        <v>146</v>
      </c>
      <c s="7" t="s">
        <v>250</v>
      </c>
      <c s="7" t="s">
        <v>271</v>
      </c>
      <c s="7" t="s">
        <v>130</v>
      </c>
      <c s="10">
        <v>2293</v>
      </c>
      <c s="14"/>
      <c s="13">
        <f>ROUND((H54*G54),2)</f>
      </c>
      <c r="O54">
        <f>rekapitulace!H8</f>
      </c>
      <c>
        <f>O54/100*I54</f>
      </c>
    </row>
    <row r="55" spans="5:5" ht="38.25">
      <c r="E55" s="15" t="s">
        <v>1873</v>
      </c>
    </row>
    <row r="56" spans="5:5" ht="409.5">
      <c r="E56" s="15" t="s">
        <v>149</v>
      </c>
    </row>
    <row r="57" spans="1:16" ht="12.75">
      <c r="A57" s="7">
        <v>15</v>
      </c>
      <c s="7" t="s">
        <v>46</v>
      </c>
      <c s="7" t="s">
        <v>405</v>
      </c>
      <c s="7" t="s">
        <v>58</v>
      </c>
      <c s="7" t="s">
        <v>406</v>
      </c>
      <c s="7" t="s">
        <v>130</v>
      </c>
      <c s="10">
        <v>600</v>
      </c>
      <c s="14"/>
      <c s="13">
        <f>ROUND((H57*G57),2)</f>
      </c>
      <c r="O57">
        <f>rekapitulace!H8</f>
      </c>
      <c>
        <f>O57/100*I57</f>
      </c>
    </row>
    <row r="58" spans="5:5" ht="38.25">
      <c r="E58" s="15" t="s">
        <v>1870</v>
      </c>
    </row>
    <row r="59" spans="5:5" ht="409.5">
      <c r="E59" s="15" t="s">
        <v>1103</v>
      </c>
    </row>
    <row r="60" spans="1:16" ht="12.75">
      <c r="A60" s="7">
        <v>16</v>
      </c>
      <c s="7" t="s">
        <v>46</v>
      </c>
      <c s="7" t="s">
        <v>411</v>
      </c>
      <c s="7" t="s">
        <v>58</v>
      </c>
      <c s="7" t="s">
        <v>412</v>
      </c>
      <c s="7" t="s">
        <v>130</v>
      </c>
      <c s="10">
        <v>30</v>
      </c>
      <c s="14"/>
      <c s="13">
        <f>ROUND((H60*G60),2)</f>
      </c>
      <c r="O60">
        <f>rekapitulace!H8</f>
      </c>
      <c>
        <f>O60/100*I60</f>
      </c>
    </row>
    <row r="61" spans="5:5" ht="25.5">
      <c r="E61" s="15" t="s">
        <v>1878</v>
      </c>
    </row>
    <row r="62" spans="5:5" ht="409.5">
      <c r="E62" s="15" t="s">
        <v>1107</v>
      </c>
    </row>
    <row r="63" spans="1:16" ht="12.75">
      <c r="A63" s="7">
        <v>17</v>
      </c>
      <c s="7" t="s">
        <v>46</v>
      </c>
      <c s="7" t="s">
        <v>427</v>
      </c>
      <c s="7" t="s">
        <v>58</v>
      </c>
      <c s="7" t="s">
        <v>1879</v>
      </c>
      <c s="7" t="s">
        <v>117</v>
      </c>
      <c s="10">
        <v>1240</v>
      </c>
      <c s="14"/>
      <c s="13">
        <f>ROUND((H63*G63),2)</f>
      </c>
      <c r="O63">
        <f>rekapitulace!H8</f>
      </c>
      <c>
        <f>O63/100*I63</f>
      </c>
    </row>
    <row r="64" spans="5:5" ht="51">
      <c r="E64" s="15" t="s">
        <v>1880</v>
      </c>
    </row>
    <row r="65" spans="5:5" ht="153">
      <c r="E65" s="15" t="s">
        <v>1117</v>
      </c>
    </row>
    <row r="66" spans="1:16" ht="12.75">
      <c r="A66" s="7">
        <v>18</v>
      </c>
      <c s="7" t="s">
        <v>46</v>
      </c>
      <c s="7" t="s">
        <v>435</v>
      </c>
      <c s="7" t="s">
        <v>58</v>
      </c>
      <c s="7" t="s">
        <v>1881</v>
      </c>
      <c s="7" t="s">
        <v>117</v>
      </c>
      <c s="10">
        <v>595.04</v>
      </c>
      <c s="14"/>
      <c s="13">
        <f>ROUND((H66*G66),2)</f>
      </c>
      <c r="O66">
        <f>rekapitulace!H8</f>
      </c>
      <c>
        <f>O66/100*I66</f>
      </c>
    </row>
    <row r="67" spans="5:5" ht="114.75">
      <c r="E67" s="15" t="s">
        <v>1882</v>
      </c>
    </row>
    <row r="68" spans="5:5" ht="204">
      <c r="E68" s="15" t="s">
        <v>1119</v>
      </c>
    </row>
    <row r="69" spans="1:16" ht="12.75">
      <c r="A69" s="7">
        <v>19</v>
      </c>
      <c s="7" t="s">
        <v>46</v>
      </c>
      <c s="7" t="s">
        <v>438</v>
      </c>
      <c s="7" t="s">
        <v>58</v>
      </c>
      <c s="7" t="s">
        <v>1883</v>
      </c>
      <c s="7" t="s">
        <v>117</v>
      </c>
      <c s="10">
        <v>665</v>
      </c>
      <c s="14"/>
      <c s="13">
        <f>ROUND((H69*G69),2)</f>
      </c>
      <c r="O69">
        <f>rekapitulace!H8</f>
      </c>
      <c>
        <f>O69/100*I69</f>
      </c>
    </row>
    <row r="70" spans="5:5" ht="25.5">
      <c r="E70" s="15" t="s">
        <v>1884</v>
      </c>
    </row>
    <row r="71" spans="5:5" ht="216.75">
      <c r="E71" s="15" t="s">
        <v>153</v>
      </c>
    </row>
    <row r="72" spans="1:16" ht="12.75">
      <c r="A72" s="7">
        <v>20</v>
      </c>
      <c s="7" t="s">
        <v>46</v>
      </c>
      <c s="7" t="s">
        <v>442</v>
      </c>
      <c s="7" t="s">
        <v>58</v>
      </c>
      <c s="7" t="s">
        <v>809</v>
      </c>
      <c s="7" t="s">
        <v>117</v>
      </c>
      <c s="10">
        <v>1260.04</v>
      </c>
      <c s="14"/>
      <c s="13">
        <f>ROUND((H72*G72),2)</f>
      </c>
      <c r="O72">
        <f>rekapitulace!H8</f>
      </c>
      <c>
        <f>O72/100*I72</f>
      </c>
    </row>
    <row r="73" spans="5:5" ht="51">
      <c r="E73" s="15" t="s">
        <v>1885</v>
      </c>
    </row>
    <row r="74" spans="5:5" ht="255">
      <c r="E74" s="15" t="s">
        <v>445</v>
      </c>
    </row>
    <row r="75" spans="1:16" ht="12.75" customHeight="1">
      <c r="A75" s="16"/>
      <c s="16"/>
      <c s="16" t="s">
        <v>25</v>
      </c>
      <c s="16"/>
      <c s="16" t="s">
        <v>114</v>
      </c>
      <c s="16"/>
      <c s="16"/>
      <c s="16"/>
      <c s="16">
        <f>SUM(I18:I74)</f>
      </c>
      <c r="P75">
        <f>ROUND(SUM(P18:P74),2)</f>
      </c>
    </row>
    <row r="77" spans="1:9" ht="12.75" customHeight="1">
      <c r="A77" s="9"/>
      <c s="9"/>
      <c s="9" t="s">
        <v>38</v>
      </c>
      <c s="9"/>
      <c s="9" t="s">
        <v>192</v>
      </c>
      <c s="9"/>
      <c s="11"/>
      <c s="9"/>
      <c s="11"/>
    </row>
    <row r="78" spans="1:16" ht="12.75">
      <c r="A78" s="7">
        <v>21</v>
      </c>
      <c s="7" t="s">
        <v>46</v>
      </c>
      <c s="7" t="s">
        <v>478</v>
      </c>
      <c s="7" t="s">
        <v>58</v>
      </c>
      <c s="7" t="s">
        <v>1886</v>
      </c>
      <c s="7" t="s">
        <v>130</v>
      </c>
      <c s="10">
        <v>17.222</v>
      </c>
      <c s="14"/>
      <c s="13">
        <f>ROUND((H78*G78),2)</f>
      </c>
      <c r="O78">
        <f>rekapitulace!H8</f>
      </c>
      <c>
        <f>O78/100*I78</f>
      </c>
    </row>
    <row r="79" spans="5:5" ht="38.25">
      <c r="E79" s="15" t="s">
        <v>1887</v>
      </c>
    </row>
    <row r="80" spans="5:5" ht="409.5">
      <c r="E80" s="15" t="s">
        <v>191</v>
      </c>
    </row>
    <row r="81" spans="1:16" ht="12.75">
      <c r="A81" s="7">
        <v>22</v>
      </c>
      <c s="7" t="s">
        <v>46</v>
      </c>
      <c s="7" t="s">
        <v>491</v>
      </c>
      <c s="7" t="s">
        <v>58</v>
      </c>
      <c s="7" t="s">
        <v>885</v>
      </c>
      <c s="7" t="s">
        <v>117</v>
      </c>
      <c s="10">
        <v>369</v>
      </c>
      <c s="14"/>
      <c s="13">
        <f>ROUND((H81*G81),2)</f>
      </c>
      <c r="O81">
        <f>rekapitulace!H8</f>
      </c>
      <c>
        <f>O81/100*I81</f>
      </c>
    </row>
    <row r="82" spans="5:5" ht="38.25">
      <c r="E82" s="15" t="s">
        <v>1888</v>
      </c>
    </row>
    <row r="83" spans="5:5" ht="409.5">
      <c r="E83" s="15" t="s">
        <v>1140</v>
      </c>
    </row>
    <row r="84" spans="1:16" ht="12.75">
      <c r="A84" s="7">
        <v>23</v>
      </c>
      <c s="7" t="s">
        <v>46</v>
      </c>
      <c s="7" t="s">
        <v>495</v>
      </c>
      <c s="7" t="s">
        <v>58</v>
      </c>
      <c s="7" t="s">
        <v>496</v>
      </c>
      <c s="7" t="s">
        <v>130</v>
      </c>
      <c s="10">
        <v>13.778</v>
      </c>
      <c s="14"/>
      <c s="13">
        <f>ROUND((H84*G84),2)</f>
      </c>
      <c r="O84">
        <f>rekapitulace!H8</f>
      </c>
      <c>
        <f>O84/100*I84</f>
      </c>
    </row>
    <row r="85" spans="5:5" ht="38.25">
      <c r="E85" s="15" t="s">
        <v>1889</v>
      </c>
    </row>
    <row r="86" spans="5:5" ht="409.5">
      <c r="E86" s="15" t="s">
        <v>1142</v>
      </c>
    </row>
    <row r="87" spans="1:16" ht="12.75" customHeight="1">
      <c r="A87" s="16"/>
      <c s="16"/>
      <c s="16" t="s">
        <v>38</v>
      </c>
      <c s="16"/>
      <c s="16" t="s">
        <v>192</v>
      </c>
      <c s="16"/>
      <c s="16"/>
      <c s="16"/>
      <c s="16">
        <f>SUM(I78:I86)</f>
      </c>
      <c r="P87">
        <f>ROUND(SUM(P78:P86),2)</f>
      </c>
    </row>
    <row r="89" spans="1:9" ht="12.75" customHeight="1">
      <c r="A89" s="9"/>
      <c s="9"/>
      <c s="9" t="s">
        <v>39</v>
      </c>
      <c s="9"/>
      <c s="9" t="s">
        <v>510</v>
      </c>
      <c s="9"/>
      <c s="11"/>
      <c s="9"/>
      <c s="11"/>
    </row>
    <row r="90" spans="1:16" ht="12.75">
      <c r="A90" s="7">
        <v>24</v>
      </c>
      <c s="7" t="s">
        <v>46</v>
      </c>
      <c s="7" t="s">
        <v>515</v>
      </c>
      <c s="7" t="s">
        <v>58</v>
      </c>
      <c s="7" t="s">
        <v>1890</v>
      </c>
      <c s="7" t="s">
        <v>130</v>
      </c>
      <c s="10">
        <v>23.46</v>
      </c>
      <c s="14"/>
      <c s="13">
        <f>ROUND((H90*G90),2)</f>
      </c>
      <c r="O90">
        <f>rekapitulace!H8</f>
      </c>
      <c>
        <f>O90/100*I90</f>
      </c>
    </row>
    <row r="91" spans="5:5" ht="38.25">
      <c r="E91" s="15" t="s">
        <v>1891</v>
      </c>
    </row>
    <row r="92" spans="5:5" ht="409.5">
      <c r="E92" s="15" t="s">
        <v>514</v>
      </c>
    </row>
    <row r="93" spans="1:16" ht="12.75">
      <c r="A93" s="7">
        <v>25</v>
      </c>
      <c s="7" t="s">
        <v>46</v>
      </c>
      <c s="7" t="s">
        <v>518</v>
      </c>
      <c s="7" t="s">
        <v>25</v>
      </c>
      <c s="7" t="s">
        <v>1892</v>
      </c>
      <c s="7" t="s">
        <v>130</v>
      </c>
      <c s="10">
        <v>26.25</v>
      </c>
      <c s="14"/>
      <c s="13">
        <f>ROUND((H93*G93),2)</f>
      </c>
      <c r="O93">
        <f>rekapitulace!H8</f>
      </c>
      <c>
        <f>O93/100*I93</f>
      </c>
    </row>
    <row r="94" spans="5:5" ht="38.25">
      <c r="E94" s="15" t="s">
        <v>1893</v>
      </c>
    </row>
    <row r="95" spans="5:5" ht="331.5">
      <c r="E95" s="15" t="s">
        <v>521</v>
      </c>
    </row>
    <row r="96" spans="1:16" ht="12.75">
      <c r="A96" s="7">
        <v>26</v>
      </c>
      <c s="7" t="s">
        <v>46</v>
      </c>
      <c s="7" t="s">
        <v>518</v>
      </c>
      <c s="7" t="s">
        <v>36</v>
      </c>
      <c s="7" t="s">
        <v>1894</v>
      </c>
      <c s="7" t="s">
        <v>130</v>
      </c>
      <c s="10">
        <v>270.945</v>
      </c>
      <c s="14"/>
      <c s="13">
        <f>ROUND((H96*G96),2)</f>
      </c>
      <c r="O96">
        <f>rekapitulace!H8</f>
      </c>
      <c>
        <f>O96/100*I96</f>
      </c>
    </row>
    <row r="97" spans="5:5" ht="38.25">
      <c r="E97" s="15" t="s">
        <v>1895</v>
      </c>
    </row>
    <row r="98" spans="5:5" ht="331.5">
      <c r="E98" s="15" t="s">
        <v>521</v>
      </c>
    </row>
    <row r="99" spans="1:16" ht="12.75">
      <c r="A99" s="7">
        <v>27</v>
      </c>
      <c s="7" t="s">
        <v>46</v>
      </c>
      <c s="7" t="s">
        <v>529</v>
      </c>
      <c s="7" t="s">
        <v>58</v>
      </c>
      <c s="7" t="s">
        <v>530</v>
      </c>
      <c s="7" t="s">
        <v>117</v>
      </c>
      <c s="10">
        <v>669</v>
      </c>
      <c s="14"/>
      <c s="13">
        <f>ROUND((H99*G99),2)</f>
      </c>
      <c r="O99">
        <f>rekapitulace!H8</f>
      </c>
      <c>
        <f>O99/100*I99</f>
      </c>
    </row>
    <row r="100" spans="5:5" ht="25.5">
      <c r="E100" s="15" t="s">
        <v>1896</v>
      </c>
    </row>
    <row r="101" spans="5:5" ht="409.5">
      <c r="E101" s="15" t="s">
        <v>1164</v>
      </c>
    </row>
    <row r="102" spans="1:16" ht="12.75">
      <c r="A102" s="7">
        <v>28</v>
      </c>
      <c s="7" t="s">
        <v>46</v>
      </c>
      <c s="7" t="s">
        <v>533</v>
      </c>
      <c s="7" t="s">
        <v>58</v>
      </c>
      <c s="7" t="s">
        <v>900</v>
      </c>
      <c s="7" t="s">
        <v>117</v>
      </c>
      <c s="10">
        <v>244</v>
      </c>
      <c s="14"/>
      <c s="13">
        <f>ROUND((H102*G102),2)</f>
      </c>
      <c r="O102">
        <f>rekapitulace!H8</f>
      </c>
      <c>
        <f>O102/100*I102</f>
      </c>
    </row>
    <row r="103" spans="5:5" ht="25.5">
      <c r="E103" s="15" t="s">
        <v>1897</v>
      </c>
    </row>
    <row r="104" spans="5:5" ht="267.75">
      <c r="E104" s="15" t="s">
        <v>536</v>
      </c>
    </row>
    <row r="105" spans="1:16" ht="12.75">
      <c r="A105" s="7">
        <v>29</v>
      </c>
      <c s="7" t="s">
        <v>46</v>
      </c>
      <c s="7" t="s">
        <v>537</v>
      </c>
      <c s="7" t="s">
        <v>58</v>
      </c>
      <c s="7" t="s">
        <v>902</v>
      </c>
      <c s="7" t="s">
        <v>117</v>
      </c>
      <c s="10">
        <v>133.62</v>
      </c>
      <c s="14"/>
      <c s="13">
        <f>ROUND((H105*G105),2)</f>
      </c>
      <c r="O105">
        <f>rekapitulace!H8</f>
      </c>
      <c>
        <f>O105/100*I105</f>
      </c>
    </row>
    <row r="106" spans="5:5" ht="38.25">
      <c r="E106" s="15" t="s">
        <v>1898</v>
      </c>
    </row>
    <row r="107" spans="5:5" ht="357">
      <c r="E107" s="15" t="s">
        <v>540</v>
      </c>
    </row>
    <row r="108" spans="1:16" ht="12.75">
      <c r="A108" s="7">
        <v>30</v>
      </c>
      <c s="7" t="s">
        <v>46</v>
      </c>
      <c s="7" t="s">
        <v>541</v>
      </c>
      <c s="7" t="s">
        <v>58</v>
      </c>
      <c s="7" t="s">
        <v>1899</v>
      </c>
      <c s="7" t="s">
        <v>117</v>
      </c>
      <c s="10">
        <v>265.668</v>
      </c>
      <c s="14"/>
      <c s="13">
        <f>ROUND((H108*G108),2)</f>
      </c>
      <c r="O108">
        <f>rekapitulace!H8</f>
      </c>
      <c>
        <f>O108/100*I108</f>
      </c>
    </row>
    <row r="109" spans="5:5" ht="51">
      <c r="E109" s="15" t="s">
        <v>1900</v>
      </c>
    </row>
    <row r="110" spans="5:5" ht="357">
      <c r="E110" s="15" t="s">
        <v>540</v>
      </c>
    </row>
    <row r="111" spans="1:16" ht="12.75">
      <c r="A111" s="7">
        <v>31</v>
      </c>
      <c s="7" t="s">
        <v>46</v>
      </c>
      <c s="7" t="s">
        <v>544</v>
      </c>
      <c s="7" t="s">
        <v>58</v>
      </c>
      <c s="7" t="s">
        <v>545</v>
      </c>
      <c s="7" t="s">
        <v>130</v>
      </c>
      <c s="10">
        <v>9.262</v>
      </c>
      <c s="14"/>
      <c s="13">
        <f>ROUND((H111*G111),2)</f>
      </c>
      <c r="O111">
        <f>rekapitulace!H8</f>
      </c>
      <c>
        <f>O111/100*I111</f>
      </c>
    </row>
    <row r="112" spans="5:5" ht="38.25">
      <c r="E112" s="15" t="s">
        <v>1901</v>
      </c>
    </row>
    <row r="113" spans="5:5" ht="409.5">
      <c r="E113" s="15" t="s">
        <v>547</v>
      </c>
    </row>
    <row r="114" spans="1:16" ht="12.75">
      <c r="A114" s="7">
        <v>32</v>
      </c>
      <c s="7" t="s">
        <v>46</v>
      </c>
      <c s="7" t="s">
        <v>548</v>
      </c>
      <c s="7" t="s">
        <v>58</v>
      </c>
      <c s="7" t="s">
        <v>1902</v>
      </c>
      <c s="7" t="s">
        <v>130</v>
      </c>
      <c s="10">
        <v>8.017</v>
      </c>
      <c s="14"/>
      <c s="13">
        <f>ROUND((H114*G114),2)</f>
      </c>
      <c r="O114">
        <f>rekapitulace!H8</f>
      </c>
      <c>
        <f>O114/100*I114</f>
      </c>
    </row>
    <row r="115" spans="5:5" ht="38.25">
      <c r="E115" s="15" t="s">
        <v>1903</v>
      </c>
    </row>
    <row r="116" spans="5:5" ht="409.5">
      <c r="E116" s="15" t="s">
        <v>547</v>
      </c>
    </row>
    <row r="117" spans="1:16" ht="12.75">
      <c r="A117" s="7">
        <v>33</v>
      </c>
      <c s="7" t="s">
        <v>46</v>
      </c>
      <c s="7" t="s">
        <v>551</v>
      </c>
      <c s="7" t="s">
        <v>58</v>
      </c>
      <c s="7" t="s">
        <v>552</v>
      </c>
      <c s="7" t="s">
        <v>130</v>
      </c>
      <c s="10">
        <v>52.662</v>
      </c>
      <c s="14"/>
      <c s="13">
        <f>ROUND((H117*G117),2)</f>
      </c>
      <c r="O117">
        <f>rekapitulace!H8</f>
      </c>
      <c>
        <f>O117/100*I117</f>
      </c>
    </row>
    <row r="118" spans="5:5" ht="38.25">
      <c r="E118" s="15" t="s">
        <v>1904</v>
      </c>
    </row>
    <row r="119" spans="5:5" ht="409.5">
      <c r="E119" s="15" t="s">
        <v>547</v>
      </c>
    </row>
    <row r="120" spans="1:16" ht="12.75">
      <c r="A120" s="7">
        <v>34</v>
      </c>
      <c s="7" t="s">
        <v>46</v>
      </c>
      <c s="7" t="s">
        <v>556</v>
      </c>
      <c s="7" t="s">
        <v>58</v>
      </c>
      <c s="7" t="s">
        <v>557</v>
      </c>
      <c s="7" t="s">
        <v>117</v>
      </c>
      <c s="10">
        <v>131</v>
      </c>
      <c s="14"/>
      <c s="13">
        <f>ROUND((H120*G120),2)</f>
      </c>
      <c r="O120">
        <f>rekapitulace!H8</f>
      </c>
      <c>
        <f>O120/100*I120</f>
      </c>
    </row>
    <row r="121" spans="5:5" ht="25.5">
      <c r="E121" s="15" t="s">
        <v>1905</v>
      </c>
    </row>
    <row r="122" spans="5:5" ht="165.75">
      <c r="E122" s="15" t="s">
        <v>559</v>
      </c>
    </row>
    <row r="123" spans="1:16" ht="12.75">
      <c r="A123" s="7">
        <v>35</v>
      </c>
      <c s="7" t="s">
        <v>46</v>
      </c>
      <c s="7" t="s">
        <v>560</v>
      </c>
      <c s="7" t="s">
        <v>58</v>
      </c>
      <c s="7" t="s">
        <v>910</v>
      </c>
      <c s="7" t="s">
        <v>117</v>
      </c>
      <c s="10">
        <v>133.62</v>
      </c>
      <c s="14"/>
      <c s="13">
        <f>ROUND((H123*G123),2)</f>
      </c>
      <c r="O123">
        <f>rekapitulace!H8</f>
      </c>
      <c>
        <f>O123/100*I123</f>
      </c>
    </row>
    <row r="124" spans="5:5" ht="38.25">
      <c r="E124" s="15" t="s">
        <v>1906</v>
      </c>
    </row>
    <row r="125" spans="5:5" ht="165.75">
      <c r="E125" s="15" t="s">
        <v>559</v>
      </c>
    </row>
    <row r="126" spans="1:16" ht="12.75" customHeight="1">
      <c r="A126" s="16"/>
      <c s="16"/>
      <c s="16" t="s">
        <v>39</v>
      </c>
      <c s="16"/>
      <c s="16" t="s">
        <v>510</v>
      </c>
      <c s="16"/>
      <c s="16"/>
      <c s="16"/>
      <c s="16">
        <f>SUM(I90:I125)</f>
      </c>
      <c r="P126">
        <f>ROUND(SUM(P90:P125),2)</f>
      </c>
    </row>
    <row r="128" spans="1:9" ht="12.75" customHeight="1">
      <c r="A128" s="9"/>
      <c s="9"/>
      <c s="9" t="s">
        <v>43</v>
      </c>
      <c s="9"/>
      <c s="9" t="s">
        <v>204</v>
      </c>
      <c s="9"/>
      <c s="11"/>
      <c s="9"/>
      <c s="11"/>
    </row>
    <row r="129" spans="1:16" ht="12.75">
      <c r="A129" s="7">
        <v>36</v>
      </c>
      <c s="7" t="s">
        <v>46</v>
      </c>
      <c s="7" t="s">
        <v>638</v>
      </c>
      <c s="7" t="s">
        <v>58</v>
      </c>
      <c s="7" t="s">
        <v>639</v>
      </c>
      <c s="7" t="s">
        <v>207</v>
      </c>
      <c s="10">
        <v>68</v>
      </c>
      <c s="14"/>
      <c s="13">
        <f>ROUND((H129*G129),2)</f>
      </c>
      <c r="O129">
        <f>rekapitulace!H8</f>
      </c>
      <c>
        <f>O129/100*I129</f>
      </c>
    </row>
    <row r="130" spans="5:5" ht="25.5">
      <c r="E130" s="15" t="s">
        <v>1907</v>
      </c>
    </row>
    <row r="131" spans="5:5" ht="409.5">
      <c r="E131" s="15" t="s">
        <v>1753</v>
      </c>
    </row>
    <row r="132" spans="1:16" ht="12.75">
      <c r="A132" s="7">
        <v>37</v>
      </c>
      <c s="7" t="s">
        <v>46</v>
      </c>
      <c s="7" t="s">
        <v>646</v>
      </c>
      <c s="7" t="s">
        <v>58</v>
      </c>
      <c s="7" t="s">
        <v>1908</v>
      </c>
      <c s="7" t="s">
        <v>73</v>
      </c>
      <c s="10">
        <v>2</v>
      </c>
      <c s="14"/>
      <c s="13">
        <f>ROUND((H132*G132),2)</f>
      </c>
      <c r="O132">
        <f>rekapitulace!H8</f>
      </c>
      <c>
        <f>O132/100*I132</f>
      </c>
    </row>
    <row r="133" spans="5:5" ht="25.5">
      <c r="E133" s="15" t="s">
        <v>76</v>
      </c>
    </row>
    <row r="134" spans="5:5" ht="255">
      <c r="E134" s="15" t="s">
        <v>649</v>
      </c>
    </row>
    <row r="135" spans="1:16" ht="12.75">
      <c r="A135" s="7">
        <v>38</v>
      </c>
      <c s="7" t="s">
        <v>46</v>
      </c>
      <c s="7" t="s">
        <v>653</v>
      </c>
      <c s="7" t="s">
        <v>58</v>
      </c>
      <c s="7" t="s">
        <v>995</v>
      </c>
      <c s="7" t="s">
        <v>73</v>
      </c>
      <c s="10">
        <v>7</v>
      </c>
      <c s="14"/>
      <c s="13">
        <f>ROUND((H135*G135),2)</f>
      </c>
      <c r="O135">
        <f>rekapitulace!H8</f>
      </c>
      <c>
        <f>O135/100*I135</f>
      </c>
    </row>
    <row r="136" spans="5:5" ht="25.5">
      <c r="E136" s="15" t="s">
        <v>574</v>
      </c>
    </row>
    <row r="137" spans="5:5" ht="38.25">
      <c r="E137" s="15">
        <v>-2146826259</v>
      </c>
    </row>
    <row r="138" spans="1:16" ht="12.75">
      <c r="A138" s="7">
        <v>39</v>
      </c>
      <c s="7" t="s">
        <v>46</v>
      </c>
      <c s="7" t="s">
        <v>701</v>
      </c>
      <c s="7" t="s">
        <v>58</v>
      </c>
      <c s="7" t="s">
        <v>705</v>
      </c>
      <c s="7" t="s">
        <v>207</v>
      </c>
      <c s="10">
        <v>180</v>
      </c>
      <c s="14"/>
      <c s="13">
        <f>ROUND((H138*G138),2)</f>
      </c>
      <c r="O138">
        <f>rekapitulace!H8</f>
      </c>
      <c>
        <f>O138/100*I138</f>
      </c>
    </row>
    <row r="139" spans="5:5" ht="25.5">
      <c r="E139" s="15" t="s">
        <v>1909</v>
      </c>
    </row>
    <row r="140" spans="5:5" ht="409.5">
      <c r="E140" s="15" t="s">
        <v>704</v>
      </c>
    </row>
    <row r="141" spans="1:16" ht="12.75" customHeight="1">
      <c r="A141" s="16"/>
      <c s="16"/>
      <c s="16" t="s">
        <v>43</v>
      </c>
      <c s="16"/>
      <c s="16" t="s">
        <v>204</v>
      </c>
      <c s="16"/>
      <c s="16"/>
      <c s="16"/>
      <c s="16">
        <f>SUM(I129:I140)</f>
      </c>
      <c r="P141">
        <f>ROUND(SUM(P129:P140),2)</f>
      </c>
    </row>
    <row r="143" spans="1:16" ht="12.75" customHeight="1">
      <c r="A143" s="16"/>
      <c s="16"/>
      <c s="16"/>
      <c s="16"/>
      <c s="16" t="s">
        <v>105</v>
      </c>
      <c s="16"/>
      <c s="16"/>
      <c s="16"/>
      <c s="16">
        <f>+I15+I75+I87+I126+I141</f>
      </c>
      <c r="P143">
        <f>+P15+P75+P87+P126+P141</f>
      </c>
    </row>
    <row r="145" spans="1:9" ht="12.75" customHeight="1">
      <c r="A145" s="9" t="s">
        <v>106</v>
      </c>
      <c s="9"/>
      <c s="9"/>
      <c s="9"/>
      <c s="9"/>
      <c s="9"/>
      <c s="9"/>
      <c s="9"/>
      <c s="9"/>
    </row>
    <row r="146" spans="1:9" ht="12.75" customHeight="1">
      <c r="A146" s="9"/>
      <c s="9"/>
      <c s="9"/>
      <c s="9"/>
      <c s="9" t="s">
        <v>107</v>
      </c>
      <c s="9"/>
      <c s="9"/>
      <c s="9"/>
      <c s="9"/>
    </row>
    <row r="147" spans="1:16" ht="12.75" customHeight="1">
      <c r="A147" s="16"/>
      <c s="16"/>
      <c s="16"/>
      <c s="16"/>
      <c s="16" t="s">
        <v>108</v>
      </c>
      <c s="16"/>
      <c s="16"/>
      <c s="16"/>
      <c s="16">
        <v>0</v>
      </c>
      <c r="P147">
        <v>0</v>
      </c>
    </row>
    <row r="148" spans="1:9" ht="12.75" customHeight="1">
      <c r="A148" s="16"/>
      <c s="16"/>
      <c s="16"/>
      <c s="16"/>
      <c s="16" t="s">
        <v>109</v>
      </c>
      <c s="16"/>
      <c s="16"/>
      <c s="16"/>
      <c s="16"/>
    </row>
    <row r="149" spans="1:16" ht="12.75" customHeight="1">
      <c r="A149" s="16"/>
      <c s="16"/>
      <c s="16"/>
      <c s="16"/>
      <c s="16" t="s">
        <v>110</v>
      </c>
      <c s="16"/>
      <c s="16"/>
      <c s="16"/>
      <c s="16">
        <v>0</v>
      </c>
      <c r="P149">
        <v>0</v>
      </c>
    </row>
    <row r="150" spans="1:16" ht="12.75" customHeight="1">
      <c r="A150" s="16"/>
      <c s="16"/>
      <c s="16"/>
      <c s="16"/>
      <c s="16" t="s">
        <v>111</v>
      </c>
      <c s="16"/>
      <c s="16"/>
      <c s="16"/>
      <c s="16">
        <f>I147+I149</f>
      </c>
      <c r="P150">
        <f>P147+P149</f>
      </c>
    </row>
    <row r="152" spans="1:16" ht="12.75" customHeight="1">
      <c r="A152" s="16"/>
      <c s="16"/>
      <c s="16"/>
      <c s="16"/>
      <c s="16" t="s">
        <v>111</v>
      </c>
      <c s="16"/>
      <c s="16"/>
      <c s="16"/>
      <c s="16">
        <f>I143+I150</f>
      </c>
      <c r="P152">
        <f>P143+P150</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25.xml><?xml version="1.0" encoding="utf-8"?>
<worksheet xmlns="http://schemas.openxmlformats.org/spreadsheetml/2006/main" xmlns:r="http://schemas.openxmlformats.org/officeDocument/2006/relationships">
  <sheetPr>
    <pageSetUpPr fitToPage="1"/>
  </sheetPr>
  <dimension ref="A1:P173"/>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1910</v>
      </c>
      <c s="5"/>
      <c s="5" t="s">
        <v>1911</v>
      </c>
    </row>
    <row r="6" spans="1:5" ht="12.75" customHeight="1">
      <c r="A6" t="s">
        <v>17</v>
      </c>
      <c r="C6" s="5" t="s">
        <v>1910</v>
      </c>
      <c s="5"/>
      <c s="5" t="s">
        <v>1911</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165</v>
      </c>
      <c s="7" t="s">
        <v>40</v>
      </c>
      <c s="7" t="s">
        <v>1233</v>
      </c>
      <c s="7" t="s">
        <v>167</v>
      </c>
      <c s="10">
        <v>2063.48</v>
      </c>
      <c s="14"/>
      <c s="13">
        <f>ROUND((H12*G12),2)</f>
      </c>
      <c r="O12">
        <f>rekapitulace!H8</f>
      </c>
      <c>
        <f>O12/100*I12</f>
      </c>
    </row>
    <row r="13" spans="5:5" ht="51">
      <c r="E13" s="15" t="s">
        <v>1912</v>
      </c>
    </row>
    <row r="14" spans="5:5" ht="153">
      <c r="E14" s="15" t="s">
        <v>169</v>
      </c>
    </row>
    <row r="15" spans="1:16" ht="12.75" customHeight="1">
      <c r="A15" s="16"/>
      <c s="16"/>
      <c s="16" t="s">
        <v>45</v>
      </c>
      <c s="16"/>
      <c s="16" t="s">
        <v>44</v>
      </c>
      <c s="16"/>
      <c s="16"/>
      <c s="16"/>
      <c s="16">
        <f>SUM(I12:I14)</f>
      </c>
      <c r="P15">
        <f>ROUND(SUM(P12:P14),2)</f>
      </c>
    </row>
    <row r="17" spans="1:9" ht="12.75" customHeight="1">
      <c r="A17" s="9"/>
      <c s="9"/>
      <c s="9" t="s">
        <v>25</v>
      </c>
      <c s="9"/>
      <c s="9" t="s">
        <v>114</v>
      </c>
      <c s="9"/>
      <c s="11"/>
      <c s="9"/>
      <c s="11"/>
    </row>
    <row r="18" spans="1:16" ht="12.75">
      <c r="A18" s="7">
        <v>2</v>
      </c>
      <c s="7" t="s">
        <v>46</v>
      </c>
      <c s="7" t="s">
        <v>323</v>
      </c>
      <c s="7" t="s">
        <v>25</v>
      </c>
      <c s="7" t="s">
        <v>1805</v>
      </c>
      <c s="7" t="s">
        <v>130</v>
      </c>
      <c s="10">
        <v>893</v>
      </c>
      <c s="14"/>
      <c s="13">
        <f>ROUND((H18*G18),2)</f>
      </c>
      <c r="O18">
        <f>rekapitulace!H8</f>
      </c>
      <c>
        <f>O18/100*I18</f>
      </c>
    </row>
    <row r="19" spans="5:5" ht="38.25">
      <c r="E19" s="15" t="s">
        <v>1913</v>
      </c>
    </row>
    <row r="20" spans="5:5" ht="409.5">
      <c r="E20" s="15" t="s">
        <v>1076</v>
      </c>
    </row>
    <row r="21" spans="1:16" ht="12.75">
      <c r="A21" s="7">
        <v>3</v>
      </c>
      <c s="7" t="s">
        <v>46</v>
      </c>
      <c s="7" t="s">
        <v>323</v>
      </c>
      <c s="7" t="s">
        <v>36</v>
      </c>
      <c s="7" t="s">
        <v>327</v>
      </c>
      <c s="7" t="s">
        <v>130</v>
      </c>
      <c s="10">
        <v>188</v>
      </c>
      <c s="14"/>
      <c s="13">
        <f>ROUND((H21*G21),2)</f>
      </c>
      <c r="O21">
        <f>rekapitulace!H8</f>
      </c>
      <c>
        <f>O21/100*I21</f>
      </c>
    </row>
    <row r="22" spans="5:5" ht="25.5">
      <c r="E22" s="15" t="s">
        <v>1914</v>
      </c>
    </row>
    <row r="23" spans="5:5" ht="409.5">
      <c r="E23" s="15" t="s">
        <v>1076</v>
      </c>
    </row>
    <row r="24" spans="1:16" ht="12.75">
      <c r="A24" s="7">
        <v>4</v>
      </c>
      <c s="7" t="s">
        <v>46</v>
      </c>
      <c s="7" t="s">
        <v>329</v>
      </c>
      <c s="7" t="s">
        <v>25</v>
      </c>
      <c s="7" t="s">
        <v>330</v>
      </c>
      <c s="7" t="s">
        <v>130</v>
      </c>
      <c s="10">
        <v>88</v>
      </c>
      <c s="14"/>
      <c s="13">
        <f>ROUND((H24*G24),2)</f>
      </c>
      <c r="O24">
        <f>rekapitulace!H8</f>
      </c>
      <c>
        <f>O24/100*I24</f>
      </c>
    </row>
    <row r="25" spans="5:5" ht="38.25">
      <c r="E25" s="15" t="s">
        <v>1915</v>
      </c>
    </row>
    <row r="26" spans="5:5" ht="409.5">
      <c r="E26" s="15" t="s">
        <v>1081</v>
      </c>
    </row>
    <row r="27" spans="1:16" ht="12.75">
      <c r="A27" s="7">
        <v>5</v>
      </c>
      <c s="7" t="s">
        <v>46</v>
      </c>
      <c s="7" t="s">
        <v>329</v>
      </c>
      <c s="7" t="s">
        <v>36</v>
      </c>
      <c s="7" t="s">
        <v>333</v>
      </c>
      <c s="7" t="s">
        <v>130</v>
      </c>
      <c s="10">
        <v>134</v>
      </c>
      <c s="14"/>
      <c s="13">
        <f>ROUND((H27*G27),2)</f>
      </c>
      <c r="O27">
        <f>rekapitulace!H8</f>
      </c>
      <c>
        <f>O27/100*I27</f>
      </c>
    </row>
    <row r="28" spans="5:5" ht="38.25">
      <c r="E28" s="15" t="s">
        <v>1916</v>
      </c>
    </row>
    <row r="29" spans="5:5" ht="409.5">
      <c r="E29" s="15" t="s">
        <v>1081</v>
      </c>
    </row>
    <row r="30" spans="1:16" ht="12.75">
      <c r="A30" s="7">
        <v>6</v>
      </c>
      <c s="7" t="s">
        <v>46</v>
      </c>
      <c s="7" t="s">
        <v>142</v>
      </c>
      <c s="7" t="s">
        <v>25</v>
      </c>
      <c s="7" t="s">
        <v>1692</v>
      </c>
      <c s="7" t="s">
        <v>130</v>
      </c>
      <c s="10">
        <v>17.704</v>
      </c>
      <c s="14"/>
      <c s="13">
        <f>ROUND((H30*G30),2)</f>
      </c>
      <c r="O30">
        <f>rekapitulace!H8</f>
      </c>
      <c>
        <f>O30/100*I30</f>
      </c>
    </row>
    <row r="31" spans="5:5" ht="114.75">
      <c r="E31" s="15" t="s">
        <v>1917</v>
      </c>
    </row>
    <row r="32" spans="5:5" ht="409.5">
      <c r="E32" s="15" t="s">
        <v>145</v>
      </c>
    </row>
    <row r="33" spans="1:16" ht="12.75">
      <c r="A33" s="7">
        <v>7</v>
      </c>
      <c s="7" t="s">
        <v>46</v>
      </c>
      <c s="7" t="s">
        <v>142</v>
      </c>
      <c s="7" t="s">
        <v>36</v>
      </c>
      <c s="7" t="s">
        <v>343</v>
      </c>
      <c s="7" t="s">
        <v>130</v>
      </c>
      <c s="10">
        <v>322</v>
      </c>
      <c s="14"/>
      <c s="13">
        <f>ROUND((H33*G33),2)</f>
      </c>
      <c r="O33">
        <f>rekapitulace!H8</f>
      </c>
      <c>
        <f>O33/100*I33</f>
      </c>
    </row>
    <row r="34" spans="5:5" ht="51">
      <c r="E34" s="15" t="s">
        <v>1918</v>
      </c>
    </row>
    <row r="35" spans="5:5" ht="409.5">
      <c r="E35" s="15" t="s">
        <v>145</v>
      </c>
    </row>
    <row r="36" spans="1:16" ht="12.75">
      <c r="A36" s="7">
        <v>8</v>
      </c>
      <c s="7" t="s">
        <v>46</v>
      </c>
      <c s="7" t="s">
        <v>142</v>
      </c>
      <c s="7" t="s">
        <v>38</v>
      </c>
      <c s="7" t="s">
        <v>1085</v>
      </c>
      <c s="7" t="s">
        <v>130</v>
      </c>
      <c s="10">
        <v>98.784</v>
      </c>
      <c s="14"/>
      <c s="13">
        <f>ROUND((H36*G36),2)</f>
      </c>
      <c r="O36">
        <f>rekapitulace!H8</f>
      </c>
      <c>
        <f>O36/100*I36</f>
      </c>
    </row>
    <row r="37" spans="5:5" ht="38.25">
      <c r="E37" s="15" t="s">
        <v>1919</v>
      </c>
    </row>
    <row r="38" spans="5:5" ht="409.5">
      <c r="E38" s="15" t="s">
        <v>145</v>
      </c>
    </row>
    <row r="39" spans="1:16" ht="12.75">
      <c r="A39" s="7">
        <v>9</v>
      </c>
      <c s="7" t="s">
        <v>46</v>
      </c>
      <c s="7" t="s">
        <v>142</v>
      </c>
      <c s="7" t="s">
        <v>250</v>
      </c>
      <c s="7" t="s">
        <v>1087</v>
      </c>
      <c s="7" t="s">
        <v>130</v>
      </c>
      <c s="10">
        <v>1031.74</v>
      </c>
      <c s="14"/>
      <c s="13">
        <f>ROUND((H39*G39),2)</f>
      </c>
      <c r="O39">
        <f>rekapitulace!H8</f>
      </c>
      <c>
        <f>O39/100*I39</f>
      </c>
    </row>
    <row r="40" spans="5:5" ht="38.25">
      <c r="E40" s="15" t="s">
        <v>1920</v>
      </c>
    </row>
    <row r="41" spans="5:5" ht="409.5">
      <c r="E41" s="15" t="s">
        <v>145</v>
      </c>
    </row>
    <row r="42" spans="1:16" ht="12.75">
      <c r="A42" s="7">
        <v>10</v>
      </c>
      <c s="7" t="s">
        <v>46</v>
      </c>
      <c s="7" t="s">
        <v>254</v>
      </c>
      <c s="7" t="s">
        <v>25</v>
      </c>
      <c s="7" t="s">
        <v>1697</v>
      </c>
      <c s="7" t="s">
        <v>130</v>
      </c>
      <c s="10">
        <v>139.1</v>
      </c>
      <c s="14"/>
      <c s="13">
        <f>ROUND((H42*G42),2)</f>
      </c>
      <c r="O42">
        <f>rekapitulace!H8</f>
      </c>
      <c>
        <f>O42/100*I42</f>
      </c>
    </row>
    <row r="43" spans="5:5" ht="127.5">
      <c r="E43" s="15" t="s">
        <v>1921</v>
      </c>
    </row>
    <row r="44" spans="5:5" ht="102">
      <c r="E44" s="15" t="s">
        <v>257</v>
      </c>
    </row>
    <row r="45" spans="1:16" ht="12.75">
      <c r="A45" s="7">
        <v>11</v>
      </c>
      <c s="7" t="s">
        <v>46</v>
      </c>
      <c s="7" t="s">
        <v>254</v>
      </c>
      <c s="7" t="s">
        <v>36</v>
      </c>
      <c s="7" t="s">
        <v>1699</v>
      </c>
      <c s="7" t="s">
        <v>130</v>
      </c>
      <c s="10">
        <v>134</v>
      </c>
      <c s="14"/>
      <c s="13">
        <f>ROUND((H45*G45),2)</f>
      </c>
      <c r="O45">
        <f>rekapitulace!H8</f>
      </c>
      <c>
        <f>O45/100*I45</f>
      </c>
    </row>
    <row r="46" spans="5:5" ht="51">
      <c r="E46" s="15" t="s">
        <v>1922</v>
      </c>
    </row>
    <row r="47" spans="5:5" ht="102">
      <c r="E47" s="15" t="s">
        <v>257</v>
      </c>
    </row>
    <row r="48" spans="1:16" ht="12.75">
      <c r="A48" s="7">
        <v>12</v>
      </c>
      <c s="7" t="s">
        <v>46</v>
      </c>
      <c s="7" t="s">
        <v>177</v>
      </c>
      <c s="7" t="s">
        <v>58</v>
      </c>
      <c s="7" t="s">
        <v>1814</v>
      </c>
      <c s="7" t="s">
        <v>130</v>
      </c>
      <c s="10">
        <v>25</v>
      </c>
      <c s="14"/>
      <c s="13">
        <f>ROUND((H48*G48),2)</f>
      </c>
      <c r="O48">
        <f>rekapitulace!H8</f>
      </c>
      <c>
        <f>O48/100*I48</f>
      </c>
    </row>
    <row r="49" spans="5:5" ht="63.75">
      <c r="E49" s="15" t="s">
        <v>1923</v>
      </c>
    </row>
    <row r="50" spans="5:5" ht="409.5">
      <c r="E50" s="15" t="s">
        <v>180</v>
      </c>
    </row>
    <row r="51" spans="1:16" ht="12.75">
      <c r="A51" s="7">
        <v>13</v>
      </c>
      <c s="7" t="s">
        <v>46</v>
      </c>
      <c s="7" t="s">
        <v>385</v>
      </c>
      <c s="7" t="s">
        <v>58</v>
      </c>
      <c s="7" t="s">
        <v>1816</v>
      </c>
      <c s="7" t="s">
        <v>130</v>
      </c>
      <c s="10">
        <v>51.1</v>
      </c>
      <c s="14"/>
      <c s="13">
        <f>ROUND((H51*G51),2)</f>
      </c>
      <c r="O51">
        <f>rekapitulace!H8</f>
      </c>
      <c>
        <f>O51/100*I51</f>
      </c>
    </row>
    <row r="52" spans="5:5" ht="178.5">
      <c r="E52" s="15" t="s">
        <v>1924</v>
      </c>
    </row>
    <row r="53" spans="5:5" ht="409.5">
      <c r="E53" s="15" t="s">
        <v>267</v>
      </c>
    </row>
    <row r="54" spans="1:16" ht="12.75">
      <c r="A54" s="7">
        <v>14</v>
      </c>
      <c s="7" t="s">
        <v>46</v>
      </c>
      <c s="7" t="s">
        <v>397</v>
      </c>
      <c s="7" t="s">
        <v>58</v>
      </c>
      <c s="7" t="s">
        <v>1925</v>
      </c>
      <c s="7" t="s">
        <v>130</v>
      </c>
      <c s="10">
        <v>1379.1</v>
      </c>
      <c s="14"/>
      <c s="13">
        <f>ROUND((H54*G54),2)</f>
      </c>
      <c r="O54">
        <f>rekapitulace!H8</f>
      </c>
      <c>
        <f>O54/100*I54</f>
      </c>
    </row>
    <row r="55" spans="5:5" ht="395.25">
      <c r="E55" s="15" t="s">
        <v>1926</v>
      </c>
    </row>
    <row r="56" spans="5:5" ht="409.5">
      <c r="E56" s="15" t="s">
        <v>1103</v>
      </c>
    </row>
    <row r="57" spans="1:16" ht="12.75">
      <c r="A57" s="7">
        <v>15</v>
      </c>
      <c s="7" t="s">
        <v>46</v>
      </c>
      <c s="7" t="s">
        <v>401</v>
      </c>
      <c s="7" t="s">
        <v>58</v>
      </c>
      <c s="7" t="s">
        <v>402</v>
      </c>
      <c s="7" t="s">
        <v>130</v>
      </c>
      <c s="10">
        <v>1</v>
      </c>
      <c s="14"/>
      <c s="13">
        <f>ROUND((H57*G57),2)</f>
      </c>
      <c r="O57">
        <f>rekapitulace!H8</f>
      </c>
      <c>
        <f>O57/100*I57</f>
      </c>
    </row>
    <row r="58" spans="5:5" ht="25.5">
      <c r="E58" s="15" t="s">
        <v>50</v>
      </c>
    </row>
    <row r="59" spans="5:5" ht="409.5">
      <c r="E59" s="15" t="s">
        <v>1103</v>
      </c>
    </row>
    <row r="60" spans="1:16" ht="12.75">
      <c r="A60" s="7">
        <v>16</v>
      </c>
      <c s="7" t="s">
        <v>46</v>
      </c>
      <c s="7" t="s">
        <v>146</v>
      </c>
      <c s="7" t="s">
        <v>250</v>
      </c>
      <c s="7" t="s">
        <v>271</v>
      </c>
      <c s="7" t="s">
        <v>130</v>
      </c>
      <c s="10">
        <v>1031.74</v>
      </c>
      <c s="14"/>
      <c s="13">
        <f>ROUND((H60*G60),2)</f>
      </c>
      <c r="O60">
        <f>rekapitulace!H8</f>
      </c>
      <c>
        <f>O60/100*I60</f>
      </c>
    </row>
    <row r="61" spans="5:5" ht="38.25">
      <c r="E61" s="15" t="s">
        <v>1920</v>
      </c>
    </row>
    <row r="62" spans="5:5" ht="409.5">
      <c r="E62" s="15" t="s">
        <v>149</v>
      </c>
    </row>
    <row r="63" spans="1:16" ht="12.75">
      <c r="A63" s="7">
        <v>17</v>
      </c>
      <c s="7" t="s">
        <v>46</v>
      </c>
      <c s="7" t="s">
        <v>405</v>
      </c>
      <c s="7" t="s">
        <v>58</v>
      </c>
      <c s="7" t="s">
        <v>406</v>
      </c>
      <c s="7" t="s">
        <v>130</v>
      </c>
      <c s="10">
        <v>322</v>
      </c>
      <c s="14"/>
      <c s="13">
        <f>ROUND((H63*G63),2)</f>
      </c>
      <c r="O63">
        <f>rekapitulace!H8</f>
      </c>
      <c>
        <f>O63/100*I63</f>
      </c>
    </row>
    <row r="64" spans="5:5" ht="51">
      <c r="E64" s="15" t="s">
        <v>1918</v>
      </c>
    </row>
    <row r="65" spans="5:5" ht="409.5">
      <c r="E65" s="15" t="s">
        <v>1103</v>
      </c>
    </row>
    <row r="66" spans="1:16" ht="12.75">
      <c r="A66" s="7">
        <v>18</v>
      </c>
      <c s="7" t="s">
        <v>46</v>
      </c>
      <c s="7" t="s">
        <v>411</v>
      </c>
      <c s="7" t="s">
        <v>58</v>
      </c>
      <c s="7" t="s">
        <v>412</v>
      </c>
      <c s="7" t="s">
        <v>130</v>
      </c>
      <c s="10">
        <v>3</v>
      </c>
      <c s="14"/>
      <c s="13">
        <f>ROUND((H66*G66),2)</f>
      </c>
      <c r="O66">
        <f>rekapitulace!H8</f>
      </c>
      <c>
        <f>O66/100*I66</f>
      </c>
    </row>
    <row r="67" spans="5:5" ht="25.5">
      <c r="E67" s="15" t="s">
        <v>600</v>
      </c>
    </row>
    <row r="68" spans="5:5" ht="409.5">
      <c r="E68" s="15" t="s">
        <v>1107</v>
      </c>
    </row>
    <row r="69" spans="1:16" ht="12.75">
      <c r="A69" s="7">
        <v>19</v>
      </c>
      <c s="7" t="s">
        <v>46</v>
      </c>
      <c s="7" t="s">
        <v>183</v>
      </c>
      <c s="7" t="s">
        <v>58</v>
      </c>
      <c s="7" t="s">
        <v>1927</v>
      </c>
      <c s="7" t="s">
        <v>130</v>
      </c>
      <c s="10">
        <v>16.704</v>
      </c>
      <c s="14"/>
      <c s="13">
        <f>ROUND((H69*G69),2)</f>
      </c>
      <c r="O69">
        <f>rekapitulace!H8</f>
      </c>
      <c>
        <f>O69/100*I69</f>
      </c>
    </row>
    <row r="70" spans="5:5" ht="51">
      <c r="E70" s="15" t="s">
        <v>1928</v>
      </c>
    </row>
    <row r="71" spans="5:5" ht="409.5">
      <c r="E71" s="15" t="s">
        <v>186</v>
      </c>
    </row>
    <row r="72" spans="1:16" ht="12.75">
      <c r="A72" s="7">
        <v>20</v>
      </c>
      <c s="7" t="s">
        <v>46</v>
      </c>
      <c s="7" t="s">
        <v>793</v>
      </c>
      <c s="7" t="s">
        <v>25</v>
      </c>
      <c s="7" t="s">
        <v>1819</v>
      </c>
      <c s="7" t="s">
        <v>130</v>
      </c>
      <c s="10">
        <v>18.75</v>
      </c>
      <c s="14"/>
      <c s="13">
        <f>ROUND((H72*G72),2)</f>
      </c>
      <c r="O72">
        <f>rekapitulace!H8</f>
      </c>
      <c>
        <f>O72/100*I72</f>
      </c>
    </row>
    <row r="73" spans="5:5" ht="51">
      <c r="E73" s="15" t="s">
        <v>1929</v>
      </c>
    </row>
    <row r="74" spans="5:5" ht="409.5">
      <c r="E74" s="15" t="s">
        <v>1112</v>
      </c>
    </row>
    <row r="75" spans="1:16" ht="12.75">
      <c r="A75" s="7">
        <v>21</v>
      </c>
      <c s="7" t="s">
        <v>46</v>
      </c>
      <c s="7" t="s">
        <v>793</v>
      </c>
      <c s="7" t="s">
        <v>36</v>
      </c>
      <c s="7" t="s">
        <v>1113</v>
      </c>
      <c s="7" t="s">
        <v>130</v>
      </c>
      <c s="10">
        <v>31.25</v>
      </c>
      <c s="14"/>
      <c s="13">
        <f>ROUND((H75*G75),2)</f>
      </c>
      <c r="O75">
        <f>rekapitulace!H8</f>
      </c>
      <c>
        <f>O75/100*I75</f>
      </c>
    </row>
    <row r="76" spans="5:5" ht="51">
      <c r="E76" s="15" t="s">
        <v>1930</v>
      </c>
    </row>
    <row r="77" spans="5:5" ht="409.5">
      <c r="E77" s="15" t="s">
        <v>1112</v>
      </c>
    </row>
    <row r="78" spans="1:16" ht="12.75">
      <c r="A78" s="7">
        <v>22</v>
      </c>
      <c s="7" t="s">
        <v>46</v>
      </c>
      <c s="7" t="s">
        <v>272</v>
      </c>
      <c s="7" t="s">
        <v>58</v>
      </c>
      <c s="7" t="s">
        <v>1931</v>
      </c>
      <c s="7" t="s">
        <v>130</v>
      </c>
      <c s="10">
        <v>8.853</v>
      </c>
      <c s="14"/>
      <c s="13">
        <f>ROUND((H78*G78),2)</f>
      </c>
      <c r="O78">
        <f>rekapitulace!H8</f>
      </c>
      <c>
        <f>O78/100*I78</f>
      </c>
    </row>
    <row r="79" spans="5:5" ht="89.25">
      <c r="E79" s="15" t="s">
        <v>1932</v>
      </c>
    </row>
    <row r="80" spans="5:5" ht="409.5">
      <c r="E80" s="15" t="s">
        <v>275</v>
      </c>
    </row>
    <row r="81" spans="1:16" ht="12.75">
      <c r="A81" s="7">
        <v>23</v>
      </c>
      <c s="7" t="s">
        <v>46</v>
      </c>
      <c s="7" t="s">
        <v>427</v>
      </c>
      <c s="7" t="s">
        <v>58</v>
      </c>
      <c s="7" t="s">
        <v>1933</v>
      </c>
      <c s="7" t="s">
        <v>117</v>
      </c>
      <c s="10">
        <v>641</v>
      </c>
      <c s="14"/>
      <c s="13">
        <f>ROUND((H81*G81),2)</f>
      </c>
      <c r="O81">
        <f>rekapitulace!H8</f>
      </c>
      <c>
        <f>O81/100*I81</f>
      </c>
    </row>
    <row r="82" spans="5:5" ht="25.5">
      <c r="E82" s="15" t="s">
        <v>1934</v>
      </c>
    </row>
    <row r="83" spans="5:5" ht="153">
      <c r="E83" s="15" t="s">
        <v>1117</v>
      </c>
    </row>
    <row r="84" spans="1:16" ht="12.75">
      <c r="A84" s="7">
        <v>24</v>
      </c>
      <c s="7" t="s">
        <v>46</v>
      </c>
      <c s="7" t="s">
        <v>435</v>
      </c>
      <c s="7" t="s">
        <v>58</v>
      </c>
      <c s="7" t="s">
        <v>805</v>
      </c>
      <c s="7" t="s">
        <v>117</v>
      </c>
      <c s="10">
        <v>658.56</v>
      </c>
      <c s="14"/>
      <c s="13">
        <f>ROUND((H84*G84),2)</f>
      </c>
      <c r="O84">
        <f>rekapitulace!H8</f>
      </c>
      <c>
        <f>O84/100*I84</f>
      </c>
    </row>
    <row r="85" spans="5:5" ht="140.25">
      <c r="E85" s="15" t="s">
        <v>1935</v>
      </c>
    </row>
    <row r="86" spans="5:5" ht="204">
      <c r="E86" s="15" t="s">
        <v>1119</v>
      </c>
    </row>
    <row r="87" spans="1:16" ht="12.75" customHeight="1">
      <c r="A87" s="16"/>
      <c s="16"/>
      <c s="16" t="s">
        <v>25</v>
      </c>
      <c s="16"/>
      <c s="16" t="s">
        <v>114</v>
      </c>
      <c s="16"/>
      <c s="16"/>
      <c s="16"/>
      <c s="16">
        <f>SUM(I18:I86)</f>
      </c>
      <c r="P87">
        <f>ROUND(SUM(P18:P86),2)</f>
      </c>
    </row>
    <row r="89" spans="1:9" ht="12.75" customHeight="1">
      <c r="A89" s="9"/>
      <c s="9"/>
      <c s="9" t="s">
        <v>36</v>
      </c>
      <c s="9"/>
      <c s="9" t="s">
        <v>241</v>
      </c>
      <c s="9"/>
      <c s="11"/>
      <c s="9"/>
      <c s="11"/>
    </row>
    <row r="90" spans="1:16" ht="12.75">
      <c r="A90" s="7">
        <v>25</v>
      </c>
      <c s="7" t="s">
        <v>46</v>
      </c>
      <c s="7" t="s">
        <v>446</v>
      </c>
      <c s="7" t="s">
        <v>58</v>
      </c>
      <c s="7" t="s">
        <v>1124</v>
      </c>
      <c s="7" t="s">
        <v>117</v>
      </c>
      <c s="10">
        <v>262.5</v>
      </c>
      <c s="14"/>
      <c s="13">
        <f>ROUND((H90*G90),2)</f>
      </c>
      <c r="O90">
        <f>rekapitulace!H8</f>
      </c>
      <c>
        <f>O90/100*I90</f>
      </c>
    </row>
    <row r="91" spans="5:5" ht="63.75">
      <c r="E91" s="15" t="s">
        <v>1936</v>
      </c>
    </row>
    <row r="92" spans="5:5" ht="267.75">
      <c r="E92" s="15" t="s">
        <v>449</v>
      </c>
    </row>
    <row r="93" spans="1:16" ht="12.75" customHeight="1">
      <c r="A93" s="16"/>
      <c s="16"/>
      <c s="16" t="s">
        <v>36</v>
      </c>
      <c s="16"/>
      <c s="16" t="s">
        <v>241</v>
      </c>
      <c s="16"/>
      <c s="16"/>
      <c s="16"/>
      <c s="16">
        <f>SUM(I90:I92)</f>
      </c>
      <c r="P93">
        <f>ROUND(SUM(P90:P92),2)</f>
      </c>
    </row>
    <row r="95" spans="1:9" ht="12.75" customHeight="1">
      <c r="A95" s="9"/>
      <c s="9"/>
      <c s="9" t="s">
        <v>38</v>
      </c>
      <c s="9"/>
      <c s="9" t="s">
        <v>192</v>
      </c>
      <c s="9"/>
      <c s="11"/>
      <c s="9"/>
      <c s="11"/>
    </row>
    <row r="96" spans="1:16" ht="12.75">
      <c r="A96" s="7">
        <v>26</v>
      </c>
      <c s="7" t="s">
        <v>46</v>
      </c>
      <c s="7" t="s">
        <v>478</v>
      </c>
      <c s="7" t="s">
        <v>58</v>
      </c>
      <c s="7" t="s">
        <v>867</v>
      </c>
      <c s="7" t="s">
        <v>130</v>
      </c>
      <c s="10">
        <v>3.451</v>
      </c>
      <c s="14"/>
      <c s="13">
        <f>ROUND((H96*G96),2)</f>
      </c>
      <c r="O96">
        <f>rekapitulace!H8</f>
      </c>
      <c>
        <f>O96/100*I96</f>
      </c>
    </row>
    <row r="97" spans="5:5" ht="38.25">
      <c r="E97" s="15" t="s">
        <v>1937</v>
      </c>
    </row>
    <row r="98" spans="5:5" ht="409.5">
      <c r="E98" s="15" t="s">
        <v>191</v>
      </c>
    </row>
    <row r="99" spans="1:16" ht="12.75">
      <c r="A99" s="7">
        <v>27</v>
      </c>
      <c s="7" t="s">
        <v>46</v>
      </c>
      <c s="7" t="s">
        <v>495</v>
      </c>
      <c s="7" t="s">
        <v>58</v>
      </c>
      <c s="7" t="s">
        <v>1833</v>
      </c>
      <c s="7" t="s">
        <v>130</v>
      </c>
      <c s="10">
        <v>2.761</v>
      </c>
      <c s="14"/>
      <c s="13">
        <f>ROUND((H99*G99),2)</f>
      </c>
      <c r="O99">
        <f>rekapitulace!H8</f>
      </c>
      <c>
        <f>O99/100*I99</f>
      </c>
    </row>
    <row r="100" spans="5:5" ht="38.25">
      <c r="E100" s="15" t="s">
        <v>1938</v>
      </c>
    </row>
    <row r="101" spans="5:5" ht="409.5">
      <c r="E101" s="15" t="s">
        <v>1142</v>
      </c>
    </row>
    <row r="102" spans="1:16" ht="12.75">
      <c r="A102" s="7">
        <v>28</v>
      </c>
      <c s="7" t="s">
        <v>46</v>
      </c>
      <c s="7" t="s">
        <v>1939</v>
      </c>
      <c s="7" t="s">
        <v>58</v>
      </c>
      <c s="7" t="s">
        <v>1940</v>
      </c>
      <c s="7" t="s">
        <v>130</v>
      </c>
      <c s="10">
        <v>13.068</v>
      </c>
      <c s="14"/>
      <c s="13">
        <f>ROUND((H102*G102),2)</f>
      </c>
      <c r="O102">
        <f>rekapitulace!H8</f>
      </c>
      <c>
        <f>O102/100*I102</f>
      </c>
    </row>
    <row r="103" spans="5:5" ht="51">
      <c r="E103" s="15" t="s">
        <v>1941</v>
      </c>
    </row>
    <row r="104" spans="5:5" ht="409.5">
      <c r="E104" s="15" t="s">
        <v>1942</v>
      </c>
    </row>
    <row r="105" spans="1:16" ht="12.75" customHeight="1">
      <c r="A105" s="16"/>
      <c s="16"/>
      <c s="16" t="s">
        <v>38</v>
      </c>
      <c s="16"/>
      <c s="16" t="s">
        <v>192</v>
      </c>
      <c s="16"/>
      <c s="16"/>
      <c s="16"/>
      <c s="16">
        <f>SUM(I96:I104)</f>
      </c>
      <c r="P105">
        <f>ROUND(SUM(P96:P104),2)</f>
      </c>
    </row>
    <row r="107" spans="1:9" ht="12.75" customHeight="1">
      <c r="A107" s="9"/>
      <c s="9"/>
      <c s="9" t="s">
        <v>39</v>
      </c>
      <c s="9"/>
      <c s="9" t="s">
        <v>510</v>
      </c>
      <c s="9"/>
      <c s="11"/>
      <c s="9"/>
      <c s="11"/>
    </row>
    <row r="108" spans="1:16" ht="12.75">
      <c r="A108" s="7">
        <v>29</v>
      </c>
      <c s="7" t="s">
        <v>46</v>
      </c>
      <c s="7" t="s">
        <v>515</v>
      </c>
      <c s="7" t="s">
        <v>58</v>
      </c>
      <c s="7" t="s">
        <v>894</v>
      </c>
      <c s="7" t="s">
        <v>130</v>
      </c>
      <c s="10">
        <v>24.82</v>
      </c>
      <c s="14"/>
      <c s="13">
        <f>ROUND((H108*G108),2)</f>
      </c>
      <c r="O108">
        <f>rekapitulace!H8</f>
      </c>
      <c>
        <f>O108/100*I108</f>
      </c>
    </row>
    <row r="109" spans="5:5" ht="38.25">
      <c r="E109" s="15" t="s">
        <v>1943</v>
      </c>
    </row>
    <row r="110" spans="5:5" ht="409.5">
      <c r="E110" s="15" t="s">
        <v>514</v>
      </c>
    </row>
    <row r="111" spans="1:16" ht="12.75">
      <c r="A111" s="7">
        <v>30</v>
      </c>
      <c s="7" t="s">
        <v>46</v>
      </c>
      <c s="7" t="s">
        <v>518</v>
      </c>
      <c s="7" t="s">
        <v>25</v>
      </c>
      <c s="7" t="s">
        <v>1944</v>
      </c>
      <c s="7" t="s">
        <v>130</v>
      </c>
      <c s="10">
        <v>27.45</v>
      </c>
      <c s="14"/>
      <c s="13">
        <f>ROUND((H111*G111),2)</f>
      </c>
      <c r="O111">
        <f>rekapitulace!H8</f>
      </c>
      <c>
        <f>O111/100*I111</f>
      </c>
    </row>
    <row r="112" spans="5:5" ht="51">
      <c r="E112" s="15" t="s">
        <v>1945</v>
      </c>
    </row>
    <row r="113" spans="5:5" ht="331.5">
      <c r="E113" s="15" t="s">
        <v>521</v>
      </c>
    </row>
    <row r="114" spans="1:16" ht="12.75">
      <c r="A114" s="7">
        <v>31</v>
      </c>
      <c s="7" t="s">
        <v>46</v>
      </c>
      <c s="7" t="s">
        <v>518</v>
      </c>
      <c s="7" t="s">
        <v>36</v>
      </c>
      <c s="7" t="s">
        <v>1946</v>
      </c>
      <c s="7" t="s">
        <v>130</v>
      </c>
      <c s="10">
        <v>113.4</v>
      </c>
      <c s="14"/>
      <c s="13">
        <f>ROUND((H114*G114),2)</f>
      </c>
      <c r="O114">
        <f>rekapitulace!H8</f>
      </c>
      <c>
        <f>O114/100*I114</f>
      </c>
    </row>
    <row r="115" spans="5:5" ht="38.25">
      <c r="E115" s="15" t="s">
        <v>1947</v>
      </c>
    </row>
    <row r="116" spans="5:5" ht="331.5">
      <c r="E116" s="15" t="s">
        <v>521</v>
      </c>
    </row>
    <row r="117" spans="1:16" ht="12.75">
      <c r="A117" s="7">
        <v>32</v>
      </c>
      <c s="7" t="s">
        <v>46</v>
      </c>
      <c s="7" t="s">
        <v>529</v>
      </c>
      <c s="7" t="s">
        <v>58</v>
      </c>
      <c s="7" t="s">
        <v>530</v>
      </c>
      <c s="7" t="s">
        <v>117</v>
      </c>
      <c s="10">
        <v>324.45</v>
      </c>
      <c s="14"/>
      <c s="13">
        <f>ROUND((H117*G117),2)</f>
      </c>
      <c r="O117">
        <f>rekapitulace!H8</f>
      </c>
      <c>
        <f>O117/100*I117</f>
      </c>
    </row>
    <row r="118" spans="5:5" ht="38.25">
      <c r="E118" s="15" t="s">
        <v>1948</v>
      </c>
    </row>
    <row r="119" spans="5:5" ht="409.5">
      <c r="E119" s="15" t="s">
        <v>1164</v>
      </c>
    </row>
    <row r="120" spans="1:16" ht="12.75">
      <c r="A120" s="7">
        <v>33</v>
      </c>
      <c s="7" t="s">
        <v>46</v>
      </c>
      <c s="7" t="s">
        <v>533</v>
      </c>
      <c s="7" t="s">
        <v>58</v>
      </c>
      <c s="7" t="s">
        <v>900</v>
      </c>
      <c s="7" t="s">
        <v>117</v>
      </c>
      <c s="10">
        <v>96</v>
      </c>
      <c s="14"/>
      <c s="13">
        <f>ROUND((H120*G120),2)</f>
      </c>
      <c r="O120">
        <f>rekapitulace!H8</f>
      </c>
      <c>
        <f>O120/100*I120</f>
      </c>
    </row>
    <row r="121" spans="5:5" ht="25.5">
      <c r="E121" s="15" t="s">
        <v>1949</v>
      </c>
    </row>
    <row r="122" spans="5:5" ht="267.75">
      <c r="E122" s="15" t="s">
        <v>536</v>
      </c>
    </row>
    <row r="123" spans="1:16" ht="12.75">
      <c r="A123" s="7">
        <v>34</v>
      </c>
      <c s="7" t="s">
        <v>46</v>
      </c>
      <c s="7" t="s">
        <v>537</v>
      </c>
      <c s="7" t="s">
        <v>58</v>
      </c>
      <c s="7" t="s">
        <v>1740</v>
      </c>
      <c s="7" t="s">
        <v>117</v>
      </c>
      <c s="10">
        <v>152</v>
      </c>
      <c s="14"/>
      <c s="13">
        <f>ROUND((H123*G123),2)</f>
      </c>
      <c r="O123">
        <f>rekapitulace!H8</f>
      </c>
      <c>
        <f>O123/100*I123</f>
      </c>
    </row>
    <row r="124" spans="5:5" ht="25.5">
      <c r="E124" s="15" t="s">
        <v>1950</v>
      </c>
    </row>
    <row r="125" spans="5:5" ht="357">
      <c r="E125" s="15" t="s">
        <v>540</v>
      </c>
    </row>
    <row r="126" spans="1:16" ht="12.75">
      <c r="A126" s="7">
        <v>35</v>
      </c>
      <c s="7" t="s">
        <v>46</v>
      </c>
      <c s="7" t="s">
        <v>541</v>
      </c>
      <c s="7" t="s">
        <v>58</v>
      </c>
      <c s="7" t="s">
        <v>542</v>
      </c>
      <c s="7" t="s">
        <v>117</v>
      </c>
      <c s="10">
        <v>282.22</v>
      </c>
      <c s="14"/>
      <c s="13">
        <f>ROUND((H126*G126),2)</f>
      </c>
      <c r="O126">
        <f>rekapitulace!H8</f>
      </c>
      <c>
        <f>O126/100*I126</f>
      </c>
    </row>
    <row r="127" spans="5:5" ht="51">
      <c r="E127" s="15" t="s">
        <v>1951</v>
      </c>
    </row>
    <row r="128" spans="5:5" ht="357">
      <c r="E128" s="15" t="s">
        <v>540</v>
      </c>
    </row>
    <row r="129" spans="1:16" ht="12.75">
      <c r="A129" s="7">
        <v>36</v>
      </c>
      <c s="7" t="s">
        <v>46</v>
      </c>
      <c s="7" t="s">
        <v>544</v>
      </c>
      <c s="7" t="s">
        <v>58</v>
      </c>
      <c s="7" t="s">
        <v>545</v>
      </c>
      <c s="7" t="s">
        <v>130</v>
      </c>
      <c s="10">
        <v>9.878</v>
      </c>
      <c s="14"/>
      <c s="13">
        <f>ROUND((H129*G129),2)</f>
      </c>
      <c r="O129">
        <f>rekapitulace!H8</f>
      </c>
      <c>
        <f>O129/100*I129</f>
      </c>
    </row>
    <row r="130" spans="5:5" ht="38.25">
      <c r="E130" s="15" t="s">
        <v>1952</v>
      </c>
    </row>
    <row r="131" spans="5:5" ht="409.5">
      <c r="E131" s="15" t="s">
        <v>547</v>
      </c>
    </row>
    <row r="132" spans="1:16" ht="12.75">
      <c r="A132" s="7">
        <v>37</v>
      </c>
      <c s="7" t="s">
        <v>46</v>
      </c>
      <c s="7" t="s">
        <v>548</v>
      </c>
      <c s="7" t="s">
        <v>58</v>
      </c>
      <c s="7" t="s">
        <v>549</v>
      </c>
      <c s="7" t="s">
        <v>130</v>
      </c>
      <c s="10">
        <v>8.713</v>
      </c>
      <c s="14"/>
      <c s="13">
        <f>ROUND((H132*G132),2)</f>
      </c>
      <c r="O132">
        <f>rekapitulace!H8</f>
      </c>
      <c>
        <f>O132/100*I132</f>
      </c>
    </row>
    <row r="133" spans="5:5" ht="38.25">
      <c r="E133" s="15" t="s">
        <v>1953</v>
      </c>
    </row>
    <row r="134" spans="5:5" ht="409.5">
      <c r="E134" s="15" t="s">
        <v>547</v>
      </c>
    </row>
    <row r="135" spans="1:16" ht="12.75">
      <c r="A135" s="7">
        <v>38</v>
      </c>
      <c s="7" t="s">
        <v>46</v>
      </c>
      <c s="7" t="s">
        <v>551</v>
      </c>
      <c s="7" t="s">
        <v>58</v>
      </c>
      <c s="7" t="s">
        <v>552</v>
      </c>
      <c s="7" t="s">
        <v>130</v>
      </c>
      <c s="10">
        <v>5.507</v>
      </c>
      <c s="14"/>
      <c s="13">
        <f>ROUND((H135*G135),2)</f>
      </c>
      <c r="O135">
        <f>rekapitulace!H8</f>
      </c>
      <c>
        <f>O135/100*I135</f>
      </c>
    </row>
    <row r="136" spans="5:5" ht="38.25">
      <c r="E136" s="15" t="s">
        <v>1954</v>
      </c>
    </row>
    <row r="137" spans="5:5" ht="409.5">
      <c r="E137" s="15" t="s">
        <v>547</v>
      </c>
    </row>
    <row r="138" spans="1:16" ht="12.75">
      <c r="A138" s="7">
        <v>39</v>
      </c>
      <c s="7" t="s">
        <v>46</v>
      </c>
      <c s="7" t="s">
        <v>556</v>
      </c>
      <c s="7" t="s">
        <v>58</v>
      </c>
      <c s="7" t="s">
        <v>557</v>
      </c>
      <c s="7" t="s">
        <v>117</v>
      </c>
      <c s="10">
        <v>137</v>
      </c>
      <c s="14"/>
      <c s="13">
        <f>ROUND((H138*G138),2)</f>
      </c>
      <c r="O138">
        <f>rekapitulace!H8</f>
      </c>
      <c>
        <f>O138/100*I138</f>
      </c>
    </row>
    <row r="139" spans="5:5" ht="25.5">
      <c r="E139" s="15" t="s">
        <v>1955</v>
      </c>
    </row>
    <row r="140" spans="5:5" ht="165.75">
      <c r="E140" s="15" t="s">
        <v>559</v>
      </c>
    </row>
    <row r="141" spans="1:16" ht="12.75">
      <c r="A141" s="7">
        <v>40</v>
      </c>
      <c s="7" t="s">
        <v>46</v>
      </c>
      <c s="7" t="s">
        <v>560</v>
      </c>
      <c s="7" t="s">
        <v>58</v>
      </c>
      <c s="7" t="s">
        <v>1747</v>
      </c>
      <c s="7" t="s">
        <v>117</v>
      </c>
      <c s="10">
        <v>152</v>
      </c>
      <c s="14"/>
      <c s="13">
        <f>ROUND((H141*G141),2)</f>
      </c>
      <c r="O141">
        <f>rekapitulace!H8</f>
      </c>
      <c>
        <f>O141/100*I141</f>
      </c>
    </row>
    <row r="142" spans="5:5" ht="25.5">
      <c r="E142" s="15" t="s">
        <v>1950</v>
      </c>
    </row>
    <row r="143" spans="5:5" ht="165.75">
      <c r="E143" s="15" t="s">
        <v>559</v>
      </c>
    </row>
    <row r="144" spans="1:16" ht="12.75" customHeight="1">
      <c r="A144" s="16"/>
      <c s="16"/>
      <c s="16" t="s">
        <v>39</v>
      </c>
      <c s="16"/>
      <c s="16" t="s">
        <v>510</v>
      </c>
      <c s="16"/>
      <c s="16"/>
      <c s="16"/>
      <c s="16">
        <f>SUM(I108:I143)</f>
      </c>
      <c r="P144">
        <f>ROUND(SUM(P108:P143),2)</f>
      </c>
    </row>
    <row r="146" spans="1:9" ht="12.75" customHeight="1">
      <c r="A146" s="9"/>
      <c s="9"/>
      <c s="9" t="s">
        <v>42</v>
      </c>
      <c s="9"/>
      <c s="9" t="s">
        <v>200</v>
      </c>
      <c s="9"/>
      <c s="11"/>
      <c s="9"/>
      <c s="11"/>
    </row>
    <row r="147" spans="1:16" ht="12.75">
      <c r="A147" s="7">
        <v>41</v>
      </c>
      <c s="7" t="s">
        <v>46</v>
      </c>
      <c s="7" t="s">
        <v>281</v>
      </c>
      <c s="7" t="s">
        <v>58</v>
      </c>
      <c s="7" t="s">
        <v>1956</v>
      </c>
      <c s="7" t="s">
        <v>207</v>
      </c>
      <c s="10">
        <v>27</v>
      </c>
      <c s="14"/>
      <c s="13">
        <f>ROUND((H147*G147),2)</f>
      </c>
      <c r="O147">
        <f>rekapitulace!H8</f>
      </c>
      <c>
        <f>O147/100*I147</f>
      </c>
    </row>
    <row r="148" spans="5:5" ht="25.5">
      <c r="E148" s="15" t="s">
        <v>1957</v>
      </c>
    </row>
    <row r="149" spans="5:5" ht="409.5">
      <c r="E149" s="15" t="s">
        <v>284</v>
      </c>
    </row>
    <row r="150" spans="1:16" ht="12.75">
      <c r="A150" s="7">
        <v>42</v>
      </c>
      <c s="7" t="s">
        <v>46</v>
      </c>
      <c s="7" t="s">
        <v>1958</v>
      </c>
      <c s="7" t="s">
        <v>58</v>
      </c>
      <c s="7" t="s">
        <v>1959</v>
      </c>
      <c s="7" t="s">
        <v>207</v>
      </c>
      <c s="10">
        <v>29</v>
      </c>
      <c s="14"/>
      <c s="13">
        <f>ROUND((H150*G150),2)</f>
      </c>
      <c r="O150">
        <f>rekapitulace!H8</f>
      </c>
      <c>
        <f>O150/100*I150</f>
      </c>
    </row>
    <row r="151" spans="5:5" ht="25.5">
      <c r="E151" s="15" t="s">
        <v>1960</v>
      </c>
    </row>
    <row r="152" spans="5:5" ht="242.25">
      <c r="E152" s="15" t="s">
        <v>1961</v>
      </c>
    </row>
    <row r="153" spans="1:16" ht="12.75" customHeight="1">
      <c r="A153" s="16"/>
      <c s="16"/>
      <c s="16" t="s">
        <v>42</v>
      </c>
      <c s="16"/>
      <c s="16" t="s">
        <v>200</v>
      </c>
      <c s="16"/>
      <c s="16"/>
      <c s="16"/>
      <c s="16">
        <f>SUM(I147:I152)</f>
      </c>
      <c r="P153">
        <f>ROUND(SUM(P147:P152),2)</f>
      </c>
    </row>
    <row r="155" spans="1:9" ht="12.75" customHeight="1">
      <c r="A155" s="9"/>
      <c s="9"/>
      <c s="9" t="s">
        <v>43</v>
      </c>
      <c s="9"/>
      <c s="9" t="s">
        <v>204</v>
      </c>
      <c s="9"/>
      <c s="11"/>
      <c s="9"/>
      <c s="11"/>
    </row>
    <row r="156" spans="1:16" ht="12.75">
      <c r="A156" s="7">
        <v>43</v>
      </c>
      <c s="7" t="s">
        <v>46</v>
      </c>
      <c s="7" t="s">
        <v>650</v>
      </c>
      <c s="7" t="s">
        <v>58</v>
      </c>
      <c s="7" t="s">
        <v>1962</v>
      </c>
      <c s="7" t="s">
        <v>73</v>
      </c>
      <c s="10">
        <v>2</v>
      </c>
      <c s="14"/>
      <c s="13">
        <f>ROUND((H156*G156),2)</f>
      </c>
      <c r="O156">
        <f>rekapitulace!H8</f>
      </c>
      <c>
        <f>O156/100*I156</f>
      </c>
    </row>
    <row r="157" spans="5:5" ht="25.5">
      <c r="E157" s="15" t="s">
        <v>76</v>
      </c>
    </row>
    <row r="158" spans="5:5" ht="255">
      <c r="E158" s="15" t="s">
        <v>649</v>
      </c>
    </row>
    <row r="159" spans="1:16" ht="12.75">
      <c r="A159" s="7">
        <v>44</v>
      </c>
      <c s="7" t="s">
        <v>46</v>
      </c>
      <c s="7" t="s">
        <v>701</v>
      </c>
      <c s="7" t="s">
        <v>58</v>
      </c>
      <c s="7" t="s">
        <v>1768</v>
      </c>
      <c s="7" t="s">
        <v>207</v>
      </c>
      <c s="10">
        <v>32.5</v>
      </c>
      <c s="14"/>
      <c s="13">
        <f>ROUND((H159*G159),2)</f>
      </c>
      <c r="O159">
        <f>rekapitulace!H8</f>
      </c>
      <c>
        <f>O159/100*I159</f>
      </c>
    </row>
    <row r="160" spans="5:5" ht="25.5">
      <c r="E160" s="15" t="s">
        <v>1963</v>
      </c>
    </row>
    <row r="161" spans="5:5" ht="409.5">
      <c r="E161" s="15" t="s">
        <v>704</v>
      </c>
    </row>
    <row r="162" spans="1:16" ht="12.75" customHeight="1">
      <c r="A162" s="16"/>
      <c s="16"/>
      <c s="16" t="s">
        <v>43</v>
      </c>
      <c s="16"/>
      <c s="16" t="s">
        <v>204</v>
      </c>
      <c s="16"/>
      <c s="16"/>
      <c s="16"/>
      <c s="16">
        <f>SUM(I156:I161)</f>
      </c>
      <c r="P162">
        <f>ROUND(SUM(P156:P161),2)</f>
      </c>
    </row>
    <row r="164" spans="1:16" ht="12.75" customHeight="1">
      <c r="A164" s="16"/>
      <c s="16"/>
      <c s="16"/>
      <c s="16"/>
      <c s="16" t="s">
        <v>105</v>
      </c>
      <c s="16"/>
      <c s="16"/>
      <c s="16"/>
      <c s="16">
        <f>+I15+I87+I93+I105+I144+I153+I162</f>
      </c>
      <c r="P164">
        <f>+P15+P87+P93+P105+P144+P153+P162</f>
      </c>
    </row>
    <row r="166" spans="1:9" ht="12.75" customHeight="1">
      <c r="A166" s="9" t="s">
        <v>106</v>
      </c>
      <c s="9"/>
      <c s="9"/>
      <c s="9"/>
      <c s="9"/>
      <c s="9"/>
      <c s="9"/>
      <c s="9"/>
      <c s="9"/>
    </row>
    <row r="167" spans="1:9" ht="12.75" customHeight="1">
      <c r="A167" s="9"/>
      <c s="9"/>
      <c s="9"/>
      <c s="9"/>
      <c s="9" t="s">
        <v>107</v>
      </c>
      <c s="9"/>
      <c s="9"/>
      <c s="9"/>
      <c s="9"/>
    </row>
    <row r="168" spans="1:16" ht="12.75" customHeight="1">
      <c r="A168" s="16"/>
      <c s="16"/>
      <c s="16"/>
      <c s="16"/>
      <c s="16" t="s">
        <v>108</v>
      </c>
      <c s="16"/>
      <c s="16"/>
      <c s="16"/>
      <c s="16">
        <v>0</v>
      </c>
      <c r="P168">
        <v>0</v>
      </c>
    </row>
    <row r="169" spans="1:9" ht="12.75" customHeight="1">
      <c r="A169" s="16"/>
      <c s="16"/>
      <c s="16"/>
      <c s="16"/>
      <c s="16" t="s">
        <v>109</v>
      </c>
      <c s="16"/>
      <c s="16"/>
      <c s="16"/>
      <c s="16"/>
    </row>
    <row r="170" spans="1:16" ht="12.75" customHeight="1">
      <c r="A170" s="16"/>
      <c s="16"/>
      <c s="16"/>
      <c s="16"/>
      <c s="16" t="s">
        <v>110</v>
      </c>
      <c s="16"/>
      <c s="16"/>
      <c s="16"/>
      <c s="16">
        <v>0</v>
      </c>
      <c r="P170">
        <v>0</v>
      </c>
    </row>
    <row r="171" spans="1:16" ht="12.75" customHeight="1">
      <c r="A171" s="16"/>
      <c s="16"/>
      <c s="16"/>
      <c s="16"/>
      <c s="16" t="s">
        <v>111</v>
      </c>
      <c s="16"/>
      <c s="16"/>
      <c s="16"/>
      <c s="16">
        <f>I168+I170</f>
      </c>
      <c r="P171">
        <f>P168+P170</f>
      </c>
    </row>
    <row r="173" spans="1:16" ht="12.75" customHeight="1">
      <c r="A173" s="16"/>
      <c s="16"/>
      <c s="16"/>
      <c s="16"/>
      <c s="16" t="s">
        <v>111</v>
      </c>
      <c s="16"/>
      <c s="16"/>
      <c s="16"/>
      <c s="16">
        <f>I164+I171</f>
      </c>
      <c r="P173">
        <f>P164+P171</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26.xml><?xml version="1.0" encoding="utf-8"?>
<worksheet xmlns="http://schemas.openxmlformats.org/spreadsheetml/2006/main" xmlns:r="http://schemas.openxmlformats.org/officeDocument/2006/relationships">
  <sheetPr>
    <pageSetUpPr fitToPage="1"/>
  </sheetPr>
  <dimension ref="A1:P68"/>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1964</v>
      </c>
      <c s="5"/>
      <c s="5" t="s">
        <v>1911</v>
      </c>
    </row>
    <row r="6" spans="1:5" ht="12.75" customHeight="1">
      <c r="A6" t="s">
        <v>17</v>
      </c>
      <c r="C6" s="5" t="s">
        <v>1964</v>
      </c>
      <c s="5"/>
      <c s="5" t="s">
        <v>1911</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165</v>
      </c>
      <c s="7" t="s">
        <v>25</v>
      </c>
      <c s="7" t="s">
        <v>717</v>
      </c>
      <c s="7" t="s">
        <v>167</v>
      </c>
      <c s="10">
        <v>135.703</v>
      </c>
      <c s="14"/>
      <c s="13">
        <f>ROUND((H12*G12),2)</f>
      </c>
      <c r="O12">
        <f>rekapitulace!H8</f>
      </c>
      <c>
        <f>O12/100*I12</f>
      </c>
    </row>
    <row r="13" spans="5:5" ht="140.25">
      <c r="E13" s="15" t="s">
        <v>1965</v>
      </c>
    </row>
    <row r="14" spans="5:5" ht="153">
      <c r="E14" s="15" t="s">
        <v>169</v>
      </c>
    </row>
    <row r="15" spans="1:16" ht="12.75">
      <c r="A15" s="7">
        <v>2</v>
      </c>
      <c s="7" t="s">
        <v>46</v>
      </c>
      <c s="7" t="s">
        <v>165</v>
      </c>
      <c s="7" t="s">
        <v>36</v>
      </c>
      <c s="7" t="s">
        <v>719</v>
      </c>
      <c s="7" t="s">
        <v>167</v>
      </c>
      <c s="10">
        <v>57.086</v>
      </c>
      <c s="14"/>
      <c s="13">
        <f>ROUND((H15*G15),2)</f>
      </c>
      <c r="O15">
        <f>rekapitulace!H8</f>
      </c>
      <c>
        <f>O15/100*I15</f>
      </c>
    </row>
    <row r="16" spans="5:5" ht="51">
      <c r="E16" s="15" t="s">
        <v>1966</v>
      </c>
    </row>
    <row r="17" spans="5:5" ht="153">
      <c r="E17" s="15" t="s">
        <v>169</v>
      </c>
    </row>
    <row r="18" spans="1:16" ht="12.75">
      <c r="A18" s="7">
        <v>3</v>
      </c>
      <c s="7" t="s">
        <v>46</v>
      </c>
      <c s="7" t="s">
        <v>165</v>
      </c>
      <c s="7" t="s">
        <v>37</v>
      </c>
      <c s="7" t="s">
        <v>721</v>
      </c>
      <c s="7" t="s">
        <v>167</v>
      </c>
      <c s="10">
        <v>316.5</v>
      </c>
      <c s="14"/>
      <c s="13">
        <f>ROUND((H18*G18),2)</f>
      </c>
      <c r="O18">
        <f>rekapitulace!H8</f>
      </c>
      <c>
        <f>O18/100*I18</f>
      </c>
    </row>
    <row r="19" spans="5:5" ht="165.75">
      <c r="E19" s="15" t="s">
        <v>1967</v>
      </c>
    </row>
    <row r="20" spans="5:5" ht="153">
      <c r="E20" s="15" t="s">
        <v>169</v>
      </c>
    </row>
    <row r="21" spans="1:16" ht="12.75">
      <c r="A21" s="7">
        <v>4</v>
      </c>
      <c s="7" t="s">
        <v>46</v>
      </c>
      <c s="7" t="s">
        <v>165</v>
      </c>
      <c s="7" t="s">
        <v>38</v>
      </c>
      <c s="7" t="s">
        <v>1968</v>
      </c>
      <c s="7" t="s">
        <v>167</v>
      </c>
      <c s="10">
        <v>53.932</v>
      </c>
      <c s="14"/>
      <c s="13">
        <f>ROUND((H21*G21),2)</f>
      </c>
      <c r="O21">
        <f>rekapitulace!H8</f>
      </c>
      <c>
        <f>O21/100*I21</f>
      </c>
    </row>
    <row r="22" spans="5:5" ht="191.25">
      <c r="E22" s="15" t="s">
        <v>1969</v>
      </c>
    </row>
    <row r="23" spans="5:5" ht="153">
      <c r="E23" s="15" t="s">
        <v>169</v>
      </c>
    </row>
    <row r="24" spans="1:16" ht="12.75" customHeight="1">
      <c r="A24" s="16"/>
      <c s="16"/>
      <c s="16" t="s">
        <v>45</v>
      </c>
      <c s="16"/>
      <c s="16" t="s">
        <v>44</v>
      </c>
      <c s="16"/>
      <c s="16"/>
      <c s="16"/>
      <c s="16">
        <f>SUM(I12:I23)</f>
      </c>
      <c r="P24">
        <f>ROUND(SUM(P12:P23),2)</f>
      </c>
    </row>
    <row r="26" spans="1:9" ht="12.75" customHeight="1">
      <c r="A26" s="9"/>
      <c s="9"/>
      <c s="9" t="s">
        <v>25</v>
      </c>
      <c s="9"/>
      <c s="9" t="s">
        <v>114</v>
      </c>
      <c s="9"/>
      <c s="11"/>
      <c s="9"/>
      <c s="11"/>
    </row>
    <row r="27" spans="1:16" ht="12.75">
      <c r="A27" s="7">
        <v>5</v>
      </c>
      <c s="7" t="s">
        <v>46</v>
      </c>
      <c s="7" t="s">
        <v>1970</v>
      </c>
      <c s="7" t="s">
        <v>58</v>
      </c>
      <c s="7" t="s">
        <v>1971</v>
      </c>
      <c s="7" t="s">
        <v>130</v>
      </c>
      <c s="10">
        <v>32.445</v>
      </c>
      <c s="14"/>
      <c s="13">
        <f>ROUND((H27*G27),2)</f>
      </c>
      <c r="O27">
        <f>rekapitulace!H8</f>
      </c>
      <c>
        <f>O27/100*I27</f>
      </c>
    </row>
    <row r="28" spans="5:5" ht="51">
      <c r="E28" s="15" t="s">
        <v>1972</v>
      </c>
    </row>
    <row r="29" spans="5:5" ht="409.5">
      <c r="E29" s="15" t="s">
        <v>1063</v>
      </c>
    </row>
    <row r="30" spans="1:16" ht="12.75">
      <c r="A30" s="7">
        <v>6</v>
      </c>
      <c s="7" t="s">
        <v>46</v>
      </c>
      <c s="7" t="s">
        <v>1242</v>
      </c>
      <c s="7" t="s">
        <v>58</v>
      </c>
      <c s="7" t="s">
        <v>1973</v>
      </c>
      <c s="7" t="s">
        <v>117</v>
      </c>
      <c s="10">
        <v>19.5</v>
      </c>
      <c s="14"/>
      <c s="13">
        <f>ROUND((H30*G30),2)</f>
      </c>
      <c r="O30">
        <f>rekapitulace!H8</f>
      </c>
      <c>
        <f>O30/100*I30</f>
      </c>
    </row>
    <row r="31" spans="5:5" ht="38.25">
      <c r="E31" s="15" t="s">
        <v>1974</v>
      </c>
    </row>
    <row r="32" spans="5:5" ht="409.5">
      <c r="E32" s="15" t="s">
        <v>1245</v>
      </c>
    </row>
    <row r="33" spans="1:16" ht="12.75">
      <c r="A33" s="7">
        <v>7</v>
      </c>
      <c s="7" t="s">
        <v>46</v>
      </c>
      <c s="7" t="s">
        <v>315</v>
      </c>
      <c s="7" t="s">
        <v>58</v>
      </c>
      <c s="7" t="s">
        <v>1975</v>
      </c>
      <c s="7" t="s">
        <v>130</v>
      </c>
      <c s="10">
        <v>143.85</v>
      </c>
      <c s="14"/>
      <c s="13">
        <f>ROUND((H33*G33),2)</f>
      </c>
      <c r="O33">
        <f>rekapitulace!H8</f>
      </c>
      <c>
        <f>O33/100*I33</f>
      </c>
    </row>
    <row r="34" spans="5:5" ht="204">
      <c r="E34" s="15" t="s">
        <v>1976</v>
      </c>
    </row>
    <row r="35" spans="5:5" ht="409.5">
      <c r="E35" s="15" t="s">
        <v>1063</v>
      </c>
    </row>
    <row r="36" spans="1:16" ht="12.75">
      <c r="A36" s="7">
        <v>8</v>
      </c>
      <c s="7" t="s">
        <v>46</v>
      </c>
      <c s="7" t="s">
        <v>727</v>
      </c>
      <c s="7" t="s">
        <v>58</v>
      </c>
      <c s="7" t="s">
        <v>1977</v>
      </c>
      <c s="7" t="s">
        <v>130</v>
      </c>
      <c s="10">
        <v>24.82</v>
      </c>
      <c s="14"/>
      <c s="13">
        <f>ROUND((H36*G36),2)</f>
      </c>
      <c r="O36">
        <f>rekapitulace!H8</f>
      </c>
      <c>
        <f>O36/100*I36</f>
      </c>
    </row>
    <row r="37" spans="5:5" ht="38.25">
      <c r="E37" s="15" t="s">
        <v>1943</v>
      </c>
    </row>
    <row r="38" spans="5:5" ht="409.5">
      <c r="E38" s="15" t="s">
        <v>1063</v>
      </c>
    </row>
    <row r="39" spans="1:16" ht="12.75">
      <c r="A39" s="7">
        <v>9</v>
      </c>
      <c s="7" t="s">
        <v>46</v>
      </c>
      <c s="7" t="s">
        <v>730</v>
      </c>
      <c s="7" t="s">
        <v>58</v>
      </c>
      <c s="7" t="s">
        <v>1978</v>
      </c>
      <c s="7" t="s">
        <v>130</v>
      </c>
      <c s="10">
        <v>24.098</v>
      </c>
      <c s="14"/>
      <c s="13">
        <f>ROUND((H39*G39),2)</f>
      </c>
      <c r="O39">
        <f>rekapitulace!H8</f>
      </c>
      <c>
        <f>O39/100*I39</f>
      </c>
    </row>
    <row r="40" spans="5:5" ht="153">
      <c r="E40" s="15" t="s">
        <v>1979</v>
      </c>
    </row>
    <row r="41" spans="5:5" ht="409.5">
      <c r="E41" s="15" t="s">
        <v>1063</v>
      </c>
    </row>
    <row r="42" spans="1:16" ht="12.75">
      <c r="A42" s="7">
        <v>10</v>
      </c>
      <c s="7" t="s">
        <v>46</v>
      </c>
      <c s="7" t="s">
        <v>128</v>
      </c>
      <c s="7" t="s">
        <v>58</v>
      </c>
      <c s="7" t="s">
        <v>1980</v>
      </c>
      <c s="7" t="s">
        <v>130</v>
      </c>
      <c s="10">
        <v>98.784</v>
      </c>
      <c s="14"/>
      <c s="13">
        <f>ROUND((H42*G42),2)</f>
      </c>
      <c r="O42">
        <f>rekapitulace!H8</f>
      </c>
      <c>
        <f>O42/100*I42</f>
      </c>
    </row>
    <row r="43" spans="5:5" ht="38.25">
      <c r="E43" s="15" t="s">
        <v>1919</v>
      </c>
    </row>
    <row r="44" spans="5:5" ht="191.25">
      <c r="E44" s="15" t="s">
        <v>132</v>
      </c>
    </row>
    <row r="45" spans="1:16" ht="12.75">
      <c r="A45" s="7">
        <v>11</v>
      </c>
      <c s="7" t="s">
        <v>46</v>
      </c>
      <c s="7" t="s">
        <v>1268</v>
      </c>
      <c s="7" t="s">
        <v>58</v>
      </c>
      <c s="7" t="s">
        <v>1981</v>
      </c>
      <c s="7" t="s">
        <v>117</v>
      </c>
      <c s="10">
        <v>96</v>
      </c>
      <c s="14"/>
      <c s="13">
        <f>ROUND((H45*G45),2)</f>
      </c>
      <c r="O45">
        <f>rekapitulace!H8</f>
      </c>
      <c>
        <f>O45/100*I45</f>
      </c>
    </row>
    <row r="46" spans="5:5" ht="25.5">
      <c r="E46" s="15" t="s">
        <v>1949</v>
      </c>
    </row>
    <row r="47" spans="5:5" ht="409.5">
      <c r="E47" s="15" t="s">
        <v>1271</v>
      </c>
    </row>
    <row r="48" spans="1:16" ht="12.75" customHeight="1">
      <c r="A48" s="16"/>
      <c s="16"/>
      <c s="16" t="s">
        <v>25</v>
      </c>
      <c s="16"/>
      <c s="16" t="s">
        <v>114</v>
      </c>
      <c s="16"/>
      <c s="16"/>
      <c s="16"/>
      <c s="16">
        <f>SUM(I27:I47)</f>
      </c>
      <c r="P48">
        <f>ROUND(SUM(P27:P47),2)</f>
      </c>
    </row>
    <row r="50" spans="1:9" ht="12.75" customHeight="1">
      <c r="A50" s="9"/>
      <c s="9"/>
      <c s="9" t="s">
        <v>43</v>
      </c>
      <c s="9"/>
      <c s="9" t="s">
        <v>204</v>
      </c>
      <c s="9"/>
      <c s="11"/>
      <c s="9"/>
      <c s="11"/>
    </row>
    <row r="51" spans="1:16" ht="12.75">
      <c r="A51" s="7">
        <v>12</v>
      </c>
      <c s="7" t="s">
        <v>46</v>
      </c>
      <c s="7" t="s">
        <v>1982</v>
      </c>
      <c s="7" t="s">
        <v>58</v>
      </c>
      <c s="7" t="s">
        <v>1983</v>
      </c>
      <c s="7" t="s">
        <v>130</v>
      </c>
      <c s="10">
        <v>15.829</v>
      </c>
      <c s="14"/>
      <c s="13">
        <f>ROUND((H51*G51),2)</f>
      </c>
      <c r="O51">
        <f>rekapitulace!H8</f>
      </c>
      <c>
        <f>O51/100*I51</f>
      </c>
    </row>
    <row r="52" spans="5:5" ht="127.5">
      <c r="E52" s="15" t="s">
        <v>1984</v>
      </c>
    </row>
    <row r="53" spans="5:5" ht="409.5">
      <c r="E53" s="15" t="s">
        <v>1048</v>
      </c>
    </row>
    <row r="54" spans="1:16" ht="12.75">
      <c r="A54" s="7">
        <v>13</v>
      </c>
      <c s="7" t="s">
        <v>46</v>
      </c>
      <c s="7" t="s">
        <v>1985</v>
      </c>
      <c s="7" t="s">
        <v>58</v>
      </c>
      <c s="7" t="s">
        <v>1986</v>
      </c>
      <c s="7" t="s">
        <v>130</v>
      </c>
      <c s="10">
        <v>5.726</v>
      </c>
      <c s="14"/>
      <c s="13">
        <f>ROUND((H54*G54),2)</f>
      </c>
      <c r="O54">
        <f>rekapitulace!H8</f>
      </c>
      <c>
        <f>O54/100*I54</f>
      </c>
    </row>
    <row r="55" spans="5:5" ht="114.75">
      <c r="E55" s="15" t="s">
        <v>1987</v>
      </c>
    </row>
    <row r="56" spans="5:5" ht="409.5">
      <c r="E56" s="15" t="s">
        <v>1048</v>
      </c>
    </row>
    <row r="57" spans="1:16" ht="12.75" customHeight="1">
      <c r="A57" s="16"/>
      <c s="16"/>
      <c s="16" t="s">
        <v>43</v>
      </c>
      <c s="16"/>
      <c s="16" t="s">
        <v>204</v>
      </c>
      <c s="16"/>
      <c s="16"/>
      <c s="16"/>
      <c s="16">
        <f>SUM(I51:I56)</f>
      </c>
      <c r="P57">
        <f>ROUND(SUM(P51:P56),2)</f>
      </c>
    </row>
    <row r="59" spans="1:16" ht="12.75" customHeight="1">
      <c r="A59" s="16"/>
      <c s="16"/>
      <c s="16"/>
      <c s="16"/>
      <c s="16" t="s">
        <v>105</v>
      </c>
      <c s="16"/>
      <c s="16"/>
      <c s="16"/>
      <c s="16">
        <f>+I24+I48+I57</f>
      </c>
      <c r="P59">
        <f>+P24+P48+P57</f>
      </c>
    </row>
    <row r="61" spans="1:9" ht="12.75" customHeight="1">
      <c r="A61" s="9" t="s">
        <v>106</v>
      </c>
      <c s="9"/>
      <c s="9"/>
      <c s="9"/>
      <c s="9"/>
      <c s="9"/>
      <c s="9"/>
      <c s="9"/>
      <c s="9"/>
    </row>
    <row r="62" spans="1:9" ht="12.75" customHeight="1">
      <c r="A62" s="9"/>
      <c s="9"/>
      <c s="9"/>
      <c s="9"/>
      <c s="9" t="s">
        <v>107</v>
      </c>
      <c s="9"/>
      <c s="9"/>
      <c s="9"/>
      <c s="9"/>
    </row>
    <row r="63" spans="1:16" ht="12.75" customHeight="1">
      <c r="A63" s="16"/>
      <c s="16"/>
      <c s="16"/>
      <c s="16"/>
      <c s="16" t="s">
        <v>108</v>
      </c>
      <c s="16"/>
      <c s="16"/>
      <c s="16"/>
      <c s="16">
        <v>0</v>
      </c>
      <c r="P63">
        <v>0</v>
      </c>
    </row>
    <row r="64" spans="1:9" ht="12.75" customHeight="1">
      <c r="A64" s="16"/>
      <c s="16"/>
      <c s="16"/>
      <c s="16"/>
      <c s="16" t="s">
        <v>109</v>
      </c>
      <c s="16"/>
      <c s="16"/>
      <c s="16"/>
      <c s="16"/>
    </row>
    <row r="65" spans="1:16" ht="12.75" customHeight="1">
      <c r="A65" s="16"/>
      <c s="16"/>
      <c s="16"/>
      <c s="16"/>
      <c s="16" t="s">
        <v>110</v>
      </c>
      <c s="16"/>
      <c s="16"/>
      <c s="16"/>
      <c s="16">
        <v>0</v>
      </c>
      <c r="P65">
        <v>0</v>
      </c>
    </row>
    <row r="66" spans="1:16" ht="12.75" customHeight="1">
      <c r="A66" s="16"/>
      <c s="16"/>
      <c s="16"/>
      <c s="16"/>
      <c s="16" t="s">
        <v>111</v>
      </c>
      <c s="16"/>
      <c s="16"/>
      <c s="16"/>
      <c s="16">
        <f>I63+I65</f>
      </c>
      <c r="P66">
        <f>P63+P65</f>
      </c>
    </row>
    <row r="68" spans="1:16" ht="12.75" customHeight="1">
      <c r="A68" s="16"/>
      <c s="16"/>
      <c s="16"/>
      <c s="16"/>
      <c s="16" t="s">
        <v>111</v>
      </c>
      <c s="16"/>
      <c s="16"/>
      <c s="16"/>
      <c s="16">
        <f>I59+I66</f>
      </c>
      <c r="P68">
        <f>P59+P66</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27.xml><?xml version="1.0" encoding="utf-8"?>
<worksheet xmlns="http://schemas.openxmlformats.org/spreadsheetml/2006/main" xmlns:r="http://schemas.openxmlformats.org/officeDocument/2006/relationships">
  <sheetPr>
    <pageSetUpPr fitToPage="1"/>
  </sheetPr>
  <dimension ref="A1:P26"/>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1988</v>
      </c>
      <c s="5"/>
      <c s="5" t="s">
        <v>1989</v>
      </c>
    </row>
    <row r="6" spans="1:5" ht="12.75" customHeight="1">
      <c r="A6" t="s">
        <v>17</v>
      </c>
      <c r="C6" s="5" t="s">
        <v>1990</v>
      </c>
      <c s="5"/>
      <c s="5" t="s">
        <v>1991</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1992</v>
      </c>
      <c s="7" t="s">
        <v>58</v>
      </c>
      <c s="7" t="s">
        <v>1993</v>
      </c>
      <c s="7" t="s">
        <v>49</v>
      </c>
      <c s="10">
        <v>1</v>
      </c>
      <c s="14"/>
      <c s="13">
        <f>ROUND((H12*G12),2)</f>
      </c>
      <c r="O12">
        <f>rekapitulace!H8</f>
      </c>
      <c>
        <f>O12/100*I12</f>
      </c>
    </row>
    <row r="13" spans="5:5" ht="25.5">
      <c r="E13" s="15" t="s">
        <v>50</v>
      </c>
    </row>
    <row r="14" spans="5:5" ht="140.25">
      <c r="E14" s="15" t="s">
        <v>1237</v>
      </c>
    </row>
    <row r="15" spans="1:16" ht="12.75" customHeight="1">
      <c r="A15" s="16"/>
      <c s="16"/>
      <c s="16" t="s">
        <v>45</v>
      </c>
      <c s="16"/>
      <c s="16" t="s">
        <v>44</v>
      </c>
      <c s="16"/>
      <c s="16"/>
      <c s="16"/>
      <c s="16">
        <f>SUM(I12:I14)</f>
      </c>
      <c r="P15">
        <f>ROUND(SUM(P12:P14),2)</f>
      </c>
    </row>
    <row r="17" spans="1:16" ht="12.75" customHeight="1">
      <c r="A17" s="16"/>
      <c s="16"/>
      <c s="16"/>
      <c s="16"/>
      <c s="16" t="s">
        <v>105</v>
      </c>
      <c s="16"/>
      <c s="16"/>
      <c s="16"/>
      <c s="16">
        <f>+I15</f>
      </c>
      <c r="P17">
        <f>+P15</f>
      </c>
    </row>
    <row r="19" spans="1:9" ht="12.75" customHeight="1">
      <c r="A19" s="9" t="s">
        <v>106</v>
      </c>
      <c s="9"/>
      <c s="9"/>
      <c s="9"/>
      <c s="9"/>
      <c s="9"/>
      <c s="9"/>
      <c s="9"/>
      <c s="9"/>
    </row>
    <row r="20" spans="1:9" ht="12.75" customHeight="1">
      <c r="A20" s="9"/>
      <c s="9"/>
      <c s="9"/>
      <c s="9"/>
      <c s="9" t="s">
        <v>107</v>
      </c>
      <c s="9"/>
      <c s="9"/>
      <c s="9"/>
      <c s="9"/>
    </row>
    <row r="21" spans="1:16" ht="12.75" customHeight="1">
      <c r="A21" s="16"/>
      <c s="16"/>
      <c s="16"/>
      <c s="16"/>
      <c s="16" t="s">
        <v>108</v>
      </c>
      <c s="16"/>
      <c s="16"/>
      <c s="16"/>
      <c s="16">
        <v>0</v>
      </c>
      <c r="P21">
        <v>0</v>
      </c>
    </row>
    <row r="22" spans="1:9" ht="12.75" customHeight="1">
      <c r="A22" s="16"/>
      <c s="16"/>
      <c s="16"/>
      <c s="16"/>
      <c s="16" t="s">
        <v>109</v>
      </c>
      <c s="16"/>
      <c s="16"/>
      <c s="16"/>
      <c s="16"/>
    </row>
    <row r="23" spans="1:16" ht="12.75" customHeight="1">
      <c r="A23" s="16"/>
      <c s="16"/>
      <c s="16"/>
      <c s="16"/>
      <c s="16" t="s">
        <v>110</v>
      </c>
      <c s="16"/>
      <c s="16"/>
      <c s="16"/>
      <c s="16">
        <v>0</v>
      </c>
      <c r="P23">
        <v>0</v>
      </c>
    </row>
    <row r="24" spans="1:16" ht="12.75" customHeight="1">
      <c r="A24" s="16"/>
      <c s="16"/>
      <c s="16"/>
      <c s="16"/>
      <c s="16" t="s">
        <v>111</v>
      </c>
      <c s="16"/>
      <c s="16"/>
      <c s="16"/>
      <c s="16">
        <f>I21+I23</f>
      </c>
      <c r="P24">
        <f>P21+P23</f>
      </c>
    </row>
    <row r="26" spans="1:16" ht="12.75" customHeight="1">
      <c r="A26" s="16"/>
      <c s="16"/>
      <c s="16"/>
      <c s="16"/>
      <c s="16" t="s">
        <v>111</v>
      </c>
      <c s="16"/>
      <c s="16"/>
      <c s="16"/>
      <c s="16">
        <f>I17+I24</f>
      </c>
      <c r="P26">
        <f>P17+P24</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28.xml><?xml version="1.0" encoding="utf-8"?>
<worksheet xmlns="http://schemas.openxmlformats.org/spreadsheetml/2006/main" xmlns:r="http://schemas.openxmlformats.org/officeDocument/2006/relationships">
  <sheetPr>
    <pageSetUpPr fitToPage="1"/>
  </sheetPr>
  <dimension ref="A1:P50"/>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1988</v>
      </c>
      <c s="5"/>
      <c s="5" t="s">
        <v>1989</v>
      </c>
    </row>
    <row r="6" spans="1:5" ht="12.75" customHeight="1">
      <c r="A6" t="s">
        <v>17</v>
      </c>
      <c r="C6" s="5" t="s">
        <v>1994</v>
      </c>
      <c s="5"/>
      <c s="5" t="s">
        <v>1995</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43</v>
      </c>
      <c s="9"/>
      <c s="9" t="s">
        <v>204</v>
      </c>
      <c s="9"/>
      <c s="11"/>
      <c s="9"/>
      <c s="11"/>
    </row>
    <row r="12" spans="1:16" ht="12.75">
      <c r="A12" s="7">
        <v>1</v>
      </c>
      <c s="7" t="s">
        <v>46</v>
      </c>
      <c s="7" t="s">
        <v>1374</v>
      </c>
      <c s="7" t="s">
        <v>58</v>
      </c>
      <c s="7" t="s">
        <v>1996</v>
      </c>
      <c s="7" t="s">
        <v>73</v>
      </c>
      <c s="10">
        <v>8</v>
      </c>
      <c s="14"/>
      <c s="13">
        <f>ROUND((H12*G12),2)</f>
      </c>
      <c r="O12">
        <f>rekapitulace!H8</f>
      </c>
      <c>
        <f>O12/100*I12</f>
      </c>
    </row>
    <row r="13" spans="5:5" ht="114.75">
      <c r="E13" s="15" t="s">
        <v>1997</v>
      </c>
    </row>
    <row r="14" spans="5:5" ht="280.5">
      <c r="E14" s="15" t="s">
        <v>1377</v>
      </c>
    </row>
    <row r="15" spans="1:16" ht="12.75">
      <c r="A15" s="7">
        <v>2</v>
      </c>
      <c s="7" t="s">
        <v>46</v>
      </c>
      <c s="7" t="s">
        <v>660</v>
      </c>
      <c s="7" t="s">
        <v>58</v>
      </c>
      <c s="7" t="s">
        <v>1998</v>
      </c>
      <c s="7" t="s">
        <v>73</v>
      </c>
      <c s="10">
        <v>8</v>
      </c>
      <c s="14"/>
      <c s="13">
        <f>ROUND((H15*G15),2)</f>
      </c>
      <c r="O15">
        <f>rekapitulace!H8</f>
      </c>
      <c>
        <f>O15/100*I15</f>
      </c>
    </row>
    <row r="16" spans="5:5" ht="114.75">
      <c r="E16" s="15" t="s">
        <v>1997</v>
      </c>
    </row>
    <row r="17" spans="5:5" ht="178.5">
      <c r="E17" s="15" t="s">
        <v>1193</v>
      </c>
    </row>
    <row r="18" spans="1:16" ht="12.75">
      <c r="A18" s="7">
        <v>3</v>
      </c>
      <c s="7" t="s">
        <v>46</v>
      </c>
      <c s="7" t="s">
        <v>1999</v>
      </c>
      <c s="7" t="s">
        <v>25</v>
      </c>
      <c s="7" t="s">
        <v>2000</v>
      </c>
      <c s="7" t="s">
        <v>49</v>
      </c>
      <c s="10">
        <v>1</v>
      </c>
      <c s="14"/>
      <c s="13">
        <f>ROUND((H18*G18),2)</f>
      </c>
      <c r="O18">
        <f>rekapitulace!H8</f>
      </c>
      <c>
        <f>O18/100*I18</f>
      </c>
    </row>
    <row r="19" spans="5:5" ht="25.5">
      <c r="E19" s="15" t="s">
        <v>50</v>
      </c>
    </row>
    <row r="20" spans="5:5" ht="216.75">
      <c r="E20" s="15" t="s">
        <v>2001</v>
      </c>
    </row>
    <row r="21" spans="1:16" ht="12.75">
      <c r="A21" s="7">
        <v>4</v>
      </c>
      <c s="7" t="s">
        <v>46</v>
      </c>
      <c s="7" t="s">
        <v>2002</v>
      </c>
      <c s="7" t="s">
        <v>58</v>
      </c>
      <c s="7" t="s">
        <v>2003</v>
      </c>
      <c s="7" t="s">
        <v>73</v>
      </c>
      <c s="10">
        <v>4</v>
      </c>
      <c s="14"/>
      <c s="13">
        <f>ROUND((H21*G21),2)</f>
      </c>
      <c r="O21">
        <f>rekapitulace!H8</f>
      </c>
      <c>
        <f>O21/100*I21</f>
      </c>
    </row>
    <row r="22" spans="5:5" ht="25.5">
      <c r="E22" s="15" t="s">
        <v>212</v>
      </c>
    </row>
    <row r="23" spans="5:5" ht="409.5">
      <c r="E23" s="15" t="s">
        <v>2004</v>
      </c>
    </row>
    <row r="24" spans="1:16" ht="12.75">
      <c r="A24" s="7">
        <v>5</v>
      </c>
      <c s="7" t="s">
        <v>46</v>
      </c>
      <c s="7" t="s">
        <v>2005</v>
      </c>
      <c s="7" t="s">
        <v>58</v>
      </c>
      <c s="7" t="s">
        <v>2006</v>
      </c>
      <c s="7" t="s">
        <v>73</v>
      </c>
      <c s="10">
        <v>4</v>
      </c>
      <c s="14"/>
      <c s="13">
        <f>ROUND((H24*G24),2)</f>
      </c>
      <c r="O24">
        <f>rekapitulace!H8</f>
      </c>
      <c>
        <f>O24/100*I24</f>
      </c>
    </row>
    <row r="25" spans="5:5" ht="25.5">
      <c r="E25" s="15" t="s">
        <v>212</v>
      </c>
    </row>
    <row r="26" spans="5:5" ht="153">
      <c r="E26" s="15" t="s">
        <v>2007</v>
      </c>
    </row>
    <row r="27" spans="1:16" ht="12.75">
      <c r="A27" s="7">
        <v>6</v>
      </c>
      <c s="7" t="s">
        <v>46</v>
      </c>
      <c s="7" t="s">
        <v>2008</v>
      </c>
      <c s="7" t="s">
        <v>86</v>
      </c>
      <c s="7" t="s">
        <v>2009</v>
      </c>
      <c s="7" t="s">
        <v>49</v>
      </c>
      <c s="10">
        <v>1</v>
      </c>
      <c s="14"/>
      <c s="13">
        <f>ROUND((H27*G27),2)</f>
      </c>
      <c r="O27">
        <f>rekapitulace!H8</f>
      </c>
      <c>
        <f>O27/100*I27</f>
      </c>
    </row>
    <row r="28" spans="5:5" ht="25.5">
      <c r="E28" s="15" t="s">
        <v>50</v>
      </c>
    </row>
    <row r="29" spans="5:5" ht="191.25">
      <c r="E29" s="15" t="s">
        <v>2010</v>
      </c>
    </row>
    <row r="30" spans="1:16" ht="12.75">
      <c r="A30" s="7">
        <v>7</v>
      </c>
      <c s="7" t="s">
        <v>46</v>
      </c>
      <c s="7" t="s">
        <v>2011</v>
      </c>
      <c s="7" t="s">
        <v>58</v>
      </c>
      <c s="7" t="s">
        <v>2012</v>
      </c>
      <c s="7" t="s">
        <v>73</v>
      </c>
      <c s="10">
        <v>4</v>
      </c>
      <c s="14"/>
      <c s="13">
        <f>ROUND((H30*G30),2)</f>
      </c>
      <c r="O30">
        <f>rekapitulace!H8</f>
      </c>
      <c>
        <f>O30/100*I30</f>
      </c>
    </row>
    <row r="31" spans="5:5" ht="25.5">
      <c r="E31" s="15" t="s">
        <v>212</v>
      </c>
    </row>
    <row r="32" spans="5:5" ht="369.75">
      <c r="E32" s="15" t="s">
        <v>2013</v>
      </c>
    </row>
    <row r="33" spans="1:16" ht="12.75">
      <c r="A33" s="7">
        <v>8</v>
      </c>
      <c s="7" t="s">
        <v>46</v>
      </c>
      <c s="7" t="s">
        <v>2014</v>
      </c>
      <c s="7" t="s">
        <v>58</v>
      </c>
      <c s="7" t="s">
        <v>2015</v>
      </c>
      <c s="7" t="s">
        <v>73</v>
      </c>
      <c s="10">
        <v>4</v>
      </c>
      <c s="14"/>
      <c s="13">
        <f>ROUND((H33*G33),2)</f>
      </c>
      <c r="O33">
        <f>rekapitulace!H8</f>
      </c>
      <c>
        <f>O33/100*I33</f>
      </c>
    </row>
    <row r="34" spans="5:5" ht="25.5">
      <c r="E34" s="15" t="s">
        <v>212</v>
      </c>
    </row>
    <row r="35" spans="5:5" ht="153">
      <c r="E35" s="15" t="s">
        <v>2007</v>
      </c>
    </row>
    <row r="36" spans="1:16" ht="12.75">
      <c r="A36" s="7">
        <v>9</v>
      </c>
      <c s="7" t="s">
        <v>46</v>
      </c>
      <c s="7" t="s">
        <v>2016</v>
      </c>
      <c s="7" t="s">
        <v>86</v>
      </c>
      <c s="7" t="s">
        <v>2017</v>
      </c>
      <c s="7" t="s">
        <v>49</v>
      </c>
      <c s="10">
        <v>1</v>
      </c>
      <c s="14"/>
      <c s="13">
        <f>ROUND((H36*G36),2)</f>
      </c>
      <c r="O36">
        <f>rekapitulace!H8</f>
      </c>
      <c>
        <f>O36/100*I36</f>
      </c>
    </row>
    <row r="37" spans="5:5" ht="25.5">
      <c r="E37" s="15" t="s">
        <v>50</v>
      </c>
    </row>
    <row r="38" spans="5:5" ht="191.25">
      <c r="E38" s="15" t="s">
        <v>2010</v>
      </c>
    </row>
    <row r="39" spans="1:16" ht="12.75" customHeight="1">
      <c r="A39" s="16"/>
      <c s="16"/>
      <c s="16" t="s">
        <v>43</v>
      </c>
      <c s="16"/>
      <c s="16" t="s">
        <v>204</v>
      </c>
      <c s="16"/>
      <c s="16"/>
      <c s="16"/>
      <c s="16">
        <f>SUM(I12:I38)</f>
      </c>
      <c r="P39">
        <f>ROUND(SUM(P12:P38),2)</f>
      </c>
    </row>
    <row r="41" spans="1:16" ht="12.75" customHeight="1">
      <c r="A41" s="16"/>
      <c s="16"/>
      <c s="16"/>
      <c s="16"/>
      <c s="16" t="s">
        <v>105</v>
      </c>
      <c s="16"/>
      <c s="16"/>
      <c s="16"/>
      <c s="16">
        <f>+I39</f>
      </c>
      <c r="P41">
        <f>+P39</f>
      </c>
    </row>
    <row r="43" spans="1:9" ht="12.75" customHeight="1">
      <c r="A43" s="9" t="s">
        <v>106</v>
      </c>
      <c s="9"/>
      <c s="9"/>
      <c s="9"/>
      <c s="9"/>
      <c s="9"/>
      <c s="9"/>
      <c s="9"/>
      <c s="9"/>
    </row>
    <row r="44" spans="1:9" ht="12.75" customHeight="1">
      <c r="A44" s="9"/>
      <c s="9"/>
      <c s="9"/>
      <c s="9"/>
      <c s="9" t="s">
        <v>107</v>
      </c>
      <c s="9"/>
      <c s="9"/>
      <c s="9"/>
      <c s="9"/>
    </row>
    <row r="45" spans="1:16" ht="12.75" customHeight="1">
      <c r="A45" s="16"/>
      <c s="16"/>
      <c s="16"/>
      <c s="16"/>
      <c s="16" t="s">
        <v>108</v>
      </c>
      <c s="16"/>
      <c s="16"/>
      <c s="16"/>
      <c s="16">
        <v>0</v>
      </c>
      <c r="P45">
        <v>0</v>
      </c>
    </row>
    <row r="46" spans="1:9" ht="12.75" customHeight="1">
      <c r="A46" s="16"/>
      <c s="16"/>
      <c s="16"/>
      <c s="16"/>
      <c s="16" t="s">
        <v>109</v>
      </c>
      <c s="16"/>
      <c s="16"/>
      <c s="16"/>
      <c s="16"/>
    </row>
    <row r="47" spans="1:16" ht="12.75" customHeight="1">
      <c r="A47" s="16"/>
      <c s="16"/>
      <c s="16"/>
      <c s="16"/>
      <c s="16" t="s">
        <v>110</v>
      </c>
      <c s="16"/>
      <c s="16"/>
      <c s="16"/>
      <c s="16">
        <v>0</v>
      </c>
      <c r="P47">
        <v>0</v>
      </c>
    </row>
    <row r="48" spans="1:16" ht="12.75" customHeight="1">
      <c r="A48" s="16"/>
      <c s="16"/>
      <c s="16"/>
      <c s="16"/>
      <c s="16" t="s">
        <v>111</v>
      </c>
      <c s="16"/>
      <c s="16"/>
      <c s="16"/>
      <c s="16">
        <f>I45+I47</f>
      </c>
      <c r="P48">
        <f>P45+P47</f>
      </c>
    </row>
    <row r="50" spans="1:16" ht="12.75" customHeight="1">
      <c r="A50" s="16"/>
      <c s="16"/>
      <c s="16"/>
      <c s="16"/>
      <c s="16" t="s">
        <v>111</v>
      </c>
      <c s="16"/>
      <c s="16"/>
      <c s="16"/>
      <c s="16">
        <f>I41+I48</f>
      </c>
      <c r="P50">
        <f>P41+P48</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29.xml><?xml version="1.0" encoding="utf-8"?>
<worksheet xmlns="http://schemas.openxmlformats.org/spreadsheetml/2006/main" xmlns:r="http://schemas.openxmlformats.org/officeDocument/2006/relationships">
  <sheetPr>
    <pageSetUpPr fitToPage="1"/>
  </sheetPr>
  <dimension ref="A1:P86"/>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1988</v>
      </c>
      <c s="5"/>
      <c s="5" t="s">
        <v>1989</v>
      </c>
    </row>
    <row r="6" spans="1:5" ht="12.75" customHeight="1">
      <c r="A6" t="s">
        <v>17</v>
      </c>
      <c r="C6" s="5" t="s">
        <v>2018</v>
      </c>
      <c s="5"/>
      <c s="5" t="s">
        <v>2019</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43</v>
      </c>
      <c s="9"/>
      <c s="9" t="s">
        <v>204</v>
      </c>
      <c s="9"/>
      <c s="11"/>
      <c s="9"/>
      <c s="11"/>
    </row>
    <row r="12" spans="1:16" ht="12.75">
      <c r="A12" s="7">
        <v>1</v>
      </c>
      <c s="7" t="s">
        <v>46</v>
      </c>
      <c s="7" t="s">
        <v>2020</v>
      </c>
      <c s="7" t="s">
        <v>58</v>
      </c>
      <c s="7" t="s">
        <v>2021</v>
      </c>
      <c s="7" t="s">
        <v>73</v>
      </c>
      <c s="10">
        <v>5</v>
      </c>
      <c s="14"/>
      <c s="13">
        <f>ROUND((H12*G12),2)</f>
      </c>
      <c r="O12">
        <f>rekapitulace!H8</f>
      </c>
      <c>
        <f>O12/100*I12</f>
      </c>
    </row>
    <row r="13" spans="5:5" ht="204">
      <c r="E13" s="15" t="s">
        <v>2022</v>
      </c>
    </row>
    <row r="14" spans="5:5" ht="318.75">
      <c r="E14" s="15" t="s">
        <v>2023</v>
      </c>
    </row>
    <row r="15" spans="1:16" ht="12.75">
      <c r="A15" s="7">
        <v>2</v>
      </c>
      <c s="7" t="s">
        <v>46</v>
      </c>
      <c s="7" t="s">
        <v>1374</v>
      </c>
      <c s="7" t="s">
        <v>58</v>
      </c>
      <c s="7" t="s">
        <v>1996</v>
      </c>
      <c s="7" t="s">
        <v>73</v>
      </c>
      <c s="10">
        <v>11</v>
      </c>
      <c s="14"/>
      <c s="13">
        <f>ROUND((H15*G15),2)</f>
      </c>
      <c r="O15">
        <f>rekapitulace!H8</f>
      </c>
      <c>
        <f>O15/100*I15</f>
      </c>
    </row>
    <row r="16" spans="5:5" ht="204">
      <c r="E16" s="15" t="s">
        <v>2024</v>
      </c>
    </row>
    <row r="17" spans="5:5" ht="280.5">
      <c r="E17" s="15" t="s">
        <v>1377</v>
      </c>
    </row>
    <row r="18" spans="1:16" ht="12.75">
      <c r="A18" s="7">
        <v>3</v>
      </c>
      <c s="7" t="s">
        <v>46</v>
      </c>
      <c s="7" t="s">
        <v>660</v>
      </c>
      <c s="7" t="s">
        <v>58</v>
      </c>
      <c s="7" t="s">
        <v>1998</v>
      </c>
      <c s="7" t="s">
        <v>73</v>
      </c>
      <c s="10">
        <v>11</v>
      </c>
      <c s="14"/>
      <c s="13">
        <f>ROUND((H18*G18),2)</f>
      </c>
      <c r="O18">
        <f>rekapitulace!H8</f>
      </c>
      <c>
        <f>O18/100*I18</f>
      </c>
    </row>
    <row r="19" spans="5:5" ht="204">
      <c r="E19" s="15" t="s">
        <v>2024</v>
      </c>
    </row>
    <row r="20" spans="5:5" ht="178.5">
      <c r="E20" s="15" t="s">
        <v>1193</v>
      </c>
    </row>
    <row r="21" spans="1:16" ht="12.75">
      <c r="A21" s="7">
        <v>4</v>
      </c>
      <c s="7" t="s">
        <v>46</v>
      </c>
      <c s="7" t="s">
        <v>1999</v>
      </c>
      <c s="7" t="s">
        <v>86</v>
      </c>
      <c s="7" t="s">
        <v>2025</v>
      </c>
      <c s="7" t="s">
        <v>49</v>
      </c>
      <c s="10">
        <v>1</v>
      </c>
      <c s="14"/>
      <c s="13">
        <f>ROUND((H21*G21),2)</f>
      </c>
      <c r="O21">
        <f>rekapitulace!H8</f>
      </c>
      <c>
        <f>O21/100*I21</f>
      </c>
    </row>
    <row r="22" spans="5:5" ht="25.5">
      <c r="E22" s="15" t="s">
        <v>50</v>
      </c>
    </row>
    <row r="23" spans="5:5" ht="216.75">
      <c r="E23" s="15" t="s">
        <v>2001</v>
      </c>
    </row>
    <row r="24" spans="1:16" ht="12.75">
      <c r="A24" s="7">
        <v>5</v>
      </c>
      <c s="7" t="s">
        <v>46</v>
      </c>
      <c s="7" t="s">
        <v>2026</v>
      </c>
      <c s="7" t="s">
        <v>58</v>
      </c>
      <c s="7" t="s">
        <v>2027</v>
      </c>
      <c s="7" t="s">
        <v>73</v>
      </c>
      <c s="10">
        <v>3</v>
      </c>
      <c s="14"/>
      <c s="13">
        <f>ROUND((H24*G24),2)</f>
      </c>
      <c r="O24">
        <f>rekapitulace!H8</f>
      </c>
      <c>
        <f>O24/100*I24</f>
      </c>
    </row>
    <row r="25" spans="5:5" ht="153">
      <c r="E25" s="15" t="s">
        <v>2028</v>
      </c>
    </row>
    <row r="26" spans="5:5" ht="280.5">
      <c r="E26" s="15" t="s">
        <v>1377</v>
      </c>
    </row>
    <row r="27" spans="1:16" ht="12.75">
      <c r="A27" s="7">
        <v>6</v>
      </c>
      <c s="7" t="s">
        <v>46</v>
      </c>
      <c s="7" t="s">
        <v>1384</v>
      </c>
      <c s="7" t="s">
        <v>58</v>
      </c>
      <c s="7" t="s">
        <v>2029</v>
      </c>
      <c s="7" t="s">
        <v>73</v>
      </c>
      <c s="10">
        <v>3</v>
      </c>
      <c s="14"/>
      <c s="13">
        <f>ROUND((H27*G27),2)</f>
      </c>
      <c r="O27">
        <f>rekapitulace!H8</f>
      </c>
      <c>
        <f>O27/100*I27</f>
      </c>
    </row>
    <row r="28" spans="5:5" ht="153">
      <c r="E28" s="15" t="s">
        <v>2028</v>
      </c>
    </row>
    <row r="29" spans="5:5" ht="178.5">
      <c r="E29" s="15" t="s">
        <v>1193</v>
      </c>
    </row>
    <row r="30" spans="1:16" ht="12.75">
      <c r="A30" s="7">
        <v>7</v>
      </c>
      <c s="7" t="s">
        <v>46</v>
      </c>
      <c s="7" t="s">
        <v>2030</v>
      </c>
      <c s="7" t="s">
        <v>86</v>
      </c>
      <c s="7" t="s">
        <v>2031</v>
      </c>
      <c s="7" t="s">
        <v>49</v>
      </c>
      <c s="10">
        <v>1</v>
      </c>
      <c s="14"/>
      <c s="13">
        <f>ROUND((H30*G30),2)</f>
      </c>
      <c r="O30">
        <f>rekapitulace!H8</f>
      </c>
      <c>
        <f>O30/100*I30</f>
      </c>
    </row>
    <row r="31" spans="5:5" ht="25.5">
      <c r="E31" s="15" t="s">
        <v>50</v>
      </c>
    </row>
    <row r="32" spans="5:5" ht="216.75">
      <c r="E32" s="15" t="s">
        <v>2001</v>
      </c>
    </row>
    <row r="33" spans="1:16" ht="12.75">
      <c r="A33" s="7">
        <v>8</v>
      </c>
      <c s="7" t="s">
        <v>46</v>
      </c>
      <c s="7" t="s">
        <v>2032</v>
      </c>
      <c s="7" t="s">
        <v>58</v>
      </c>
      <c s="7" t="s">
        <v>2033</v>
      </c>
      <c s="7" t="s">
        <v>117</v>
      </c>
      <c s="10">
        <v>134.5</v>
      </c>
      <c s="14"/>
      <c s="13">
        <f>ROUND((H33*G33),2)</f>
      </c>
      <c r="O33">
        <f>rekapitulace!H8</f>
      </c>
      <c>
        <f>O33/100*I33</f>
      </c>
    </row>
    <row r="34" spans="5:5" ht="38.25">
      <c r="E34" s="15" t="s">
        <v>2034</v>
      </c>
    </row>
    <row r="35" spans="5:5" ht="114.75">
      <c r="E35" s="15" t="s">
        <v>2035</v>
      </c>
    </row>
    <row r="36" spans="1:16" ht="12.75">
      <c r="A36" s="7">
        <v>9</v>
      </c>
      <c s="7" t="s">
        <v>46</v>
      </c>
      <c s="7" t="s">
        <v>2036</v>
      </c>
      <c s="7" t="s">
        <v>58</v>
      </c>
      <c s="7" t="s">
        <v>2037</v>
      </c>
      <c s="7" t="s">
        <v>117</v>
      </c>
      <c s="10">
        <v>134.5</v>
      </c>
      <c s="14"/>
      <c s="13">
        <f>ROUND((H36*G36),2)</f>
      </c>
      <c r="O36">
        <f>rekapitulace!H8</f>
      </c>
      <c>
        <f>O36/100*I36</f>
      </c>
    </row>
    <row r="37" spans="5:5" ht="38.25">
      <c r="E37" s="15" t="s">
        <v>2034</v>
      </c>
    </row>
    <row r="38" spans="5:5" ht="165.75">
      <c r="E38" s="15" t="s">
        <v>2038</v>
      </c>
    </row>
    <row r="39" spans="1:16" ht="12.75">
      <c r="A39" s="7">
        <v>10</v>
      </c>
      <c s="7" t="s">
        <v>46</v>
      </c>
      <c s="7" t="s">
        <v>2039</v>
      </c>
      <c s="7" t="s">
        <v>58</v>
      </c>
      <c s="7" t="s">
        <v>2040</v>
      </c>
      <c s="7" t="s">
        <v>73</v>
      </c>
      <c s="10">
        <v>3</v>
      </c>
      <c s="14"/>
      <c s="13">
        <f>ROUND((H39*G39),2)</f>
      </c>
      <c r="O39">
        <f>rekapitulace!H8</f>
      </c>
      <c>
        <f>O39/100*I39</f>
      </c>
    </row>
    <row r="40" spans="5:5" ht="25.5">
      <c r="E40" s="15" t="s">
        <v>600</v>
      </c>
    </row>
    <row r="41" spans="5:5" ht="409.5">
      <c r="E41" s="15" t="s">
        <v>2004</v>
      </c>
    </row>
    <row r="42" spans="1:16" ht="12.75">
      <c r="A42" s="7">
        <v>11</v>
      </c>
      <c s="7" t="s">
        <v>46</v>
      </c>
      <c s="7" t="s">
        <v>2041</v>
      </c>
      <c s="7" t="s">
        <v>58</v>
      </c>
      <c s="7" t="s">
        <v>2042</v>
      </c>
      <c s="7" t="s">
        <v>73</v>
      </c>
      <c s="10">
        <v>3</v>
      </c>
      <c s="14"/>
      <c s="13">
        <f>ROUND((H42*G42),2)</f>
      </c>
      <c r="O42">
        <f>rekapitulace!H8</f>
      </c>
      <c>
        <f>O42/100*I42</f>
      </c>
    </row>
    <row r="43" spans="5:5" ht="25.5">
      <c r="E43" s="15" t="s">
        <v>600</v>
      </c>
    </row>
    <row r="44" spans="5:5" ht="153">
      <c r="E44" s="15" t="s">
        <v>2007</v>
      </c>
    </row>
    <row r="45" spans="1:16" ht="12.75">
      <c r="A45" s="7">
        <v>12</v>
      </c>
      <c s="7" t="s">
        <v>46</v>
      </c>
      <c s="7" t="s">
        <v>2043</v>
      </c>
      <c s="7" t="s">
        <v>86</v>
      </c>
      <c s="7" t="s">
        <v>2044</v>
      </c>
      <c s="7" t="s">
        <v>49</v>
      </c>
      <c s="10">
        <v>1</v>
      </c>
      <c s="14"/>
      <c s="13">
        <f>ROUND((H45*G45),2)</f>
      </c>
      <c r="O45">
        <f>rekapitulace!H8</f>
      </c>
      <c>
        <f>O45/100*I45</f>
      </c>
    </row>
    <row r="46" spans="5:5" ht="25.5">
      <c r="E46" s="15" t="s">
        <v>50</v>
      </c>
    </row>
    <row r="47" spans="5:5" ht="191.25">
      <c r="E47" s="15" t="s">
        <v>2010</v>
      </c>
    </row>
    <row r="48" spans="1:16" ht="12.75">
      <c r="A48" s="7">
        <v>13</v>
      </c>
      <c s="7" t="s">
        <v>46</v>
      </c>
      <c s="7" t="s">
        <v>2045</v>
      </c>
      <c s="7" t="s">
        <v>58</v>
      </c>
      <c s="7" t="s">
        <v>2046</v>
      </c>
      <c s="7" t="s">
        <v>73</v>
      </c>
      <c s="10">
        <v>3</v>
      </c>
      <c s="14"/>
      <c s="13">
        <f>ROUND((H48*G48),2)</f>
      </c>
      <c r="O48">
        <f>rekapitulace!H8</f>
      </c>
      <c>
        <f>O48/100*I48</f>
      </c>
    </row>
    <row r="49" spans="5:5" ht="25.5">
      <c r="E49" s="15" t="s">
        <v>600</v>
      </c>
    </row>
    <row r="50" spans="5:5" ht="409.5">
      <c r="E50" s="15" t="s">
        <v>2004</v>
      </c>
    </row>
    <row r="51" spans="1:16" ht="12.75">
      <c r="A51" s="7">
        <v>14</v>
      </c>
      <c s="7" t="s">
        <v>46</v>
      </c>
      <c s="7" t="s">
        <v>2047</v>
      </c>
      <c s="7" t="s">
        <v>58</v>
      </c>
      <c s="7" t="s">
        <v>2048</v>
      </c>
      <c s="7" t="s">
        <v>73</v>
      </c>
      <c s="10">
        <v>3</v>
      </c>
      <c s="14"/>
      <c s="13">
        <f>ROUND((H51*G51),2)</f>
      </c>
      <c r="O51">
        <f>rekapitulace!H8</f>
      </c>
      <c>
        <f>O51/100*I51</f>
      </c>
    </row>
    <row r="52" spans="5:5" ht="25.5">
      <c r="E52" s="15" t="s">
        <v>600</v>
      </c>
    </row>
    <row r="53" spans="5:5" ht="153">
      <c r="E53" s="15" t="s">
        <v>2007</v>
      </c>
    </row>
    <row r="54" spans="1:16" ht="12.75">
      <c r="A54" s="7">
        <v>15</v>
      </c>
      <c s="7" t="s">
        <v>46</v>
      </c>
      <c s="7" t="s">
        <v>2049</v>
      </c>
      <c s="7" t="s">
        <v>86</v>
      </c>
      <c s="7" t="s">
        <v>2050</v>
      </c>
      <c s="7" t="s">
        <v>49</v>
      </c>
      <c s="10">
        <v>1</v>
      </c>
      <c s="14"/>
      <c s="13">
        <f>ROUND((H54*G54),2)</f>
      </c>
      <c r="O54">
        <f>rekapitulace!H8</f>
      </c>
      <c>
        <f>O54/100*I54</f>
      </c>
    </row>
    <row r="55" spans="5:5" ht="25.5">
      <c r="E55" s="15" t="s">
        <v>50</v>
      </c>
    </row>
    <row r="56" spans="5:5" ht="191.25">
      <c r="E56" s="15" t="s">
        <v>2010</v>
      </c>
    </row>
    <row r="57" spans="1:16" ht="12.75">
      <c r="A57" s="7">
        <v>16</v>
      </c>
      <c s="7" t="s">
        <v>46</v>
      </c>
      <c s="7" t="s">
        <v>2051</v>
      </c>
      <c s="7" t="s">
        <v>58</v>
      </c>
      <c s="7" t="s">
        <v>2052</v>
      </c>
      <c s="7" t="s">
        <v>73</v>
      </c>
      <c s="10">
        <v>64</v>
      </c>
      <c s="14"/>
      <c s="13">
        <f>ROUND((H57*G57),2)</f>
      </c>
      <c r="O57">
        <f>rekapitulace!H8</f>
      </c>
      <c>
        <f>O57/100*I57</f>
      </c>
    </row>
    <row r="58" spans="5:5" ht="25.5">
      <c r="E58" s="15" t="s">
        <v>2053</v>
      </c>
    </row>
    <row r="59" spans="5:5" ht="369.75">
      <c r="E59" s="15" t="s">
        <v>2013</v>
      </c>
    </row>
    <row r="60" spans="1:16" ht="12.75">
      <c r="A60" s="7">
        <v>17</v>
      </c>
      <c s="7" t="s">
        <v>46</v>
      </c>
      <c s="7" t="s">
        <v>2054</v>
      </c>
      <c s="7" t="s">
        <v>58</v>
      </c>
      <c s="7" t="s">
        <v>2055</v>
      </c>
      <c s="7" t="s">
        <v>73</v>
      </c>
      <c s="10">
        <v>64</v>
      </c>
      <c s="14"/>
      <c s="13">
        <f>ROUND((H60*G60),2)</f>
      </c>
      <c r="O60">
        <f>rekapitulace!H8</f>
      </c>
      <c>
        <f>O60/100*I60</f>
      </c>
    </row>
    <row r="61" spans="5:5" ht="25.5">
      <c r="E61" s="15" t="s">
        <v>2053</v>
      </c>
    </row>
    <row r="62" spans="5:5" ht="153">
      <c r="E62" s="15" t="s">
        <v>2007</v>
      </c>
    </row>
    <row r="63" spans="1:16" ht="12.75">
      <c r="A63" s="7">
        <v>18</v>
      </c>
      <c s="7" t="s">
        <v>46</v>
      </c>
      <c s="7" t="s">
        <v>2056</v>
      </c>
      <c s="7" t="s">
        <v>86</v>
      </c>
      <c s="7" t="s">
        <v>2057</v>
      </c>
      <c s="7" t="s">
        <v>49</v>
      </c>
      <c s="10">
        <v>1</v>
      </c>
      <c s="14"/>
      <c s="13">
        <f>ROUND((H63*G63),2)</f>
      </c>
      <c r="O63">
        <f>rekapitulace!H8</f>
      </c>
      <c>
        <f>O63/100*I63</f>
      </c>
    </row>
    <row r="64" spans="5:5" ht="25.5">
      <c r="E64" s="15" t="s">
        <v>50</v>
      </c>
    </row>
    <row r="65" spans="5:5" ht="191.25">
      <c r="E65" s="15" t="s">
        <v>2010</v>
      </c>
    </row>
    <row r="66" spans="1:16" ht="12.75">
      <c r="A66" s="7">
        <v>19</v>
      </c>
      <c s="7" t="s">
        <v>46</v>
      </c>
      <c s="7" t="s">
        <v>2058</v>
      </c>
      <c s="7" t="s">
        <v>58</v>
      </c>
      <c s="7" t="s">
        <v>2059</v>
      </c>
      <c s="7" t="s">
        <v>73</v>
      </c>
      <c s="10">
        <v>67</v>
      </c>
      <c s="14"/>
      <c s="13">
        <f>ROUND((H66*G66),2)</f>
      </c>
      <c r="O66">
        <f>rekapitulace!H8</f>
      </c>
      <c>
        <f>O66/100*I66</f>
      </c>
    </row>
    <row r="67" spans="5:5" ht="25.5">
      <c r="E67" s="15" t="s">
        <v>2060</v>
      </c>
    </row>
    <row r="68" spans="5:5" ht="369.75">
      <c r="E68" s="15" t="s">
        <v>2013</v>
      </c>
    </row>
    <row r="69" spans="1:16" ht="12.75">
      <c r="A69" s="7">
        <v>20</v>
      </c>
      <c s="7" t="s">
        <v>46</v>
      </c>
      <c s="7" t="s">
        <v>2061</v>
      </c>
      <c s="7" t="s">
        <v>58</v>
      </c>
      <c s="7" t="s">
        <v>2062</v>
      </c>
      <c s="7" t="s">
        <v>73</v>
      </c>
      <c s="10">
        <v>67</v>
      </c>
      <c s="14"/>
      <c s="13">
        <f>ROUND((H69*G69),2)</f>
      </c>
      <c r="O69">
        <f>rekapitulace!H8</f>
      </c>
      <c>
        <f>O69/100*I69</f>
      </c>
    </row>
    <row r="70" spans="5:5" ht="25.5">
      <c r="E70" s="15" t="s">
        <v>2060</v>
      </c>
    </row>
    <row r="71" spans="5:5" ht="153">
      <c r="E71" s="15" t="s">
        <v>2007</v>
      </c>
    </row>
    <row r="72" spans="1:16" ht="12.75">
      <c r="A72" s="7">
        <v>21</v>
      </c>
      <c s="7" t="s">
        <v>46</v>
      </c>
      <c s="7" t="s">
        <v>2063</v>
      </c>
      <c s="7" t="s">
        <v>86</v>
      </c>
      <c s="7" t="s">
        <v>2064</v>
      </c>
      <c s="7" t="s">
        <v>49</v>
      </c>
      <c s="10">
        <v>1</v>
      </c>
      <c s="14"/>
      <c s="13">
        <f>ROUND((H72*G72),2)</f>
      </c>
      <c r="O72">
        <f>rekapitulace!H8</f>
      </c>
      <c>
        <f>O72/100*I72</f>
      </c>
    </row>
    <row r="73" spans="5:5" ht="25.5">
      <c r="E73" s="15" t="s">
        <v>50</v>
      </c>
    </row>
    <row r="74" spans="5:5" ht="216.75">
      <c r="E74" s="15" t="s">
        <v>2065</v>
      </c>
    </row>
    <row r="75" spans="1:16" ht="12.75" customHeight="1">
      <c r="A75" s="16"/>
      <c s="16"/>
      <c s="16" t="s">
        <v>43</v>
      </c>
      <c s="16"/>
      <c s="16" t="s">
        <v>204</v>
      </c>
      <c s="16"/>
      <c s="16"/>
      <c s="16"/>
      <c s="16">
        <f>SUM(I12:I74)</f>
      </c>
      <c r="P75">
        <f>ROUND(SUM(P12:P74),2)</f>
      </c>
    </row>
    <row r="77" spans="1:16" ht="12.75" customHeight="1">
      <c r="A77" s="16"/>
      <c s="16"/>
      <c s="16"/>
      <c s="16"/>
      <c s="16" t="s">
        <v>105</v>
      </c>
      <c s="16"/>
      <c s="16"/>
      <c s="16"/>
      <c s="16">
        <f>+I75</f>
      </c>
      <c r="P77">
        <f>+P75</f>
      </c>
    </row>
    <row r="79" spans="1:9" ht="12.75" customHeight="1">
      <c r="A79" s="9" t="s">
        <v>106</v>
      </c>
      <c s="9"/>
      <c s="9"/>
      <c s="9"/>
      <c s="9"/>
      <c s="9"/>
      <c s="9"/>
      <c s="9"/>
      <c s="9"/>
    </row>
    <row r="80" spans="1:9" ht="12.75" customHeight="1">
      <c r="A80" s="9"/>
      <c s="9"/>
      <c s="9"/>
      <c s="9"/>
      <c s="9" t="s">
        <v>107</v>
      </c>
      <c s="9"/>
      <c s="9"/>
      <c s="9"/>
      <c s="9"/>
    </row>
    <row r="81" spans="1:16" ht="12.75" customHeight="1">
      <c r="A81" s="16"/>
      <c s="16"/>
      <c s="16"/>
      <c s="16"/>
      <c s="16" t="s">
        <v>108</v>
      </c>
      <c s="16"/>
      <c s="16"/>
      <c s="16"/>
      <c s="16">
        <v>0</v>
      </c>
      <c r="P81">
        <v>0</v>
      </c>
    </row>
    <row r="82" spans="1:9" ht="12.75" customHeight="1">
      <c r="A82" s="16"/>
      <c s="16"/>
      <c s="16"/>
      <c s="16"/>
      <c s="16" t="s">
        <v>109</v>
      </c>
      <c s="16"/>
      <c s="16"/>
      <c s="16"/>
      <c s="16"/>
    </row>
    <row r="83" spans="1:16" ht="12.75" customHeight="1">
      <c r="A83" s="16"/>
      <c s="16"/>
      <c s="16"/>
      <c s="16"/>
      <c s="16" t="s">
        <v>110</v>
      </c>
      <c s="16"/>
      <c s="16"/>
      <c s="16"/>
      <c s="16">
        <v>0</v>
      </c>
      <c r="P83">
        <v>0</v>
      </c>
    </row>
    <row r="84" spans="1:16" ht="12.75" customHeight="1">
      <c r="A84" s="16"/>
      <c s="16"/>
      <c s="16"/>
      <c s="16"/>
      <c s="16" t="s">
        <v>111</v>
      </c>
      <c s="16"/>
      <c s="16"/>
      <c s="16"/>
      <c s="16">
        <f>I81+I83</f>
      </c>
      <c r="P84">
        <f>P81+P83</f>
      </c>
    </row>
    <row r="86" spans="1:16" ht="12.75" customHeight="1">
      <c r="A86" s="16"/>
      <c s="16"/>
      <c s="16"/>
      <c s="16"/>
      <c s="16" t="s">
        <v>111</v>
      </c>
      <c s="16"/>
      <c s="16"/>
      <c s="16"/>
      <c s="16">
        <f>I77+I84</f>
      </c>
      <c r="P86">
        <f>P77+P84</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3.xml><?xml version="1.0" encoding="utf-8"?>
<worksheet xmlns="http://schemas.openxmlformats.org/spreadsheetml/2006/main" xmlns:r="http://schemas.openxmlformats.org/officeDocument/2006/relationships">
  <sheetPr>
    <pageSetUpPr fitToPage="1"/>
  </sheetPr>
  <dimension ref="A1:P62"/>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20</v>
      </c>
      <c s="5"/>
      <c s="5" t="s">
        <v>21</v>
      </c>
    </row>
    <row r="6" spans="1:5" ht="12.75" customHeight="1">
      <c r="A6" t="s">
        <v>17</v>
      </c>
      <c r="C6" s="5" t="s">
        <v>112</v>
      </c>
      <c s="5"/>
      <c s="5" t="s">
        <v>113</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25</v>
      </c>
      <c s="9"/>
      <c s="9" t="s">
        <v>114</v>
      </c>
      <c s="9"/>
      <c s="11"/>
      <c s="9"/>
      <c s="11"/>
    </row>
    <row r="12" spans="1:16" ht="12.75">
      <c r="A12" s="7">
        <v>1</v>
      </c>
      <c s="7" t="s">
        <v>46</v>
      </c>
      <c s="7" t="s">
        <v>115</v>
      </c>
      <c s="7" t="s">
        <v>58</v>
      </c>
      <c s="7" t="s">
        <v>116</v>
      </c>
      <c s="7" t="s">
        <v>117</v>
      </c>
      <c s="10">
        <v>158651</v>
      </c>
      <c s="14"/>
      <c s="13">
        <f>ROUND((H12*G12),2)</f>
      </c>
      <c r="O12">
        <f>rekapitulace!H8</f>
      </c>
      <c>
        <f>O12/100*I12</f>
      </c>
    </row>
    <row r="13" spans="5:5" ht="51">
      <c r="E13" s="15" t="s">
        <v>118</v>
      </c>
    </row>
    <row r="14" spans="5:5" ht="165.75">
      <c r="E14" s="15" t="s">
        <v>119</v>
      </c>
    </row>
    <row r="15" spans="1:16" ht="12.75">
      <c r="A15" s="7">
        <v>2</v>
      </c>
      <c s="7" t="s">
        <v>46</v>
      </c>
      <c s="7" t="s">
        <v>120</v>
      </c>
      <c s="7" t="s">
        <v>58</v>
      </c>
      <c s="7" t="s">
        <v>121</v>
      </c>
      <c s="7" t="s">
        <v>117</v>
      </c>
      <c s="10">
        <v>5963</v>
      </c>
      <c s="14"/>
      <c s="13">
        <f>ROUND((H15*G15),2)</f>
      </c>
      <c r="O15">
        <f>rekapitulace!H8</f>
      </c>
      <c>
        <f>O15/100*I15</f>
      </c>
    </row>
    <row r="16" spans="5:5" ht="51">
      <c r="E16" s="15" t="s">
        <v>122</v>
      </c>
    </row>
    <row r="17" spans="5:5" ht="229.5">
      <c r="E17" s="15" t="s">
        <v>123</v>
      </c>
    </row>
    <row r="18" spans="1:16" ht="12.75">
      <c r="A18" s="7">
        <v>3</v>
      </c>
      <c s="7" t="s">
        <v>46</v>
      </c>
      <c s="7" t="s">
        <v>124</v>
      </c>
      <c s="7" t="s">
        <v>58</v>
      </c>
      <c s="7" t="s">
        <v>125</v>
      </c>
      <c s="7" t="s">
        <v>117</v>
      </c>
      <c s="10">
        <v>45396</v>
      </c>
      <c s="14"/>
      <c s="13">
        <f>ROUND((H18*G18),2)</f>
      </c>
      <c r="O18">
        <f>rekapitulace!H8</f>
      </c>
      <c>
        <f>O18/100*I18</f>
      </c>
    </row>
    <row r="19" spans="5:5" ht="51">
      <c r="E19" s="15" t="s">
        <v>126</v>
      </c>
    </row>
    <row r="20" spans="5:5" ht="89.25">
      <c r="E20" s="15" t="s">
        <v>127</v>
      </c>
    </row>
    <row r="21" spans="1:16" ht="12.75">
      <c r="A21" s="7">
        <v>4</v>
      </c>
      <c s="7" t="s">
        <v>46</v>
      </c>
      <c s="7" t="s">
        <v>128</v>
      </c>
      <c s="7" t="s">
        <v>36</v>
      </c>
      <c s="7" t="s">
        <v>129</v>
      </c>
      <c s="7" t="s">
        <v>130</v>
      </c>
      <c s="10">
        <v>7873.54</v>
      </c>
      <c s="14"/>
      <c s="13">
        <f>ROUND((H21*G21),2)</f>
      </c>
      <c r="O21">
        <f>rekapitulace!H8</f>
      </c>
      <c>
        <f>O21/100*I21</f>
      </c>
    </row>
    <row r="22" spans="5:5" ht="409.5">
      <c r="E22" s="15" t="s">
        <v>131</v>
      </c>
    </row>
    <row r="23" spans="5:5" ht="191.25">
      <c r="E23" s="15" t="s">
        <v>132</v>
      </c>
    </row>
    <row r="24" spans="1:16" ht="12.75">
      <c r="A24" s="7">
        <v>5</v>
      </c>
      <c s="7" t="s">
        <v>46</v>
      </c>
      <c s="7" t="s">
        <v>128</v>
      </c>
      <c s="7" t="s">
        <v>37</v>
      </c>
      <c s="7" t="s">
        <v>133</v>
      </c>
      <c s="7" t="s">
        <v>130</v>
      </c>
      <c s="10">
        <v>13230.75</v>
      </c>
      <c s="14"/>
      <c s="13">
        <f>ROUND((H24*G24),2)</f>
      </c>
      <c r="O24">
        <f>rekapitulace!H8</f>
      </c>
      <c>
        <f>O24/100*I24</f>
      </c>
    </row>
    <row r="25" spans="5:5" ht="409.5">
      <c r="E25" s="15" t="s">
        <v>134</v>
      </c>
    </row>
    <row r="26" spans="5:5" ht="191.25">
      <c r="E26" s="15" t="s">
        <v>132</v>
      </c>
    </row>
    <row r="27" spans="1:16" ht="12.75">
      <c r="A27" s="7">
        <v>6</v>
      </c>
      <c s="7" t="s">
        <v>46</v>
      </c>
      <c s="7" t="s">
        <v>135</v>
      </c>
      <c s="7" t="s">
        <v>58</v>
      </c>
      <c s="7" t="s">
        <v>136</v>
      </c>
      <c s="7" t="s">
        <v>130</v>
      </c>
      <c s="10">
        <v>26162.57</v>
      </c>
      <c s="14"/>
      <c s="13">
        <f>ROUND((H27*G27),2)</f>
      </c>
      <c r="O27">
        <f>rekapitulace!H8</f>
      </c>
      <c>
        <f>O27/100*I27</f>
      </c>
    </row>
    <row r="28" spans="5:5" ht="409.5">
      <c r="E28" s="15" t="s">
        <v>137</v>
      </c>
    </row>
    <row r="29" spans="5:5" ht="191.25">
      <c r="E29" s="15" t="s">
        <v>132</v>
      </c>
    </row>
    <row r="30" spans="1:16" ht="12.75">
      <c r="A30" s="7">
        <v>7</v>
      </c>
      <c s="7" t="s">
        <v>46</v>
      </c>
      <c s="7" t="s">
        <v>138</v>
      </c>
      <c s="7" t="s">
        <v>58</v>
      </c>
      <c s="7" t="s">
        <v>139</v>
      </c>
      <c s="7" t="s">
        <v>130</v>
      </c>
      <c s="10">
        <v>32482.701</v>
      </c>
      <c s="14"/>
      <c s="13">
        <f>ROUND((H30*G30),2)</f>
      </c>
      <c r="O30">
        <f>rekapitulace!H8</f>
      </c>
      <c>
        <f>O30/100*I30</f>
      </c>
    </row>
    <row r="31" spans="5:5" ht="76.5">
      <c r="E31" s="15" t="s">
        <v>140</v>
      </c>
    </row>
    <row r="32" spans="5:5" ht="76.5">
      <c r="E32" s="15" t="s">
        <v>141</v>
      </c>
    </row>
    <row r="33" spans="1:16" ht="12.75">
      <c r="A33" s="7">
        <v>8</v>
      </c>
      <c s="7" t="s">
        <v>46</v>
      </c>
      <c s="7" t="s">
        <v>142</v>
      </c>
      <c s="7" t="s">
        <v>58</v>
      </c>
      <c s="7" t="s">
        <v>143</v>
      </c>
      <c s="7" t="s">
        <v>130</v>
      </c>
      <c s="10">
        <v>21104.29</v>
      </c>
      <c s="14"/>
      <c s="13">
        <f>ROUND((H33*G33),2)</f>
      </c>
      <c r="O33">
        <f>rekapitulace!H8</f>
      </c>
      <c>
        <f>O33/100*I33</f>
      </c>
    </row>
    <row r="34" spans="5:5" ht="63.75">
      <c r="E34" s="15" t="s">
        <v>144</v>
      </c>
    </row>
    <row r="35" spans="5:5" ht="409.5">
      <c r="E35" s="15" t="s">
        <v>145</v>
      </c>
    </row>
    <row r="36" spans="1:16" ht="12.75">
      <c r="A36" s="7">
        <v>9</v>
      </c>
      <c s="7" t="s">
        <v>46</v>
      </c>
      <c s="7" t="s">
        <v>146</v>
      </c>
      <c s="7" t="s">
        <v>25</v>
      </c>
      <c s="7" t="s">
        <v>147</v>
      </c>
      <c s="7" t="s">
        <v>130</v>
      </c>
      <c s="10">
        <v>32482.701</v>
      </c>
      <c s="14"/>
      <c s="13">
        <f>ROUND((H36*G36),2)</f>
      </c>
      <c r="O36">
        <f>rekapitulace!H8</f>
      </c>
      <c>
        <f>O36/100*I36</f>
      </c>
    </row>
    <row r="37" spans="5:5" ht="165.75">
      <c r="E37" s="15" t="s">
        <v>148</v>
      </c>
    </row>
    <row r="38" spans="5:5" ht="409.5">
      <c r="E38" s="15" t="s">
        <v>149</v>
      </c>
    </row>
    <row r="39" spans="1:16" ht="12.75">
      <c r="A39" s="7">
        <v>10</v>
      </c>
      <c s="7" t="s">
        <v>46</v>
      </c>
      <c s="7" t="s">
        <v>150</v>
      </c>
      <c s="7" t="s">
        <v>25</v>
      </c>
      <c s="7" t="s">
        <v>151</v>
      </c>
      <c s="7" t="s">
        <v>130</v>
      </c>
      <c s="10">
        <v>14784.159</v>
      </c>
      <c s="14"/>
      <c s="13">
        <f>ROUND((H39*G39),2)</f>
      </c>
      <c r="O39">
        <f>rekapitulace!H8</f>
      </c>
      <c>
        <f>O39/100*I39</f>
      </c>
    </row>
    <row r="40" spans="5:5" ht="63.75">
      <c r="E40" s="15" t="s">
        <v>152</v>
      </c>
    </row>
    <row r="41" spans="5:5" ht="216.75">
      <c r="E41" s="15" t="s">
        <v>153</v>
      </c>
    </row>
    <row r="42" spans="1:16" ht="12.75">
      <c r="A42" s="7">
        <v>11</v>
      </c>
      <c s="7" t="s">
        <v>46</v>
      </c>
      <c s="7" t="s">
        <v>150</v>
      </c>
      <c s="7" t="s">
        <v>36</v>
      </c>
      <c s="7" t="s">
        <v>154</v>
      </c>
      <c s="7" t="s">
        <v>130</v>
      </c>
      <c s="10">
        <v>21104.29</v>
      </c>
      <c s="14"/>
      <c s="13">
        <f>ROUND((H42*G42),2)</f>
      </c>
      <c r="O42">
        <f>rekapitulace!H8</f>
      </c>
      <c>
        <f>O42/100*I42</f>
      </c>
    </row>
    <row r="43" spans="5:5" ht="63.75">
      <c r="E43" s="15" t="s">
        <v>144</v>
      </c>
    </row>
    <row r="44" spans="5:5" ht="216.75">
      <c r="E44" s="15" t="s">
        <v>153</v>
      </c>
    </row>
    <row r="45" spans="1:16" ht="12.75">
      <c r="A45" s="7">
        <v>12</v>
      </c>
      <c s="7" t="s">
        <v>46</v>
      </c>
      <c s="7" t="s">
        <v>155</v>
      </c>
      <c s="7" t="s">
        <v>58</v>
      </c>
      <c s="7" t="s">
        <v>156</v>
      </c>
      <c s="7" t="s">
        <v>117</v>
      </c>
      <c s="10">
        <v>75225</v>
      </c>
      <c s="14"/>
      <c s="13">
        <f>ROUND((H45*G45),2)</f>
      </c>
      <c r="O45">
        <f>rekapitulace!H8</f>
      </c>
      <c>
        <f>O45/100*I45</f>
      </c>
    </row>
    <row r="46" spans="5:5" ht="38.25">
      <c r="E46" s="15" t="s">
        <v>157</v>
      </c>
    </row>
    <row r="47" spans="5:5" ht="191.25">
      <c r="E47" s="15" t="s">
        <v>158</v>
      </c>
    </row>
    <row r="48" spans="1:16" ht="12.75">
      <c r="A48" s="7">
        <v>13</v>
      </c>
      <c s="7" t="s">
        <v>46</v>
      </c>
      <c s="7" t="s">
        <v>159</v>
      </c>
      <c s="7" t="s">
        <v>58</v>
      </c>
      <c s="7" t="s">
        <v>160</v>
      </c>
      <c s="7" t="s">
        <v>130</v>
      </c>
      <c s="10">
        <v>8192.701</v>
      </c>
      <c s="14"/>
      <c s="13">
        <f>ROUND((H48*G48),2)</f>
      </c>
      <c r="O48">
        <f>rekapitulace!H8</f>
      </c>
      <c>
        <f>O48/100*I48</f>
      </c>
    </row>
    <row r="49" spans="5:5" ht="127.5">
      <c r="E49" s="15" t="s">
        <v>161</v>
      </c>
    </row>
    <row r="50" spans="5:5" ht="408">
      <c r="E50" s="15" t="s">
        <v>162</v>
      </c>
    </row>
    <row r="51" spans="1:16" ht="12.75" customHeight="1">
      <c r="A51" s="16"/>
      <c s="16"/>
      <c s="16" t="s">
        <v>25</v>
      </c>
      <c s="16"/>
      <c s="16" t="s">
        <v>114</v>
      </c>
      <c s="16"/>
      <c s="16"/>
      <c s="16"/>
      <c s="16">
        <f>SUM(I12:I50)</f>
      </c>
      <c r="P51">
        <f>ROUND(SUM(P12:P50),2)</f>
      </c>
    </row>
    <row r="53" spans="1:16" ht="12.75" customHeight="1">
      <c r="A53" s="16"/>
      <c s="16"/>
      <c s="16"/>
      <c s="16"/>
      <c s="16" t="s">
        <v>105</v>
      </c>
      <c s="16"/>
      <c s="16"/>
      <c s="16"/>
      <c s="16">
        <f>+I51</f>
      </c>
      <c r="P53">
        <f>+P51</f>
      </c>
    </row>
    <row r="55" spans="1:9" ht="12.75" customHeight="1">
      <c r="A55" s="9" t="s">
        <v>106</v>
      </c>
      <c s="9"/>
      <c s="9"/>
      <c s="9"/>
      <c s="9"/>
      <c s="9"/>
      <c s="9"/>
      <c s="9"/>
      <c s="9"/>
    </row>
    <row r="56" spans="1:9" ht="12.75" customHeight="1">
      <c r="A56" s="9"/>
      <c s="9"/>
      <c s="9"/>
      <c s="9"/>
      <c s="9" t="s">
        <v>107</v>
      </c>
      <c s="9"/>
      <c s="9"/>
      <c s="9"/>
      <c s="9"/>
    </row>
    <row r="57" spans="1:16" ht="12.75" customHeight="1">
      <c r="A57" s="16"/>
      <c s="16"/>
      <c s="16"/>
      <c s="16"/>
      <c s="16" t="s">
        <v>108</v>
      </c>
      <c s="16"/>
      <c s="16"/>
      <c s="16"/>
      <c s="16">
        <v>0</v>
      </c>
      <c r="P57">
        <v>0</v>
      </c>
    </row>
    <row r="58" spans="1:9" ht="12.75" customHeight="1">
      <c r="A58" s="16"/>
      <c s="16"/>
      <c s="16"/>
      <c s="16"/>
      <c s="16" t="s">
        <v>109</v>
      </c>
      <c s="16"/>
      <c s="16"/>
      <c s="16"/>
      <c s="16"/>
    </row>
    <row r="59" spans="1:16" ht="12.75" customHeight="1">
      <c r="A59" s="16"/>
      <c s="16"/>
      <c s="16"/>
      <c s="16"/>
      <c s="16" t="s">
        <v>110</v>
      </c>
      <c s="16"/>
      <c s="16"/>
      <c s="16"/>
      <c s="16">
        <v>0</v>
      </c>
      <c r="P59">
        <v>0</v>
      </c>
    </row>
    <row r="60" spans="1:16" ht="12.75" customHeight="1">
      <c r="A60" s="16"/>
      <c s="16"/>
      <c s="16"/>
      <c s="16"/>
      <c s="16" t="s">
        <v>111</v>
      </c>
      <c s="16"/>
      <c s="16"/>
      <c s="16"/>
      <c s="16">
        <f>I57+I59</f>
      </c>
      <c r="P60">
        <f>P57+P59</f>
      </c>
    </row>
    <row r="62" spans="1:16" ht="12.75" customHeight="1">
      <c r="A62" s="16"/>
      <c s="16"/>
      <c s="16"/>
      <c s="16"/>
      <c s="16" t="s">
        <v>111</v>
      </c>
      <c s="16"/>
      <c s="16"/>
      <c s="16"/>
      <c s="16">
        <f>I53+I60</f>
      </c>
      <c r="P62">
        <f>P53+P60</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30.xml><?xml version="1.0" encoding="utf-8"?>
<worksheet xmlns="http://schemas.openxmlformats.org/spreadsheetml/2006/main" xmlns:r="http://schemas.openxmlformats.org/officeDocument/2006/relationships">
  <sheetPr>
    <pageSetUpPr fitToPage="1"/>
  </sheetPr>
  <dimension ref="A1:P77"/>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1988</v>
      </c>
      <c s="5"/>
      <c s="5" t="s">
        <v>1989</v>
      </c>
    </row>
    <row r="6" spans="1:5" ht="12.75" customHeight="1">
      <c r="A6" t="s">
        <v>17</v>
      </c>
      <c r="C6" s="5" t="s">
        <v>2066</v>
      </c>
      <c s="5"/>
      <c s="5" t="s">
        <v>2067</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43</v>
      </c>
      <c s="9"/>
      <c s="9" t="s">
        <v>204</v>
      </c>
      <c s="9"/>
      <c s="11"/>
      <c s="9"/>
      <c s="11"/>
    </row>
    <row r="12" spans="1:16" ht="12.75">
      <c r="A12" s="7">
        <v>1</v>
      </c>
      <c s="7" t="s">
        <v>46</v>
      </c>
      <c s="7" t="s">
        <v>2020</v>
      </c>
      <c s="7" t="s">
        <v>58</v>
      </c>
      <c s="7" t="s">
        <v>2021</v>
      </c>
      <c s="7" t="s">
        <v>73</v>
      </c>
      <c s="10">
        <v>5</v>
      </c>
      <c s="14"/>
      <c s="13">
        <f>ROUND((H12*G12),2)</f>
      </c>
      <c r="O12">
        <f>rekapitulace!H8</f>
      </c>
      <c>
        <f>O12/100*I12</f>
      </c>
    </row>
    <row r="13" spans="5:5" ht="204">
      <c r="E13" s="15" t="s">
        <v>2022</v>
      </c>
    </row>
    <row r="14" spans="5:5" ht="318.75">
      <c r="E14" s="15" t="s">
        <v>2023</v>
      </c>
    </row>
    <row r="15" spans="1:16" ht="12.75">
      <c r="A15" s="7">
        <v>2</v>
      </c>
      <c s="7" t="s">
        <v>46</v>
      </c>
      <c s="7" t="s">
        <v>1374</v>
      </c>
      <c s="7" t="s">
        <v>58</v>
      </c>
      <c s="7" t="s">
        <v>2068</v>
      </c>
      <c s="7" t="s">
        <v>73</v>
      </c>
      <c s="10">
        <v>9</v>
      </c>
      <c s="14"/>
      <c s="13">
        <f>ROUND((H15*G15),2)</f>
      </c>
      <c r="O15">
        <f>rekapitulace!H8</f>
      </c>
      <c>
        <f>O15/100*I15</f>
      </c>
    </row>
    <row r="16" spans="5:5" ht="204">
      <c r="E16" s="15" t="s">
        <v>2069</v>
      </c>
    </row>
    <row r="17" spans="5:5" ht="280.5">
      <c r="E17" s="15" t="s">
        <v>1377</v>
      </c>
    </row>
    <row r="18" spans="1:16" ht="12.75">
      <c r="A18" s="7">
        <v>3</v>
      </c>
      <c s="7" t="s">
        <v>46</v>
      </c>
      <c s="7" t="s">
        <v>660</v>
      </c>
      <c s="7" t="s">
        <v>58</v>
      </c>
      <c s="7" t="s">
        <v>1998</v>
      </c>
      <c s="7" t="s">
        <v>73</v>
      </c>
      <c s="10">
        <v>9</v>
      </c>
      <c s="14"/>
      <c s="13">
        <f>ROUND((H18*G18),2)</f>
      </c>
      <c r="O18">
        <f>rekapitulace!H8</f>
      </c>
      <c>
        <f>O18/100*I18</f>
      </c>
    </row>
    <row r="19" spans="5:5" ht="204">
      <c r="E19" s="15" t="s">
        <v>2069</v>
      </c>
    </row>
    <row r="20" spans="5:5" ht="178.5">
      <c r="E20" s="15" t="s">
        <v>1193</v>
      </c>
    </row>
    <row r="21" spans="1:16" ht="12.75">
      <c r="A21" s="7">
        <v>4</v>
      </c>
      <c s="7" t="s">
        <v>46</v>
      </c>
      <c s="7" t="s">
        <v>1999</v>
      </c>
      <c s="7" t="s">
        <v>86</v>
      </c>
      <c s="7" t="s">
        <v>2070</v>
      </c>
      <c s="7" t="s">
        <v>49</v>
      </c>
      <c s="10">
        <v>1</v>
      </c>
      <c s="14"/>
      <c s="13">
        <f>ROUND((H21*G21),2)</f>
      </c>
      <c r="O21">
        <f>rekapitulace!H8</f>
      </c>
      <c>
        <f>O21/100*I21</f>
      </c>
    </row>
    <row r="22" spans="5:5" ht="25.5">
      <c r="E22" s="15" t="s">
        <v>50</v>
      </c>
    </row>
    <row r="23" spans="5:5" ht="216.75">
      <c r="E23" s="15" t="s">
        <v>2001</v>
      </c>
    </row>
    <row r="24" spans="1:16" ht="12.75">
      <c r="A24" s="7">
        <v>5</v>
      </c>
      <c s="7" t="s">
        <v>46</v>
      </c>
      <c s="7" t="s">
        <v>2026</v>
      </c>
      <c s="7" t="s">
        <v>58</v>
      </c>
      <c s="7" t="s">
        <v>2071</v>
      </c>
      <c s="7" t="s">
        <v>73</v>
      </c>
      <c s="10">
        <v>2</v>
      </c>
      <c s="14"/>
      <c s="13">
        <f>ROUND((H24*G24),2)</f>
      </c>
      <c r="O24">
        <f>rekapitulace!H8</f>
      </c>
      <c>
        <f>O24/100*I24</f>
      </c>
    </row>
    <row r="25" spans="5:5" ht="102">
      <c r="E25" s="15" t="s">
        <v>2072</v>
      </c>
    </row>
    <row r="26" spans="5:5" ht="280.5">
      <c r="E26" s="15" t="s">
        <v>1377</v>
      </c>
    </row>
    <row r="27" spans="1:16" ht="12.75">
      <c r="A27" s="7">
        <v>6</v>
      </c>
      <c s="7" t="s">
        <v>46</v>
      </c>
      <c s="7" t="s">
        <v>1384</v>
      </c>
      <c s="7" t="s">
        <v>58</v>
      </c>
      <c s="7" t="s">
        <v>2029</v>
      </c>
      <c s="7" t="s">
        <v>73</v>
      </c>
      <c s="10">
        <v>2</v>
      </c>
      <c s="14"/>
      <c s="13">
        <f>ROUND((H27*G27),2)</f>
      </c>
      <c r="O27">
        <f>rekapitulace!H8</f>
      </c>
      <c>
        <f>O27/100*I27</f>
      </c>
    </row>
    <row r="28" spans="5:5" ht="102">
      <c r="E28" s="15" t="s">
        <v>2072</v>
      </c>
    </row>
    <row r="29" spans="5:5" ht="178.5">
      <c r="E29" s="15" t="s">
        <v>1193</v>
      </c>
    </row>
    <row r="30" spans="1:16" ht="12.75">
      <c r="A30" s="7">
        <v>7</v>
      </c>
      <c s="7" t="s">
        <v>46</v>
      </c>
      <c s="7" t="s">
        <v>2030</v>
      </c>
      <c s="7" t="s">
        <v>86</v>
      </c>
      <c s="7" t="s">
        <v>2073</v>
      </c>
      <c s="7" t="s">
        <v>49</v>
      </c>
      <c s="10">
        <v>1</v>
      </c>
      <c s="14"/>
      <c s="13">
        <f>ROUND((H30*G30),2)</f>
      </c>
      <c r="O30">
        <f>rekapitulace!H8</f>
      </c>
      <c>
        <f>O30/100*I30</f>
      </c>
    </row>
    <row r="31" spans="5:5" ht="25.5">
      <c r="E31" s="15" t="s">
        <v>50</v>
      </c>
    </row>
    <row r="32" spans="5:5" ht="216.75">
      <c r="E32" s="15" t="s">
        <v>2001</v>
      </c>
    </row>
    <row r="33" spans="1:16" ht="12.75">
      <c r="A33" s="7">
        <v>8</v>
      </c>
      <c s="7" t="s">
        <v>46</v>
      </c>
      <c s="7" t="s">
        <v>2032</v>
      </c>
      <c s="7" t="s">
        <v>58</v>
      </c>
      <c s="7" t="s">
        <v>2033</v>
      </c>
      <c s="7" t="s">
        <v>117</v>
      </c>
      <c s="10">
        <v>94.125</v>
      </c>
      <c s="14"/>
      <c s="13">
        <f>ROUND((H33*G33),2)</f>
      </c>
      <c r="O33">
        <f>rekapitulace!H8</f>
      </c>
      <c>
        <f>O33/100*I33</f>
      </c>
    </row>
    <row r="34" spans="5:5" ht="38.25">
      <c r="E34" s="15" t="s">
        <v>2074</v>
      </c>
    </row>
    <row r="35" spans="5:5" ht="114.75">
      <c r="E35" s="15" t="s">
        <v>2035</v>
      </c>
    </row>
    <row r="36" spans="1:16" ht="12.75">
      <c r="A36" s="7">
        <v>9</v>
      </c>
      <c s="7" t="s">
        <v>46</v>
      </c>
      <c s="7" t="s">
        <v>2036</v>
      </c>
      <c s="7" t="s">
        <v>58</v>
      </c>
      <c s="7" t="s">
        <v>2037</v>
      </c>
      <c s="7" t="s">
        <v>117</v>
      </c>
      <c s="10">
        <v>94.125</v>
      </c>
      <c s="14"/>
      <c s="13">
        <f>ROUND((H36*G36),2)</f>
      </c>
      <c r="O36">
        <f>rekapitulace!H8</f>
      </c>
      <c>
        <f>O36/100*I36</f>
      </c>
    </row>
    <row r="37" spans="5:5" ht="38.25">
      <c r="E37" s="15" t="s">
        <v>2074</v>
      </c>
    </row>
    <row r="38" spans="5:5" ht="165.75">
      <c r="E38" s="15" t="s">
        <v>2038</v>
      </c>
    </row>
    <row r="39" spans="1:16" ht="12.75">
      <c r="A39" s="7">
        <v>10</v>
      </c>
      <c s="7" t="s">
        <v>46</v>
      </c>
      <c s="7" t="s">
        <v>2039</v>
      </c>
      <c s="7" t="s">
        <v>58</v>
      </c>
      <c s="7" t="s">
        <v>2040</v>
      </c>
      <c s="7" t="s">
        <v>73</v>
      </c>
      <c s="10">
        <v>3</v>
      </c>
      <c s="14"/>
      <c s="13">
        <f>ROUND((H39*G39),2)</f>
      </c>
      <c r="O39">
        <f>rekapitulace!H8</f>
      </c>
      <c>
        <f>O39/100*I39</f>
      </c>
    </row>
    <row r="40" spans="5:5" ht="25.5">
      <c r="E40" s="15" t="s">
        <v>600</v>
      </c>
    </row>
    <row r="41" spans="5:5" ht="409.5">
      <c r="E41" s="15" t="s">
        <v>2004</v>
      </c>
    </row>
    <row r="42" spans="1:16" ht="12.75">
      <c r="A42" s="7">
        <v>11</v>
      </c>
      <c s="7" t="s">
        <v>46</v>
      </c>
      <c s="7" t="s">
        <v>2041</v>
      </c>
      <c s="7" t="s">
        <v>58</v>
      </c>
      <c s="7" t="s">
        <v>2042</v>
      </c>
      <c s="7" t="s">
        <v>73</v>
      </c>
      <c s="10">
        <v>3</v>
      </c>
      <c s="14"/>
      <c s="13">
        <f>ROUND((H42*G42),2)</f>
      </c>
      <c r="O42">
        <f>rekapitulace!H8</f>
      </c>
      <c>
        <f>O42/100*I42</f>
      </c>
    </row>
    <row r="43" spans="5:5" ht="25.5">
      <c r="E43" s="15" t="s">
        <v>600</v>
      </c>
    </row>
    <row r="44" spans="5:5" ht="153">
      <c r="E44" s="15" t="s">
        <v>2007</v>
      </c>
    </row>
    <row r="45" spans="1:16" ht="12.75">
      <c r="A45" s="7">
        <v>12</v>
      </c>
      <c s="7" t="s">
        <v>46</v>
      </c>
      <c s="7" t="s">
        <v>2043</v>
      </c>
      <c s="7" t="s">
        <v>86</v>
      </c>
      <c s="7" t="s">
        <v>2044</v>
      </c>
      <c s="7" t="s">
        <v>49</v>
      </c>
      <c s="10">
        <v>1</v>
      </c>
      <c s="14"/>
      <c s="13">
        <f>ROUND((H45*G45),2)</f>
      </c>
      <c r="O45">
        <f>rekapitulace!H8</f>
      </c>
      <c>
        <f>O45/100*I45</f>
      </c>
    </row>
    <row r="46" spans="5:5" ht="25.5">
      <c r="E46" s="15" t="s">
        <v>50</v>
      </c>
    </row>
    <row r="47" spans="5:5" ht="191.25">
      <c r="E47" s="15" t="s">
        <v>2010</v>
      </c>
    </row>
    <row r="48" spans="1:16" ht="12.75">
      <c r="A48" s="7">
        <v>13</v>
      </c>
      <c s="7" t="s">
        <v>46</v>
      </c>
      <c s="7" t="s">
        <v>2045</v>
      </c>
      <c s="7" t="s">
        <v>58</v>
      </c>
      <c s="7" t="s">
        <v>2075</v>
      </c>
      <c s="7" t="s">
        <v>73</v>
      </c>
      <c s="10">
        <v>2</v>
      </c>
      <c s="14"/>
      <c s="13">
        <f>ROUND((H48*G48),2)</f>
      </c>
      <c r="O48">
        <f>rekapitulace!H8</f>
      </c>
      <c>
        <f>O48/100*I48</f>
      </c>
    </row>
    <row r="49" spans="5:5" ht="25.5">
      <c r="E49" s="15" t="s">
        <v>76</v>
      </c>
    </row>
    <row r="50" spans="5:5" ht="409.5">
      <c r="E50" s="15" t="s">
        <v>2004</v>
      </c>
    </row>
    <row r="51" spans="1:16" ht="12.75">
      <c r="A51" s="7">
        <v>14</v>
      </c>
      <c s="7" t="s">
        <v>46</v>
      </c>
      <c s="7" t="s">
        <v>2047</v>
      </c>
      <c s="7" t="s">
        <v>58</v>
      </c>
      <c s="7" t="s">
        <v>2076</v>
      </c>
      <c s="7" t="s">
        <v>73</v>
      </c>
      <c s="10">
        <v>2</v>
      </c>
      <c s="14"/>
      <c s="13">
        <f>ROUND((H51*G51),2)</f>
      </c>
      <c r="O51">
        <f>rekapitulace!H8</f>
      </c>
      <c>
        <f>O51/100*I51</f>
      </c>
    </row>
    <row r="52" spans="5:5" ht="25.5">
      <c r="E52" s="15" t="s">
        <v>76</v>
      </c>
    </row>
    <row r="53" spans="5:5" ht="153">
      <c r="E53" s="15" t="s">
        <v>2007</v>
      </c>
    </row>
    <row r="54" spans="1:16" ht="12.75">
      <c r="A54" s="7">
        <v>15</v>
      </c>
      <c s="7" t="s">
        <v>46</v>
      </c>
      <c s="7" t="s">
        <v>2049</v>
      </c>
      <c s="7" t="s">
        <v>86</v>
      </c>
      <c s="7" t="s">
        <v>2077</v>
      </c>
      <c s="7" t="s">
        <v>49</v>
      </c>
      <c s="10">
        <v>1</v>
      </c>
      <c s="14"/>
      <c s="13">
        <f>ROUND((H54*G54),2)</f>
      </c>
      <c r="O54">
        <f>rekapitulace!H8</f>
      </c>
      <c>
        <f>O54/100*I54</f>
      </c>
    </row>
    <row r="55" spans="5:5" ht="25.5">
      <c r="E55" s="15" t="s">
        <v>50</v>
      </c>
    </row>
    <row r="56" spans="5:5" ht="191.25">
      <c r="E56" s="15" t="s">
        <v>2010</v>
      </c>
    </row>
    <row r="57" spans="1:16" ht="12.75">
      <c r="A57" s="7">
        <v>16</v>
      </c>
      <c s="7" t="s">
        <v>46</v>
      </c>
      <c s="7" t="s">
        <v>2051</v>
      </c>
      <c s="7" t="s">
        <v>58</v>
      </c>
      <c s="7" t="s">
        <v>2078</v>
      </c>
      <c s="7" t="s">
        <v>73</v>
      </c>
      <c s="10">
        <v>91</v>
      </c>
      <c s="14"/>
      <c s="13">
        <f>ROUND((H57*G57),2)</f>
      </c>
      <c r="O57">
        <f>rekapitulace!H8</f>
      </c>
      <c>
        <f>O57/100*I57</f>
      </c>
    </row>
    <row r="58" spans="5:5" ht="25.5">
      <c r="E58" s="15" t="s">
        <v>1619</v>
      </c>
    </row>
    <row r="59" spans="5:5" ht="369.75">
      <c r="E59" s="15" t="s">
        <v>2013</v>
      </c>
    </row>
    <row r="60" spans="1:16" ht="12.75">
      <c r="A60" s="7">
        <v>17</v>
      </c>
      <c s="7" t="s">
        <v>46</v>
      </c>
      <c s="7" t="s">
        <v>2054</v>
      </c>
      <c s="7" t="s">
        <v>58</v>
      </c>
      <c s="7" t="s">
        <v>2055</v>
      </c>
      <c s="7" t="s">
        <v>73</v>
      </c>
      <c s="10">
        <v>91</v>
      </c>
      <c s="14"/>
      <c s="13">
        <f>ROUND((H60*G60),2)</f>
      </c>
      <c r="O60">
        <f>rekapitulace!H8</f>
      </c>
      <c>
        <f>O60/100*I60</f>
      </c>
    </row>
    <row r="61" spans="5:5" ht="25.5">
      <c r="E61" s="15" t="s">
        <v>1619</v>
      </c>
    </row>
    <row r="62" spans="5:5" ht="153">
      <c r="E62" s="15" t="s">
        <v>2007</v>
      </c>
    </row>
    <row r="63" spans="1:16" ht="12.75">
      <c r="A63" s="7">
        <v>18</v>
      </c>
      <c s="7" t="s">
        <v>46</v>
      </c>
      <c s="7" t="s">
        <v>2056</v>
      </c>
      <c s="7" t="s">
        <v>86</v>
      </c>
      <c s="7" t="s">
        <v>2079</v>
      </c>
      <c s="7" t="s">
        <v>2080</v>
      </c>
      <c s="10">
        <v>1</v>
      </c>
      <c s="14"/>
      <c s="13">
        <f>ROUND((H63*G63),2)</f>
      </c>
      <c r="O63">
        <f>rekapitulace!H8</f>
      </c>
      <c>
        <f>O63/100*I63</f>
      </c>
    </row>
    <row r="64" spans="5:5" ht="25.5">
      <c r="E64" s="15" t="s">
        <v>50</v>
      </c>
    </row>
    <row r="65" spans="5:5" ht="191.25">
      <c r="E65" s="15" t="s">
        <v>2010</v>
      </c>
    </row>
    <row r="66" spans="1:16" ht="12.75" customHeight="1">
      <c r="A66" s="16"/>
      <c s="16"/>
      <c s="16" t="s">
        <v>43</v>
      </c>
      <c s="16"/>
      <c s="16" t="s">
        <v>204</v>
      </c>
      <c s="16"/>
      <c s="16"/>
      <c s="16"/>
      <c s="16">
        <f>SUM(I12:I65)</f>
      </c>
      <c r="P66">
        <f>ROUND(SUM(P12:P65),2)</f>
      </c>
    </row>
    <row r="68" spans="1:16" ht="12.75" customHeight="1">
      <c r="A68" s="16"/>
      <c s="16"/>
      <c s="16"/>
      <c s="16"/>
      <c s="16" t="s">
        <v>105</v>
      </c>
      <c s="16"/>
      <c s="16"/>
      <c s="16"/>
      <c s="16">
        <f>+I66</f>
      </c>
      <c r="P68">
        <f>+P66</f>
      </c>
    </row>
    <row r="70" spans="1:9" ht="12.75" customHeight="1">
      <c r="A70" s="9" t="s">
        <v>106</v>
      </c>
      <c s="9"/>
      <c s="9"/>
      <c s="9"/>
      <c s="9"/>
      <c s="9"/>
      <c s="9"/>
      <c s="9"/>
      <c s="9"/>
    </row>
    <row r="71" spans="1:9" ht="12.75" customHeight="1">
      <c r="A71" s="9"/>
      <c s="9"/>
      <c s="9"/>
      <c s="9"/>
      <c s="9" t="s">
        <v>107</v>
      </c>
      <c s="9"/>
      <c s="9"/>
      <c s="9"/>
      <c s="9"/>
    </row>
    <row r="72" spans="1:16" ht="12.75" customHeight="1">
      <c r="A72" s="16"/>
      <c s="16"/>
      <c s="16"/>
      <c s="16"/>
      <c s="16" t="s">
        <v>108</v>
      </c>
      <c s="16"/>
      <c s="16"/>
      <c s="16"/>
      <c s="16">
        <v>0</v>
      </c>
      <c r="P72">
        <v>0</v>
      </c>
    </row>
    <row r="73" spans="1:9" ht="12.75" customHeight="1">
      <c r="A73" s="16"/>
      <c s="16"/>
      <c s="16"/>
      <c s="16"/>
      <c s="16" t="s">
        <v>109</v>
      </c>
      <c s="16"/>
      <c s="16"/>
      <c s="16"/>
      <c s="16"/>
    </row>
    <row r="74" spans="1:16" ht="12.75" customHeight="1">
      <c r="A74" s="16"/>
      <c s="16"/>
      <c s="16"/>
      <c s="16"/>
      <c s="16" t="s">
        <v>110</v>
      </c>
      <c s="16"/>
      <c s="16"/>
      <c s="16"/>
      <c s="16">
        <v>0</v>
      </c>
      <c r="P74">
        <v>0</v>
      </c>
    </row>
    <row r="75" spans="1:16" ht="12.75" customHeight="1">
      <c r="A75" s="16"/>
      <c s="16"/>
      <c s="16"/>
      <c s="16"/>
      <c s="16" t="s">
        <v>111</v>
      </c>
      <c s="16"/>
      <c s="16"/>
      <c s="16"/>
      <c s="16">
        <f>I72+I74</f>
      </c>
      <c r="P75">
        <f>P72+P74</f>
      </c>
    </row>
    <row r="77" spans="1:16" ht="12.75" customHeight="1">
      <c r="A77" s="16"/>
      <c s="16"/>
      <c s="16"/>
      <c s="16"/>
      <c s="16" t="s">
        <v>111</v>
      </c>
      <c s="16"/>
      <c s="16"/>
      <c s="16"/>
      <c s="16">
        <f>I68+I75</f>
      </c>
      <c r="P77">
        <f>P68+P75</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31.xml><?xml version="1.0" encoding="utf-8"?>
<worksheet xmlns="http://schemas.openxmlformats.org/spreadsheetml/2006/main" xmlns:r="http://schemas.openxmlformats.org/officeDocument/2006/relationships">
  <sheetPr>
    <pageSetUpPr fitToPage="1"/>
  </sheetPr>
  <dimension ref="A1:P86"/>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1988</v>
      </c>
      <c s="5"/>
      <c s="5" t="s">
        <v>1989</v>
      </c>
    </row>
    <row r="6" spans="1:5" ht="12.75" customHeight="1">
      <c r="A6" t="s">
        <v>17</v>
      </c>
      <c r="C6" s="5" t="s">
        <v>2081</v>
      </c>
      <c s="5"/>
      <c s="5" t="s">
        <v>2082</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43</v>
      </c>
      <c s="9"/>
      <c s="9" t="s">
        <v>204</v>
      </c>
      <c s="9"/>
      <c s="11"/>
      <c s="9"/>
      <c s="11"/>
    </row>
    <row r="12" spans="1:16" ht="12.75">
      <c r="A12" s="7">
        <v>1</v>
      </c>
      <c s="7" t="s">
        <v>46</v>
      </c>
      <c s="7" t="s">
        <v>2020</v>
      </c>
      <c s="7" t="s">
        <v>58</v>
      </c>
      <c s="7" t="s">
        <v>2021</v>
      </c>
      <c s="7" t="s">
        <v>73</v>
      </c>
      <c s="10">
        <v>5</v>
      </c>
      <c s="14"/>
      <c s="13">
        <f>ROUND((H12*G12),2)</f>
      </c>
      <c r="O12">
        <f>rekapitulace!H8</f>
      </c>
      <c>
        <f>O12/100*I12</f>
      </c>
    </row>
    <row r="13" spans="5:5" ht="204">
      <c r="E13" s="15" t="s">
        <v>2022</v>
      </c>
    </row>
    <row r="14" spans="5:5" ht="318.75">
      <c r="E14" s="15" t="s">
        <v>2023</v>
      </c>
    </row>
    <row r="15" spans="1:16" ht="12.75">
      <c r="A15" s="7">
        <v>2</v>
      </c>
      <c s="7" t="s">
        <v>46</v>
      </c>
      <c s="7" t="s">
        <v>1374</v>
      </c>
      <c s="7" t="s">
        <v>58</v>
      </c>
      <c s="7" t="s">
        <v>2068</v>
      </c>
      <c s="7" t="s">
        <v>73</v>
      </c>
      <c s="10">
        <v>11</v>
      </c>
      <c s="14"/>
      <c s="13">
        <f>ROUND((H15*G15),2)</f>
      </c>
      <c r="O15">
        <f>rekapitulace!H8</f>
      </c>
      <c>
        <f>O15/100*I15</f>
      </c>
    </row>
    <row r="16" spans="5:5" ht="204">
      <c r="E16" s="15" t="s">
        <v>2024</v>
      </c>
    </row>
    <row r="17" spans="5:5" ht="280.5">
      <c r="E17" s="15" t="s">
        <v>1377</v>
      </c>
    </row>
    <row r="18" spans="1:16" ht="12.75">
      <c r="A18" s="7">
        <v>3</v>
      </c>
      <c s="7" t="s">
        <v>46</v>
      </c>
      <c s="7" t="s">
        <v>660</v>
      </c>
      <c s="7" t="s">
        <v>58</v>
      </c>
      <c s="7" t="s">
        <v>1998</v>
      </c>
      <c s="7" t="s">
        <v>73</v>
      </c>
      <c s="10">
        <v>11</v>
      </c>
      <c s="14"/>
      <c s="13">
        <f>ROUND((H18*G18),2)</f>
      </c>
      <c r="O18">
        <f>rekapitulace!H8</f>
      </c>
      <c>
        <f>O18/100*I18</f>
      </c>
    </row>
    <row r="19" spans="5:5" ht="204">
      <c r="E19" s="15" t="s">
        <v>2024</v>
      </c>
    </row>
    <row r="20" spans="5:5" ht="178.5">
      <c r="E20" s="15" t="s">
        <v>1193</v>
      </c>
    </row>
    <row r="21" spans="1:16" ht="12.75">
      <c r="A21" s="7">
        <v>4</v>
      </c>
      <c s="7" t="s">
        <v>46</v>
      </c>
      <c s="7" t="s">
        <v>1999</v>
      </c>
      <c s="7" t="s">
        <v>86</v>
      </c>
      <c s="7" t="s">
        <v>2070</v>
      </c>
      <c s="7" t="s">
        <v>49</v>
      </c>
      <c s="10">
        <v>1</v>
      </c>
      <c s="14"/>
      <c s="13">
        <f>ROUND((H21*G21),2)</f>
      </c>
      <c r="O21">
        <f>rekapitulace!H8</f>
      </c>
      <c>
        <f>O21/100*I21</f>
      </c>
    </row>
    <row r="22" spans="5:5" ht="25.5">
      <c r="E22" s="15" t="s">
        <v>50</v>
      </c>
    </row>
    <row r="23" spans="5:5" ht="216.75">
      <c r="E23" s="15" t="s">
        <v>2001</v>
      </c>
    </row>
    <row r="24" spans="1:16" ht="12.75">
      <c r="A24" s="7">
        <v>5</v>
      </c>
      <c s="7" t="s">
        <v>46</v>
      </c>
      <c s="7" t="s">
        <v>2026</v>
      </c>
      <c s="7" t="s">
        <v>58</v>
      </c>
      <c s="7" t="s">
        <v>2071</v>
      </c>
      <c s="7" t="s">
        <v>73</v>
      </c>
      <c s="10">
        <v>1</v>
      </c>
      <c s="14"/>
      <c s="13">
        <f>ROUND((H24*G24),2)</f>
      </c>
      <c r="O24">
        <f>rekapitulace!H8</f>
      </c>
      <c>
        <f>O24/100*I24</f>
      </c>
    </row>
    <row r="25" spans="5:5" ht="38.25">
      <c r="E25" s="15" t="s">
        <v>2083</v>
      </c>
    </row>
    <row r="26" spans="5:5" ht="280.5">
      <c r="E26" s="15" t="s">
        <v>1377</v>
      </c>
    </row>
    <row r="27" spans="1:16" ht="12.75">
      <c r="A27" s="7">
        <v>6</v>
      </c>
      <c s="7" t="s">
        <v>46</v>
      </c>
      <c s="7" t="s">
        <v>1384</v>
      </c>
      <c s="7" t="s">
        <v>58</v>
      </c>
      <c s="7" t="s">
        <v>2029</v>
      </c>
      <c s="7" t="s">
        <v>73</v>
      </c>
      <c s="10">
        <v>1</v>
      </c>
      <c s="14"/>
      <c s="13">
        <f>ROUND((H27*G27),2)</f>
      </c>
      <c r="O27">
        <f>rekapitulace!H8</f>
      </c>
      <c>
        <f>O27/100*I27</f>
      </c>
    </row>
    <row r="28" spans="5:5" ht="38.25">
      <c r="E28" s="15" t="s">
        <v>2083</v>
      </c>
    </row>
    <row r="29" spans="5:5" ht="178.5">
      <c r="E29" s="15" t="s">
        <v>1193</v>
      </c>
    </row>
    <row r="30" spans="1:16" ht="12.75">
      <c r="A30" s="7">
        <v>7</v>
      </c>
      <c s="7" t="s">
        <v>46</v>
      </c>
      <c s="7" t="s">
        <v>2030</v>
      </c>
      <c s="7" t="s">
        <v>86</v>
      </c>
      <c s="7" t="s">
        <v>2073</v>
      </c>
      <c s="7" t="s">
        <v>49</v>
      </c>
      <c s="10">
        <v>1</v>
      </c>
      <c s="14"/>
      <c s="13">
        <f>ROUND((H30*G30),2)</f>
      </c>
      <c r="O30">
        <f>rekapitulace!H8</f>
      </c>
      <c>
        <f>O30/100*I30</f>
      </c>
    </row>
    <row r="31" spans="5:5" ht="25.5">
      <c r="E31" s="15" t="s">
        <v>50</v>
      </c>
    </row>
    <row r="32" spans="5:5" ht="216.75">
      <c r="E32" s="15" t="s">
        <v>2001</v>
      </c>
    </row>
    <row r="33" spans="1:16" ht="12.75">
      <c r="A33" s="7">
        <v>8</v>
      </c>
      <c s="7" t="s">
        <v>46</v>
      </c>
      <c s="7" t="s">
        <v>2032</v>
      </c>
      <c s="7" t="s">
        <v>58</v>
      </c>
      <c s="7" t="s">
        <v>2033</v>
      </c>
      <c s="7" t="s">
        <v>117</v>
      </c>
      <c s="10">
        <v>158.25</v>
      </c>
      <c s="14"/>
      <c s="13">
        <f>ROUND((H33*G33),2)</f>
      </c>
      <c r="O33">
        <f>rekapitulace!H8</f>
      </c>
      <c>
        <f>O33/100*I33</f>
      </c>
    </row>
    <row r="34" spans="5:5" ht="38.25">
      <c r="E34" s="15" t="s">
        <v>2084</v>
      </c>
    </row>
    <row r="35" spans="5:5" ht="114.75">
      <c r="E35" s="15" t="s">
        <v>2035</v>
      </c>
    </row>
    <row r="36" spans="1:16" ht="12.75">
      <c r="A36" s="7">
        <v>9</v>
      </c>
      <c s="7" t="s">
        <v>46</v>
      </c>
      <c s="7" t="s">
        <v>2036</v>
      </c>
      <c s="7" t="s">
        <v>58</v>
      </c>
      <c s="7" t="s">
        <v>2037</v>
      </c>
      <c s="7" t="s">
        <v>117</v>
      </c>
      <c s="10">
        <v>158.25</v>
      </c>
      <c s="14"/>
      <c s="13">
        <f>ROUND((H36*G36),2)</f>
      </c>
      <c r="O36">
        <f>rekapitulace!H8</f>
      </c>
      <c>
        <f>O36/100*I36</f>
      </c>
    </row>
    <row r="37" spans="5:5" ht="38.25">
      <c r="E37" s="15" t="s">
        <v>2084</v>
      </c>
    </row>
    <row r="38" spans="5:5" ht="165.75">
      <c r="E38" s="15" t="s">
        <v>2038</v>
      </c>
    </row>
    <row r="39" spans="1:16" ht="12.75">
      <c r="A39" s="7">
        <v>10</v>
      </c>
      <c s="7" t="s">
        <v>46</v>
      </c>
      <c s="7" t="s">
        <v>2039</v>
      </c>
      <c s="7" t="s">
        <v>58</v>
      </c>
      <c s="7" t="s">
        <v>2085</v>
      </c>
      <c s="7" t="s">
        <v>73</v>
      </c>
      <c s="10">
        <v>3</v>
      </c>
      <c s="14"/>
      <c s="13">
        <f>ROUND((H39*G39),2)</f>
      </c>
      <c r="O39">
        <f>rekapitulace!H8</f>
      </c>
      <c>
        <f>O39/100*I39</f>
      </c>
    </row>
    <row r="40" spans="5:5" ht="25.5">
      <c r="E40" s="15" t="s">
        <v>600</v>
      </c>
    </row>
    <row r="41" spans="5:5" ht="409.5">
      <c r="E41" s="15" t="s">
        <v>2004</v>
      </c>
    </row>
    <row r="42" spans="1:16" ht="12.75">
      <c r="A42" s="7">
        <v>11</v>
      </c>
      <c s="7" t="s">
        <v>46</v>
      </c>
      <c s="7" t="s">
        <v>2041</v>
      </c>
      <c s="7" t="s">
        <v>58</v>
      </c>
      <c s="7" t="s">
        <v>2042</v>
      </c>
      <c s="7" t="s">
        <v>73</v>
      </c>
      <c s="10">
        <v>3</v>
      </c>
      <c s="14"/>
      <c s="13">
        <f>ROUND((H42*G42),2)</f>
      </c>
      <c r="O42">
        <f>rekapitulace!H8</f>
      </c>
      <c>
        <f>O42/100*I42</f>
      </c>
    </row>
    <row r="43" spans="5:5" ht="25.5">
      <c r="E43" s="15" t="s">
        <v>600</v>
      </c>
    </row>
    <row r="44" spans="5:5" ht="153">
      <c r="E44" s="15" t="s">
        <v>2007</v>
      </c>
    </row>
    <row r="45" spans="1:16" ht="12.75">
      <c r="A45" s="7">
        <v>12</v>
      </c>
      <c s="7" t="s">
        <v>46</v>
      </c>
      <c s="7" t="s">
        <v>2043</v>
      </c>
      <c s="7" t="s">
        <v>86</v>
      </c>
      <c s="7" t="s">
        <v>2086</v>
      </c>
      <c s="7" t="s">
        <v>49</v>
      </c>
      <c s="10">
        <v>1</v>
      </c>
      <c s="14"/>
      <c s="13">
        <f>ROUND((H45*G45),2)</f>
      </c>
      <c r="O45">
        <f>rekapitulace!H8</f>
      </c>
      <c>
        <f>O45/100*I45</f>
      </c>
    </row>
    <row r="46" spans="5:5" ht="25.5">
      <c r="E46" s="15" t="s">
        <v>50</v>
      </c>
    </row>
    <row r="47" spans="5:5" ht="191.25">
      <c r="E47" s="15" t="s">
        <v>2010</v>
      </c>
    </row>
    <row r="48" spans="1:16" ht="12.75">
      <c r="A48" s="7">
        <v>13</v>
      </c>
      <c s="7" t="s">
        <v>46</v>
      </c>
      <c s="7" t="s">
        <v>2045</v>
      </c>
      <c s="7" t="s">
        <v>58</v>
      </c>
      <c s="7" t="s">
        <v>2087</v>
      </c>
      <c s="7" t="s">
        <v>73</v>
      </c>
      <c s="10">
        <v>1</v>
      </c>
      <c s="14"/>
      <c s="13">
        <f>ROUND((H48*G48),2)</f>
      </c>
      <c r="O48">
        <f>rekapitulace!H8</f>
      </c>
      <c>
        <f>O48/100*I48</f>
      </c>
    </row>
    <row r="49" spans="5:5" ht="25.5">
      <c r="E49" s="15" t="s">
        <v>50</v>
      </c>
    </row>
    <row r="50" spans="5:5" ht="409.5">
      <c r="E50" s="15" t="s">
        <v>2004</v>
      </c>
    </row>
    <row r="51" spans="1:16" ht="12.75">
      <c r="A51" s="7">
        <v>14</v>
      </c>
      <c s="7" t="s">
        <v>46</v>
      </c>
      <c s="7" t="s">
        <v>2047</v>
      </c>
      <c s="7" t="s">
        <v>58</v>
      </c>
      <c s="7" t="s">
        <v>2088</v>
      </c>
      <c s="7" t="s">
        <v>73</v>
      </c>
      <c s="10">
        <v>1</v>
      </c>
      <c s="14"/>
      <c s="13">
        <f>ROUND((H51*G51),2)</f>
      </c>
      <c r="O51">
        <f>rekapitulace!H8</f>
      </c>
      <c>
        <f>O51/100*I51</f>
      </c>
    </row>
    <row r="52" spans="5:5" ht="25.5">
      <c r="E52" s="15" t="s">
        <v>50</v>
      </c>
    </row>
    <row r="53" spans="5:5" ht="153">
      <c r="E53" s="15" t="s">
        <v>2007</v>
      </c>
    </row>
    <row r="54" spans="1:16" ht="12.75">
      <c r="A54" s="7">
        <v>15</v>
      </c>
      <c s="7" t="s">
        <v>46</v>
      </c>
      <c s="7" t="s">
        <v>2049</v>
      </c>
      <c s="7" t="s">
        <v>86</v>
      </c>
      <c s="7" t="s">
        <v>2089</v>
      </c>
      <c s="7" t="s">
        <v>49</v>
      </c>
      <c s="10">
        <v>1</v>
      </c>
      <c s="14"/>
      <c s="13">
        <f>ROUND((H54*G54),2)</f>
      </c>
      <c r="O54">
        <f>rekapitulace!H8</f>
      </c>
      <c>
        <f>O54/100*I54</f>
      </c>
    </row>
    <row r="55" spans="5:5" ht="25.5">
      <c r="E55" s="15" t="s">
        <v>50</v>
      </c>
    </row>
    <row r="56" spans="5:5" ht="191.25">
      <c r="E56" s="15" t="s">
        <v>2010</v>
      </c>
    </row>
    <row r="57" spans="1:16" ht="12.75">
      <c r="A57" s="7">
        <v>16</v>
      </c>
      <c s="7" t="s">
        <v>46</v>
      </c>
      <c s="7" t="s">
        <v>2051</v>
      </c>
      <c s="7" t="s">
        <v>58</v>
      </c>
      <c s="7" t="s">
        <v>2078</v>
      </c>
      <c s="7" t="s">
        <v>73</v>
      </c>
      <c s="10">
        <v>58</v>
      </c>
      <c s="14"/>
      <c s="13">
        <f>ROUND((H57*G57),2)</f>
      </c>
      <c r="O57">
        <f>rekapitulace!H8</f>
      </c>
      <c>
        <f>O57/100*I57</f>
      </c>
    </row>
    <row r="58" spans="5:5" ht="25.5">
      <c r="E58" s="15" t="s">
        <v>2090</v>
      </c>
    </row>
    <row r="59" spans="5:5" ht="369.75">
      <c r="E59" s="15" t="s">
        <v>2013</v>
      </c>
    </row>
    <row r="60" spans="1:16" ht="12.75">
      <c r="A60" s="7">
        <v>17</v>
      </c>
      <c s="7" t="s">
        <v>46</v>
      </c>
      <c s="7" t="s">
        <v>2054</v>
      </c>
      <c s="7" t="s">
        <v>58</v>
      </c>
      <c s="7" t="s">
        <v>2055</v>
      </c>
      <c s="7" t="s">
        <v>73</v>
      </c>
      <c s="10">
        <v>58</v>
      </c>
      <c s="14"/>
      <c s="13">
        <f>ROUND((H60*G60),2)</f>
      </c>
      <c r="O60">
        <f>rekapitulace!H8</f>
      </c>
      <c>
        <f>O60/100*I60</f>
      </c>
    </row>
    <row r="61" spans="5:5" ht="25.5">
      <c r="E61" s="15" t="s">
        <v>2090</v>
      </c>
    </row>
    <row r="62" spans="5:5" ht="153">
      <c r="E62" s="15" t="s">
        <v>2007</v>
      </c>
    </row>
    <row r="63" spans="1:16" ht="12.75">
      <c r="A63" s="7">
        <v>18</v>
      </c>
      <c s="7" t="s">
        <v>46</v>
      </c>
      <c s="7" t="s">
        <v>2056</v>
      </c>
      <c s="7" t="s">
        <v>86</v>
      </c>
      <c s="7" t="s">
        <v>2079</v>
      </c>
      <c s="7" t="s">
        <v>49</v>
      </c>
      <c s="10">
        <v>1</v>
      </c>
      <c s="14"/>
      <c s="13">
        <f>ROUND((H63*G63),2)</f>
      </c>
      <c r="O63">
        <f>rekapitulace!H8</f>
      </c>
      <c>
        <f>O63/100*I63</f>
      </c>
    </row>
    <row r="64" spans="5:5" ht="25.5">
      <c r="E64" s="15" t="s">
        <v>50</v>
      </c>
    </row>
    <row r="65" spans="5:5" ht="191.25">
      <c r="E65" s="15" t="s">
        <v>2010</v>
      </c>
    </row>
    <row r="66" spans="1:16" ht="12.75">
      <c r="A66" s="7">
        <v>19</v>
      </c>
      <c s="7" t="s">
        <v>46</v>
      </c>
      <c s="7" t="s">
        <v>2058</v>
      </c>
      <c s="7" t="s">
        <v>58</v>
      </c>
      <c s="7" t="s">
        <v>2091</v>
      </c>
      <c s="7" t="s">
        <v>73</v>
      </c>
      <c s="10">
        <v>95</v>
      </c>
      <c s="14"/>
      <c s="13">
        <f>ROUND((H66*G66),2)</f>
      </c>
      <c r="O66">
        <f>rekapitulace!H8</f>
      </c>
      <c>
        <f>O66/100*I66</f>
      </c>
    </row>
    <row r="67" spans="5:5" ht="25.5">
      <c r="E67" s="15" t="s">
        <v>2092</v>
      </c>
    </row>
    <row r="68" spans="5:5" ht="369.75">
      <c r="E68" s="15" t="s">
        <v>2013</v>
      </c>
    </row>
    <row r="69" spans="1:16" ht="12.75">
      <c r="A69" s="7">
        <v>20</v>
      </c>
      <c s="7" t="s">
        <v>46</v>
      </c>
      <c s="7" t="s">
        <v>2061</v>
      </c>
      <c s="7" t="s">
        <v>58</v>
      </c>
      <c s="7" t="s">
        <v>2062</v>
      </c>
      <c s="7" t="s">
        <v>73</v>
      </c>
      <c s="10">
        <v>95</v>
      </c>
      <c s="14"/>
      <c s="13">
        <f>ROUND((H69*G69),2)</f>
      </c>
      <c r="O69">
        <f>rekapitulace!H8</f>
      </c>
      <c>
        <f>O69/100*I69</f>
      </c>
    </row>
    <row r="70" spans="5:5" ht="25.5">
      <c r="E70" s="15" t="s">
        <v>2092</v>
      </c>
    </row>
    <row r="71" spans="5:5" ht="153">
      <c r="E71" s="15" t="s">
        <v>2007</v>
      </c>
    </row>
    <row r="72" spans="1:16" ht="12.75">
      <c r="A72" s="7">
        <v>21</v>
      </c>
      <c s="7" t="s">
        <v>46</v>
      </c>
      <c s="7" t="s">
        <v>2063</v>
      </c>
      <c s="7" t="s">
        <v>86</v>
      </c>
      <c s="7" t="s">
        <v>2093</v>
      </c>
      <c s="7" t="s">
        <v>49</v>
      </c>
      <c s="10">
        <v>1</v>
      </c>
      <c s="14"/>
      <c s="13">
        <f>ROUND((H72*G72),2)</f>
      </c>
      <c r="O72">
        <f>rekapitulace!H8</f>
      </c>
      <c>
        <f>O72/100*I72</f>
      </c>
    </row>
    <row r="73" spans="5:5" ht="25.5">
      <c r="E73" s="15" t="s">
        <v>50</v>
      </c>
    </row>
    <row r="74" spans="5:5" ht="216.75">
      <c r="E74" s="15" t="s">
        <v>2065</v>
      </c>
    </row>
    <row r="75" spans="1:16" ht="12.75" customHeight="1">
      <c r="A75" s="16"/>
      <c s="16"/>
      <c s="16" t="s">
        <v>43</v>
      </c>
      <c s="16"/>
      <c s="16" t="s">
        <v>204</v>
      </c>
      <c s="16"/>
      <c s="16"/>
      <c s="16"/>
      <c s="16">
        <f>SUM(I12:I74)</f>
      </c>
      <c r="P75">
        <f>ROUND(SUM(P12:P74),2)</f>
      </c>
    </row>
    <row r="77" spans="1:16" ht="12.75" customHeight="1">
      <c r="A77" s="16"/>
      <c s="16"/>
      <c s="16"/>
      <c s="16"/>
      <c s="16" t="s">
        <v>105</v>
      </c>
      <c s="16"/>
      <c s="16"/>
      <c s="16"/>
      <c s="16">
        <f>+I75</f>
      </c>
      <c r="P77">
        <f>+P75</f>
      </c>
    </row>
    <row r="79" spans="1:9" ht="12.75" customHeight="1">
      <c r="A79" s="9" t="s">
        <v>106</v>
      </c>
      <c s="9"/>
      <c s="9"/>
      <c s="9"/>
      <c s="9"/>
      <c s="9"/>
      <c s="9"/>
      <c s="9"/>
      <c s="9"/>
    </row>
    <row r="80" spans="1:9" ht="12.75" customHeight="1">
      <c r="A80" s="9"/>
      <c s="9"/>
      <c s="9"/>
      <c s="9"/>
      <c s="9" t="s">
        <v>107</v>
      </c>
      <c s="9"/>
      <c s="9"/>
      <c s="9"/>
      <c s="9"/>
    </row>
    <row r="81" spans="1:16" ht="12.75" customHeight="1">
      <c r="A81" s="16"/>
      <c s="16"/>
      <c s="16"/>
      <c s="16"/>
      <c s="16" t="s">
        <v>108</v>
      </c>
      <c s="16"/>
      <c s="16"/>
      <c s="16"/>
      <c s="16">
        <v>0</v>
      </c>
      <c r="P81">
        <v>0</v>
      </c>
    </row>
    <row r="82" spans="1:9" ht="12.75" customHeight="1">
      <c r="A82" s="16"/>
      <c s="16"/>
      <c s="16"/>
      <c s="16"/>
      <c s="16" t="s">
        <v>109</v>
      </c>
      <c s="16"/>
      <c s="16"/>
      <c s="16"/>
      <c s="16"/>
    </row>
    <row r="83" spans="1:16" ht="12.75" customHeight="1">
      <c r="A83" s="16"/>
      <c s="16"/>
      <c s="16"/>
      <c s="16"/>
      <c s="16" t="s">
        <v>110</v>
      </c>
      <c s="16"/>
      <c s="16"/>
      <c s="16"/>
      <c s="16">
        <v>0</v>
      </c>
      <c r="P83">
        <v>0</v>
      </c>
    </row>
    <row r="84" spans="1:16" ht="12.75" customHeight="1">
      <c r="A84" s="16"/>
      <c s="16"/>
      <c s="16"/>
      <c s="16"/>
      <c s="16" t="s">
        <v>111</v>
      </c>
      <c s="16"/>
      <c s="16"/>
      <c s="16"/>
      <c s="16">
        <f>I81+I83</f>
      </c>
      <c r="P84">
        <f>P81+P83</f>
      </c>
    </row>
    <row r="86" spans="1:16" ht="12.75" customHeight="1">
      <c r="A86" s="16"/>
      <c s="16"/>
      <c s="16"/>
      <c s="16"/>
      <c s="16" t="s">
        <v>111</v>
      </c>
      <c s="16"/>
      <c s="16"/>
      <c s="16"/>
      <c s="16">
        <f>I77+I84</f>
      </c>
      <c r="P86">
        <f>P77+P84</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32.xml><?xml version="1.0" encoding="utf-8"?>
<worksheet xmlns="http://schemas.openxmlformats.org/spreadsheetml/2006/main" xmlns:r="http://schemas.openxmlformats.org/officeDocument/2006/relationships">
  <sheetPr>
    <pageSetUpPr fitToPage="1"/>
  </sheetPr>
  <dimension ref="A1:P104"/>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1988</v>
      </c>
      <c s="5"/>
      <c s="5" t="s">
        <v>1989</v>
      </c>
    </row>
    <row r="6" spans="1:5" ht="12.75" customHeight="1">
      <c r="A6" t="s">
        <v>17</v>
      </c>
      <c r="C6" s="5" t="s">
        <v>2094</v>
      </c>
      <c s="5"/>
      <c s="5" t="s">
        <v>2095</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43</v>
      </c>
      <c s="9"/>
      <c s="9" t="s">
        <v>204</v>
      </c>
      <c s="9"/>
      <c s="11"/>
      <c s="9"/>
      <c s="11"/>
    </row>
    <row r="12" spans="1:16" ht="12.75">
      <c r="A12" s="7">
        <v>1</v>
      </c>
      <c s="7" t="s">
        <v>46</v>
      </c>
      <c s="7" t="s">
        <v>2096</v>
      </c>
      <c s="7" t="s">
        <v>58</v>
      </c>
      <c s="7" t="s">
        <v>2097</v>
      </c>
      <c s="7" t="s">
        <v>207</v>
      </c>
      <c s="10">
        <v>242</v>
      </c>
      <c s="14"/>
      <c s="13">
        <f>ROUND((H12*G12),2)</f>
      </c>
      <c r="O12">
        <f>rekapitulace!H8</f>
      </c>
      <c>
        <f>O12/100*I12</f>
      </c>
    </row>
    <row r="13" spans="5:5" ht="25.5">
      <c r="E13" s="15" t="s">
        <v>2098</v>
      </c>
    </row>
    <row r="14" spans="5:5" ht="409.5">
      <c r="E14" s="15" t="s">
        <v>2099</v>
      </c>
    </row>
    <row r="15" spans="1:16" ht="12.75">
      <c r="A15" s="7">
        <v>2</v>
      </c>
      <c s="7" t="s">
        <v>46</v>
      </c>
      <c s="7" t="s">
        <v>2100</v>
      </c>
      <c s="7" t="s">
        <v>58</v>
      </c>
      <c s="7" t="s">
        <v>2101</v>
      </c>
      <c s="7" t="s">
        <v>207</v>
      </c>
      <c s="10">
        <v>242</v>
      </c>
      <c s="14"/>
      <c s="13">
        <f>ROUND((H15*G15),2)</f>
      </c>
      <c r="O15">
        <f>rekapitulace!H8</f>
      </c>
      <c>
        <f>O15/100*I15</f>
      </c>
    </row>
    <row r="16" spans="5:5" ht="25.5">
      <c r="E16" s="15" t="s">
        <v>2098</v>
      </c>
    </row>
    <row r="17" spans="5:5" ht="140.25">
      <c r="E17" s="15" t="s">
        <v>1364</v>
      </c>
    </row>
    <row r="18" spans="1:16" ht="12.75">
      <c r="A18" s="7">
        <v>3</v>
      </c>
      <c s="7" t="s">
        <v>46</v>
      </c>
      <c s="7" t="s">
        <v>2102</v>
      </c>
      <c s="7" t="s">
        <v>86</v>
      </c>
      <c s="7" t="s">
        <v>2103</v>
      </c>
      <c s="7" t="s">
        <v>49</v>
      </c>
      <c s="10">
        <v>1</v>
      </c>
      <c s="14"/>
      <c s="13">
        <f>ROUND((H18*G18),2)</f>
      </c>
      <c r="O18">
        <f>rekapitulace!H8</f>
      </c>
      <c>
        <f>O18/100*I18</f>
      </c>
    </row>
    <row r="19" spans="5:5" ht="25.5">
      <c r="E19" s="15" t="s">
        <v>50</v>
      </c>
    </row>
    <row r="20" spans="5:5" ht="204">
      <c r="E20" s="15" t="s">
        <v>2104</v>
      </c>
    </row>
    <row r="21" spans="1:16" ht="12.75">
      <c r="A21" s="7">
        <v>4</v>
      </c>
      <c s="7" t="s">
        <v>46</v>
      </c>
      <c s="7" t="s">
        <v>2020</v>
      </c>
      <c s="7" t="s">
        <v>58</v>
      </c>
      <c s="7" t="s">
        <v>2021</v>
      </c>
      <c s="7" t="s">
        <v>73</v>
      </c>
      <c s="10">
        <v>7</v>
      </c>
      <c s="14"/>
      <c s="13">
        <f>ROUND((H21*G21),2)</f>
      </c>
      <c r="O21">
        <f>rekapitulace!H8</f>
      </c>
      <c>
        <f>O21/100*I21</f>
      </c>
    </row>
    <row r="22" spans="5:5" ht="382.5">
      <c r="E22" s="15" t="s">
        <v>2105</v>
      </c>
    </row>
    <row r="23" spans="5:5" ht="318.75">
      <c r="E23" s="15" t="s">
        <v>2023</v>
      </c>
    </row>
    <row r="24" spans="1:16" ht="12.75">
      <c r="A24" s="7">
        <v>5</v>
      </c>
      <c s="7" t="s">
        <v>46</v>
      </c>
      <c s="7" t="s">
        <v>1374</v>
      </c>
      <c s="7" t="s">
        <v>58</v>
      </c>
      <c s="7" t="s">
        <v>2068</v>
      </c>
      <c s="7" t="s">
        <v>73</v>
      </c>
      <c s="10">
        <v>18</v>
      </c>
      <c s="14"/>
      <c s="13">
        <f>ROUND((H24*G24),2)</f>
      </c>
      <c r="O24">
        <f>rekapitulace!H8</f>
      </c>
      <c>
        <f>O24/100*I24</f>
      </c>
    </row>
    <row r="25" spans="5:5" ht="395.25">
      <c r="E25" s="15" t="s">
        <v>2106</v>
      </c>
    </row>
    <row r="26" spans="5:5" ht="280.5">
      <c r="E26" s="15" t="s">
        <v>1377</v>
      </c>
    </row>
    <row r="27" spans="1:16" ht="12.75">
      <c r="A27" s="7">
        <v>6</v>
      </c>
      <c s="7" t="s">
        <v>46</v>
      </c>
      <c s="7" t="s">
        <v>660</v>
      </c>
      <c s="7" t="s">
        <v>58</v>
      </c>
      <c s="7" t="s">
        <v>1998</v>
      </c>
      <c s="7" t="s">
        <v>73</v>
      </c>
      <c s="10">
        <v>18</v>
      </c>
      <c s="14"/>
      <c s="13">
        <f>ROUND((H27*G27),2)</f>
      </c>
      <c r="O27">
        <f>rekapitulace!H8</f>
      </c>
      <c>
        <f>O27/100*I27</f>
      </c>
    </row>
    <row r="28" spans="5:5" ht="395.25">
      <c r="E28" s="15" t="s">
        <v>2106</v>
      </c>
    </row>
    <row r="29" spans="5:5" ht="178.5">
      <c r="E29" s="15" t="s">
        <v>1193</v>
      </c>
    </row>
    <row r="30" spans="1:16" ht="12.75">
      <c r="A30" s="7">
        <v>7</v>
      </c>
      <c s="7" t="s">
        <v>46</v>
      </c>
      <c s="7" t="s">
        <v>1999</v>
      </c>
      <c s="7" t="s">
        <v>86</v>
      </c>
      <c s="7" t="s">
        <v>2070</v>
      </c>
      <c s="7" t="s">
        <v>49</v>
      </c>
      <c s="10">
        <v>1</v>
      </c>
      <c s="14"/>
      <c s="13">
        <f>ROUND((H30*G30),2)</f>
      </c>
      <c r="O30">
        <f>rekapitulace!H8</f>
      </c>
      <c>
        <f>O30/100*I30</f>
      </c>
    </row>
    <row r="31" spans="5:5" ht="25.5">
      <c r="E31" s="15" t="s">
        <v>50</v>
      </c>
    </row>
    <row r="32" spans="5:5" ht="216.75">
      <c r="E32" s="15" t="s">
        <v>2001</v>
      </c>
    </row>
    <row r="33" spans="1:16" ht="12.75">
      <c r="A33" s="7">
        <v>8</v>
      </c>
      <c s="7" t="s">
        <v>46</v>
      </c>
      <c s="7" t="s">
        <v>2026</v>
      </c>
      <c s="7" t="s">
        <v>58</v>
      </c>
      <c s="7" t="s">
        <v>2071</v>
      </c>
      <c s="7" t="s">
        <v>73</v>
      </c>
      <c s="10">
        <v>5</v>
      </c>
      <c s="14"/>
      <c s="13">
        <f>ROUND((H33*G33),2)</f>
      </c>
      <c r="O33">
        <f>rekapitulace!H8</f>
      </c>
      <c>
        <f>O33/100*I33</f>
      </c>
    </row>
    <row r="34" spans="5:5" ht="114.75">
      <c r="E34" s="15" t="s">
        <v>2107</v>
      </c>
    </row>
    <row r="35" spans="5:5" ht="280.5">
      <c r="E35" s="15" t="s">
        <v>1377</v>
      </c>
    </row>
    <row r="36" spans="1:16" ht="12.75">
      <c r="A36" s="7">
        <v>9</v>
      </c>
      <c s="7" t="s">
        <v>46</v>
      </c>
      <c s="7" t="s">
        <v>1384</v>
      </c>
      <c s="7" t="s">
        <v>58</v>
      </c>
      <c s="7" t="s">
        <v>2029</v>
      </c>
      <c s="7" t="s">
        <v>73</v>
      </c>
      <c s="10">
        <v>5</v>
      </c>
      <c s="14"/>
      <c s="13">
        <f>ROUND((H36*G36),2)</f>
      </c>
      <c r="O36">
        <f>rekapitulace!H8</f>
      </c>
      <c>
        <f>O36/100*I36</f>
      </c>
    </row>
    <row r="37" spans="5:5" ht="114.75">
      <c r="E37" s="15" t="s">
        <v>2107</v>
      </c>
    </row>
    <row r="38" spans="5:5" ht="178.5">
      <c r="E38" s="15" t="s">
        <v>1193</v>
      </c>
    </row>
    <row r="39" spans="1:16" ht="12.75">
      <c r="A39" s="7">
        <v>10</v>
      </c>
      <c s="7" t="s">
        <v>46</v>
      </c>
      <c s="7" t="s">
        <v>2030</v>
      </c>
      <c s="7" t="s">
        <v>86</v>
      </c>
      <c s="7" t="s">
        <v>2073</v>
      </c>
      <c s="7" t="s">
        <v>49</v>
      </c>
      <c s="10">
        <v>1</v>
      </c>
      <c s="14"/>
      <c s="13">
        <f>ROUND((H39*G39),2)</f>
      </c>
      <c r="O39">
        <f>rekapitulace!H8</f>
      </c>
      <c>
        <f>O39/100*I39</f>
      </c>
    </row>
    <row r="40" spans="5:5" ht="25.5">
      <c r="E40" s="15" t="s">
        <v>50</v>
      </c>
    </row>
    <row r="41" spans="5:5" ht="216.75">
      <c r="E41" s="15" t="s">
        <v>2001</v>
      </c>
    </row>
    <row r="42" spans="1:16" ht="12.75">
      <c r="A42" s="7">
        <v>11</v>
      </c>
      <c s="7" t="s">
        <v>46</v>
      </c>
      <c s="7" t="s">
        <v>2032</v>
      </c>
      <c s="7" t="s">
        <v>58</v>
      </c>
      <c s="7" t="s">
        <v>2033</v>
      </c>
      <c s="7" t="s">
        <v>117</v>
      </c>
      <c s="10">
        <v>36.375</v>
      </c>
      <c s="14"/>
      <c s="13">
        <f>ROUND((H42*G42),2)</f>
      </c>
      <c r="O42">
        <f>rekapitulace!H8</f>
      </c>
      <c>
        <f>O42/100*I42</f>
      </c>
    </row>
    <row r="43" spans="5:5" ht="38.25">
      <c r="E43" s="15" t="s">
        <v>2108</v>
      </c>
    </row>
    <row r="44" spans="5:5" ht="114.75">
      <c r="E44" s="15" t="s">
        <v>2035</v>
      </c>
    </row>
    <row r="45" spans="1:16" ht="12.75">
      <c r="A45" s="7">
        <v>12</v>
      </c>
      <c s="7" t="s">
        <v>46</v>
      </c>
      <c s="7" t="s">
        <v>2036</v>
      </c>
      <c s="7" t="s">
        <v>58</v>
      </c>
      <c s="7" t="s">
        <v>2037</v>
      </c>
      <c s="7" t="s">
        <v>117</v>
      </c>
      <c s="10">
        <v>36.375</v>
      </c>
      <c s="14"/>
      <c s="13">
        <f>ROUND((H45*G45),2)</f>
      </c>
      <c r="O45">
        <f>rekapitulace!H8</f>
      </c>
      <c>
        <f>O45/100*I45</f>
      </c>
    </row>
    <row r="46" spans="5:5" ht="38.25">
      <c r="E46" s="15" t="s">
        <v>2108</v>
      </c>
    </row>
    <row r="47" spans="5:5" ht="165.75">
      <c r="E47" s="15" t="s">
        <v>2038</v>
      </c>
    </row>
    <row r="48" spans="1:16" ht="12.75">
      <c r="A48" s="7">
        <v>13</v>
      </c>
      <c s="7" t="s">
        <v>46</v>
      </c>
      <c s="7" t="s">
        <v>2039</v>
      </c>
      <c s="7" t="s">
        <v>58</v>
      </c>
      <c s="7" t="s">
        <v>2109</v>
      </c>
      <c s="7" t="s">
        <v>73</v>
      </c>
      <c s="10">
        <v>2</v>
      </c>
      <c s="14"/>
      <c s="13">
        <f>ROUND((H48*G48),2)</f>
      </c>
      <c r="O48">
        <f>rekapitulace!H8</f>
      </c>
      <c>
        <f>O48/100*I48</f>
      </c>
    </row>
    <row r="49" spans="5:5" ht="25.5">
      <c r="E49" s="15" t="s">
        <v>76</v>
      </c>
    </row>
    <row r="50" spans="5:5" ht="409.5">
      <c r="E50" s="15" t="s">
        <v>2004</v>
      </c>
    </row>
    <row r="51" spans="1:16" ht="12.75">
      <c r="A51" s="7">
        <v>14</v>
      </c>
      <c s="7" t="s">
        <v>46</v>
      </c>
      <c s="7" t="s">
        <v>2041</v>
      </c>
      <c s="7" t="s">
        <v>58</v>
      </c>
      <c s="7" t="s">
        <v>2110</v>
      </c>
      <c s="7" t="s">
        <v>73</v>
      </c>
      <c s="10">
        <v>2</v>
      </c>
      <c s="14"/>
      <c s="13">
        <f>ROUND((H51*G51),2)</f>
      </c>
      <c r="O51">
        <f>rekapitulace!H8</f>
      </c>
      <c>
        <f>O51/100*I51</f>
      </c>
    </row>
    <row r="52" spans="5:5" ht="25.5">
      <c r="E52" s="15" t="s">
        <v>76</v>
      </c>
    </row>
    <row r="53" spans="5:5" ht="153">
      <c r="E53" s="15" t="s">
        <v>2007</v>
      </c>
    </row>
    <row r="54" spans="1:16" ht="12.75">
      <c r="A54" s="7">
        <v>15</v>
      </c>
      <c s="7" t="s">
        <v>46</v>
      </c>
      <c s="7" t="s">
        <v>2043</v>
      </c>
      <c s="7" t="s">
        <v>86</v>
      </c>
      <c s="7" t="s">
        <v>2111</v>
      </c>
      <c s="7" t="s">
        <v>49</v>
      </c>
      <c s="10">
        <v>1</v>
      </c>
      <c s="14"/>
      <c s="13">
        <f>ROUND((H54*G54),2)</f>
      </c>
      <c r="O54">
        <f>rekapitulace!H8</f>
      </c>
      <c>
        <f>O54/100*I54</f>
      </c>
    </row>
    <row r="55" spans="5:5" ht="25.5">
      <c r="E55" s="15" t="s">
        <v>50</v>
      </c>
    </row>
    <row r="56" spans="5:5" ht="191.25">
      <c r="E56" s="15" t="s">
        <v>2010</v>
      </c>
    </row>
    <row r="57" spans="1:16" ht="12.75">
      <c r="A57" s="7">
        <v>16</v>
      </c>
      <c s="7" t="s">
        <v>46</v>
      </c>
      <c s="7" t="s">
        <v>2002</v>
      </c>
      <c s="7" t="s">
        <v>58</v>
      </c>
      <c s="7" t="s">
        <v>2112</v>
      </c>
      <c s="7" t="s">
        <v>73</v>
      </c>
      <c s="10">
        <v>3</v>
      </c>
      <c s="14"/>
      <c s="13">
        <f>ROUND((H57*G57),2)</f>
      </c>
      <c r="O57">
        <f>rekapitulace!H8</f>
      </c>
      <c>
        <f>O57/100*I57</f>
      </c>
    </row>
    <row r="58" spans="5:5" ht="25.5">
      <c r="E58" s="15" t="s">
        <v>600</v>
      </c>
    </row>
    <row r="59" spans="5:5" ht="409.5">
      <c r="E59" s="15" t="s">
        <v>2004</v>
      </c>
    </row>
    <row r="60" spans="1:16" ht="12.75">
      <c r="A60" s="7">
        <v>17</v>
      </c>
      <c s="7" t="s">
        <v>46</v>
      </c>
      <c s="7" t="s">
        <v>2005</v>
      </c>
      <c s="7" t="s">
        <v>58</v>
      </c>
      <c s="7" t="s">
        <v>2113</v>
      </c>
      <c s="7" t="s">
        <v>73</v>
      </c>
      <c s="10">
        <v>3</v>
      </c>
      <c s="14"/>
      <c s="13">
        <f>ROUND((H60*G60),2)</f>
      </c>
      <c r="O60">
        <f>rekapitulace!H8</f>
      </c>
      <c>
        <f>O60/100*I60</f>
      </c>
    </row>
    <row r="61" spans="5:5" ht="25.5">
      <c r="E61" s="15" t="s">
        <v>600</v>
      </c>
    </row>
    <row r="62" spans="5:5" ht="153">
      <c r="E62" s="15" t="s">
        <v>2007</v>
      </c>
    </row>
    <row r="63" spans="1:16" ht="12.75">
      <c r="A63" s="7">
        <v>18</v>
      </c>
      <c s="7" t="s">
        <v>46</v>
      </c>
      <c s="7" t="s">
        <v>2008</v>
      </c>
      <c s="7" t="s">
        <v>86</v>
      </c>
      <c s="7" t="s">
        <v>2114</v>
      </c>
      <c s="7" t="s">
        <v>49</v>
      </c>
      <c s="10">
        <v>1</v>
      </c>
      <c s="14"/>
      <c s="13">
        <f>ROUND((H63*G63),2)</f>
      </c>
      <c r="O63">
        <f>rekapitulace!H8</f>
      </c>
      <c>
        <f>O63/100*I63</f>
      </c>
    </row>
    <row r="64" spans="5:5" ht="25.5">
      <c r="E64" s="15" t="s">
        <v>50</v>
      </c>
    </row>
    <row r="65" spans="5:5" ht="191.25">
      <c r="E65" s="15" t="s">
        <v>2010</v>
      </c>
    </row>
    <row r="66" spans="1:16" ht="12.75">
      <c r="A66" s="7">
        <v>19</v>
      </c>
      <c s="7" t="s">
        <v>46</v>
      </c>
      <c s="7" t="s">
        <v>2045</v>
      </c>
      <c s="7" t="s">
        <v>58</v>
      </c>
      <c s="7" t="s">
        <v>2075</v>
      </c>
      <c s="7" t="s">
        <v>73</v>
      </c>
      <c s="10">
        <v>2</v>
      </c>
      <c s="14"/>
      <c s="13">
        <f>ROUND((H66*G66),2)</f>
      </c>
      <c r="O66">
        <f>rekapitulace!H8</f>
      </c>
      <c>
        <f>O66/100*I66</f>
      </c>
    </row>
    <row r="67" spans="5:5" ht="25.5">
      <c r="E67" s="15" t="s">
        <v>76</v>
      </c>
    </row>
    <row r="68" spans="5:5" ht="409.5">
      <c r="E68" s="15" t="s">
        <v>2004</v>
      </c>
    </row>
    <row r="69" spans="1:16" ht="12.75">
      <c r="A69" s="7">
        <v>20</v>
      </c>
      <c s="7" t="s">
        <v>46</v>
      </c>
      <c s="7" t="s">
        <v>2047</v>
      </c>
      <c s="7" t="s">
        <v>58</v>
      </c>
      <c s="7" t="s">
        <v>2076</v>
      </c>
      <c s="7" t="s">
        <v>73</v>
      </c>
      <c s="10">
        <v>2</v>
      </c>
      <c s="14"/>
      <c s="13">
        <f>ROUND((H69*G69),2)</f>
      </c>
      <c r="O69">
        <f>rekapitulace!H8</f>
      </c>
      <c>
        <f>O69/100*I69</f>
      </c>
    </row>
    <row r="70" spans="5:5" ht="25.5">
      <c r="E70" s="15" t="s">
        <v>76</v>
      </c>
    </row>
    <row r="71" spans="5:5" ht="153">
      <c r="E71" s="15" t="s">
        <v>2007</v>
      </c>
    </row>
    <row r="72" spans="1:16" ht="12.75">
      <c r="A72" s="7">
        <v>21</v>
      </c>
      <c s="7" t="s">
        <v>46</v>
      </c>
      <c s="7" t="s">
        <v>2049</v>
      </c>
      <c s="7" t="s">
        <v>86</v>
      </c>
      <c s="7" t="s">
        <v>2077</v>
      </c>
      <c s="7" t="s">
        <v>49</v>
      </c>
      <c s="10">
        <v>1</v>
      </c>
      <c s="14"/>
      <c s="13">
        <f>ROUND((H72*G72),2)</f>
      </c>
      <c r="O72">
        <f>rekapitulace!H8</f>
      </c>
      <c>
        <f>O72/100*I72</f>
      </c>
    </row>
    <row r="73" spans="5:5" ht="25.5">
      <c r="E73" s="15" t="s">
        <v>50</v>
      </c>
    </row>
    <row r="74" spans="5:5" ht="191.25">
      <c r="E74" s="15" t="s">
        <v>2010</v>
      </c>
    </row>
    <row r="75" spans="1:16" ht="12.75">
      <c r="A75" s="7">
        <v>22</v>
      </c>
      <c s="7" t="s">
        <v>46</v>
      </c>
      <c s="7" t="s">
        <v>2011</v>
      </c>
      <c s="7" t="s">
        <v>58</v>
      </c>
      <c s="7" t="s">
        <v>2115</v>
      </c>
      <c s="7" t="s">
        <v>73</v>
      </c>
      <c s="10">
        <v>3</v>
      </c>
      <c s="14"/>
      <c s="13">
        <f>ROUND((H75*G75),2)</f>
      </c>
      <c r="O75">
        <f>rekapitulace!H8</f>
      </c>
      <c>
        <f>O75/100*I75</f>
      </c>
    </row>
    <row r="76" spans="5:5" ht="25.5">
      <c r="E76" s="15" t="s">
        <v>600</v>
      </c>
    </row>
    <row r="77" spans="5:5" ht="369.75">
      <c r="E77" s="15" t="s">
        <v>2013</v>
      </c>
    </row>
    <row r="78" spans="1:16" ht="12.75">
      <c r="A78" s="7">
        <v>23</v>
      </c>
      <c s="7" t="s">
        <v>46</v>
      </c>
      <c s="7" t="s">
        <v>2014</v>
      </c>
      <c s="7" t="s">
        <v>58</v>
      </c>
      <c s="7" t="s">
        <v>2116</v>
      </c>
      <c s="7" t="s">
        <v>73</v>
      </c>
      <c s="10">
        <v>3</v>
      </c>
      <c s="14"/>
      <c s="13">
        <f>ROUND((H78*G78),2)</f>
      </c>
      <c r="O78">
        <f>rekapitulace!H8</f>
      </c>
      <c>
        <f>O78/100*I78</f>
      </c>
    </row>
    <row r="79" spans="5:5" ht="25.5">
      <c r="E79" s="15" t="s">
        <v>600</v>
      </c>
    </row>
    <row r="80" spans="5:5" ht="153">
      <c r="E80" s="15" t="s">
        <v>2007</v>
      </c>
    </row>
    <row r="81" spans="1:16" ht="12.75">
      <c r="A81" s="7">
        <v>24</v>
      </c>
      <c s="7" t="s">
        <v>46</v>
      </c>
      <c s="7" t="s">
        <v>2016</v>
      </c>
      <c s="7" t="s">
        <v>86</v>
      </c>
      <c s="7" t="s">
        <v>2117</v>
      </c>
      <c s="7" t="s">
        <v>49</v>
      </c>
      <c s="10">
        <v>1</v>
      </c>
      <c s="14"/>
      <c s="13">
        <f>ROUND((H81*G81),2)</f>
      </c>
      <c r="O81">
        <f>rekapitulace!H8</f>
      </c>
      <c>
        <f>O81/100*I81</f>
      </c>
    </row>
    <row r="82" spans="5:5" ht="25.5">
      <c r="E82" s="15" t="s">
        <v>50</v>
      </c>
    </row>
    <row r="83" spans="5:5" ht="191.25">
      <c r="E83" s="15" t="s">
        <v>2010</v>
      </c>
    </row>
    <row r="84" spans="1:16" ht="12.75">
      <c r="A84" s="7">
        <v>25</v>
      </c>
      <c s="7" t="s">
        <v>46</v>
      </c>
      <c s="7" t="s">
        <v>2051</v>
      </c>
      <c s="7" t="s">
        <v>58</v>
      </c>
      <c s="7" t="s">
        <v>2078</v>
      </c>
      <c s="7" t="s">
        <v>73</v>
      </c>
      <c s="10">
        <v>25</v>
      </c>
      <c s="14"/>
      <c s="13">
        <f>ROUND((H84*G84),2)</f>
      </c>
      <c r="O84">
        <f>rekapitulace!H8</f>
      </c>
      <c>
        <f>O84/100*I84</f>
      </c>
    </row>
    <row r="85" spans="5:5" ht="25.5">
      <c r="E85" s="15" t="s">
        <v>1757</v>
      </c>
    </row>
    <row r="86" spans="5:5" ht="369.75">
      <c r="E86" s="15" t="s">
        <v>2013</v>
      </c>
    </row>
    <row r="87" spans="1:16" ht="12.75">
      <c r="A87" s="7">
        <v>26</v>
      </c>
      <c s="7" t="s">
        <v>46</v>
      </c>
      <c s="7" t="s">
        <v>2054</v>
      </c>
      <c s="7" t="s">
        <v>58</v>
      </c>
      <c s="7" t="s">
        <v>2055</v>
      </c>
      <c s="7" t="s">
        <v>73</v>
      </c>
      <c s="10">
        <v>25</v>
      </c>
      <c s="14"/>
      <c s="13">
        <f>ROUND((H87*G87),2)</f>
      </c>
      <c r="O87">
        <f>rekapitulace!H8</f>
      </c>
      <c>
        <f>O87/100*I87</f>
      </c>
    </row>
    <row r="88" spans="5:5" ht="25.5">
      <c r="E88" s="15" t="s">
        <v>1757</v>
      </c>
    </row>
    <row r="89" spans="5:5" ht="153">
      <c r="E89" s="15" t="s">
        <v>2007</v>
      </c>
    </row>
    <row r="90" spans="1:16" ht="12.75">
      <c r="A90" s="7">
        <v>27</v>
      </c>
      <c s="7" t="s">
        <v>46</v>
      </c>
      <c s="7" t="s">
        <v>2056</v>
      </c>
      <c s="7" t="s">
        <v>86</v>
      </c>
      <c s="7" t="s">
        <v>2079</v>
      </c>
      <c s="7" t="s">
        <v>49</v>
      </c>
      <c s="10">
        <v>1</v>
      </c>
      <c s="14"/>
      <c s="13">
        <f>ROUND((H90*G90),2)</f>
      </c>
      <c r="O90">
        <f>rekapitulace!H8</f>
      </c>
      <c>
        <f>O90/100*I90</f>
      </c>
    </row>
    <row r="91" spans="5:5" ht="25.5">
      <c r="E91" s="15" t="s">
        <v>50</v>
      </c>
    </row>
    <row r="92" spans="5:5" ht="191.25">
      <c r="E92" s="15" t="s">
        <v>2010</v>
      </c>
    </row>
    <row r="93" spans="1:16" ht="12.75" customHeight="1">
      <c r="A93" s="16"/>
      <c s="16"/>
      <c s="16" t="s">
        <v>43</v>
      </c>
      <c s="16"/>
      <c s="16" t="s">
        <v>204</v>
      </c>
      <c s="16"/>
      <c s="16"/>
      <c s="16"/>
      <c s="16">
        <f>SUM(I12:I92)</f>
      </c>
      <c r="P93">
        <f>ROUND(SUM(P12:P92),2)</f>
      </c>
    </row>
    <row r="95" spans="1:16" ht="12.75" customHeight="1">
      <c r="A95" s="16"/>
      <c s="16"/>
      <c s="16"/>
      <c s="16"/>
      <c s="16" t="s">
        <v>105</v>
      </c>
      <c s="16"/>
      <c s="16"/>
      <c s="16"/>
      <c s="16">
        <f>+I93</f>
      </c>
      <c r="P95">
        <f>+P93</f>
      </c>
    </row>
    <row r="97" spans="1:9" ht="12.75" customHeight="1">
      <c r="A97" s="9" t="s">
        <v>106</v>
      </c>
      <c s="9"/>
      <c s="9"/>
      <c s="9"/>
      <c s="9"/>
      <c s="9"/>
      <c s="9"/>
      <c s="9"/>
      <c s="9"/>
    </row>
    <row r="98" spans="1:9" ht="12.75" customHeight="1">
      <c r="A98" s="9"/>
      <c s="9"/>
      <c s="9"/>
      <c s="9"/>
      <c s="9" t="s">
        <v>107</v>
      </c>
      <c s="9"/>
      <c s="9"/>
      <c s="9"/>
      <c s="9"/>
    </row>
    <row r="99" spans="1:16" ht="12.75" customHeight="1">
      <c r="A99" s="16"/>
      <c s="16"/>
      <c s="16"/>
      <c s="16"/>
      <c s="16" t="s">
        <v>108</v>
      </c>
      <c s="16"/>
      <c s="16"/>
      <c s="16"/>
      <c s="16">
        <v>0</v>
      </c>
      <c r="P99">
        <v>0</v>
      </c>
    </row>
    <row r="100" spans="1:9" ht="12.75" customHeight="1">
      <c r="A100" s="16"/>
      <c s="16"/>
      <c s="16"/>
      <c s="16"/>
      <c s="16" t="s">
        <v>109</v>
      </c>
      <c s="16"/>
      <c s="16"/>
      <c s="16"/>
      <c s="16"/>
    </row>
    <row r="101" spans="1:16" ht="12.75" customHeight="1">
      <c r="A101" s="16"/>
      <c s="16"/>
      <c s="16"/>
      <c s="16"/>
      <c s="16" t="s">
        <v>110</v>
      </c>
      <c s="16"/>
      <c s="16"/>
      <c s="16"/>
      <c s="16">
        <v>0</v>
      </c>
      <c r="P101">
        <v>0</v>
      </c>
    </row>
    <row r="102" spans="1:16" ht="12.75" customHeight="1">
      <c r="A102" s="16"/>
      <c s="16"/>
      <c s="16"/>
      <c s="16"/>
      <c s="16" t="s">
        <v>111</v>
      </c>
      <c s="16"/>
      <c s="16"/>
      <c s="16"/>
      <c s="16">
        <f>I99+I101</f>
      </c>
      <c r="P102">
        <f>P99+P101</f>
      </c>
    </row>
    <row r="104" spans="1:16" ht="12.75" customHeight="1">
      <c r="A104" s="16"/>
      <c s="16"/>
      <c s="16"/>
      <c s="16"/>
      <c s="16" t="s">
        <v>111</v>
      </c>
      <c s="16"/>
      <c s="16"/>
      <c s="16"/>
      <c s="16">
        <f>I95+I102</f>
      </c>
      <c r="P104">
        <f>P95+P102</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33.xml><?xml version="1.0" encoding="utf-8"?>
<worksheet xmlns="http://schemas.openxmlformats.org/spreadsheetml/2006/main" xmlns:r="http://schemas.openxmlformats.org/officeDocument/2006/relationships">
  <sheetPr>
    <pageSetUpPr fitToPage="1"/>
  </sheetPr>
  <dimension ref="A1:P83"/>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1988</v>
      </c>
      <c s="5"/>
      <c s="5" t="s">
        <v>1989</v>
      </c>
    </row>
    <row r="6" spans="1:5" ht="12.75" customHeight="1">
      <c r="A6" t="s">
        <v>17</v>
      </c>
      <c r="C6" s="5" t="s">
        <v>2118</v>
      </c>
      <c s="5"/>
      <c s="5" t="s">
        <v>2119</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43</v>
      </c>
      <c s="9"/>
      <c s="9" t="s">
        <v>204</v>
      </c>
      <c s="9"/>
      <c s="11"/>
      <c s="9"/>
      <c s="11"/>
    </row>
    <row r="12" spans="1:16" ht="12.75">
      <c r="A12" s="7">
        <v>1</v>
      </c>
      <c s="7" t="s">
        <v>46</v>
      </c>
      <c s="7" t="s">
        <v>1374</v>
      </c>
      <c s="7" t="s">
        <v>58</v>
      </c>
      <c s="7" t="s">
        <v>2068</v>
      </c>
      <c s="7" t="s">
        <v>73</v>
      </c>
      <c s="10">
        <v>14</v>
      </c>
      <c s="14"/>
      <c s="13">
        <f>ROUND((H12*G12),2)</f>
      </c>
      <c r="O12">
        <f>rekapitulace!H8</f>
      </c>
      <c>
        <f>O12/100*I12</f>
      </c>
    </row>
    <row r="13" spans="5:5" ht="280.5">
      <c r="E13" s="15" t="s">
        <v>2120</v>
      </c>
    </row>
    <row r="14" spans="5:5" ht="280.5">
      <c r="E14" s="15" t="s">
        <v>1377</v>
      </c>
    </row>
    <row r="15" spans="1:16" ht="12.75">
      <c r="A15" s="7">
        <v>2</v>
      </c>
      <c s="7" t="s">
        <v>46</v>
      </c>
      <c s="7" t="s">
        <v>660</v>
      </c>
      <c s="7" t="s">
        <v>58</v>
      </c>
      <c s="7" t="s">
        <v>1998</v>
      </c>
      <c s="7" t="s">
        <v>73</v>
      </c>
      <c s="10">
        <v>14</v>
      </c>
      <c s="14"/>
      <c s="13">
        <f>ROUND((H15*G15),2)</f>
      </c>
      <c r="O15">
        <f>rekapitulace!H8</f>
      </c>
      <c>
        <f>O15/100*I15</f>
      </c>
    </row>
    <row r="16" spans="5:5" ht="280.5">
      <c r="E16" s="15" t="s">
        <v>2120</v>
      </c>
    </row>
    <row r="17" spans="5:5" ht="178.5">
      <c r="E17" s="15" t="s">
        <v>1193</v>
      </c>
    </row>
    <row r="18" spans="1:16" ht="12.75">
      <c r="A18" s="7">
        <v>3</v>
      </c>
      <c s="7" t="s">
        <v>46</v>
      </c>
      <c s="7" t="s">
        <v>1999</v>
      </c>
      <c s="7" t="s">
        <v>86</v>
      </c>
      <c s="7" t="s">
        <v>2070</v>
      </c>
      <c s="7" t="s">
        <v>49</v>
      </c>
      <c s="10">
        <v>1</v>
      </c>
      <c s="14"/>
      <c s="13">
        <f>ROUND((H18*G18),2)</f>
      </c>
      <c r="O18">
        <f>rekapitulace!H8</f>
      </c>
      <c>
        <f>O18/100*I18</f>
      </c>
    </row>
    <row r="19" spans="5:5" ht="25.5">
      <c r="E19" s="15" t="s">
        <v>50</v>
      </c>
    </row>
    <row r="20" spans="5:5" ht="216.75">
      <c r="E20" s="15" t="s">
        <v>2001</v>
      </c>
    </row>
    <row r="21" spans="1:16" ht="12.75">
      <c r="A21" s="7">
        <v>4</v>
      </c>
      <c s="7" t="s">
        <v>46</v>
      </c>
      <c s="7" t="s">
        <v>2026</v>
      </c>
      <c s="7" t="s">
        <v>58</v>
      </c>
      <c s="7" t="s">
        <v>2071</v>
      </c>
      <c s="7" t="s">
        <v>73</v>
      </c>
      <c s="10">
        <v>5</v>
      </c>
      <c s="14"/>
      <c s="13">
        <f>ROUND((H21*G21),2)</f>
      </c>
      <c r="O21">
        <f>rekapitulace!H8</f>
      </c>
      <c>
        <f>O21/100*I21</f>
      </c>
    </row>
    <row r="22" spans="5:5" ht="25.5">
      <c r="E22" s="15" t="s">
        <v>2121</v>
      </c>
    </row>
    <row r="23" spans="5:5" ht="280.5">
      <c r="E23" s="15" t="s">
        <v>1377</v>
      </c>
    </row>
    <row r="24" spans="1:16" ht="12.75">
      <c r="A24" s="7">
        <v>5</v>
      </c>
      <c s="7" t="s">
        <v>46</v>
      </c>
      <c s="7" t="s">
        <v>1384</v>
      </c>
      <c s="7" t="s">
        <v>58</v>
      </c>
      <c s="7" t="s">
        <v>2029</v>
      </c>
      <c s="7" t="s">
        <v>73</v>
      </c>
      <c s="10">
        <v>5</v>
      </c>
      <c s="14"/>
      <c s="13">
        <f>ROUND((H24*G24),2)</f>
      </c>
      <c r="O24">
        <f>rekapitulace!H8</f>
      </c>
      <c>
        <f>O24/100*I24</f>
      </c>
    </row>
    <row r="25" spans="5:5" ht="38.25">
      <c r="E25" s="15" t="s">
        <v>2122</v>
      </c>
    </row>
    <row r="26" spans="5:5" ht="178.5">
      <c r="E26" s="15" t="s">
        <v>1193</v>
      </c>
    </row>
    <row r="27" spans="1:16" ht="12.75">
      <c r="A27" s="7">
        <v>6</v>
      </c>
      <c s="7" t="s">
        <v>46</v>
      </c>
      <c s="7" t="s">
        <v>2030</v>
      </c>
      <c s="7" t="s">
        <v>86</v>
      </c>
      <c s="7" t="s">
        <v>2073</v>
      </c>
      <c s="7" t="s">
        <v>49</v>
      </c>
      <c s="10">
        <v>1</v>
      </c>
      <c s="14"/>
      <c s="13">
        <f>ROUND((H27*G27),2)</f>
      </c>
      <c r="O27">
        <f>rekapitulace!H8</f>
      </c>
      <c>
        <f>O27/100*I27</f>
      </c>
    </row>
    <row r="28" spans="5:5" ht="25.5">
      <c r="E28" s="15" t="s">
        <v>50</v>
      </c>
    </row>
    <row r="29" spans="5:5" ht="216.75">
      <c r="E29" s="15" t="s">
        <v>2001</v>
      </c>
    </row>
    <row r="30" spans="1:16" ht="12.75">
      <c r="A30" s="7">
        <v>7</v>
      </c>
      <c s="7" t="s">
        <v>46</v>
      </c>
      <c s="7" t="s">
        <v>2032</v>
      </c>
      <c s="7" t="s">
        <v>58</v>
      </c>
      <c s="7" t="s">
        <v>2033</v>
      </c>
      <c s="7" t="s">
        <v>117</v>
      </c>
      <c s="10">
        <v>11.625</v>
      </c>
      <c s="14"/>
      <c s="13">
        <f>ROUND((H30*G30),2)</f>
      </c>
      <c r="O30">
        <f>rekapitulace!H8</f>
      </c>
      <c>
        <f>O30/100*I30</f>
      </c>
    </row>
    <row r="31" spans="5:5" ht="38.25">
      <c r="E31" s="15" t="s">
        <v>2123</v>
      </c>
    </row>
    <row r="32" spans="5:5" ht="114.75">
      <c r="E32" s="15" t="s">
        <v>2035</v>
      </c>
    </row>
    <row r="33" spans="1:16" ht="12.75">
      <c r="A33" s="7">
        <v>8</v>
      </c>
      <c s="7" t="s">
        <v>46</v>
      </c>
      <c s="7" t="s">
        <v>2036</v>
      </c>
      <c s="7" t="s">
        <v>58</v>
      </c>
      <c s="7" t="s">
        <v>2037</v>
      </c>
      <c s="7" t="s">
        <v>117</v>
      </c>
      <c s="10">
        <v>11.625</v>
      </c>
      <c s="14"/>
      <c s="13">
        <f>ROUND((H33*G33),2)</f>
      </c>
      <c r="O33">
        <f>rekapitulace!H8</f>
      </c>
      <c>
        <f>O33/100*I33</f>
      </c>
    </row>
    <row r="34" spans="5:5" ht="38.25">
      <c r="E34" s="15" t="s">
        <v>2123</v>
      </c>
    </row>
    <row r="35" spans="5:5" ht="165.75">
      <c r="E35" s="15" t="s">
        <v>2038</v>
      </c>
    </row>
    <row r="36" spans="1:16" ht="12.75">
      <c r="A36" s="7">
        <v>9</v>
      </c>
      <c s="7" t="s">
        <v>46</v>
      </c>
      <c s="7" t="s">
        <v>2039</v>
      </c>
      <c s="7" t="s">
        <v>58</v>
      </c>
      <c s="7" t="s">
        <v>2124</v>
      </c>
      <c s="7" t="s">
        <v>73</v>
      </c>
      <c s="10">
        <v>1</v>
      </c>
      <c s="14"/>
      <c s="13">
        <f>ROUND((H36*G36),2)</f>
      </c>
      <c r="O36">
        <f>rekapitulace!H8</f>
      </c>
      <c>
        <f>O36/100*I36</f>
      </c>
    </row>
    <row r="37" spans="5:5" ht="25.5">
      <c r="E37" s="15" t="s">
        <v>50</v>
      </c>
    </row>
    <row r="38" spans="5:5" ht="409.5">
      <c r="E38" s="15" t="s">
        <v>2004</v>
      </c>
    </row>
    <row r="39" spans="1:16" ht="12.75">
      <c r="A39" s="7">
        <v>10</v>
      </c>
      <c s="7" t="s">
        <v>46</v>
      </c>
      <c s="7" t="s">
        <v>2041</v>
      </c>
      <c s="7" t="s">
        <v>58</v>
      </c>
      <c s="7" t="s">
        <v>2125</v>
      </c>
      <c s="7" t="s">
        <v>73</v>
      </c>
      <c s="10">
        <v>1</v>
      </c>
      <c s="14"/>
      <c s="13">
        <f>ROUND((H39*G39),2)</f>
      </c>
      <c r="O39">
        <f>rekapitulace!H8</f>
      </c>
      <c>
        <f>O39/100*I39</f>
      </c>
    </row>
    <row r="40" spans="5:5" ht="25.5">
      <c r="E40" s="15" t="s">
        <v>50</v>
      </c>
    </row>
    <row r="41" spans="5:5" ht="153">
      <c r="E41" s="15" t="s">
        <v>2007</v>
      </c>
    </row>
    <row r="42" spans="1:16" ht="12.75">
      <c r="A42" s="7">
        <v>11</v>
      </c>
      <c s="7" t="s">
        <v>46</v>
      </c>
      <c s="7" t="s">
        <v>2043</v>
      </c>
      <c s="7" t="s">
        <v>86</v>
      </c>
      <c s="7" t="s">
        <v>2126</v>
      </c>
      <c s="7" t="s">
        <v>49</v>
      </c>
      <c s="10">
        <v>1</v>
      </c>
      <c s="14"/>
      <c s="13">
        <f>ROUND((H42*G42),2)</f>
      </c>
      <c r="O42">
        <f>rekapitulace!H8</f>
      </c>
      <c>
        <f>O42/100*I42</f>
      </c>
    </row>
    <row r="43" spans="5:5" ht="25.5">
      <c r="E43" s="15" t="s">
        <v>50</v>
      </c>
    </row>
    <row r="44" spans="5:5" ht="191.25">
      <c r="E44" s="15" t="s">
        <v>2010</v>
      </c>
    </row>
    <row r="45" spans="1:16" ht="12.75">
      <c r="A45" s="7">
        <v>12</v>
      </c>
      <c s="7" t="s">
        <v>46</v>
      </c>
      <c s="7" t="s">
        <v>2002</v>
      </c>
      <c s="7" t="s">
        <v>58</v>
      </c>
      <c s="7" t="s">
        <v>2127</v>
      </c>
      <c s="7" t="s">
        <v>73</v>
      </c>
      <c s="10">
        <v>2</v>
      </c>
      <c s="14"/>
      <c s="13">
        <f>ROUND((H45*G45),2)</f>
      </c>
      <c r="O45">
        <f>rekapitulace!H8</f>
      </c>
      <c>
        <f>O45/100*I45</f>
      </c>
    </row>
    <row r="46" spans="5:5" ht="25.5">
      <c r="E46" s="15" t="s">
        <v>76</v>
      </c>
    </row>
    <row r="47" spans="5:5" ht="409.5">
      <c r="E47" s="15" t="s">
        <v>2004</v>
      </c>
    </row>
    <row r="48" spans="1:16" ht="12.75">
      <c r="A48" s="7">
        <v>13</v>
      </c>
      <c s="7" t="s">
        <v>46</v>
      </c>
      <c s="7" t="s">
        <v>2005</v>
      </c>
      <c s="7" t="s">
        <v>58</v>
      </c>
      <c s="7" t="s">
        <v>2128</v>
      </c>
      <c s="7" t="s">
        <v>73</v>
      </c>
      <c s="10">
        <v>2</v>
      </c>
      <c s="14"/>
      <c s="13">
        <f>ROUND((H48*G48),2)</f>
      </c>
      <c r="O48">
        <f>rekapitulace!H8</f>
      </c>
      <c>
        <f>O48/100*I48</f>
      </c>
    </row>
    <row r="49" spans="5:5" ht="25.5">
      <c r="E49" s="15" t="s">
        <v>76</v>
      </c>
    </row>
    <row r="50" spans="5:5" ht="153">
      <c r="E50" s="15" t="s">
        <v>2007</v>
      </c>
    </row>
    <row r="51" spans="1:16" ht="12.75">
      <c r="A51" s="7">
        <v>14</v>
      </c>
      <c s="7" t="s">
        <v>46</v>
      </c>
      <c s="7" t="s">
        <v>2008</v>
      </c>
      <c s="7" t="s">
        <v>86</v>
      </c>
      <c s="7" t="s">
        <v>2129</v>
      </c>
      <c s="7" t="s">
        <v>49</v>
      </c>
      <c s="10">
        <v>1</v>
      </c>
      <c s="14"/>
      <c s="13">
        <f>ROUND((H51*G51),2)</f>
      </c>
      <c r="O51">
        <f>rekapitulace!H8</f>
      </c>
      <c>
        <f>O51/100*I51</f>
      </c>
    </row>
    <row r="52" spans="5:5" ht="25.5">
      <c r="E52" s="15" t="s">
        <v>50</v>
      </c>
    </row>
    <row r="53" spans="5:5" ht="191.25">
      <c r="E53" s="15" t="s">
        <v>2010</v>
      </c>
    </row>
    <row r="54" spans="1:16" ht="12.75">
      <c r="A54" s="7">
        <v>15</v>
      </c>
      <c s="7" t="s">
        <v>46</v>
      </c>
      <c s="7" t="s">
        <v>2011</v>
      </c>
      <c s="7" t="s">
        <v>58</v>
      </c>
      <c s="7" t="s">
        <v>2115</v>
      </c>
      <c s="7" t="s">
        <v>73</v>
      </c>
      <c s="10">
        <v>2</v>
      </c>
      <c s="14"/>
      <c s="13">
        <f>ROUND((H54*G54),2)</f>
      </c>
      <c r="O54">
        <f>rekapitulace!H8</f>
      </c>
      <c>
        <f>O54/100*I54</f>
      </c>
    </row>
    <row r="55" spans="5:5" ht="25.5">
      <c r="E55" s="15" t="s">
        <v>76</v>
      </c>
    </row>
    <row r="56" spans="5:5" ht="369.75">
      <c r="E56" s="15" t="s">
        <v>2013</v>
      </c>
    </row>
    <row r="57" spans="1:16" ht="12.75">
      <c r="A57" s="7">
        <v>16</v>
      </c>
      <c s="7" t="s">
        <v>46</v>
      </c>
      <c s="7" t="s">
        <v>2014</v>
      </c>
      <c s="7" t="s">
        <v>58</v>
      </c>
      <c s="7" t="s">
        <v>2116</v>
      </c>
      <c s="7" t="s">
        <v>73</v>
      </c>
      <c s="10">
        <v>2</v>
      </c>
      <c s="14"/>
      <c s="13">
        <f>ROUND((H57*G57),2)</f>
      </c>
      <c r="O57">
        <f>rekapitulace!H8</f>
      </c>
      <c>
        <f>O57/100*I57</f>
      </c>
    </row>
    <row r="58" spans="5:5" ht="25.5">
      <c r="E58" s="15" t="s">
        <v>76</v>
      </c>
    </row>
    <row r="59" spans="5:5" ht="153">
      <c r="E59" s="15" t="s">
        <v>2007</v>
      </c>
    </row>
    <row r="60" spans="1:16" ht="12.75">
      <c r="A60" s="7">
        <v>17</v>
      </c>
      <c s="7" t="s">
        <v>46</v>
      </c>
      <c s="7" t="s">
        <v>2016</v>
      </c>
      <c s="7" t="s">
        <v>86</v>
      </c>
      <c s="7" t="s">
        <v>2130</v>
      </c>
      <c s="7" t="s">
        <v>49</v>
      </c>
      <c s="10">
        <v>1</v>
      </c>
      <c s="14"/>
      <c s="13">
        <f>ROUND((H60*G60),2)</f>
      </c>
      <c r="O60">
        <f>rekapitulace!H8</f>
      </c>
      <c>
        <f>O60/100*I60</f>
      </c>
    </row>
    <row r="61" spans="5:5" ht="25.5">
      <c r="E61" s="15" t="s">
        <v>50</v>
      </c>
    </row>
    <row r="62" spans="5:5" ht="191.25">
      <c r="E62" s="15" t="s">
        <v>2010</v>
      </c>
    </row>
    <row r="63" spans="1:16" ht="12.75">
      <c r="A63" s="7">
        <v>18</v>
      </c>
      <c s="7" t="s">
        <v>46</v>
      </c>
      <c s="7" t="s">
        <v>2051</v>
      </c>
      <c s="7" t="s">
        <v>58</v>
      </c>
      <c s="7" t="s">
        <v>2078</v>
      </c>
      <c s="7" t="s">
        <v>73</v>
      </c>
      <c s="10">
        <v>11</v>
      </c>
      <c s="14"/>
      <c s="13">
        <f>ROUND((H63*G63),2)</f>
      </c>
      <c r="O63">
        <f>rekapitulace!H8</f>
      </c>
      <c>
        <f>O63/100*I63</f>
      </c>
    </row>
    <row r="64" spans="5:5" ht="25.5">
      <c r="E64" s="15" t="s">
        <v>994</v>
      </c>
    </row>
    <row r="65" spans="5:5" ht="369.75">
      <c r="E65" s="15" t="s">
        <v>2013</v>
      </c>
    </row>
    <row r="66" spans="1:16" ht="12.75">
      <c r="A66" s="7">
        <v>19</v>
      </c>
      <c s="7" t="s">
        <v>46</v>
      </c>
      <c s="7" t="s">
        <v>2054</v>
      </c>
      <c s="7" t="s">
        <v>58</v>
      </c>
      <c s="7" t="s">
        <v>2055</v>
      </c>
      <c s="7" t="s">
        <v>73</v>
      </c>
      <c s="10">
        <v>11</v>
      </c>
      <c s="14"/>
      <c s="13">
        <f>ROUND((H66*G66),2)</f>
      </c>
      <c r="O66">
        <f>rekapitulace!H8</f>
      </c>
      <c>
        <f>O66/100*I66</f>
      </c>
    </row>
    <row r="67" spans="5:5" ht="25.5">
      <c r="E67" s="15" t="s">
        <v>994</v>
      </c>
    </row>
    <row r="68" spans="5:5" ht="153">
      <c r="E68" s="15" t="s">
        <v>2007</v>
      </c>
    </row>
    <row r="69" spans="1:16" ht="12.75">
      <c r="A69" s="7">
        <v>20</v>
      </c>
      <c s="7" t="s">
        <v>46</v>
      </c>
      <c s="7" t="s">
        <v>2056</v>
      </c>
      <c s="7" t="s">
        <v>86</v>
      </c>
      <c s="7" t="s">
        <v>2079</v>
      </c>
      <c s="7" t="s">
        <v>49</v>
      </c>
      <c s="10">
        <v>1</v>
      </c>
      <c s="14"/>
      <c s="13">
        <f>ROUND((H69*G69),2)</f>
      </c>
      <c r="O69">
        <f>rekapitulace!H8</f>
      </c>
      <c>
        <f>O69/100*I69</f>
      </c>
    </row>
    <row r="70" spans="5:5" ht="25.5">
      <c r="E70" s="15" t="s">
        <v>50</v>
      </c>
    </row>
    <row r="71" spans="5:5" ht="191.25">
      <c r="E71" s="15" t="s">
        <v>2010</v>
      </c>
    </row>
    <row r="72" spans="1:16" ht="12.75" customHeight="1">
      <c r="A72" s="16"/>
      <c s="16"/>
      <c s="16" t="s">
        <v>43</v>
      </c>
      <c s="16"/>
      <c s="16" t="s">
        <v>204</v>
      </c>
      <c s="16"/>
      <c s="16"/>
      <c s="16"/>
      <c s="16">
        <f>SUM(I12:I71)</f>
      </c>
      <c r="P72">
        <f>ROUND(SUM(P12:P71),2)</f>
      </c>
    </row>
    <row r="74" spans="1:16" ht="12.75" customHeight="1">
      <c r="A74" s="16"/>
      <c s="16"/>
      <c s="16"/>
      <c s="16"/>
      <c s="16" t="s">
        <v>105</v>
      </c>
      <c s="16"/>
      <c s="16"/>
      <c s="16"/>
      <c s="16">
        <f>+I72</f>
      </c>
      <c r="P74">
        <f>+P72</f>
      </c>
    </row>
    <row r="76" spans="1:9" ht="12.75" customHeight="1">
      <c r="A76" s="9" t="s">
        <v>106</v>
      </c>
      <c s="9"/>
      <c s="9"/>
      <c s="9"/>
      <c s="9"/>
      <c s="9"/>
      <c s="9"/>
      <c s="9"/>
      <c s="9"/>
    </row>
    <row r="77" spans="1:9" ht="12.75" customHeight="1">
      <c r="A77" s="9"/>
      <c s="9"/>
      <c s="9"/>
      <c s="9"/>
      <c s="9" t="s">
        <v>107</v>
      </c>
      <c s="9"/>
      <c s="9"/>
      <c s="9"/>
      <c s="9"/>
    </row>
    <row r="78" spans="1:16" ht="12.75" customHeight="1">
      <c r="A78" s="16"/>
      <c s="16"/>
      <c s="16"/>
      <c s="16"/>
      <c s="16" t="s">
        <v>108</v>
      </c>
      <c s="16"/>
      <c s="16"/>
      <c s="16"/>
      <c s="16">
        <v>0</v>
      </c>
      <c r="P78">
        <v>0</v>
      </c>
    </row>
    <row r="79" spans="1:9" ht="12.75" customHeight="1">
      <c r="A79" s="16"/>
      <c s="16"/>
      <c s="16"/>
      <c s="16"/>
      <c s="16" t="s">
        <v>109</v>
      </c>
      <c s="16"/>
      <c s="16"/>
      <c s="16"/>
      <c s="16"/>
    </row>
    <row r="80" spans="1:16" ht="12.75" customHeight="1">
      <c r="A80" s="16"/>
      <c s="16"/>
      <c s="16"/>
      <c s="16"/>
      <c s="16" t="s">
        <v>110</v>
      </c>
      <c s="16"/>
      <c s="16"/>
      <c s="16"/>
      <c s="16">
        <v>0</v>
      </c>
      <c r="P80">
        <v>0</v>
      </c>
    </row>
    <row r="81" spans="1:16" ht="12.75" customHeight="1">
      <c r="A81" s="16"/>
      <c s="16"/>
      <c s="16"/>
      <c s="16"/>
      <c s="16" t="s">
        <v>111</v>
      </c>
      <c s="16"/>
      <c s="16"/>
      <c s="16"/>
      <c s="16">
        <f>I78+I80</f>
      </c>
      <c r="P81">
        <f>P78+P80</f>
      </c>
    </row>
    <row r="83" spans="1:16" ht="12.75" customHeight="1">
      <c r="A83" s="16"/>
      <c s="16"/>
      <c s="16"/>
      <c s="16"/>
      <c s="16" t="s">
        <v>111</v>
      </c>
      <c s="16"/>
      <c s="16"/>
      <c s="16"/>
      <c s="16">
        <f>I74+I81</f>
      </c>
      <c r="P83">
        <f>P74+P81</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34.xml><?xml version="1.0" encoding="utf-8"?>
<worksheet xmlns="http://schemas.openxmlformats.org/spreadsheetml/2006/main" xmlns:r="http://schemas.openxmlformats.org/officeDocument/2006/relationships">
  <sheetPr>
    <pageSetUpPr fitToPage="1"/>
  </sheetPr>
  <dimension ref="A1:P95"/>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1988</v>
      </c>
      <c s="5"/>
      <c s="5" t="s">
        <v>1989</v>
      </c>
    </row>
    <row r="6" spans="1:5" ht="12.75" customHeight="1">
      <c r="A6" t="s">
        <v>17</v>
      </c>
      <c r="C6" s="5" t="s">
        <v>2131</v>
      </c>
      <c s="5"/>
      <c s="5" t="s">
        <v>2132</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43</v>
      </c>
      <c s="9"/>
      <c s="9" t="s">
        <v>204</v>
      </c>
      <c s="9"/>
      <c s="11"/>
      <c s="9"/>
      <c s="11"/>
    </row>
    <row r="12" spans="1:16" ht="12.75">
      <c r="A12" s="7">
        <v>1</v>
      </c>
      <c s="7" t="s">
        <v>46</v>
      </c>
      <c s="7" t="s">
        <v>2020</v>
      </c>
      <c s="7" t="s">
        <v>58</v>
      </c>
      <c s="7" t="s">
        <v>2021</v>
      </c>
      <c s="7" t="s">
        <v>73</v>
      </c>
      <c s="10">
        <v>4</v>
      </c>
      <c s="14"/>
      <c s="13">
        <f>ROUND((H12*G12),2)</f>
      </c>
      <c r="O12">
        <f>rekapitulace!H8</f>
      </c>
      <c>
        <f>O12/100*I12</f>
      </c>
    </row>
    <row r="13" spans="5:5" ht="102">
      <c r="E13" s="15" t="s">
        <v>2133</v>
      </c>
    </row>
    <row r="14" spans="5:5" ht="318.75">
      <c r="E14" s="15" t="s">
        <v>2023</v>
      </c>
    </row>
    <row r="15" spans="1:16" ht="12.75">
      <c r="A15" s="7">
        <v>2</v>
      </c>
      <c s="7" t="s">
        <v>46</v>
      </c>
      <c s="7" t="s">
        <v>1374</v>
      </c>
      <c s="7" t="s">
        <v>58</v>
      </c>
      <c s="7" t="s">
        <v>2068</v>
      </c>
      <c s="7" t="s">
        <v>73</v>
      </c>
      <c s="10">
        <v>29</v>
      </c>
      <c s="14"/>
      <c s="13">
        <f>ROUND((H15*G15),2)</f>
      </c>
      <c r="O15">
        <f>rekapitulace!H8</f>
      </c>
      <c>
        <f>O15/100*I15</f>
      </c>
    </row>
    <row r="16" spans="5:5" ht="409.5">
      <c r="E16" s="15" t="s">
        <v>2134</v>
      </c>
    </row>
    <row r="17" spans="5:5" ht="280.5">
      <c r="E17" s="15" t="s">
        <v>1377</v>
      </c>
    </row>
    <row r="18" spans="1:16" ht="12.75">
      <c r="A18" s="7">
        <v>3</v>
      </c>
      <c s="7" t="s">
        <v>46</v>
      </c>
      <c s="7" t="s">
        <v>660</v>
      </c>
      <c s="7" t="s">
        <v>58</v>
      </c>
      <c s="7" t="s">
        <v>1998</v>
      </c>
      <c s="7" t="s">
        <v>73</v>
      </c>
      <c s="10">
        <v>29</v>
      </c>
      <c s="14"/>
      <c s="13">
        <f>ROUND((H18*G18),2)</f>
      </c>
      <c r="O18">
        <f>rekapitulace!H8</f>
      </c>
      <c>
        <f>O18/100*I18</f>
      </c>
    </row>
    <row r="19" spans="5:5" ht="409.5">
      <c r="E19" s="15" t="s">
        <v>2134</v>
      </c>
    </row>
    <row r="20" spans="5:5" ht="178.5">
      <c r="E20" s="15" t="s">
        <v>1193</v>
      </c>
    </row>
    <row r="21" spans="1:16" ht="12.75">
      <c r="A21" s="7">
        <v>4</v>
      </c>
      <c s="7" t="s">
        <v>46</v>
      </c>
      <c s="7" t="s">
        <v>1999</v>
      </c>
      <c s="7" t="s">
        <v>86</v>
      </c>
      <c s="7" t="s">
        <v>2070</v>
      </c>
      <c s="7" t="s">
        <v>49</v>
      </c>
      <c s="10">
        <v>1</v>
      </c>
      <c s="14"/>
      <c s="13">
        <f>ROUND((H21*G21),2)</f>
      </c>
      <c r="O21">
        <f>rekapitulace!H8</f>
      </c>
      <c>
        <f>O21/100*I21</f>
      </c>
    </row>
    <row r="22" spans="5:5" ht="25.5">
      <c r="E22" s="15" t="s">
        <v>50</v>
      </c>
    </row>
    <row r="23" spans="5:5" ht="216.75">
      <c r="E23" s="15" t="s">
        <v>2001</v>
      </c>
    </row>
    <row r="24" spans="1:16" ht="12.75">
      <c r="A24" s="7">
        <v>5</v>
      </c>
      <c s="7" t="s">
        <v>46</v>
      </c>
      <c s="7" t="s">
        <v>2026</v>
      </c>
      <c s="7" t="s">
        <v>58</v>
      </c>
      <c s="7" t="s">
        <v>2071</v>
      </c>
      <c s="7" t="s">
        <v>73</v>
      </c>
      <c s="10">
        <v>5</v>
      </c>
      <c s="14"/>
      <c s="13">
        <f>ROUND((H24*G24),2)</f>
      </c>
      <c r="O24">
        <f>rekapitulace!H8</f>
      </c>
      <c>
        <f>O24/100*I24</f>
      </c>
    </row>
    <row r="25" spans="5:5" ht="153">
      <c r="E25" s="15" t="s">
        <v>2135</v>
      </c>
    </row>
    <row r="26" spans="5:5" ht="280.5">
      <c r="E26" s="15" t="s">
        <v>1377</v>
      </c>
    </row>
    <row r="27" spans="1:16" ht="12.75">
      <c r="A27" s="7">
        <v>6</v>
      </c>
      <c s="7" t="s">
        <v>46</v>
      </c>
      <c s="7" t="s">
        <v>1384</v>
      </c>
      <c s="7" t="s">
        <v>58</v>
      </c>
      <c s="7" t="s">
        <v>2029</v>
      </c>
      <c s="7" t="s">
        <v>73</v>
      </c>
      <c s="10">
        <v>5</v>
      </c>
      <c s="14"/>
      <c s="13">
        <f>ROUND((H27*G27),2)</f>
      </c>
      <c r="O27">
        <f>rekapitulace!H8</f>
      </c>
      <c>
        <f>O27/100*I27</f>
      </c>
    </row>
    <row r="28" spans="5:5" ht="153">
      <c r="E28" s="15" t="s">
        <v>2135</v>
      </c>
    </row>
    <row r="29" spans="5:5" ht="178.5">
      <c r="E29" s="15" t="s">
        <v>1193</v>
      </c>
    </row>
    <row r="30" spans="1:16" ht="12.75">
      <c r="A30" s="7">
        <v>7</v>
      </c>
      <c s="7" t="s">
        <v>46</v>
      </c>
      <c s="7" t="s">
        <v>2030</v>
      </c>
      <c s="7" t="s">
        <v>86</v>
      </c>
      <c s="7" t="s">
        <v>2073</v>
      </c>
      <c s="7" t="s">
        <v>49</v>
      </c>
      <c s="10">
        <v>1</v>
      </c>
      <c s="14"/>
      <c s="13">
        <f>ROUND((H30*G30),2)</f>
      </c>
      <c r="O30">
        <f>rekapitulace!H8</f>
      </c>
      <c>
        <f>O30/100*I30</f>
      </c>
    </row>
    <row r="31" spans="5:5" ht="25.5">
      <c r="E31" s="15" t="s">
        <v>50</v>
      </c>
    </row>
    <row r="32" spans="5:5" ht="216.75">
      <c r="E32" s="15" t="s">
        <v>2001</v>
      </c>
    </row>
    <row r="33" spans="1:16" ht="12.75">
      <c r="A33" s="7">
        <v>8</v>
      </c>
      <c s="7" t="s">
        <v>46</v>
      </c>
      <c s="7" t="s">
        <v>2032</v>
      </c>
      <c s="7" t="s">
        <v>58</v>
      </c>
      <c s="7" t="s">
        <v>2033</v>
      </c>
      <c s="7" t="s">
        <v>117</v>
      </c>
      <c s="10">
        <v>38.375</v>
      </c>
      <c s="14"/>
      <c s="13">
        <f>ROUND((H33*G33),2)</f>
      </c>
      <c r="O33">
        <f>rekapitulace!H8</f>
      </c>
      <c>
        <f>O33/100*I33</f>
      </c>
    </row>
    <row r="34" spans="5:5" ht="38.25">
      <c r="E34" s="15" t="s">
        <v>2136</v>
      </c>
    </row>
    <row r="35" spans="5:5" ht="114.75">
      <c r="E35" s="15" t="s">
        <v>2035</v>
      </c>
    </row>
    <row r="36" spans="1:16" ht="12.75">
      <c r="A36" s="7">
        <v>9</v>
      </c>
      <c s="7" t="s">
        <v>46</v>
      </c>
      <c s="7" t="s">
        <v>2036</v>
      </c>
      <c s="7" t="s">
        <v>58</v>
      </c>
      <c s="7" t="s">
        <v>2037</v>
      </c>
      <c s="7" t="s">
        <v>117</v>
      </c>
      <c s="10">
        <v>38.375</v>
      </c>
      <c s="14"/>
      <c s="13">
        <f>ROUND((H36*G36),2)</f>
      </c>
      <c r="O36">
        <f>rekapitulace!H8</f>
      </c>
      <c>
        <f>O36/100*I36</f>
      </c>
    </row>
    <row r="37" spans="5:5" ht="38.25">
      <c r="E37" s="15" t="s">
        <v>2136</v>
      </c>
    </row>
    <row r="38" spans="5:5" ht="165.75">
      <c r="E38" s="15" t="s">
        <v>2038</v>
      </c>
    </row>
    <row r="39" spans="1:16" ht="12.75">
      <c r="A39" s="7">
        <v>10</v>
      </c>
      <c s="7" t="s">
        <v>46</v>
      </c>
      <c s="7" t="s">
        <v>2039</v>
      </c>
      <c s="7" t="s">
        <v>58</v>
      </c>
      <c s="7" t="s">
        <v>2109</v>
      </c>
      <c s="7" t="s">
        <v>73</v>
      </c>
      <c s="10">
        <v>2</v>
      </c>
      <c s="14"/>
      <c s="13">
        <f>ROUND((H39*G39),2)</f>
      </c>
      <c r="O39">
        <f>rekapitulace!H8</f>
      </c>
      <c>
        <f>O39/100*I39</f>
      </c>
    </row>
    <row r="40" spans="5:5" ht="25.5">
      <c r="E40" s="15" t="s">
        <v>76</v>
      </c>
    </row>
    <row r="41" spans="5:5" ht="409.5">
      <c r="E41" s="15" t="s">
        <v>2004</v>
      </c>
    </row>
    <row r="42" spans="1:16" ht="12.75">
      <c r="A42" s="7">
        <v>11</v>
      </c>
      <c s="7" t="s">
        <v>46</v>
      </c>
      <c s="7" t="s">
        <v>2041</v>
      </c>
      <c s="7" t="s">
        <v>58</v>
      </c>
      <c s="7" t="s">
        <v>2110</v>
      </c>
      <c s="7" t="s">
        <v>73</v>
      </c>
      <c s="10">
        <v>2</v>
      </c>
      <c s="14"/>
      <c s="13">
        <f>ROUND((H42*G42),2)</f>
      </c>
      <c r="O42">
        <f>rekapitulace!H8</f>
      </c>
      <c>
        <f>O42/100*I42</f>
      </c>
    </row>
    <row r="43" spans="5:5" ht="25.5">
      <c r="E43" s="15" t="s">
        <v>76</v>
      </c>
    </row>
    <row r="44" spans="5:5" ht="153">
      <c r="E44" s="15" t="s">
        <v>2007</v>
      </c>
    </row>
    <row r="45" spans="1:16" ht="12.75">
      <c r="A45" s="7">
        <v>12</v>
      </c>
      <c s="7" t="s">
        <v>46</v>
      </c>
      <c s="7" t="s">
        <v>2043</v>
      </c>
      <c s="7" t="s">
        <v>86</v>
      </c>
      <c s="7" t="s">
        <v>2137</v>
      </c>
      <c s="7" t="s">
        <v>49</v>
      </c>
      <c s="10">
        <v>1</v>
      </c>
      <c s="14"/>
      <c s="13">
        <f>ROUND((H45*G45),2)</f>
      </c>
      <c r="O45">
        <f>rekapitulace!H8</f>
      </c>
      <c>
        <f>O45/100*I45</f>
      </c>
    </row>
    <row r="46" spans="5:5" ht="25.5">
      <c r="E46" s="15" t="s">
        <v>50</v>
      </c>
    </row>
    <row r="47" spans="5:5" ht="191.25">
      <c r="E47" s="15" t="s">
        <v>2010</v>
      </c>
    </row>
    <row r="48" spans="1:16" ht="12.75">
      <c r="A48" s="7">
        <v>13</v>
      </c>
      <c s="7" t="s">
        <v>46</v>
      </c>
      <c s="7" t="s">
        <v>2002</v>
      </c>
      <c s="7" t="s">
        <v>58</v>
      </c>
      <c s="7" t="s">
        <v>2138</v>
      </c>
      <c s="7" t="s">
        <v>73</v>
      </c>
      <c s="10">
        <v>7</v>
      </c>
      <c s="14"/>
      <c s="13">
        <f>ROUND((H48*G48),2)</f>
      </c>
      <c r="O48">
        <f>rekapitulace!H8</f>
      </c>
      <c>
        <f>O48/100*I48</f>
      </c>
    </row>
    <row r="49" spans="5:5" ht="25.5">
      <c r="E49" s="15" t="s">
        <v>574</v>
      </c>
    </row>
    <row r="50" spans="5:5" ht="409.5">
      <c r="E50" s="15" t="s">
        <v>2004</v>
      </c>
    </row>
    <row r="51" spans="1:16" ht="12.75">
      <c r="A51" s="7">
        <v>14</v>
      </c>
      <c s="7" t="s">
        <v>46</v>
      </c>
      <c s="7" t="s">
        <v>2005</v>
      </c>
      <c s="7" t="s">
        <v>58</v>
      </c>
      <c s="7" t="s">
        <v>2139</v>
      </c>
      <c s="7" t="s">
        <v>73</v>
      </c>
      <c s="10">
        <v>7</v>
      </c>
      <c s="14"/>
      <c s="13">
        <f>ROUND((H51*G51),2)</f>
      </c>
      <c r="O51">
        <f>rekapitulace!H8</f>
      </c>
      <c>
        <f>O51/100*I51</f>
      </c>
    </row>
    <row r="52" spans="5:5" ht="25.5">
      <c r="E52" s="15" t="s">
        <v>574</v>
      </c>
    </row>
    <row r="53" spans="5:5" ht="153">
      <c r="E53" s="15" t="s">
        <v>2007</v>
      </c>
    </row>
    <row r="54" spans="1:16" ht="12.75">
      <c r="A54" s="7">
        <v>15</v>
      </c>
      <c s="7" t="s">
        <v>46</v>
      </c>
      <c s="7" t="s">
        <v>2008</v>
      </c>
      <c s="7" t="s">
        <v>86</v>
      </c>
      <c s="7" t="s">
        <v>2140</v>
      </c>
      <c s="7" t="s">
        <v>49</v>
      </c>
      <c s="10">
        <v>1</v>
      </c>
      <c s="14"/>
      <c s="13">
        <f>ROUND((H54*G54),2)</f>
      </c>
      <c r="O54">
        <f>rekapitulace!H8</f>
      </c>
      <c>
        <f>O54/100*I54</f>
      </c>
    </row>
    <row r="55" spans="5:5" ht="25.5">
      <c r="E55" s="15" t="s">
        <v>50</v>
      </c>
    </row>
    <row r="56" spans="5:5" ht="191.25">
      <c r="E56" s="15" t="s">
        <v>2010</v>
      </c>
    </row>
    <row r="57" spans="1:16" ht="12.75">
      <c r="A57" s="7">
        <v>16</v>
      </c>
      <c s="7" t="s">
        <v>46</v>
      </c>
      <c s="7" t="s">
        <v>2045</v>
      </c>
      <c s="7" t="s">
        <v>58</v>
      </c>
      <c s="7" t="s">
        <v>2075</v>
      </c>
      <c s="7" t="s">
        <v>73</v>
      </c>
      <c s="10">
        <v>2</v>
      </c>
      <c s="14"/>
      <c s="13">
        <f>ROUND((H57*G57),2)</f>
      </c>
      <c r="O57">
        <f>rekapitulace!H8</f>
      </c>
      <c>
        <f>O57/100*I57</f>
      </c>
    </row>
    <row r="58" spans="5:5" ht="25.5">
      <c r="E58" s="15" t="s">
        <v>76</v>
      </c>
    </row>
    <row r="59" spans="5:5" ht="409.5">
      <c r="E59" s="15" t="s">
        <v>2004</v>
      </c>
    </row>
    <row r="60" spans="1:16" ht="12.75">
      <c r="A60" s="7">
        <v>17</v>
      </c>
      <c s="7" t="s">
        <v>46</v>
      </c>
      <c s="7" t="s">
        <v>2047</v>
      </c>
      <c s="7" t="s">
        <v>58</v>
      </c>
      <c s="7" t="s">
        <v>2076</v>
      </c>
      <c s="7" t="s">
        <v>73</v>
      </c>
      <c s="10">
        <v>2</v>
      </c>
      <c s="14"/>
      <c s="13">
        <f>ROUND((H60*G60),2)</f>
      </c>
      <c r="O60">
        <f>rekapitulace!H8</f>
      </c>
      <c>
        <f>O60/100*I60</f>
      </c>
    </row>
    <row r="61" spans="5:5" ht="25.5">
      <c r="E61" s="15" t="s">
        <v>76</v>
      </c>
    </row>
    <row r="62" spans="5:5" ht="153">
      <c r="E62" s="15" t="s">
        <v>2007</v>
      </c>
    </row>
    <row r="63" spans="1:16" ht="12.75">
      <c r="A63" s="7">
        <v>18</v>
      </c>
      <c s="7" t="s">
        <v>46</v>
      </c>
      <c s="7" t="s">
        <v>2049</v>
      </c>
      <c s="7" t="s">
        <v>86</v>
      </c>
      <c s="7" t="s">
        <v>2077</v>
      </c>
      <c s="7" t="s">
        <v>49</v>
      </c>
      <c s="10">
        <v>1</v>
      </c>
      <c s="14"/>
      <c s="13">
        <f>ROUND((H63*G63),2)</f>
      </c>
      <c r="O63">
        <f>rekapitulace!H8</f>
      </c>
      <c>
        <f>O63/100*I63</f>
      </c>
    </row>
    <row r="64" spans="5:5" ht="25.5">
      <c r="E64" s="15" t="s">
        <v>50</v>
      </c>
    </row>
    <row r="65" spans="5:5" ht="191.25">
      <c r="E65" s="15" t="s">
        <v>2010</v>
      </c>
    </row>
    <row r="66" spans="1:16" ht="12.75">
      <c r="A66" s="7">
        <v>19</v>
      </c>
      <c s="7" t="s">
        <v>46</v>
      </c>
      <c s="7" t="s">
        <v>2011</v>
      </c>
      <c s="7" t="s">
        <v>58</v>
      </c>
      <c s="7" t="s">
        <v>2115</v>
      </c>
      <c s="7" t="s">
        <v>73</v>
      </c>
      <c s="10">
        <v>9</v>
      </c>
      <c s="14"/>
      <c s="13">
        <f>ROUND((H66*G66),2)</f>
      </c>
      <c r="O66">
        <f>rekapitulace!H8</f>
      </c>
      <c>
        <f>O66/100*I66</f>
      </c>
    </row>
    <row r="67" spans="5:5" ht="25.5">
      <c r="E67" s="15" t="s">
        <v>1528</v>
      </c>
    </row>
    <row r="68" spans="5:5" ht="369.75">
      <c r="E68" s="15" t="s">
        <v>2013</v>
      </c>
    </row>
    <row r="69" spans="1:16" ht="12.75">
      <c r="A69" s="7">
        <v>20</v>
      </c>
      <c s="7" t="s">
        <v>46</v>
      </c>
      <c s="7" t="s">
        <v>2014</v>
      </c>
      <c s="7" t="s">
        <v>58</v>
      </c>
      <c s="7" t="s">
        <v>2116</v>
      </c>
      <c s="7" t="s">
        <v>73</v>
      </c>
      <c s="10">
        <v>9</v>
      </c>
      <c s="14"/>
      <c s="13">
        <f>ROUND((H69*G69),2)</f>
      </c>
      <c r="O69">
        <f>rekapitulace!H8</f>
      </c>
      <c>
        <f>O69/100*I69</f>
      </c>
    </row>
    <row r="70" spans="5:5" ht="25.5">
      <c r="E70" s="15" t="s">
        <v>1528</v>
      </c>
    </row>
    <row r="71" spans="5:5" ht="153">
      <c r="E71" s="15" t="s">
        <v>2007</v>
      </c>
    </row>
    <row r="72" spans="1:16" ht="12.75">
      <c r="A72" s="7">
        <v>21</v>
      </c>
      <c s="7" t="s">
        <v>46</v>
      </c>
      <c s="7" t="s">
        <v>2016</v>
      </c>
      <c s="7" t="s">
        <v>86</v>
      </c>
      <c s="7" t="s">
        <v>2141</v>
      </c>
      <c s="7" t="s">
        <v>49</v>
      </c>
      <c s="10">
        <v>1</v>
      </c>
      <c s="14"/>
      <c s="13">
        <f>ROUND((H72*G72),2)</f>
      </c>
      <c r="O72">
        <f>rekapitulace!H8</f>
      </c>
      <c>
        <f>O72/100*I72</f>
      </c>
    </row>
    <row r="73" spans="5:5" ht="25.5">
      <c r="E73" s="15" t="s">
        <v>50</v>
      </c>
    </row>
    <row r="74" spans="5:5" ht="191.25">
      <c r="E74" s="15" t="s">
        <v>2010</v>
      </c>
    </row>
    <row r="75" spans="1:16" ht="12.75">
      <c r="A75" s="7">
        <v>22</v>
      </c>
      <c s="7" t="s">
        <v>46</v>
      </c>
      <c s="7" t="s">
        <v>2051</v>
      </c>
      <c s="7" t="s">
        <v>58</v>
      </c>
      <c s="7" t="s">
        <v>2078</v>
      </c>
      <c s="7" t="s">
        <v>73</v>
      </c>
      <c s="10">
        <v>35</v>
      </c>
      <c s="14"/>
      <c s="13">
        <f>ROUND((H75*G75),2)</f>
      </c>
      <c r="O75">
        <f>rekapitulace!H8</f>
      </c>
      <c>
        <f>O75/100*I75</f>
      </c>
    </row>
    <row r="76" spans="5:5" ht="25.5">
      <c r="E76" s="15" t="s">
        <v>1609</v>
      </c>
    </row>
    <row r="77" spans="5:5" ht="369.75">
      <c r="E77" s="15" t="s">
        <v>2013</v>
      </c>
    </row>
    <row r="78" spans="1:16" ht="12.75">
      <c r="A78" s="7">
        <v>23</v>
      </c>
      <c s="7" t="s">
        <v>46</v>
      </c>
      <c s="7" t="s">
        <v>2054</v>
      </c>
      <c s="7" t="s">
        <v>58</v>
      </c>
      <c s="7" t="s">
        <v>2055</v>
      </c>
      <c s="7" t="s">
        <v>73</v>
      </c>
      <c s="10">
        <v>35</v>
      </c>
      <c s="14"/>
      <c s="13">
        <f>ROUND((H78*G78),2)</f>
      </c>
      <c r="O78">
        <f>rekapitulace!H8</f>
      </c>
      <c>
        <f>O78/100*I78</f>
      </c>
    </row>
    <row r="79" spans="5:5" ht="25.5">
      <c r="E79" s="15" t="s">
        <v>1609</v>
      </c>
    </row>
    <row r="80" spans="5:5" ht="153">
      <c r="E80" s="15" t="s">
        <v>2007</v>
      </c>
    </row>
    <row r="81" spans="1:16" ht="12.75">
      <c r="A81" s="7">
        <v>24</v>
      </c>
      <c s="7" t="s">
        <v>46</v>
      </c>
      <c s="7" t="s">
        <v>2056</v>
      </c>
      <c s="7" t="s">
        <v>86</v>
      </c>
      <c s="7" t="s">
        <v>2079</v>
      </c>
      <c s="7" t="s">
        <v>49</v>
      </c>
      <c s="10">
        <v>1</v>
      </c>
      <c s="14"/>
      <c s="13">
        <f>ROUND((H81*G81),2)</f>
      </c>
      <c r="O81">
        <f>rekapitulace!H8</f>
      </c>
      <c>
        <f>O81/100*I81</f>
      </c>
    </row>
    <row r="82" spans="5:5" ht="25.5">
      <c r="E82" s="15" t="s">
        <v>50</v>
      </c>
    </row>
    <row r="83" spans="5:5" ht="191.25">
      <c r="E83" s="15" t="s">
        <v>2010</v>
      </c>
    </row>
    <row r="84" spans="1:16" ht="12.75" customHeight="1">
      <c r="A84" s="16"/>
      <c s="16"/>
      <c s="16" t="s">
        <v>43</v>
      </c>
      <c s="16"/>
      <c s="16" t="s">
        <v>204</v>
      </c>
      <c s="16"/>
      <c s="16"/>
      <c s="16"/>
      <c s="16">
        <f>SUM(I12:I83)</f>
      </c>
      <c r="P84">
        <f>ROUND(SUM(P12:P83),2)</f>
      </c>
    </row>
    <row r="86" spans="1:16" ht="12.75" customHeight="1">
      <c r="A86" s="16"/>
      <c s="16"/>
      <c s="16"/>
      <c s="16"/>
      <c s="16" t="s">
        <v>105</v>
      </c>
      <c s="16"/>
      <c s="16"/>
      <c s="16"/>
      <c s="16">
        <f>+I84</f>
      </c>
      <c r="P86">
        <f>+P84</f>
      </c>
    </row>
    <row r="88" spans="1:9" ht="12.75" customHeight="1">
      <c r="A88" s="9" t="s">
        <v>106</v>
      </c>
      <c s="9"/>
      <c s="9"/>
      <c s="9"/>
      <c s="9"/>
      <c s="9"/>
      <c s="9"/>
      <c s="9"/>
      <c s="9"/>
    </row>
    <row r="89" spans="1:9" ht="12.75" customHeight="1">
      <c r="A89" s="9"/>
      <c s="9"/>
      <c s="9"/>
      <c s="9"/>
      <c s="9" t="s">
        <v>107</v>
      </c>
      <c s="9"/>
      <c s="9"/>
      <c s="9"/>
      <c s="9"/>
    </row>
    <row r="90" spans="1:16" ht="12.75" customHeight="1">
      <c r="A90" s="16"/>
      <c s="16"/>
      <c s="16"/>
      <c s="16"/>
      <c s="16" t="s">
        <v>108</v>
      </c>
      <c s="16"/>
      <c s="16"/>
      <c s="16"/>
      <c s="16">
        <v>0</v>
      </c>
      <c r="P90">
        <v>0</v>
      </c>
    </row>
    <row r="91" spans="1:9" ht="12.75" customHeight="1">
      <c r="A91" s="16"/>
      <c s="16"/>
      <c s="16"/>
      <c s="16"/>
      <c s="16" t="s">
        <v>109</v>
      </c>
      <c s="16"/>
      <c s="16"/>
      <c s="16"/>
      <c s="16"/>
    </row>
    <row r="92" spans="1:16" ht="12.75" customHeight="1">
      <c r="A92" s="16"/>
      <c s="16"/>
      <c s="16"/>
      <c s="16"/>
      <c s="16" t="s">
        <v>110</v>
      </c>
      <c s="16"/>
      <c s="16"/>
      <c s="16"/>
      <c s="16">
        <v>0</v>
      </c>
      <c r="P92">
        <v>0</v>
      </c>
    </row>
    <row r="93" spans="1:16" ht="12.75" customHeight="1">
      <c r="A93" s="16"/>
      <c s="16"/>
      <c s="16"/>
      <c s="16"/>
      <c s="16" t="s">
        <v>111</v>
      </c>
      <c s="16"/>
      <c s="16"/>
      <c s="16"/>
      <c s="16">
        <f>I90+I92</f>
      </c>
      <c r="P93">
        <f>P90+P92</f>
      </c>
    </row>
    <row r="95" spans="1:16" ht="12.75" customHeight="1">
      <c r="A95" s="16"/>
      <c s="16"/>
      <c s="16"/>
      <c s="16"/>
      <c s="16" t="s">
        <v>111</v>
      </c>
      <c s="16"/>
      <c s="16"/>
      <c s="16"/>
      <c s="16">
        <f>I86+I93</f>
      </c>
      <c r="P95">
        <f>P86+P93</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35.xml><?xml version="1.0" encoding="utf-8"?>
<worksheet xmlns="http://schemas.openxmlformats.org/spreadsheetml/2006/main" xmlns:r="http://schemas.openxmlformats.org/officeDocument/2006/relationships">
  <sheetPr>
    <pageSetUpPr fitToPage="1"/>
  </sheetPr>
  <dimension ref="A1:P92"/>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1988</v>
      </c>
      <c s="5"/>
      <c s="5" t="s">
        <v>1989</v>
      </c>
    </row>
    <row r="6" spans="1:5" ht="12.75" customHeight="1">
      <c r="A6" t="s">
        <v>17</v>
      </c>
      <c r="C6" s="5" t="s">
        <v>2142</v>
      </c>
      <c s="5"/>
      <c s="5" t="s">
        <v>2143</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43</v>
      </c>
      <c s="9"/>
      <c s="9" t="s">
        <v>204</v>
      </c>
      <c s="9"/>
      <c s="11"/>
      <c s="9"/>
      <c s="11"/>
    </row>
    <row r="12" spans="1:16" ht="12.75">
      <c r="A12" s="7">
        <v>1</v>
      </c>
      <c s="7" t="s">
        <v>46</v>
      </c>
      <c s="7" t="s">
        <v>1374</v>
      </c>
      <c s="7" t="s">
        <v>58</v>
      </c>
      <c s="7" t="s">
        <v>2068</v>
      </c>
      <c s="7" t="s">
        <v>73</v>
      </c>
      <c s="10">
        <v>28</v>
      </c>
      <c s="14"/>
      <c s="13">
        <f>ROUND((H12*G12),2)</f>
      </c>
      <c r="O12">
        <f>rekapitulace!H8</f>
      </c>
      <c>
        <f>O12/100*I12</f>
      </c>
    </row>
    <row r="13" spans="5:5" ht="409.5">
      <c r="E13" s="15" t="s">
        <v>2144</v>
      </c>
    </row>
    <row r="14" spans="5:5" ht="280.5">
      <c r="E14" s="15" t="s">
        <v>1377</v>
      </c>
    </row>
    <row r="15" spans="1:16" ht="12.75">
      <c r="A15" s="7">
        <v>2</v>
      </c>
      <c s="7" t="s">
        <v>46</v>
      </c>
      <c s="7" t="s">
        <v>660</v>
      </c>
      <c s="7" t="s">
        <v>58</v>
      </c>
      <c s="7" t="s">
        <v>1998</v>
      </c>
      <c s="7" t="s">
        <v>73</v>
      </c>
      <c s="10">
        <v>28</v>
      </c>
      <c s="14"/>
      <c s="13">
        <f>ROUND((H15*G15),2)</f>
      </c>
      <c r="O15">
        <f>rekapitulace!H8</f>
      </c>
      <c>
        <f>O15/100*I15</f>
      </c>
    </row>
    <row r="16" spans="5:5" ht="409.5">
      <c r="E16" s="15" t="s">
        <v>2144</v>
      </c>
    </row>
    <row r="17" spans="5:5" ht="178.5">
      <c r="E17" s="15" t="s">
        <v>1193</v>
      </c>
    </row>
    <row r="18" spans="1:16" ht="12.75">
      <c r="A18" s="7">
        <v>3</v>
      </c>
      <c s="7" t="s">
        <v>46</v>
      </c>
      <c s="7" t="s">
        <v>1999</v>
      </c>
      <c s="7" t="s">
        <v>86</v>
      </c>
      <c s="7" t="s">
        <v>2070</v>
      </c>
      <c s="7" t="s">
        <v>49</v>
      </c>
      <c s="10">
        <v>1</v>
      </c>
      <c s="14"/>
      <c s="13">
        <f>ROUND((H18*G18),2)</f>
      </c>
      <c r="O18">
        <f>rekapitulace!H8</f>
      </c>
      <c>
        <f>O18/100*I18</f>
      </c>
    </row>
    <row r="19" spans="5:5" ht="25.5">
      <c r="E19" s="15" t="s">
        <v>50</v>
      </c>
    </row>
    <row r="20" spans="5:5" ht="216.75">
      <c r="E20" s="15" t="s">
        <v>2001</v>
      </c>
    </row>
    <row r="21" spans="1:16" ht="12.75">
      <c r="A21" s="7">
        <v>4</v>
      </c>
      <c s="7" t="s">
        <v>46</v>
      </c>
      <c s="7" t="s">
        <v>2026</v>
      </c>
      <c s="7" t="s">
        <v>58</v>
      </c>
      <c s="7" t="s">
        <v>2071</v>
      </c>
      <c s="7" t="s">
        <v>73</v>
      </c>
      <c s="10">
        <v>4</v>
      </c>
      <c s="14"/>
      <c s="13">
        <f>ROUND((H21*G21),2)</f>
      </c>
      <c r="O21">
        <f>rekapitulace!H8</f>
      </c>
      <c>
        <f>O21/100*I21</f>
      </c>
    </row>
    <row r="22" spans="5:5" ht="114.75">
      <c r="E22" s="15" t="s">
        <v>2145</v>
      </c>
    </row>
    <row r="23" spans="5:5" ht="280.5">
      <c r="E23" s="15" t="s">
        <v>1377</v>
      </c>
    </row>
    <row r="24" spans="1:16" ht="12.75">
      <c r="A24" s="7">
        <v>5</v>
      </c>
      <c s="7" t="s">
        <v>46</v>
      </c>
      <c s="7" t="s">
        <v>1384</v>
      </c>
      <c s="7" t="s">
        <v>58</v>
      </c>
      <c s="7" t="s">
        <v>2029</v>
      </c>
      <c s="7" t="s">
        <v>73</v>
      </c>
      <c s="10">
        <v>4</v>
      </c>
      <c s="14"/>
      <c s="13">
        <f>ROUND((H24*G24),2)</f>
      </c>
      <c r="O24">
        <f>rekapitulace!H8</f>
      </c>
      <c>
        <f>O24/100*I24</f>
      </c>
    </row>
    <row r="25" spans="5:5" ht="114.75">
      <c r="E25" s="15" t="s">
        <v>2145</v>
      </c>
    </row>
    <row r="26" spans="5:5" ht="178.5">
      <c r="E26" s="15" t="s">
        <v>1193</v>
      </c>
    </row>
    <row r="27" spans="1:16" ht="12.75">
      <c r="A27" s="7">
        <v>6</v>
      </c>
      <c s="7" t="s">
        <v>46</v>
      </c>
      <c s="7" t="s">
        <v>2030</v>
      </c>
      <c s="7" t="s">
        <v>86</v>
      </c>
      <c s="7" t="s">
        <v>2073</v>
      </c>
      <c s="7" t="s">
        <v>49</v>
      </c>
      <c s="10">
        <v>1</v>
      </c>
      <c s="14"/>
      <c s="13">
        <f>ROUND((H27*G27),2)</f>
      </c>
      <c r="O27">
        <f>rekapitulace!H8</f>
      </c>
      <c>
        <f>O27/100*I27</f>
      </c>
    </row>
    <row r="28" spans="5:5" ht="25.5">
      <c r="E28" s="15" t="s">
        <v>50</v>
      </c>
    </row>
    <row r="29" spans="5:5" ht="216.75">
      <c r="E29" s="15" t="s">
        <v>2001</v>
      </c>
    </row>
    <row r="30" spans="1:16" ht="12.75">
      <c r="A30" s="7">
        <v>7</v>
      </c>
      <c s="7" t="s">
        <v>46</v>
      </c>
      <c s="7" t="s">
        <v>2032</v>
      </c>
      <c s="7" t="s">
        <v>58</v>
      </c>
      <c s="7" t="s">
        <v>2033</v>
      </c>
      <c s="7" t="s">
        <v>117</v>
      </c>
      <c s="10">
        <v>75</v>
      </c>
      <c s="14"/>
      <c s="13">
        <f>ROUND((H30*G30),2)</f>
      </c>
      <c r="O30">
        <f>rekapitulace!H8</f>
      </c>
      <c>
        <f>O30/100*I30</f>
      </c>
    </row>
    <row r="31" spans="5:5" ht="38.25">
      <c r="E31" s="15" t="s">
        <v>2146</v>
      </c>
    </row>
    <row r="32" spans="5:5" ht="114.75">
      <c r="E32" s="15" t="s">
        <v>2035</v>
      </c>
    </row>
    <row r="33" spans="1:16" ht="12.75">
      <c r="A33" s="7">
        <v>8</v>
      </c>
      <c s="7" t="s">
        <v>46</v>
      </c>
      <c s="7" t="s">
        <v>2036</v>
      </c>
      <c s="7" t="s">
        <v>58</v>
      </c>
      <c s="7" t="s">
        <v>2037</v>
      </c>
      <c s="7" t="s">
        <v>117</v>
      </c>
      <c s="10">
        <v>75</v>
      </c>
      <c s="14"/>
      <c s="13">
        <f>ROUND((H33*G33),2)</f>
      </c>
      <c r="O33">
        <f>rekapitulace!H8</f>
      </c>
      <c>
        <f>O33/100*I33</f>
      </c>
    </row>
    <row r="34" spans="5:5" ht="38.25">
      <c r="E34" s="15" t="s">
        <v>2146</v>
      </c>
    </row>
    <row r="35" spans="5:5" ht="165.75">
      <c r="E35" s="15" t="s">
        <v>2038</v>
      </c>
    </row>
    <row r="36" spans="1:16" ht="12.75">
      <c r="A36" s="7">
        <v>9</v>
      </c>
      <c s="7" t="s">
        <v>46</v>
      </c>
      <c s="7" t="s">
        <v>2039</v>
      </c>
      <c s="7" t="s">
        <v>58</v>
      </c>
      <c s="7" t="s">
        <v>2109</v>
      </c>
      <c s="7" t="s">
        <v>73</v>
      </c>
      <c s="10">
        <v>2</v>
      </c>
      <c s="14"/>
      <c s="13">
        <f>ROUND((H36*G36),2)</f>
      </c>
      <c r="O36">
        <f>rekapitulace!H8</f>
      </c>
      <c>
        <f>O36/100*I36</f>
      </c>
    </row>
    <row r="37" spans="5:5" ht="25.5">
      <c r="E37" s="15" t="s">
        <v>76</v>
      </c>
    </row>
    <row r="38" spans="5:5" ht="409.5">
      <c r="E38" s="15" t="s">
        <v>2004</v>
      </c>
    </row>
    <row r="39" spans="1:16" ht="12.75">
      <c r="A39" s="7">
        <v>10</v>
      </c>
      <c s="7" t="s">
        <v>46</v>
      </c>
      <c s="7" t="s">
        <v>2041</v>
      </c>
      <c s="7" t="s">
        <v>58</v>
      </c>
      <c s="7" t="s">
        <v>2110</v>
      </c>
      <c s="7" t="s">
        <v>73</v>
      </c>
      <c s="10">
        <v>2</v>
      </c>
      <c s="14"/>
      <c s="13">
        <f>ROUND((H39*G39),2)</f>
      </c>
      <c r="O39">
        <f>rekapitulace!H8</f>
      </c>
      <c>
        <f>O39/100*I39</f>
      </c>
    </row>
    <row r="40" spans="5:5" ht="25.5">
      <c r="E40" s="15" t="s">
        <v>76</v>
      </c>
    </row>
    <row r="41" spans="5:5" ht="153">
      <c r="E41" s="15" t="s">
        <v>2007</v>
      </c>
    </row>
    <row r="42" spans="1:16" ht="12.75">
      <c r="A42" s="7">
        <v>11</v>
      </c>
      <c s="7" t="s">
        <v>46</v>
      </c>
      <c s="7" t="s">
        <v>2043</v>
      </c>
      <c s="7" t="s">
        <v>86</v>
      </c>
      <c s="7" t="s">
        <v>2137</v>
      </c>
      <c s="7" t="s">
        <v>49</v>
      </c>
      <c s="10">
        <v>1</v>
      </c>
      <c s="14"/>
      <c s="13">
        <f>ROUND((H42*G42),2)</f>
      </c>
      <c r="O42">
        <f>rekapitulace!H8</f>
      </c>
      <c>
        <f>O42/100*I42</f>
      </c>
    </row>
    <row r="43" spans="5:5" ht="25.5">
      <c r="E43" s="15" t="s">
        <v>50</v>
      </c>
    </row>
    <row r="44" spans="5:5" ht="191.25">
      <c r="E44" s="15" t="s">
        <v>2010</v>
      </c>
    </row>
    <row r="45" spans="1:16" ht="12.75">
      <c r="A45" s="7">
        <v>12</v>
      </c>
      <c s="7" t="s">
        <v>46</v>
      </c>
      <c s="7" t="s">
        <v>2002</v>
      </c>
      <c s="7" t="s">
        <v>58</v>
      </c>
      <c s="7" t="s">
        <v>2147</v>
      </c>
      <c s="7" t="s">
        <v>73</v>
      </c>
      <c s="10">
        <v>7</v>
      </c>
      <c s="14"/>
      <c s="13">
        <f>ROUND((H45*G45),2)</f>
      </c>
      <c r="O45">
        <f>rekapitulace!H8</f>
      </c>
      <c>
        <f>O45/100*I45</f>
      </c>
    </row>
    <row r="46" spans="5:5" ht="25.5">
      <c r="E46" s="15" t="s">
        <v>574</v>
      </c>
    </row>
    <row r="47" spans="5:5" ht="409.5">
      <c r="E47" s="15" t="s">
        <v>2004</v>
      </c>
    </row>
    <row r="48" spans="1:16" ht="12.75">
      <c r="A48" s="7">
        <v>13</v>
      </c>
      <c s="7" t="s">
        <v>46</v>
      </c>
      <c s="7" t="s">
        <v>2005</v>
      </c>
      <c s="7" t="s">
        <v>58</v>
      </c>
      <c s="7" t="s">
        <v>2148</v>
      </c>
      <c s="7" t="s">
        <v>73</v>
      </c>
      <c s="10">
        <v>7</v>
      </c>
      <c s="14"/>
      <c s="13">
        <f>ROUND((H48*G48),2)</f>
      </c>
      <c r="O48">
        <f>rekapitulace!H8</f>
      </c>
      <c>
        <f>O48/100*I48</f>
      </c>
    </row>
    <row r="49" spans="5:5" ht="25.5">
      <c r="E49" s="15" t="s">
        <v>574</v>
      </c>
    </row>
    <row r="50" spans="5:5" ht="153">
      <c r="E50" s="15" t="s">
        <v>2007</v>
      </c>
    </row>
    <row r="51" spans="1:16" ht="12.75">
      <c r="A51" s="7">
        <v>14</v>
      </c>
      <c s="7" t="s">
        <v>46</v>
      </c>
      <c s="7" t="s">
        <v>2008</v>
      </c>
      <c s="7" t="s">
        <v>86</v>
      </c>
      <c s="7" t="s">
        <v>2149</v>
      </c>
      <c s="7" t="s">
        <v>49</v>
      </c>
      <c s="10">
        <v>1</v>
      </c>
      <c s="14"/>
      <c s="13">
        <f>ROUND((H51*G51),2)</f>
      </c>
      <c r="O51">
        <f>rekapitulace!H8</f>
      </c>
      <c>
        <f>O51/100*I51</f>
      </c>
    </row>
    <row r="52" spans="5:5" ht="25.5">
      <c r="E52" s="15" t="s">
        <v>50</v>
      </c>
    </row>
    <row r="53" spans="5:5" ht="191.25">
      <c r="E53" s="15" t="s">
        <v>2010</v>
      </c>
    </row>
    <row r="54" spans="1:16" ht="12.75">
      <c r="A54" s="7">
        <v>15</v>
      </c>
      <c s="7" t="s">
        <v>46</v>
      </c>
      <c s="7" t="s">
        <v>2045</v>
      </c>
      <c s="7" t="s">
        <v>58</v>
      </c>
      <c s="7" t="s">
        <v>2150</v>
      </c>
      <c s="7" t="s">
        <v>73</v>
      </c>
      <c s="10">
        <v>3</v>
      </c>
      <c s="14"/>
      <c s="13">
        <f>ROUND((H54*G54),2)</f>
      </c>
      <c r="O54">
        <f>rekapitulace!H8</f>
      </c>
      <c>
        <f>O54/100*I54</f>
      </c>
    </row>
    <row r="55" spans="5:5" ht="25.5">
      <c r="E55" s="15" t="s">
        <v>600</v>
      </c>
    </row>
    <row r="56" spans="5:5" ht="409.5">
      <c r="E56" s="15" t="s">
        <v>2004</v>
      </c>
    </row>
    <row r="57" spans="1:16" ht="12.75">
      <c r="A57" s="7">
        <v>16</v>
      </c>
      <c s="7" t="s">
        <v>46</v>
      </c>
      <c s="7" t="s">
        <v>2047</v>
      </c>
      <c s="7" t="s">
        <v>58</v>
      </c>
      <c s="7" t="s">
        <v>2048</v>
      </c>
      <c s="7" t="s">
        <v>73</v>
      </c>
      <c s="10">
        <v>3</v>
      </c>
      <c s="14"/>
      <c s="13">
        <f>ROUND((H57*G57),2)</f>
      </c>
      <c r="O57">
        <f>rekapitulace!H8</f>
      </c>
      <c>
        <f>O57/100*I57</f>
      </c>
    </row>
    <row r="58" spans="5:5" ht="25.5">
      <c r="E58" s="15" t="s">
        <v>600</v>
      </c>
    </row>
    <row r="59" spans="5:5" ht="153">
      <c r="E59" s="15" t="s">
        <v>2007</v>
      </c>
    </row>
    <row r="60" spans="1:16" ht="12.75">
      <c r="A60" s="7">
        <v>17</v>
      </c>
      <c s="7" t="s">
        <v>46</v>
      </c>
      <c s="7" t="s">
        <v>2049</v>
      </c>
      <c s="7" t="s">
        <v>86</v>
      </c>
      <c s="7" t="s">
        <v>2151</v>
      </c>
      <c s="7" t="s">
        <v>49</v>
      </c>
      <c s="10">
        <v>1</v>
      </c>
      <c s="14"/>
      <c s="13">
        <f>ROUND((H60*G60),2)</f>
      </c>
      <c r="O60">
        <f>rekapitulace!H8</f>
      </c>
      <c>
        <f>O60/100*I60</f>
      </c>
    </row>
    <row r="61" spans="5:5" ht="25.5">
      <c r="E61" s="15" t="s">
        <v>50</v>
      </c>
    </row>
    <row r="62" spans="5:5" ht="191.25">
      <c r="E62" s="15" t="s">
        <v>2010</v>
      </c>
    </row>
    <row r="63" spans="1:16" ht="12.75">
      <c r="A63" s="7">
        <v>18</v>
      </c>
      <c s="7" t="s">
        <v>46</v>
      </c>
      <c s="7" t="s">
        <v>2011</v>
      </c>
      <c s="7" t="s">
        <v>58</v>
      </c>
      <c s="7" t="s">
        <v>2115</v>
      </c>
      <c s="7" t="s">
        <v>73</v>
      </c>
      <c s="10">
        <v>7</v>
      </c>
      <c s="14"/>
      <c s="13">
        <f>ROUND((H63*G63),2)</f>
      </c>
      <c r="O63">
        <f>rekapitulace!H8</f>
      </c>
      <c>
        <f>O63/100*I63</f>
      </c>
    </row>
    <row r="64" spans="5:5" ht="25.5">
      <c r="E64" s="15" t="s">
        <v>574</v>
      </c>
    </row>
    <row r="65" spans="5:5" ht="369.75">
      <c r="E65" s="15" t="s">
        <v>2013</v>
      </c>
    </row>
    <row r="66" spans="1:16" ht="12.75">
      <c r="A66" s="7">
        <v>19</v>
      </c>
      <c s="7" t="s">
        <v>46</v>
      </c>
      <c s="7" t="s">
        <v>2014</v>
      </c>
      <c s="7" t="s">
        <v>58</v>
      </c>
      <c s="7" t="s">
        <v>2116</v>
      </c>
      <c s="7" t="s">
        <v>73</v>
      </c>
      <c s="10">
        <v>7</v>
      </c>
      <c s="14"/>
      <c s="13">
        <f>ROUND((H66*G66),2)</f>
      </c>
      <c r="O66">
        <f>rekapitulace!H8</f>
      </c>
      <c>
        <f>O66/100*I66</f>
      </c>
    </row>
    <row r="67" spans="5:5" ht="25.5">
      <c r="E67" s="15" t="s">
        <v>574</v>
      </c>
    </row>
    <row r="68" spans="5:5" ht="153">
      <c r="E68" s="15" t="s">
        <v>2007</v>
      </c>
    </row>
    <row r="69" spans="1:16" ht="12.75">
      <c r="A69" s="7">
        <v>20</v>
      </c>
      <c s="7" t="s">
        <v>46</v>
      </c>
      <c s="7" t="s">
        <v>2016</v>
      </c>
      <c s="7" t="s">
        <v>86</v>
      </c>
      <c s="7" t="s">
        <v>2130</v>
      </c>
      <c s="7" t="s">
        <v>49</v>
      </c>
      <c s="10">
        <v>1</v>
      </c>
      <c s="14"/>
      <c s="13">
        <f>ROUND((H69*G69),2)</f>
      </c>
      <c r="O69">
        <f>rekapitulace!H8</f>
      </c>
      <c>
        <f>O69/100*I69</f>
      </c>
    </row>
    <row r="70" spans="5:5" ht="25.5">
      <c r="E70" s="15" t="s">
        <v>50</v>
      </c>
    </row>
    <row r="71" spans="5:5" ht="191.25">
      <c r="E71" s="15" t="s">
        <v>2010</v>
      </c>
    </row>
    <row r="72" spans="1:16" ht="12.75">
      <c r="A72" s="7">
        <v>21</v>
      </c>
      <c s="7" t="s">
        <v>46</v>
      </c>
      <c s="7" t="s">
        <v>2051</v>
      </c>
      <c s="7" t="s">
        <v>58</v>
      </c>
      <c s="7" t="s">
        <v>2078</v>
      </c>
      <c s="7" t="s">
        <v>73</v>
      </c>
      <c s="10">
        <v>74</v>
      </c>
      <c s="14"/>
      <c s="13">
        <f>ROUND((H72*G72),2)</f>
      </c>
      <c r="O72">
        <f>rekapitulace!H8</f>
      </c>
      <c>
        <f>O72/100*I72</f>
      </c>
    </row>
    <row r="73" spans="5:5" ht="25.5">
      <c r="E73" s="15" t="s">
        <v>2152</v>
      </c>
    </row>
    <row r="74" spans="5:5" ht="369.75">
      <c r="E74" s="15" t="s">
        <v>2013</v>
      </c>
    </row>
    <row r="75" spans="1:16" ht="12.75">
      <c r="A75" s="7">
        <v>22</v>
      </c>
      <c s="7" t="s">
        <v>46</v>
      </c>
      <c s="7" t="s">
        <v>2054</v>
      </c>
      <c s="7" t="s">
        <v>58</v>
      </c>
      <c s="7" t="s">
        <v>2055</v>
      </c>
      <c s="7" t="s">
        <v>73</v>
      </c>
      <c s="10">
        <v>74</v>
      </c>
      <c s="14"/>
      <c s="13">
        <f>ROUND((H75*G75),2)</f>
      </c>
      <c r="O75">
        <f>rekapitulace!H8</f>
      </c>
      <c>
        <f>O75/100*I75</f>
      </c>
    </row>
    <row r="76" spans="5:5" ht="25.5">
      <c r="E76" s="15" t="s">
        <v>2152</v>
      </c>
    </row>
    <row r="77" spans="5:5" ht="153">
      <c r="E77" s="15" t="s">
        <v>2007</v>
      </c>
    </row>
    <row r="78" spans="1:16" ht="12.75">
      <c r="A78" s="7">
        <v>23</v>
      </c>
      <c s="7" t="s">
        <v>46</v>
      </c>
      <c s="7" t="s">
        <v>2056</v>
      </c>
      <c s="7" t="s">
        <v>86</v>
      </c>
      <c s="7" t="s">
        <v>2079</v>
      </c>
      <c s="7" t="s">
        <v>49</v>
      </c>
      <c s="10">
        <v>1</v>
      </c>
      <c s="14"/>
      <c s="13">
        <f>ROUND((H78*G78),2)</f>
      </c>
      <c r="O78">
        <f>rekapitulace!H8</f>
      </c>
      <c>
        <f>O78/100*I78</f>
      </c>
    </row>
    <row r="79" spans="5:5" ht="25.5">
      <c r="E79" s="15" t="s">
        <v>50</v>
      </c>
    </row>
    <row r="80" spans="5:5" ht="191.25">
      <c r="E80" s="15" t="s">
        <v>2010</v>
      </c>
    </row>
    <row r="81" spans="1:16" ht="12.75" customHeight="1">
      <c r="A81" s="16"/>
      <c s="16"/>
      <c s="16" t="s">
        <v>43</v>
      </c>
      <c s="16"/>
      <c s="16" t="s">
        <v>204</v>
      </c>
      <c s="16"/>
      <c s="16"/>
      <c s="16"/>
      <c s="16">
        <f>SUM(I12:I80)</f>
      </c>
      <c r="P81">
        <f>ROUND(SUM(P12:P80),2)</f>
      </c>
    </row>
    <row r="83" spans="1:16" ht="12.75" customHeight="1">
      <c r="A83" s="16"/>
      <c s="16"/>
      <c s="16"/>
      <c s="16"/>
      <c s="16" t="s">
        <v>105</v>
      </c>
      <c s="16"/>
      <c s="16"/>
      <c s="16"/>
      <c s="16">
        <f>+I81</f>
      </c>
      <c r="P83">
        <f>+P81</f>
      </c>
    </row>
    <row r="85" spans="1:9" ht="12.75" customHeight="1">
      <c r="A85" s="9" t="s">
        <v>106</v>
      </c>
      <c s="9"/>
      <c s="9"/>
      <c s="9"/>
      <c s="9"/>
      <c s="9"/>
      <c s="9"/>
      <c s="9"/>
      <c s="9"/>
    </row>
    <row r="86" spans="1:9" ht="12.75" customHeight="1">
      <c r="A86" s="9"/>
      <c s="9"/>
      <c s="9"/>
      <c s="9"/>
      <c s="9" t="s">
        <v>107</v>
      </c>
      <c s="9"/>
      <c s="9"/>
      <c s="9"/>
      <c s="9"/>
    </row>
    <row r="87" spans="1:16" ht="12.75" customHeight="1">
      <c r="A87" s="16"/>
      <c s="16"/>
      <c s="16"/>
      <c s="16"/>
      <c s="16" t="s">
        <v>108</v>
      </c>
      <c s="16"/>
      <c s="16"/>
      <c s="16"/>
      <c s="16">
        <v>0</v>
      </c>
      <c r="P87">
        <v>0</v>
      </c>
    </row>
    <row r="88" spans="1:9" ht="12.75" customHeight="1">
      <c r="A88" s="16"/>
      <c s="16"/>
      <c s="16"/>
      <c s="16"/>
      <c s="16" t="s">
        <v>109</v>
      </c>
      <c s="16"/>
      <c s="16"/>
      <c s="16"/>
      <c s="16"/>
    </row>
    <row r="89" spans="1:16" ht="12.75" customHeight="1">
      <c r="A89" s="16"/>
      <c s="16"/>
      <c s="16"/>
      <c s="16"/>
      <c s="16" t="s">
        <v>110</v>
      </c>
      <c s="16"/>
      <c s="16"/>
      <c s="16"/>
      <c s="16">
        <v>0</v>
      </c>
      <c r="P89">
        <v>0</v>
      </c>
    </row>
    <row r="90" spans="1:16" ht="12.75" customHeight="1">
      <c r="A90" s="16"/>
      <c s="16"/>
      <c s="16"/>
      <c s="16"/>
      <c s="16" t="s">
        <v>111</v>
      </c>
      <c s="16"/>
      <c s="16"/>
      <c s="16"/>
      <c s="16">
        <f>I87+I89</f>
      </c>
      <c r="P90">
        <f>P87+P89</f>
      </c>
    </row>
    <row r="92" spans="1:16" ht="12.75" customHeight="1">
      <c r="A92" s="16"/>
      <c s="16"/>
      <c s="16"/>
      <c s="16"/>
      <c s="16" t="s">
        <v>111</v>
      </c>
      <c s="16"/>
      <c s="16"/>
      <c s="16"/>
      <c s="16">
        <f>I83+I90</f>
      </c>
      <c r="P92">
        <f>P83+P90</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36.xml><?xml version="1.0" encoding="utf-8"?>
<worksheet xmlns="http://schemas.openxmlformats.org/spreadsheetml/2006/main" xmlns:r="http://schemas.openxmlformats.org/officeDocument/2006/relationships">
  <sheetPr>
    <pageSetUpPr fitToPage="1"/>
  </sheetPr>
  <dimension ref="A1:P59"/>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2153</v>
      </c>
      <c s="5"/>
      <c s="5" t="s">
        <v>2154</v>
      </c>
    </row>
    <row r="6" spans="1:5" ht="12.75" customHeight="1">
      <c r="A6" t="s">
        <v>17</v>
      </c>
      <c r="C6" s="5" t="s">
        <v>2155</v>
      </c>
      <c s="5"/>
      <c s="5" t="s">
        <v>2156</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38</v>
      </c>
      <c s="9"/>
      <c s="9" t="s">
        <v>192</v>
      </c>
      <c s="9"/>
      <c s="11"/>
      <c s="9"/>
      <c s="11"/>
    </row>
    <row r="12" spans="1:16" ht="12.75">
      <c r="A12" s="7">
        <v>1</v>
      </c>
      <c s="7" t="s">
        <v>46</v>
      </c>
      <c s="7" t="s">
        <v>881</v>
      </c>
      <c s="7" t="s">
        <v>58</v>
      </c>
      <c s="7" t="s">
        <v>1302</v>
      </c>
      <c s="7" t="s">
        <v>130</v>
      </c>
      <c s="10">
        <v>9.472</v>
      </c>
      <c s="14"/>
      <c s="13">
        <f>ROUND((H12*G12),2)</f>
      </c>
      <c r="O12">
        <f>rekapitulace!H8</f>
      </c>
      <c>
        <f>O12/100*I12</f>
      </c>
    </row>
    <row r="13" spans="5:5" ht="409.5">
      <c r="E13" s="15" t="s">
        <v>2157</v>
      </c>
    </row>
    <row r="14" spans="5:5" ht="409.5">
      <c r="E14" s="15" t="s">
        <v>1304</v>
      </c>
    </row>
    <row r="15" spans="1:16" ht="12.75" customHeight="1">
      <c r="A15" s="16"/>
      <c s="16"/>
      <c s="16" t="s">
        <v>38</v>
      </c>
      <c s="16"/>
      <c s="16" t="s">
        <v>192</v>
      </c>
      <c s="16"/>
      <c s="16"/>
      <c s="16"/>
      <c s="16">
        <f>SUM(I12:I14)</f>
      </c>
      <c r="P15">
        <f>ROUND(SUM(P12:P14),2)</f>
      </c>
    </row>
    <row r="17" spans="1:9" ht="12.75" customHeight="1">
      <c r="A17" s="9"/>
      <c s="9"/>
      <c s="9" t="s">
        <v>43</v>
      </c>
      <c s="9"/>
      <c s="9" t="s">
        <v>204</v>
      </c>
      <c s="9"/>
      <c s="11"/>
      <c s="9"/>
      <c s="11"/>
    </row>
    <row r="18" spans="1:16" ht="12.75">
      <c r="A18" s="7">
        <v>2</v>
      </c>
      <c s="7" t="s">
        <v>46</v>
      </c>
      <c s="7" t="s">
        <v>2158</v>
      </c>
      <c s="7" t="s">
        <v>58</v>
      </c>
      <c s="7" t="s">
        <v>2159</v>
      </c>
      <c s="7" t="s">
        <v>73</v>
      </c>
      <c s="10">
        <v>32</v>
      </c>
      <c s="14"/>
      <c s="13">
        <f>ROUND((H18*G18),2)</f>
      </c>
      <c r="O18">
        <f>rekapitulace!H8</f>
      </c>
      <c>
        <f>O18/100*I18</f>
      </c>
    </row>
    <row r="19" spans="5:5" ht="409.5">
      <c r="E19" s="15" t="s">
        <v>2160</v>
      </c>
    </row>
    <row r="20" spans="5:5" ht="102">
      <c r="E20" s="15" t="s">
        <v>2161</v>
      </c>
    </row>
    <row r="21" spans="1:16" ht="12.75">
      <c r="A21" s="7">
        <v>3</v>
      </c>
      <c s="7" t="s">
        <v>46</v>
      </c>
      <c s="7" t="s">
        <v>2162</v>
      </c>
      <c s="7" t="s">
        <v>58</v>
      </c>
      <c s="7" t="s">
        <v>2163</v>
      </c>
      <c s="7" t="s">
        <v>73</v>
      </c>
      <c s="10">
        <v>4</v>
      </c>
      <c s="14"/>
      <c s="13">
        <f>ROUND((H21*G21),2)</f>
      </c>
      <c r="O21">
        <f>rekapitulace!H8</f>
      </c>
      <c>
        <f>O21/100*I21</f>
      </c>
    </row>
    <row r="22" spans="5:5" ht="25.5">
      <c r="E22" s="15" t="s">
        <v>212</v>
      </c>
    </row>
    <row r="23" spans="5:5" ht="102">
      <c r="E23" s="15" t="s">
        <v>2161</v>
      </c>
    </row>
    <row r="24" spans="1:16" ht="12.75">
      <c r="A24" s="7">
        <v>4</v>
      </c>
      <c s="7" t="s">
        <v>46</v>
      </c>
      <c s="7" t="s">
        <v>2164</v>
      </c>
      <c s="7" t="s">
        <v>58</v>
      </c>
      <c s="7" t="s">
        <v>2165</v>
      </c>
      <c s="7" t="s">
        <v>117</v>
      </c>
      <c s="10">
        <v>54</v>
      </c>
      <c s="14"/>
      <c s="13">
        <f>ROUND((H24*G24),2)</f>
      </c>
      <c r="O24">
        <f>rekapitulace!H8</f>
      </c>
      <c>
        <f>O24/100*I24</f>
      </c>
    </row>
    <row r="25" spans="5:5" ht="114.75">
      <c r="E25" s="15" t="s">
        <v>2166</v>
      </c>
    </row>
    <row r="26" spans="5:5" ht="102">
      <c r="E26" s="15" t="s">
        <v>2161</v>
      </c>
    </row>
    <row r="27" spans="1:16" ht="12.75">
      <c r="A27" s="7">
        <v>5</v>
      </c>
      <c s="7" t="s">
        <v>46</v>
      </c>
      <c s="7" t="s">
        <v>2167</v>
      </c>
      <c s="7" t="s">
        <v>58</v>
      </c>
      <c s="7" t="s">
        <v>2168</v>
      </c>
      <c s="7" t="s">
        <v>73</v>
      </c>
      <c s="10">
        <v>4</v>
      </c>
      <c s="14"/>
      <c s="13">
        <f>ROUND((H27*G27),2)</f>
      </c>
      <c r="O27">
        <f>rekapitulace!H8</f>
      </c>
      <c>
        <f>O27/100*I27</f>
      </c>
    </row>
    <row r="28" spans="5:5" ht="25.5">
      <c r="E28" s="15" t="s">
        <v>212</v>
      </c>
    </row>
    <row r="29" spans="5:5" ht="102">
      <c r="E29" s="15" t="s">
        <v>2161</v>
      </c>
    </row>
    <row r="30" spans="1:16" ht="12.75">
      <c r="A30" s="7">
        <v>6</v>
      </c>
      <c s="7" t="s">
        <v>46</v>
      </c>
      <c s="7" t="s">
        <v>2169</v>
      </c>
      <c s="7" t="s">
        <v>58</v>
      </c>
      <c s="7" t="s">
        <v>2170</v>
      </c>
      <c s="7" t="s">
        <v>73</v>
      </c>
      <c s="10">
        <v>4</v>
      </c>
      <c s="14"/>
      <c s="13">
        <f>ROUND((H30*G30),2)</f>
      </c>
      <c r="O30">
        <f>rekapitulace!H8</f>
      </c>
      <c>
        <f>O30/100*I30</f>
      </c>
    </row>
    <row r="31" spans="5:5" ht="25.5">
      <c r="E31" s="15" t="s">
        <v>212</v>
      </c>
    </row>
    <row r="32" spans="5:5" ht="102">
      <c r="E32" s="15" t="s">
        <v>2161</v>
      </c>
    </row>
    <row r="33" spans="1:16" ht="12.75">
      <c r="A33" s="7">
        <v>7</v>
      </c>
      <c s="7" t="s">
        <v>46</v>
      </c>
      <c s="7" t="s">
        <v>2171</v>
      </c>
      <c s="7" t="s">
        <v>58</v>
      </c>
      <c s="7" t="s">
        <v>2172</v>
      </c>
      <c s="7" t="s">
        <v>73</v>
      </c>
      <c s="10">
        <v>32</v>
      </c>
      <c s="14"/>
      <c s="13">
        <f>ROUND((H33*G33),2)</f>
      </c>
      <c r="O33">
        <f>rekapitulace!H8</f>
      </c>
      <c>
        <f>O33/100*I33</f>
      </c>
    </row>
    <row r="34" spans="5:5" ht="409.5">
      <c r="E34" s="15" t="s">
        <v>2173</v>
      </c>
    </row>
    <row r="35" spans="5:5" ht="165.75">
      <c r="E35" s="15" t="s">
        <v>2174</v>
      </c>
    </row>
    <row r="36" spans="1:16" ht="12.75">
      <c r="A36" s="7">
        <v>8</v>
      </c>
      <c s="7" t="s">
        <v>46</v>
      </c>
      <c s="7" t="s">
        <v>2175</v>
      </c>
      <c s="7" t="s">
        <v>58</v>
      </c>
      <c s="7" t="s">
        <v>2176</v>
      </c>
      <c s="7" t="s">
        <v>73</v>
      </c>
      <c s="10">
        <v>6</v>
      </c>
      <c s="14"/>
      <c s="13">
        <f>ROUND((H36*G36),2)</f>
      </c>
      <c r="O36">
        <f>rekapitulace!H8</f>
      </c>
      <c>
        <f>O36/100*I36</f>
      </c>
    </row>
    <row r="37" spans="5:5" ht="114.75">
      <c r="E37" s="15" t="s">
        <v>2177</v>
      </c>
    </row>
    <row r="38" spans="5:5" ht="165.75">
      <c r="E38" s="15" t="s">
        <v>2174</v>
      </c>
    </row>
    <row r="39" spans="1:16" ht="12.75">
      <c r="A39" s="7">
        <v>9</v>
      </c>
      <c s="7" t="s">
        <v>46</v>
      </c>
      <c s="7" t="s">
        <v>2178</v>
      </c>
      <c s="7" t="s">
        <v>58</v>
      </c>
      <c s="7" t="s">
        <v>2179</v>
      </c>
      <c s="7" t="s">
        <v>117</v>
      </c>
      <c s="10">
        <v>907.177</v>
      </c>
      <c s="14"/>
      <c s="13">
        <f>ROUND((H39*G39),2)</f>
      </c>
      <c r="O39">
        <f>rekapitulace!H8</f>
      </c>
      <c>
        <f>O39/100*I39</f>
      </c>
    </row>
    <row r="40" spans="5:5" ht="395.25">
      <c r="E40" s="15" t="s">
        <v>2180</v>
      </c>
    </row>
    <row r="41" spans="5:5" ht="204">
      <c r="E41" s="15" t="s">
        <v>2181</v>
      </c>
    </row>
    <row r="42" spans="1:16" ht="12.75">
      <c r="A42" s="7">
        <v>10</v>
      </c>
      <c s="7" t="s">
        <v>46</v>
      </c>
      <c s="7" t="s">
        <v>2182</v>
      </c>
      <c s="7" t="s">
        <v>58</v>
      </c>
      <c s="7" t="s">
        <v>2183</v>
      </c>
      <c s="7" t="s">
        <v>117</v>
      </c>
      <c s="10">
        <v>68</v>
      </c>
      <c s="14"/>
      <c s="13">
        <f>ROUND((H42*G42),2)</f>
      </c>
      <c r="O42">
        <f>rekapitulace!H8</f>
      </c>
      <c>
        <f>O42/100*I42</f>
      </c>
    </row>
    <row r="43" spans="5:5" ht="127.5">
      <c r="E43" s="15" t="s">
        <v>2184</v>
      </c>
    </row>
    <row r="44" spans="5:5" ht="204">
      <c r="E44" s="15" t="s">
        <v>2181</v>
      </c>
    </row>
    <row r="45" spans="1:16" ht="12.75">
      <c r="A45" s="7">
        <v>11</v>
      </c>
      <c s="7" t="s">
        <v>46</v>
      </c>
      <c s="7" t="s">
        <v>2185</v>
      </c>
      <c s="7" t="s">
        <v>58</v>
      </c>
      <c s="7" t="s">
        <v>2186</v>
      </c>
      <c s="7" t="s">
        <v>117</v>
      </c>
      <c s="10">
        <v>839.177</v>
      </c>
      <c s="14"/>
      <c s="13">
        <f>ROUND((H45*G45),2)</f>
      </c>
      <c r="O45">
        <f>rekapitulace!H8</f>
      </c>
      <c>
        <f>O45/100*I45</f>
      </c>
    </row>
    <row r="46" spans="5:5" ht="293.25">
      <c r="E46" s="15" t="s">
        <v>2187</v>
      </c>
    </row>
    <row r="47" spans="5:5" ht="204">
      <c r="E47" s="15" t="s">
        <v>2181</v>
      </c>
    </row>
    <row r="48" spans="1:16" ht="12.75" customHeight="1">
      <c r="A48" s="16"/>
      <c s="16"/>
      <c s="16" t="s">
        <v>43</v>
      </c>
      <c s="16"/>
      <c s="16" t="s">
        <v>204</v>
      </c>
      <c s="16"/>
      <c s="16"/>
      <c s="16"/>
      <c s="16">
        <f>SUM(I18:I47)</f>
      </c>
      <c r="P48">
        <f>ROUND(SUM(P18:P47),2)</f>
      </c>
    </row>
    <row r="50" spans="1:16" ht="12.75" customHeight="1">
      <c r="A50" s="16"/>
      <c s="16"/>
      <c s="16"/>
      <c s="16"/>
      <c s="16" t="s">
        <v>105</v>
      </c>
      <c s="16"/>
      <c s="16"/>
      <c s="16"/>
      <c s="16">
        <f>+I15+I48</f>
      </c>
      <c r="P50">
        <f>+P15+P48</f>
      </c>
    </row>
    <row r="52" spans="1:9" ht="12.75" customHeight="1">
      <c r="A52" s="9" t="s">
        <v>106</v>
      </c>
      <c s="9"/>
      <c s="9"/>
      <c s="9"/>
      <c s="9"/>
      <c s="9"/>
      <c s="9"/>
      <c s="9"/>
      <c s="9"/>
    </row>
    <row r="53" spans="1:9" ht="12.75" customHeight="1">
      <c r="A53" s="9"/>
      <c s="9"/>
      <c s="9"/>
      <c s="9"/>
      <c s="9" t="s">
        <v>107</v>
      </c>
      <c s="9"/>
      <c s="9"/>
      <c s="9"/>
      <c s="9"/>
    </row>
    <row r="54" spans="1:16" ht="12.75" customHeight="1">
      <c r="A54" s="16"/>
      <c s="16"/>
      <c s="16"/>
      <c s="16"/>
      <c s="16" t="s">
        <v>108</v>
      </c>
      <c s="16"/>
      <c s="16"/>
      <c s="16"/>
      <c s="16">
        <v>0</v>
      </c>
      <c r="P54">
        <v>0</v>
      </c>
    </row>
    <row r="55" spans="1:9" ht="12.75" customHeight="1">
      <c r="A55" s="16"/>
      <c s="16"/>
      <c s="16"/>
      <c s="16"/>
      <c s="16" t="s">
        <v>109</v>
      </c>
      <c s="16"/>
      <c s="16"/>
      <c s="16"/>
      <c s="16"/>
    </row>
    <row r="56" spans="1:16" ht="12.75" customHeight="1">
      <c r="A56" s="16"/>
      <c s="16"/>
      <c s="16"/>
      <c s="16"/>
      <c s="16" t="s">
        <v>110</v>
      </c>
      <c s="16"/>
      <c s="16"/>
      <c s="16"/>
      <c s="16">
        <v>0</v>
      </c>
      <c r="P56">
        <v>0</v>
      </c>
    </row>
    <row r="57" spans="1:16" ht="12.75" customHeight="1">
      <c r="A57" s="16"/>
      <c s="16"/>
      <c s="16"/>
      <c s="16"/>
      <c s="16" t="s">
        <v>111</v>
      </c>
      <c s="16"/>
      <c s="16"/>
      <c s="16"/>
      <c s="16">
        <f>I54+I56</f>
      </c>
      <c r="P57">
        <f>P54+P56</f>
      </c>
    </row>
    <row r="59" spans="1:16" ht="12.75" customHeight="1">
      <c r="A59" s="16"/>
      <c s="16"/>
      <c s="16"/>
      <c s="16"/>
      <c s="16" t="s">
        <v>111</v>
      </c>
      <c s="16"/>
      <c s="16"/>
      <c s="16"/>
      <c s="16">
        <f>I50+I57</f>
      </c>
      <c r="P59">
        <f>P50+P57</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37.xml><?xml version="1.0" encoding="utf-8"?>
<worksheet xmlns="http://schemas.openxmlformats.org/spreadsheetml/2006/main" xmlns:r="http://schemas.openxmlformats.org/officeDocument/2006/relationships">
  <sheetPr>
    <pageSetUpPr fitToPage="1"/>
  </sheetPr>
  <dimension ref="A1:P47"/>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2153</v>
      </c>
      <c s="5"/>
      <c s="5" t="s">
        <v>2154</v>
      </c>
    </row>
    <row r="6" spans="1:5" ht="12.75" customHeight="1">
      <c r="A6" t="s">
        <v>17</v>
      </c>
      <c r="C6" s="5" t="s">
        <v>2188</v>
      </c>
      <c s="5"/>
      <c s="5" t="s">
        <v>2189</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38</v>
      </c>
      <c s="9"/>
      <c s="9" t="s">
        <v>192</v>
      </c>
      <c s="9"/>
      <c s="11"/>
      <c s="9"/>
      <c s="11"/>
    </row>
    <row r="12" spans="1:16" ht="12.75">
      <c r="A12" s="7">
        <v>1</v>
      </c>
      <c s="7" t="s">
        <v>46</v>
      </c>
      <c s="7" t="s">
        <v>881</v>
      </c>
      <c s="7" t="s">
        <v>58</v>
      </c>
      <c s="7" t="s">
        <v>1302</v>
      </c>
      <c s="7" t="s">
        <v>130</v>
      </c>
      <c s="10">
        <v>4.6</v>
      </c>
      <c s="14"/>
      <c s="13">
        <f>ROUND((H12*G12),2)</f>
      </c>
      <c r="O12">
        <f>rekapitulace!H8</f>
      </c>
      <c>
        <f>O12/100*I12</f>
      </c>
    </row>
    <row r="13" spans="5:5" ht="409.5">
      <c r="E13" s="15" t="s">
        <v>2190</v>
      </c>
    </row>
    <row r="14" spans="5:5" ht="409.5">
      <c r="E14" s="15" t="s">
        <v>1304</v>
      </c>
    </row>
    <row r="15" spans="1:16" ht="12.75" customHeight="1">
      <c r="A15" s="16"/>
      <c s="16"/>
      <c s="16" t="s">
        <v>38</v>
      </c>
      <c s="16"/>
      <c s="16" t="s">
        <v>192</v>
      </c>
      <c s="16"/>
      <c s="16"/>
      <c s="16"/>
      <c s="16">
        <f>SUM(I12:I14)</f>
      </c>
      <c r="P15">
        <f>ROUND(SUM(P12:P14),2)</f>
      </c>
    </row>
    <row r="17" spans="1:9" ht="12.75" customHeight="1">
      <c r="A17" s="9"/>
      <c s="9"/>
      <c s="9" t="s">
        <v>43</v>
      </c>
      <c s="9"/>
      <c s="9" t="s">
        <v>204</v>
      </c>
      <c s="9"/>
      <c s="11"/>
      <c s="9"/>
      <c s="11"/>
    </row>
    <row r="18" spans="1:16" ht="12.75">
      <c r="A18" s="7">
        <v>2</v>
      </c>
      <c s="7" t="s">
        <v>46</v>
      </c>
      <c s="7" t="s">
        <v>2158</v>
      </c>
      <c s="7" t="s">
        <v>58</v>
      </c>
      <c s="7" t="s">
        <v>2159</v>
      </c>
      <c s="7" t="s">
        <v>73</v>
      </c>
      <c s="10">
        <v>37</v>
      </c>
      <c s="14"/>
      <c s="13">
        <f>ROUND((H18*G18),2)</f>
      </c>
      <c r="O18">
        <f>rekapitulace!H8</f>
      </c>
      <c>
        <f>O18/100*I18</f>
      </c>
    </row>
    <row r="19" spans="5:5" ht="409.5">
      <c r="E19" s="15" t="s">
        <v>2191</v>
      </c>
    </row>
    <row r="20" spans="5:5" ht="102">
      <c r="E20" s="15" t="s">
        <v>2161</v>
      </c>
    </row>
    <row r="21" spans="1:16" ht="12.75">
      <c r="A21" s="7">
        <v>3</v>
      </c>
      <c s="7" t="s">
        <v>46</v>
      </c>
      <c s="7" t="s">
        <v>2162</v>
      </c>
      <c s="7" t="s">
        <v>58</v>
      </c>
      <c s="7" t="s">
        <v>2163</v>
      </c>
      <c s="7" t="s">
        <v>73</v>
      </c>
      <c s="10">
        <v>1</v>
      </c>
      <c s="14"/>
      <c s="13">
        <f>ROUND((H21*G21),2)</f>
      </c>
      <c r="O21">
        <f>rekapitulace!H8</f>
      </c>
      <c>
        <f>O21/100*I21</f>
      </c>
    </row>
    <row r="22" spans="5:5" ht="25.5">
      <c r="E22" s="15" t="s">
        <v>50</v>
      </c>
    </row>
    <row r="23" spans="5:5" ht="102">
      <c r="E23" s="15" t="s">
        <v>2161</v>
      </c>
    </row>
    <row r="24" spans="1:16" ht="12.75">
      <c r="A24" s="7">
        <v>4</v>
      </c>
      <c s="7" t="s">
        <v>46</v>
      </c>
      <c s="7" t="s">
        <v>2171</v>
      </c>
      <c s="7" t="s">
        <v>58</v>
      </c>
      <c s="7" t="s">
        <v>2192</v>
      </c>
      <c s="7" t="s">
        <v>73</v>
      </c>
      <c s="10">
        <v>23</v>
      </c>
      <c s="14"/>
      <c s="13">
        <f>ROUND((H24*G24),2)</f>
      </c>
      <c r="O24">
        <f>rekapitulace!H8</f>
      </c>
      <c>
        <f>O24/100*I24</f>
      </c>
    </row>
    <row r="25" spans="5:5" ht="409.5">
      <c r="E25" s="15" t="s">
        <v>2193</v>
      </c>
    </row>
    <row r="26" spans="5:5" ht="165.75">
      <c r="E26" s="15" t="s">
        <v>2174</v>
      </c>
    </row>
    <row r="27" spans="1:16" ht="12.75">
      <c r="A27" s="7">
        <v>5</v>
      </c>
      <c s="7" t="s">
        <v>46</v>
      </c>
      <c s="7" t="s">
        <v>2178</v>
      </c>
      <c s="7" t="s">
        <v>58</v>
      </c>
      <c s="7" t="s">
        <v>2179</v>
      </c>
      <c s="7" t="s">
        <v>117</v>
      </c>
      <c s="10">
        <v>598.227</v>
      </c>
      <c s="14"/>
      <c s="13">
        <f>ROUND((H27*G27),2)</f>
      </c>
      <c r="O27">
        <f>rekapitulace!H8</f>
      </c>
      <c>
        <f>O27/100*I27</f>
      </c>
    </row>
    <row r="28" spans="5:5" ht="409.5">
      <c r="E28" s="15" t="s">
        <v>2194</v>
      </c>
    </row>
    <row r="29" spans="5:5" ht="204">
      <c r="E29" s="15" t="s">
        <v>2181</v>
      </c>
    </row>
    <row r="30" spans="1:16" ht="12.75">
      <c r="A30" s="7">
        <v>6</v>
      </c>
      <c s="7" t="s">
        <v>46</v>
      </c>
      <c s="7" t="s">
        <v>2182</v>
      </c>
      <c s="7" t="s">
        <v>58</v>
      </c>
      <c s="7" t="s">
        <v>2183</v>
      </c>
      <c s="7" t="s">
        <v>117</v>
      </c>
      <c s="10">
        <v>34.55</v>
      </c>
      <c s="14"/>
      <c s="13">
        <f>ROUND((H30*G30),2)</f>
      </c>
      <c r="O30">
        <f>rekapitulace!H8</f>
      </c>
      <c>
        <f>O30/100*I30</f>
      </c>
    </row>
    <row r="31" spans="5:5" ht="229.5">
      <c r="E31" s="15" t="s">
        <v>2195</v>
      </c>
    </row>
    <row r="32" spans="5:5" ht="204">
      <c r="E32" s="15" t="s">
        <v>2181</v>
      </c>
    </row>
    <row r="33" spans="1:16" ht="12.75">
      <c r="A33" s="7">
        <v>7</v>
      </c>
      <c s="7" t="s">
        <v>46</v>
      </c>
      <c s="7" t="s">
        <v>2185</v>
      </c>
      <c s="7" t="s">
        <v>58</v>
      </c>
      <c s="7" t="s">
        <v>2186</v>
      </c>
      <c s="7" t="s">
        <v>117</v>
      </c>
      <c s="10">
        <v>563.677</v>
      </c>
      <c s="14"/>
      <c s="13">
        <f>ROUND((H33*G33),2)</f>
      </c>
      <c r="O33">
        <f>rekapitulace!H8</f>
      </c>
      <c>
        <f>O33/100*I33</f>
      </c>
    </row>
    <row r="34" spans="5:5" ht="357">
      <c r="E34" s="15" t="s">
        <v>2196</v>
      </c>
    </row>
    <row r="35" spans="5:5" ht="204">
      <c r="E35" s="15" t="s">
        <v>2181</v>
      </c>
    </row>
    <row r="36" spans="1:16" ht="12.75" customHeight="1">
      <c r="A36" s="16"/>
      <c s="16"/>
      <c s="16" t="s">
        <v>43</v>
      </c>
      <c s="16"/>
      <c s="16" t="s">
        <v>204</v>
      </c>
      <c s="16"/>
      <c s="16"/>
      <c s="16"/>
      <c s="16">
        <f>SUM(I18:I35)</f>
      </c>
      <c r="P36">
        <f>ROUND(SUM(P18:P35),2)</f>
      </c>
    </row>
    <row r="38" spans="1:16" ht="12.75" customHeight="1">
      <c r="A38" s="16"/>
      <c s="16"/>
      <c s="16"/>
      <c s="16"/>
      <c s="16" t="s">
        <v>105</v>
      </c>
      <c s="16"/>
      <c s="16"/>
      <c s="16"/>
      <c s="16">
        <f>+I15+I36</f>
      </c>
      <c r="P38">
        <f>+P15+P36</f>
      </c>
    </row>
    <row r="40" spans="1:9" ht="12.75" customHeight="1">
      <c r="A40" s="9" t="s">
        <v>106</v>
      </c>
      <c s="9"/>
      <c s="9"/>
      <c s="9"/>
      <c s="9"/>
      <c s="9"/>
      <c s="9"/>
      <c s="9"/>
      <c s="9"/>
    </row>
    <row r="41" spans="1:9" ht="12.75" customHeight="1">
      <c r="A41" s="9"/>
      <c s="9"/>
      <c s="9"/>
      <c s="9"/>
      <c s="9" t="s">
        <v>107</v>
      </c>
      <c s="9"/>
      <c s="9"/>
      <c s="9"/>
      <c s="9"/>
    </row>
    <row r="42" spans="1:16" ht="12.75" customHeight="1">
      <c r="A42" s="16"/>
      <c s="16"/>
      <c s="16"/>
      <c s="16"/>
      <c s="16" t="s">
        <v>108</v>
      </c>
      <c s="16"/>
      <c s="16"/>
      <c s="16"/>
      <c s="16">
        <v>0</v>
      </c>
      <c r="P42">
        <v>0</v>
      </c>
    </row>
    <row r="43" spans="1:9" ht="12.75" customHeight="1">
      <c r="A43" s="16"/>
      <c s="16"/>
      <c s="16"/>
      <c s="16"/>
      <c s="16" t="s">
        <v>109</v>
      </c>
      <c s="16"/>
      <c s="16"/>
      <c s="16"/>
      <c s="16"/>
    </row>
    <row r="44" spans="1:16" ht="12.75" customHeight="1">
      <c r="A44" s="16"/>
      <c s="16"/>
      <c s="16"/>
      <c s="16"/>
      <c s="16" t="s">
        <v>110</v>
      </c>
      <c s="16"/>
      <c s="16"/>
      <c s="16"/>
      <c s="16">
        <v>0</v>
      </c>
      <c r="P44">
        <v>0</v>
      </c>
    </row>
    <row r="45" spans="1:16" ht="12.75" customHeight="1">
      <c r="A45" s="16"/>
      <c s="16"/>
      <c s="16"/>
      <c s="16"/>
      <c s="16" t="s">
        <v>111</v>
      </c>
      <c s="16"/>
      <c s="16"/>
      <c s="16"/>
      <c s="16">
        <f>I42+I44</f>
      </c>
      <c r="P45">
        <f>P42+P44</f>
      </c>
    </row>
    <row r="47" spans="1:16" ht="12.75" customHeight="1">
      <c r="A47" s="16"/>
      <c s="16"/>
      <c s="16"/>
      <c s="16"/>
      <c s="16" t="s">
        <v>111</v>
      </c>
      <c s="16"/>
      <c s="16"/>
      <c s="16"/>
      <c s="16">
        <f>I38+I45</f>
      </c>
      <c r="P47">
        <f>P38+P45</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38.xml><?xml version="1.0" encoding="utf-8"?>
<worksheet xmlns="http://schemas.openxmlformats.org/spreadsheetml/2006/main" xmlns:r="http://schemas.openxmlformats.org/officeDocument/2006/relationships">
  <sheetPr>
    <pageSetUpPr fitToPage="1"/>
  </sheetPr>
  <dimension ref="A1:P44"/>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2153</v>
      </c>
      <c s="5"/>
      <c s="5" t="s">
        <v>2154</v>
      </c>
    </row>
    <row r="6" spans="1:5" ht="12.75" customHeight="1">
      <c r="A6" t="s">
        <v>17</v>
      </c>
      <c r="C6" s="5" t="s">
        <v>2197</v>
      </c>
      <c s="5"/>
      <c s="5" t="s">
        <v>2198</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38</v>
      </c>
      <c s="9"/>
      <c s="9" t="s">
        <v>192</v>
      </c>
      <c s="9"/>
      <c s="11"/>
      <c s="9"/>
      <c s="11"/>
    </row>
    <row r="12" spans="1:16" ht="12.75">
      <c r="A12" s="7">
        <v>1</v>
      </c>
      <c s="7" t="s">
        <v>46</v>
      </c>
      <c s="7" t="s">
        <v>881</v>
      </c>
      <c s="7" t="s">
        <v>58</v>
      </c>
      <c s="7" t="s">
        <v>1302</v>
      </c>
      <c s="7" t="s">
        <v>130</v>
      </c>
      <c s="10">
        <v>1</v>
      </c>
      <c s="14"/>
      <c s="13">
        <f>ROUND((H12*G12),2)</f>
      </c>
      <c r="O12">
        <f>rekapitulace!H8</f>
      </c>
      <c>
        <f>O12/100*I12</f>
      </c>
    </row>
    <row r="13" spans="5:5" ht="153">
      <c r="E13" s="15" t="s">
        <v>2199</v>
      </c>
    </row>
    <row r="14" spans="5:5" ht="409.5">
      <c r="E14" s="15" t="s">
        <v>1304</v>
      </c>
    </row>
    <row r="15" spans="1:16" ht="12.75" customHeight="1">
      <c r="A15" s="16"/>
      <c s="16"/>
      <c s="16" t="s">
        <v>38</v>
      </c>
      <c s="16"/>
      <c s="16" t="s">
        <v>192</v>
      </c>
      <c s="16"/>
      <c s="16"/>
      <c s="16"/>
      <c s="16">
        <f>SUM(I12:I14)</f>
      </c>
      <c r="P15">
        <f>ROUND(SUM(P12:P14),2)</f>
      </c>
    </row>
    <row r="17" spans="1:9" ht="12.75" customHeight="1">
      <c r="A17" s="9"/>
      <c s="9"/>
      <c s="9" t="s">
        <v>43</v>
      </c>
      <c s="9"/>
      <c s="9" t="s">
        <v>204</v>
      </c>
      <c s="9"/>
      <c s="11"/>
      <c s="9"/>
      <c s="11"/>
    </row>
    <row r="18" spans="1:16" ht="12.75">
      <c r="A18" s="7">
        <v>2</v>
      </c>
      <c s="7" t="s">
        <v>46</v>
      </c>
      <c s="7" t="s">
        <v>2158</v>
      </c>
      <c s="7" t="s">
        <v>58</v>
      </c>
      <c s="7" t="s">
        <v>2159</v>
      </c>
      <c s="7" t="s">
        <v>73</v>
      </c>
      <c s="10">
        <v>2</v>
      </c>
      <c s="14"/>
      <c s="13">
        <f>ROUND((H18*G18),2)</f>
      </c>
      <c r="O18">
        <f>rekapitulace!H8</f>
      </c>
      <c>
        <f>O18/100*I18</f>
      </c>
    </row>
    <row r="19" spans="5:5" ht="38.25">
      <c r="E19" s="15" t="s">
        <v>2200</v>
      </c>
    </row>
    <row r="20" spans="5:5" ht="102">
      <c r="E20" s="15" t="s">
        <v>2161</v>
      </c>
    </row>
    <row r="21" spans="1:16" ht="12.75">
      <c r="A21" s="7">
        <v>3</v>
      </c>
      <c s="7" t="s">
        <v>46</v>
      </c>
      <c s="7" t="s">
        <v>2162</v>
      </c>
      <c s="7" t="s">
        <v>58</v>
      </c>
      <c s="7" t="s">
        <v>2163</v>
      </c>
      <c s="7" t="s">
        <v>73</v>
      </c>
      <c s="10">
        <v>2</v>
      </c>
      <c s="14"/>
      <c s="13">
        <f>ROUND((H21*G21),2)</f>
      </c>
      <c r="O21">
        <f>rekapitulace!H8</f>
      </c>
      <c>
        <f>O21/100*I21</f>
      </c>
    </row>
    <row r="22" spans="5:5" ht="25.5">
      <c r="E22" s="15" t="s">
        <v>76</v>
      </c>
    </row>
    <row r="23" spans="5:5" ht="102">
      <c r="E23" s="15" t="s">
        <v>2161</v>
      </c>
    </row>
    <row r="24" spans="1:16" ht="12.75">
      <c r="A24" s="7">
        <v>4</v>
      </c>
      <c s="7" t="s">
        <v>46</v>
      </c>
      <c s="7" t="s">
        <v>2171</v>
      </c>
      <c s="7" t="s">
        <v>58</v>
      </c>
      <c s="7" t="s">
        <v>2172</v>
      </c>
      <c s="7" t="s">
        <v>73</v>
      </c>
      <c s="10">
        <v>5</v>
      </c>
      <c s="14"/>
      <c s="13">
        <f>ROUND((H24*G24),2)</f>
      </c>
      <c r="O24">
        <f>rekapitulace!H8</f>
      </c>
      <c>
        <f>O24/100*I24</f>
      </c>
    </row>
    <row r="25" spans="5:5" ht="127.5">
      <c r="E25" s="15" t="s">
        <v>2201</v>
      </c>
    </row>
    <row r="26" spans="5:5" ht="165.75">
      <c r="E26" s="15" t="s">
        <v>2174</v>
      </c>
    </row>
    <row r="27" spans="1:16" ht="12.75">
      <c r="A27" s="7">
        <v>5</v>
      </c>
      <c s="7" t="s">
        <v>46</v>
      </c>
      <c s="7" t="s">
        <v>2178</v>
      </c>
      <c s="7" t="s">
        <v>58</v>
      </c>
      <c s="7" t="s">
        <v>2179</v>
      </c>
      <c s="7" t="s">
        <v>117</v>
      </c>
      <c s="10">
        <v>379</v>
      </c>
      <c s="14"/>
      <c s="13">
        <f>ROUND((H27*G27),2)</f>
      </c>
      <c r="O27">
        <f>rekapitulace!H8</f>
      </c>
      <c>
        <f>O27/100*I27</f>
      </c>
    </row>
    <row r="28" spans="5:5" ht="165.75">
      <c r="E28" s="15" t="s">
        <v>2202</v>
      </c>
    </row>
    <row r="29" spans="5:5" ht="204">
      <c r="E29" s="15" t="s">
        <v>2181</v>
      </c>
    </row>
    <row r="30" spans="1:16" ht="12.75">
      <c r="A30" s="7">
        <v>6</v>
      </c>
      <c s="7" t="s">
        <v>46</v>
      </c>
      <c s="7" t="s">
        <v>2185</v>
      </c>
      <c s="7" t="s">
        <v>58</v>
      </c>
      <c s="7" t="s">
        <v>2186</v>
      </c>
      <c s="7" t="s">
        <v>117</v>
      </c>
      <c s="10">
        <v>379</v>
      </c>
      <c s="14"/>
      <c s="13">
        <f>ROUND((H30*G30),2)</f>
      </c>
      <c r="O30">
        <f>rekapitulace!H8</f>
      </c>
      <c>
        <f>O30/100*I30</f>
      </c>
    </row>
    <row r="31" spans="5:5" ht="165.75">
      <c r="E31" s="15" t="s">
        <v>2202</v>
      </c>
    </row>
    <row r="32" spans="5:5" ht="204">
      <c r="E32" s="15" t="s">
        <v>2181</v>
      </c>
    </row>
    <row r="33" spans="1:16" ht="12.75" customHeight="1">
      <c r="A33" s="16"/>
      <c s="16"/>
      <c s="16" t="s">
        <v>43</v>
      </c>
      <c s="16"/>
      <c s="16" t="s">
        <v>204</v>
      </c>
      <c s="16"/>
      <c s="16"/>
      <c s="16"/>
      <c s="16">
        <f>SUM(I18:I32)</f>
      </c>
      <c r="P33">
        <f>ROUND(SUM(P18:P32),2)</f>
      </c>
    </row>
    <row r="35" spans="1:16" ht="12.75" customHeight="1">
      <c r="A35" s="16"/>
      <c s="16"/>
      <c s="16"/>
      <c s="16"/>
      <c s="16" t="s">
        <v>105</v>
      </c>
      <c s="16"/>
      <c s="16"/>
      <c s="16"/>
      <c s="16">
        <f>+I15+I33</f>
      </c>
      <c r="P35">
        <f>+P15+P33</f>
      </c>
    </row>
    <row r="37" spans="1:9" ht="12.75" customHeight="1">
      <c r="A37" s="9" t="s">
        <v>106</v>
      </c>
      <c s="9"/>
      <c s="9"/>
      <c s="9"/>
      <c s="9"/>
      <c s="9"/>
      <c s="9"/>
      <c s="9"/>
      <c s="9"/>
    </row>
    <row r="38" spans="1:9" ht="12.75" customHeight="1">
      <c r="A38" s="9"/>
      <c s="9"/>
      <c s="9"/>
      <c s="9"/>
      <c s="9" t="s">
        <v>107</v>
      </c>
      <c s="9"/>
      <c s="9"/>
      <c s="9"/>
      <c s="9"/>
    </row>
    <row r="39" spans="1:16" ht="12.75" customHeight="1">
      <c r="A39" s="16"/>
      <c s="16"/>
      <c s="16"/>
      <c s="16"/>
      <c s="16" t="s">
        <v>108</v>
      </c>
      <c s="16"/>
      <c s="16"/>
      <c s="16"/>
      <c s="16">
        <v>0</v>
      </c>
      <c r="P39">
        <v>0</v>
      </c>
    </row>
    <row r="40" spans="1:9" ht="12.75" customHeight="1">
      <c r="A40" s="16"/>
      <c s="16"/>
      <c s="16"/>
      <c s="16"/>
      <c s="16" t="s">
        <v>109</v>
      </c>
      <c s="16"/>
      <c s="16"/>
      <c s="16"/>
      <c s="16"/>
    </row>
    <row r="41" spans="1:16" ht="12.75" customHeight="1">
      <c r="A41" s="16"/>
      <c s="16"/>
      <c s="16"/>
      <c s="16"/>
      <c s="16" t="s">
        <v>110</v>
      </c>
      <c s="16"/>
      <c s="16"/>
      <c s="16"/>
      <c s="16">
        <v>0</v>
      </c>
      <c r="P41">
        <v>0</v>
      </c>
    </row>
    <row r="42" spans="1:16" ht="12.75" customHeight="1">
      <c r="A42" s="16"/>
      <c s="16"/>
      <c s="16"/>
      <c s="16"/>
      <c s="16" t="s">
        <v>111</v>
      </c>
      <c s="16"/>
      <c s="16"/>
      <c s="16"/>
      <c s="16">
        <f>I39+I41</f>
      </c>
      <c r="P42">
        <f>P39+P41</f>
      </c>
    </row>
    <row r="44" spans="1:16" ht="12.75" customHeight="1">
      <c r="A44" s="16"/>
      <c s="16"/>
      <c s="16"/>
      <c s="16"/>
      <c s="16" t="s">
        <v>111</v>
      </c>
      <c s="16"/>
      <c s="16"/>
      <c s="16"/>
      <c s="16">
        <f>I35+I42</f>
      </c>
      <c r="P44">
        <f>P35+P42</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39.xml><?xml version="1.0" encoding="utf-8"?>
<worksheet xmlns="http://schemas.openxmlformats.org/spreadsheetml/2006/main" xmlns:r="http://schemas.openxmlformats.org/officeDocument/2006/relationships">
  <sheetPr>
    <pageSetUpPr fitToPage="1"/>
  </sheetPr>
  <dimension ref="A1:P56"/>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2153</v>
      </c>
      <c s="5"/>
      <c s="5" t="s">
        <v>2154</v>
      </c>
    </row>
    <row r="6" spans="1:5" ht="12.75" customHeight="1">
      <c r="A6" t="s">
        <v>17</v>
      </c>
      <c r="C6" s="5" t="s">
        <v>2203</v>
      </c>
      <c s="5"/>
      <c s="5" t="s">
        <v>2204</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38</v>
      </c>
      <c s="9"/>
      <c s="9" t="s">
        <v>192</v>
      </c>
      <c s="9"/>
      <c s="11"/>
      <c s="9"/>
      <c s="11"/>
    </row>
    <row r="12" spans="1:16" ht="12.75">
      <c r="A12" s="7">
        <v>1</v>
      </c>
      <c s="7" t="s">
        <v>46</v>
      </c>
      <c s="7" t="s">
        <v>881</v>
      </c>
      <c s="7" t="s">
        <v>58</v>
      </c>
      <c s="7" t="s">
        <v>1302</v>
      </c>
      <c s="7" t="s">
        <v>130</v>
      </c>
      <c s="10">
        <v>2.8</v>
      </c>
      <c s="14"/>
      <c s="13">
        <f>ROUND((H12*G12),2)</f>
      </c>
      <c r="O12">
        <f>rekapitulace!H8</f>
      </c>
      <c>
        <f>O12/100*I12</f>
      </c>
    </row>
    <row r="13" spans="5:5" ht="395.25">
      <c r="E13" s="15" t="s">
        <v>2205</v>
      </c>
    </row>
    <row r="14" spans="5:5" ht="409.5">
      <c r="E14" s="15" t="s">
        <v>1304</v>
      </c>
    </row>
    <row r="15" spans="1:16" ht="12.75" customHeight="1">
      <c r="A15" s="16"/>
      <c s="16"/>
      <c s="16" t="s">
        <v>38</v>
      </c>
      <c s="16"/>
      <c s="16" t="s">
        <v>192</v>
      </c>
      <c s="16"/>
      <c s="16"/>
      <c s="16"/>
      <c s="16">
        <f>SUM(I12:I14)</f>
      </c>
      <c r="P15">
        <f>ROUND(SUM(P12:P14),2)</f>
      </c>
    </row>
    <row r="17" spans="1:9" ht="12.75" customHeight="1">
      <c r="A17" s="9"/>
      <c s="9"/>
      <c s="9" t="s">
        <v>43</v>
      </c>
      <c s="9"/>
      <c s="9" t="s">
        <v>204</v>
      </c>
      <c s="9"/>
      <c s="11"/>
      <c s="9"/>
      <c s="11"/>
    </row>
    <row r="18" spans="1:16" ht="12.75">
      <c r="A18" s="7">
        <v>2</v>
      </c>
      <c s="7" t="s">
        <v>46</v>
      </c>
      <c s="7" t="s">
        <v>2158</v>
      </c>
      <c s="7" t="s">
        <v>58</v>
      </c>
      <c s="7" t="s">
        <v>2159</v>
      </c>
      <c s="7" t="s">
        <v>73</v>
      </c>
      <c s="10">
        <v>8</v>
      </c>
      <c s="14"/>
      <c s="13">
        <f>ROUND((H18*G18),2)</f>
      </c>
      <c r="O18">
        <f>rekapitulace!H8</f>
      </c>
      <c>
        <f>O18/100*I18</f>
      </c>
    </row>
    <row r="19" spans="5:5" ht="191.25">
      <c r="E19" s="15" t="s">
        <v>2206</v>
      </c>
    </row>
    <row r="20" spans="5:5" ht="102">
      <c r="E20" s="15" t="s">
        <v>2161</v>
      </c>
    </row>
    <row r="21" spans="1:16" ht="12.75">
      <c r="A21" s="7">
        <v>3</v>
      </c>
      <c s="7" t="s">
        <v>46</v>
      </c>
      <c s="7" t="s">
        <v>2162</v>
      </c>
      <c s="7" t="s">
        <v>58</v>
      </c>
      <c s="7" t="s">
        <v>2207</v>
      </c>
      <c s="7" t="s">
        <v>73</v>
      </c>
      <c s="10">
        <v>2</v>
      </c>
      <c s="14"/>
      <c s="13">
        <f>ROUND((H21*G21),2)</f>
      </c>
      <c r="O21">
        <f>rekapitulace!H8</f>
      </c>
      <c>
        <f>O21/100*I21</f>
      </c>
    </row>
    <row r="22" spans="5:5" ht="25.5">
      <c r="E22" s="15" t="s">
        <v>76</v>
      </c>
    </row>
    <row r="23" spans="5:5" ht="102">
      <c r="E23" s="15" t="s">
        <v>2161</v>
      </c>
    </row>
    <row r="24" spans="1:16" ht="12.75">
      <c r="A24" s="7">
        <v>4</v>
      </c>
      <c s="7" t="s">
        <v>46</v>
      </c>
      <c s="7" t="s">
        <v>2208</v>
      </c>
      <c s="7" t="s">
        <v>58</v>
      </c>
      <c s="7" t="s">
        <v>2209</v>
      </c>
      <c s="7" t="s">
        <v>73</v>
      </c>
      <c s="10">
        <v>1</v>
      </c>
      <c s="14"/>
      <c s="13">
        <f>ROUND((H24*G24),2)</f>
      </c>
      <c r="O24">
        <f>rekapitulace!H8</f>
      </c>
      <c>
        <f>O24/100*I24</f>
      </c>
    </row>
    <row r="25" spans="5:5" ht="25.5">
      <c r="E25" s="15" t="s">
        <v>50</v>
      </c>
    </row>
    <row r="26" spans="5:5" ht="102">
      <c r="E26" s="15" t="s">
        <v>2161</v>
      </c>
    </row>
    <row r="27" spans="1:16" ht="12.75">
      <c r="A27" s="7">
        <v>5</v>
      </c>
      <c s="7" t="s">
        <v>46</v>
      </c>
      <c s="7" t="s">
        <v>2171</v>
      </c>
      <c s="7" t="s">
        <v>58</v>
      </c>
      <c s="7" t="s">
        <v>2172</v>
      </c>
      <c s="7" t="s">
        <v>73</v>
      </c>
      <c s="10">
        <v>10</v>
      </c>
      <c s="14"/>
      <c s="13">
        <f>ROUND((H27*G27),2)</f>
      </c>
      <c r="O27">
        <f>rekapitulace!H8</f>
      </c>
      <c>
        <f>O27/100*I27</f>
      </c>
    </row>
    <row r="28" spans="5:5" ht="280.5">
      <c r="E28" s="15" t="s">
        <v>2210</v>
      </c>
    </row>
    <row r="29" spans="5:5" ht="165.75">
      <c r="E29" s="15" t="s">
        <v>2174</v>
      </c>
    </row>
    <row r="30" spans="1:16" ht="12.75">
      <c r="A30" s="7">
        <v>6</v>
      </c>
      <c s="7" t="s">
        <v>46</v>
      </c>
      <c s="7" t="s">
        <v>2175</v>
      </c>
      <c s="7" t="s">
        <v>58</v>
      </c>
      <c s="7" t="s">
        <v>2211</v>
      </c>
      <c s="7" t="s">
        <v>73</v>
      </c>
      <c s="10">
        <v>1</v>
      </c>
      <c s="14"/>
      <c s="13">
        <f>ROUND((H30*G30),2)</f>
      </c>
      <c r="O30">
        <f>rekapitulace!H8</f>
      </c>
      <c>
        <f>O30/100*I30</f>
      </c>
    </row>
    <row r="31" spans="5:5" ht="25.5">
      <c r="E31" s="15" t="s">
        <v>50</v>
      </c>
    </row>
    <row r="32" spans="5:5" ht="165.75">
      <c r="E32" s="15" t="s">
        <v>2174</v>
      </c>
    </row>
    <row r="33" spans="1:16" ht="12.75">
      <c r="A33" s="7">
        <v>7</v>
      </c>
      <c s="7" t="s">
        <v>46</v>
      </c>
      <c s="7" t="s">
        <v>2178</v>
      </c>
      <c s="7" t="s">
        <v>58</v>
      </c>
      <c s="7" t="s">
        <v>2179</v>
      </c>
      <c s="7" t="s">
        <v>117</v>
      </c>
      <c s="10">
        <v>478.388</v>
      </c>
      <c s="14"/>
      <c s="13">
        <f>ROUND((H33*G33),2)</f>
      </c>
      <c r="O33">
        <f>rekapitulace!H8</f>
      </c>
      <c>
        <f>O33/100*I33</f>
      </c>
    </row>
    <row r="34" spans="5:5" ht="409.5">
      <c r="E34" s="15" t="s">
        <v>2212</v>
      </c>
    </row>
    <row r="35" spans="5:5" ht="204">
      <c r="E35" s="15" t="s">
        <v>2181</v>
      </c>
    </row>
    <row r="36" spans="1:16" ht="12.75">
      <c r="A36" s="7">
        <v>8</v>
      </c>
      <c s="7" t="s">
        <v>46</v>
      </c>
      <c s="7" t="s">
        <v>2182</v>
      </c>
      <c s="7" t="s">
        <v>58</v>
      </c>
      <c s="7" t="s">
        <v>2213</v>
      </c>
      <c s="7" t="s">
        <v>117</v>
      </c>
      <c s="10">
        <v>87.2</v>
      </c>
      <c s="14"/>
      <c s="13">
        <f>ROUND((H36*G36),2)</f>
      </c>
      <c r="O36">
        <f>rekapitulace!H8</f>
      </c>
      <c>
        <f>O36/100*I36</f>
      </c>
    </row>
    <row r="37" spans="5:5" ht="153">
      <c r="E37" s="15" t="s">
        <v>2214</v>
      </c>
    </row>
    <row r="38" spans="5:5" ht="204">
      <c r="E38" s="15" t="s">
        <v>2181</v>
      </c>
    </row>
    <row r="39" spans="1:16" ht="12.75">
      <c r="A39" s="7">
        <v>9</v>
      </c>
      <c s="7" t="s">
        <v>46</v>
      </c>
      <c s="7" t="s">
        <v>2215</v>
      </c>
      <c s="7" t="s">
        <v>58</v>
      </c>
      <c s="7" t="s">
        <v>2216</v>
      </c>
      <c s="7" t="s">
        <v>117</v>
      </c>
      <c s="10">
        <v>391.188</v>
      </c>
      <c s="14"/>
      <c s="13">
        <f>ROUND((H39*G39),2)</f>
      </c>
      <c r="O39">
        <f>rekapitulace!H8</f>
      </c>
      <c>
        <f>O39/100*I39</f>
      </c>
    </row>
    <row r="40" spans="5:5" ht="409.5">
      <c r="E40" s="15" t="s">
        <v>2217</v>
      </c>
    </row>
    <row r="41" spans="5:5" ht="204">
      <c r="E41" s="15" t="s">
        <v>2181</v>
      </c>
    </row>
    <row r="42" spans="1:16" ht="12.75">
      <c r="A42" s="7">
        <v>10</v>
      </c>
      <c s="7" t="s">
        <v>46</v>
      </c>
      <c s="7" t="s">
        <v>2218</v>
      </c>
      <c s="7" t="s">
        <v>58</v>
      </c>
      <c s="7" t="s">
        <v>2219</v>
      </c>
      <c s="7" t="s">
        <v>117</v>
      </c>
      <c s="10">
        <v>179.75</v>
      </c>
      <c s="14"/>
      <c s="13">
        <f>ROUND((H42*G42),2)</f>
      </c>
      <c r="O42">
        <f>rekapitulace!H8</f>
      </c>
      <c>
        <f>O42/100*I42</f>
      </c>
    </row>
    <row r="43" spans="5:5" ht="178.5">
      <c r="E43" s="15" t="s">
        <v>2220</v>
      </c>
    </row>
    <row r="44" spans="5:5" ht="165.75">
      <c r="E44" s="15" t="s">
        <v>2038</v>
      </c>
    </row>
    <row r="45" spans="1:16" ht="12.75" customHeight="1">
      <c r="A45" s="16"/>
      <c s="16"/>
      <c s="16" t="s">
        <v>43</v>
      </c>
      <c s="16"/>
      <c s="16" t="s">
        <v>204</v>
      </c>
      <c s="16"/>
      <c s="16"/>
      <c s="16"/>
      <c s="16">
        <f>SUM(I18:I44)</f>
      </c>
      <c r="P45">
        <f>ROUND(SUM(P18:P44),2)</f>
      </c>
    </row>
    <row r="47" spans="1:16" ht="12.75" customHeight="1">
      <c r="A47" s="16"/>
      <c s="16"/>
      <c s="16"/>
      <c s="16"/>
      <c s="16" t="s">
        <v>105</v>
      </c>
      <c s="16"/>
      <c s="16"/>
      <c s="16"/>
      <c s="16">
        <f>+I15+I45</f>
      </c>
      <c r="P47">
        <f>+P15+P45</f>
      </c>
    </row>
    <row r="49" spans="1:9" ht="12.75" customHeight="1">
      <c r="A49" s="9" t="s">
        <v>106</v>
      </c>
      <c s="9"/>
      <c s="9"/>
      <c s="9"/>
      <c s="9"/>
      <c s="9"/>
      <c s="9"/>
      <c s="9"/>
      <c s="9"/>
    </row>
    <row r="50" spans="1:9" ht="12.75" customHeight="1">
      <c r="A50" s="9"/>
      <c s="9"/>
      <c s="9"/>
      <c s="9"/>
      <c s="9" t="s">
        <v>107</v>
      </c>
      <c s="9"/>
      <c s="9"/>
      <c s="9"/>
      <c s="9"/>
    </row>
    <row r="51" spans="1:16" ht="12.75" customHeight="1">
      <c r="A51" s="16"/>
      <c s="16"/>
      <c s="16"/>
      <c s="16"/>
      <c s="16" t="s">
        <v>108</v>
      </c>
      <c s="16"/>
      <c s="16"/>
      <c s="16"/>
      <c s="16">
        <v>0</v>
      </c>
      <c r="P51">
        <v>0</v>
      </c>
    </row>
    <row r="52" spans="1:9" ht="12.75" customHeight="1">
      <c r="A52" s="16"/>
      <c s="16"/>
      <c s="16"/>
      <c s="16"/>
      <c s="16" t="s">
        <v>109</v>
      </c>
      <c s="16"/>
      <c s="16"/>
      <c s="16"/>
      <c s="16"/>
    </row>
    <row r="53" spans="1:16" ht="12.75" customHeight="1">
      <c r="A53" s="16"/>
      <c s="16"/>
      <c s="16"/>
      <c s="16"/>
      <c s="16" t="s">
        <v>110</v>
      </c>
      <c s="16"/>
      <c s="16"/>
      <c s="16"/>
      <c s="16">
        <v>0</v>
      </c>
      <c r="P53">
        <v>0</v>
      </c>
    </row>
    <row r="54" spans="1:16" ht="12.75" customHeight="1">
      <c r="A54" s="16"/>
      <c s="16"/>
      <c s="16"/>
      <c s="16"/>
      <c s="16" t="s">
        <v>111</v>
      </c>
      <c s="16"/>
      <c s="16"/>
      <c s="16"/>
      <c s="16">
        <f>I51+I53</f>
      </c>
      <c r="P54">
        <f>P51+P53</f>
      </c>
    </row>
    <row r="56" spans="1:16" ht="12.75" customHeight="1">
      <c r="A56" s="16"/>
      <c s="16"/>
      <c s="16"/>
      <c s="16"/>
      <c s="16" t="s">
        <v>111</v>
      </c>
      <c s="16"/>
      <c s="16"/>
      <c s="16"/>
      <c s="16">
        <f>I47+I54</f>
      </c>
      <c r="P56">
        <f>P47+P54</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4.xml><?xml version="1.0" encoding="utf-8"?>
<worksheet xmlns="http://schemas.openxmlformats.org/spreadsheetml/2006/main" xmlns:r="http://schemas.openxmlformats.org/officeDocument/2006/relationships">
  <sheetPr>
    <pageSetUpPr fitToPage="1"/>
  </sheetPr>
  <dimension ref="A1:P77"/>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20</v>
      </c>
      <c s="5"/>
      <c s="5" t="s">
        <v>21</v>
      </c>
    </row>
    <row r="6" spans="1:5" ht="12.75" customHeight="1">
      <c r="A6" t="s">
        <v>17</v>
      </c>
      <c r="C6" s="5" t="s">
        <v>163</v>
      </c>
      <c s="5"/>
      <c s="5" t="s">
        <v>164</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165</v>
      </c>
      <c s="7" t="s">
        <v>38</v>
      </c>
      <c s="7" t="s">
        <v>166</v>
      </c>
      <c s="7" t="s">
        <v>167</v>
      </c>
      <c s="10">
        <v>257.5</v>
      </c>
      <c s="14"/>
      <c s="13">
        <f>ROUND((H12*G12),2)</f>
      </c>
      <c r="O12">
        <f>rekapitulace!H8</f>
      </c>
      <c>
        <f>O12/100*I12</f>
      </c>
    </row>
    <row r="13" spans="5:5" ht="153">
      <c r="E13" s="15" t="s">
        <v>168</v>
      </c>
    </row>
    <row r="14" spans="5:5" ht="153">
      <c r="E14" s="15" t="s">
        <v>169</v>
      </c>
    </row>
    <row r="15" spans="1:16" ht="12.75" customHeight="1">
      <c r="A15" s="16"/>
      <c s="16"/>
      <c s="16" t="s">
        <v>45</v>
      </c>
      <c s="16"/>
      <c s="16" t="s">
        <v>44</v>
      </c>
      <c s="16"/>
      <c s="16"/>
      <c s="16"/>
      <c s="16">
        <f>SUM(I12:I14)</f>
      </c>
      <c r="P15">
        <f>ROUND(SUM(P12:P14),2)</f>
      </c>
    </row>
    <row r="17" spans="1:9" ht="12.75" customHeight="1">
      <c r="A17" s="9"/>
      <c s="9"/>
      <c s="9" t="s">
        <v>25</v>
      </c>
      <c s="9"/>
      <c s="9" t="s">
        <v>114</v>
      </c>
      <c s="9"/>
      <c s="11"/>
      <c s="9"/>
      <c s="11"/>
    </row>
    <row r="18" spans="1:16" ht="12.75">
      <c r="A18" s="7">
        <v>2</v>
      </c>
      <c s="7" t="s">
        <v>46</v>
      </c>
      <c s="7" t="s">
        <v>170</v>
      </c>
      <c s="7" t="s">
        <v>58</v>
      </c>
      <c s="7" t="s">
        <v>171</v>
      </c>
      <c s="7" t="s">
        <v>130</v>
      </c>
      <c s="10">
        <v>589.923</v>
      </c>
      <c s="14"/>
      <c s="13">
        <f>ROUND((H18*G18),2)</f>
      </c>
      <c r="O18">
        <f>rekapitulace!H8</f>
      </c>
      <c>
        <f>O18/100*I18</f>
      </c>
    </row>
    <row r="19" spans="5:5" ht="318.75">
      <c r="E19" s="15" t="s">
        <v>172</v>
      </c>
    </row>
    <row r="20" spans="5:5" ht="409.5">
      <c r="E20" s="15" t="s">
        <v>145</v>
      </c>
    </row>
    <row r="21" spans="1:16" ht="12.75">
      <c r="A21" s="7">
        <v>3</v>
      </c>
      <c s="7" t="s">
        <v>46</v>
      </c>
      <c s="7" t="s">
        <v>173</v>
      </c>
      <c s="7" t="s">
        <v>58</v>
      </c>
      <c s="7" t="s">
        <v>174</v>
      </c>
      <c s="7" t="s">
        <v>130</v>
      </c>
      <c s="10">
        <v>29.13</v>
      </c>
      <c s="14"/>
      <c s="13">
        <f>ROUND((H21*G21),2)</f>
      </c>
      <c r="O21">
        <f>rekapitulace!H8</f>
      </c>
      <c>
        <f>O21/100*I21</f>
      </c>
    </row>
    <row r="22" spans="5:5" ht="229.5">
      <c r="E22" s="15" t="s">
        <v>175</v>
      </c>
    </row>
    <row r="23" spans="5:5" ht="409.5">
      <c r="E23" s="15" t="s">
        <v>176</v>
      </c>
    </row>
    <row r="24" spans="1:16" ht="12.75">
      <c r="A24" s="7">
        <v>4</v>
      </c>
      <c s="7" t="s">
        <v>46</v>
      </c>
      <c s="7" t="s">
        <v>177</v>
      </c>
      <c s="7" t="s">
        <v>58</v>
      </c>
      <c s="7" t="s">
        <v>178</v>
      </c>
      <c s="7" t="s">
        <v>130</v>
      </c>
      <c s="10">
        <v>397.682</v>
      </c>
      <c s="14"/>
      <c s="13">
        <f>ROUND((H24*G24),2)</f>
      </c>
      <c r="O24">
        <f>rekapitulace!H8</f>
      </c>
      <c>
        <f>O24/100*I24</f>
      </c>
    </row>
    <row r="25" spans="5:5" ht="76.5">
      <c r="E25" s="15" t="s">
        <v>179</v>
      </c>
    </row>
    <row r="26" spans="5:5" ht="409.5">
      <c r="E26" s="15" t="s">
        <v>180</v>
      </c>
    </row>
    <row r="27" spans="1:16" ht="12.75">
      <c r="A27" s="7">
        <v>5</v>
      </c>
      <c s="7" t="s">
        <v>46</v>
      </c>
      <c s="7" t="s">
        <v>146</v>
      </c>
      <c s="7" t="s">
        <v>58</v>
      </c>
      <c s="7" t="s">
        <v>181</v>
      </c>
      <c s="7" t="s">
        <v>130</v>
      </c>
      <c s="10">
        <v>426.812</v>
      </c>
      <c s="14"/>
      <c s="13">
        <f>ROUND((H27*G27),2)</f>
      </c>
      <c r="O27">
        <f>rekapitulace!H8</f>
      </c>
      <c>
        <f>O27/100*I27</f>
      </c>
    </row>
    <row r="28" spans="5:5" ht="127.5">
      <c r="E28" s="15" t="s">
        <v>182</v>
      </c>
    </row>
    <row r="29" spans="5:5" ht="409.5">
      <c r="E29" s="15" t="s">
        <v>149</v>
      </c>
    </row>
    <row r="30" spans="1:16" ht="12.75">
      <c r="A30" s="7">
        <v>6</v>
      </c>
      <c s="7" t="s">
        <v>46</v>
      </c>
      <c s="7" t="s">
        <v>183</v>
      </c>
      <c s="7" t="s">
        <v>58</v>
      </c>
      <c s="7" t="s">
        <v>184</v>
      </c>
      <c s="7" t="s">
        <v>130</v>
      </c>
      <c s="10">
        <v>589.923</v>
      </c>
      <c s="14"/>
      <c s="13">
        <f>ROUND((H30*G30),2)</f>
      </c>
      <c r="O30">
        <f>rekapitulace!H8</f>
      </c>
      <c>
        <f>O30/100*I30</f>
      </c>
    </row>
    <row r="31" spans="5:5" ht="51">
      <c r="E31" s="15" t="s">
        <v>185</v>
      </c>
    </row>
    <row r="32" spans="5:5" ht="409.5">
      <c r="E32" s="15" t="s">
        <v>186</v>
      </c>
    </row>
    <row r="33" spans="1:16" ht="12.75" customHeight="1">
      <c r="A33" s="16"/>
      <c s="16"/>
      <c s="16" t="s">
        <v>25</v>
      </c>
      <c s="16"/>
      <c s="16" t="s">
        <v>114</v>
      </c>
      <c s="16"/>
      <c s="16"/>
      <c s="16"/>
      <c s="16">
        <f>SUM(I18:I32)</f>
      </c>
      <c r="P33">
        <f>ROUND(SUM(P18:P32),2)</f>
      </c>
    </row>
    <row r="35" spans="1:9" ht="12.75" customHeight="1">
      <c r="A35" s="9"/>
      <c s="9"/>
      <c s="9" t="s">
        <v>37</v>
      </c>
      <c s="9"/>
      <c s="9" t="s">
        <v>187</v>
      </c>
      <c s="9"/>
      <c s="11"/>
      <c s="9"/>
      <c s="11"/>
    </row>
    <row r="36" spans="1:16" ht="12.75">
      <c r="A36" s="7">
        <v>7</v>
      </c>
      <c s="7" t="s">
        <v>46</v>
      </c>
      <c s="7" t="s">
        <v>188</v>
      </c>
      <c s="7" t="s">
        <v>58</v>
      </c>
      <c s="7" t="s">
        <v>189</v>
      </c>
      <c s="7" t="s">
        <v>130</v>
      </c>
      <c s="10">
        <v>0.301</v>
      </c>
      <c s="14"/>
      <c s="13">
        <f>ROUND((H36*G36),2)</f>
      </c>
      <c r="O36">
        <f>rekapitulace!H8</f>
      </c>
      <c>
        <f>O36/100*I36</f>
      </c>
    </row>
    <row r="37" spans="5:5" ht="51">
      <c r="E37" s="15" t="s">
        <v>190</v>
      </c>
    </row>
    <row r="38" spans="5:5" ht="409.5">
      <c r="E38" s="15" t="s">
        <v>191</v>
      </c>
    </row>
    <row r="39" spans="1:16" ht="12.75" customHeight="1">
      <c r="A39" s="16"/>
      <c s="16"/>
      <c s="16" t="s">
        <v>37</v>
      </c>
      <c s="16"/>
      <c s="16" t="s">
        <v>187</v>
      </c>
      <c s="16"/>
      <c s="16"/>
      <c s="16"/>
      <c s="16">
        <f>SUM(I36:I38)</f>
      </c>
      <c r="P39">
        <f>ROUND(SUM(P36:P38),2)</f>
      </c>
    </row>
    <row r="41" spans="1:9" ht="12.75" customHeight="1">
      <c r="A41" s="9"/>
      <c s="9"/>
      <c s="9" t="s">
        <v>38</v>
      </c>
      <c s="9"/>
      <c s="9" t="s">
        <v>192</v>
      </c>
      <c s="9"/>
      <c s="11"/>
      <c s="9"/>
      <c s="11"/>
    </row>
    <row r="42" spans="1:16" ht="12.75">
      <c r="A42" s="7">
        <v>8</v>
      </c>
      <c s="7" t="s">
        <v>46</v>
      </c>
      <c s="7" t="s">
        <v>193</v>
      </c>
      <c s="7" t="s">
        <v>58</v>
      </c>
      <c s="7" t="s">
        <v>194</v>
      </c>
      <c s="7" t="s">
        <v>130</v>
      </c>
      <c s="10">
        <v>1.6</v>
      </c>
      <c s="14"/>
      <c s="13">
        <f>ROUND((H42*G42),2)</f>
      </c>
      <c r="O42">
        <f>rekapitulace!H8</f>
      </c>
      <c>
        <f>O42/100*I42</f>
      </c>
    </row>
    <row r="43" spans="5:5" ht="38.25">
      <c r="E43" s="15" t="s">
        <v>195</v>
      </c>
    </row>
    <row r="44" spans="5:5" ht="409.5">
      <c r="E44" s="15" t="s">
        <v>191</v>
      </c>
    </row>
    <row r="45" spans="1:16" ht="12.75">
      <c r="A45" s="7">
        <v>9</v>
      </c>
      <c s="7" t="s">
        <v>46</v>
      </c>
      <c s="7" t="s">
        <v>196</v>
      </c>
      <c s="7" t="s">
        <v>58</v>
      </c>
      <c s="7" t="s">
        <v>197</v>
      </c>
      <c s="7" t="s">
        <v>130</v>
      </c>
      <c s="10">
        <v>50.24</v>
      </c>
      <c s="14"/>
      <c s="13">
        <f>ROUND((H45*G45),2)</f>
      </c>
      <c r="O45">
        <f>rekapitulace!H8</f>
      </c>
      <c>
        <f>O45/100*I45</f>
      </c>
    </row>
    <row r="46" spans="5:5" ht="38.25">
      <c r="E46" s="15" t="s">
        <v>198</v>
      </c>
    </row>
    <row r="47" spans="5:5" ht="216.75">
      <c r="E47" s="15" t="s">
        <v>199</v>
      </c>
    </row>
    <row r="48" spans="1:16" ht="12.75" customHeight="1">
      <c r="A48" s="16"/>
      <c s="16"/>
      <c s="16" t="s">
        <v>38</v>
      </c>
      <c s="16"/>
      <c s="16" t="s">
        <v>192</v>
      </c>
      <c s="16"/>
      <c s="16"/>
      <c s="16"/>
      <c s="16">
        <f>SUM(I42:I47)</f>
      </c>
      <c r="P48">
        <f>ROUND(SUM(P42:P47),2)</f>
      </c>
    </row>
    <row r="50" spans="1:9" ht="12.75" customHeight="1">
      <c r="A50" s="9"/>
      <c s="9"/>
      <c s="9" t="s">
        <v>42</v>
      </c>
      <c s="9"/>
      <c s="9" t="s">
        <v>200</v>
      </c>
      <c s="9"/>
      <c s="11"/>
      <c s="9"/>
      <c s="11"/>
    </row>
    <row r="51" spans="1:16" ht="12.75">
      <c r="A51" s="7">
        <v>10</v>
      </c>
      <c s="7" t="s">
        <v>46</v>
      </c>
      <c s="7" t="s">
        <v>201</v>
      </c>
      <c s="7" t="s">
        <v>58</v>
      </c>
      <c s="7" t="s">
        <v>202</v>
      </c>
      <c s="7" t="s">
        <v>73</v>
      </c>
      <c s="10">
        <v>1</v>
      </c>
      <c s="14"/>
      <c s="13">
        <f>ROUND((H51*G51),2)</f>
      </c>
      <c r="O51">
        <f>rekapitulace!H8</f>
      </c>
      <c>
        <f>O51/100*I51</f>
      </c>
    </row>
    <row r="52" spans="5:5" ht="25.5">
      <c r="E52" s="15" t="s">
        <v>50</v>
      </c>
    </row>
    <row r="53" spans="5:5" ht="409.5">
      <c r="E53" s="15" t="s">
        <v>203</v>
      </c>
    </row>
    <row r="54" spans="1:16" ht="12.75" customHeight="1">
      <c r="A54" s="16"/>
      <c s="16"/>
      <c s="16" t="s">
        <v>42</v>
      </c>
      <c s="16"/>
      <c s="16" t="s">
        <v>200</v>
      </c>
      <c s="16"/>
      <c s="16"/>
      <c s="16"/>
      <c s="16">
        <f>SUM(I51:I53)</f>
      </c>
      <c r="P54">
        <f>ROUND(SUM(P51:P53),2)</f>
      </c>
    </row>
    <row r="56" spans="1:9" ht="12.75" customHeight="1">
      <c r="A56" s="9"/>
      <c s="9"/>
      <c s="9" t="s">
        <v>43</v>
      </c>
      <c s="9"/>
      <c s="9" t="s">
        <v>204</v>
      </c>
      <c s="9"/>
      <c s="11"/>
      <c s="9"/>
      <c s="11"/>
    </row>
    <row r="57" spans="1:16" ht="12.75">
      <c r="A57" s="7">
        <v>11</v>
      </c>
      <c s="7" t="s">
        <v>46</v>
      </c>
      <c s="7" t="s">
        <v>205</v>
      </c>
      <c s="7" t="s">
        <v>58</v>
      </c>
      <c s="7" t="s">
        <v>206</v>
      </c>
      <c s="7" t="s">
        <v>207</v>
      </c>
      <c s="10">
        <v>149</v>
      </c>
      <c s="14"/>
      <c s="13">
        <f>ROUND((H57*G57),2)</f>
      </c>
      <c r="O57">
        <f>rekapitulace!H8</f>
      </c>
      <c>
        <f>O57/100*I57</f>
      </c>
    </row>
    <row r="58" spans="5:5" ht="25.5">
      <c r="E58" s="15" t="s">
        <v>208</v>
      </c>
    </row>
    <row r="59" spans="5:5" ht="409.5">
      <c r="E59" s="15" t="s">
        <v>209</v>
      </c>
    </row>
    <row r="60" spans="1:16" ht="12.75">
      <c r="A60" s="7">
        <v>12</v>
      </c>
      <c s="7" t="s">
        <v>46</v>
      </c>
      <c s="7" t="s">
        <v>210</v>
      </c>
      <c s="7" t="s">
        <v>58</v>
      </c>
      <c s="7" t="s">
        <v>211</v>
      </c>
      <c s="7" t="s">
        <v>73</v>
      </c>
      <c s="10">
        <v>4</v>
      </c>
      <c s="14"/>
      <c s="13">
        <f>ROUND((H60*G60),2)</f>
      </c>
      <c r="O60">
        <f>rekapitulace!H8</f>
      </c>
      <c>
        <f>O60/100*I60</f>
      </c>
    </row>
    <row r="61" spans="5:5" ht="25.5">
      <c r="E61" s="15" t="s">
        <v>212</v>
      </c>
    </row>
    <row r="62" spans="5:5" ht="409.5">
      <c r="E62" s="15" t="s">
        <v>213</v>
      </c>
    </row>
    <row r="63" spans="1:16" ht="12.75">
      <c r="A63" s="7">
        <v>13</v>
      </c>
      <c s="7" t="s">
        <v>46</v>
      </c>
      <c s="7" t="s">
        <v>214</v>
      </c>
      <c s="7" t="s">
        <v>58</v>
      </c>
      <c s="7" t="s">
        <v>215</v>
      </c>
      <c s="7" t="s">
        <v>207</v>
      </c>
      <c s="10">
        <v>230</v>
      </c>
      <c s="14"/>
      <c s="13">
        <f>ROUND((H63*G63),2)</f>
      </c>
      <c r="O63">
        <f>rekapitulace!H8</f>
      </c>
      <c>
        <f>O63/100*I63</f>
      </c>
    </row>
    <row r="64" spans="5:5" ht="38.25">
      <c r="E64" s="15" t="s">
        <v>216</v>
      </c>
    </row>
    <row r="65" spans="5:5" ht="409.5">
      <c r="E65" s="15" t="s">
        <v>217</v>
      </c>
    </row>
    <row r="66" spans="1:16" ht="12.75" customHeight="1">
      <c r="A66" s="16"/>
      <c s="16"/>
      <c s="16" t="s">
        <v>43</v>
      </c>
      <c s="16"/>
      <c s="16" t="s">
        <v>204</v>
      </c>
      <c s="16"/>
      <c s="16"/>
      <c s="16"/>
      <c s="16">
        <f>SUM(I57:I65)</f>
      </c>
      <c r="P66">
        <f>ROUND(SUM(P57:P65),2)</f>
      </c>
    </row>
    <row r="68" spans="1:16" ht="12.75" customHeight="1">
      <c r="A68" s="16"/>
      <c s="16"/>
      <c s="16"/>
      <c s="16"/>
      <c s="16" t="s">
        <v>105</v>
      </c>
      <c s="16"/>
      <c s="16"/>
      <c s="16"/>
      <c s="16">
        <f>+I15+I33+I39+I48+I54+I66</f>
      </c>
      <c r="P68">
        <f>+P15+P33+P39+P48+P54+P66</f>
      </c>
    </row>
    <row r="70" spans="1:9" ht="12.75" customHeight="1">
      <c r="A70" s="9" t="s">
        <v>106</v>
      </c>
      <c s="9"/>
      <c s="9"/>
      <c s="9"/>
      <c s="9"/>
      <c s="9"/>
      <c s="9"/>
      <c s="9"/>
      <c s="9"/>
    </row>
    <row r="71" spans="1:9" ht="12.75" customHeight="1">
      <c r="A71" s="9"/>
      <c s="9"/>
      <c s="9"/>
      <c s="9"/>
      <c s="9" t="s">
        <v>107</v>
      </c>
      <c s="9"/>
      <c s="9"/>
      <c s="9"/>
      <c s="9"/>
    </row>
    <row r="72" spans="1:16" ht="12.75" customHeight="1">
      <c r="A72" s="16"/>
      <c s="16"/>
      <c s="16"/>
      <c s="16"/>
      <c s="16" t="s">
        <v>108</v>
      </c>
      <c s="16"/>
      <c s="16"/>
      <c s="16"/>
      <c s="16">
        <v>0</v>
      </c>
      <c r="P72">
        <v>0</v>
      </c>
    </row>
    <row r="73" spans="1:9" ht="12.75" customHeight="1">
      <c r="A73" s="16"/>
      <c s="16"/>
      <c s="16"/>
      <c s="16"/>
      <c s="16" t="s">
        <v>109</v>
      </c>
      <c s="16"/>
      <c s="16"/>
      <c s="16"/>
      <c s="16"/>
    </row>
    <row r="74" spans="1:16" ht="12.75" customHeight="1">
      <c r="A74" s="16"/>
      <c s="16"/>
      <c s="16"/>
      <c s="16"/>
      <c s="16" t="s">
        <v>110</v>
      </c>
      <c s="16"/>
      <c s="16"/>
      <c s="16"/>
      <c s="16">
        <v>0</v>
      </c>
      <c r="P74">
        <v>0</v>
      </c>
    </row>
    <row r="75" spans="1:16" ht="12.75" customHeight="1">
      <c r="A75" s="16"/>
      <c s="16"/>
      <c s="16"/>
      <c s="16"/>
      <c s="16" t="s">
        <v>111</v>
      </c>
      <c s="16"/>
      <c s="16"/>
      <c s="16"/>
      <c s="16">
        <f>I72+I74</f>
      </c>
      <c r="P75">
        <f>P72+P74</f>
      </c>
    </row>
    <row r="77" spans="1:16" ht="12.75" customHeight="1">
      <c r="A77" s="16"/>
      <c s="16"/>
      <c s="16"/>
      <c s="16"/>
      <c s="16" t="s">
        <v>111</v>
      </c>
      <c s="16"/>
      <c s="16"/>
      <c s="16"/>
      <c s="16">
        <f>I68+I75</f>
      </c>
      <c r="P77">
        <f>P68+P75</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40.xml><?xml version="1.0" encoding="utf-8"?>
<worksheet xmlns="http://schemas.openxmlformats.org/spreadsheetml/2006/main" xmlns:r="http://schemas.openxmlformats.org/officeDocument/2006/relationships">
  <sheetPr>
    <pageSetUpPr fitToPage="1"/>
  </sheetPr>
  <dimension ref="A1:P41"/>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2153</v>
      </c>
      <c s="5"/>
      <c s="5" t="s">
        <v>2154</v>
      </c>
    </row>
    <row r="6" spans="1:5" ht="12.75" customHeight="1">
      <c r="A6" t="s">
        <v>17</v>
      </c>
      <c r="C6" s="5" t="s">
        <v>2221</v>
      </c>
      <c s="5"/>
      <c s="5" t="s">
        <v>2222</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38</v>
      </c>
      <c s="9"/>
      <c s="9" t="s">
        <v>192</v>
      </c>
      <c s="9"/>
      <c s="11"/>
      <c s="9"/>
      <c s="11"/>
    </row>
    <row r="12" spans="1:16" ht="12.75">
      <c r="A12" s="7">
        <v>1</v>
      </c>
      <c s="7" t="s">
        <v>46</v>
      </c>
      <c s="7" t="s">
        <v>881</v>
      </c>
      <c s="7" t="s">
        <v>58</v>
      </c>
      <c s="7" t="s">
        <v>2223</v>
      </c>
      <c s="7" t="s">
        <v>130</v>
      </c>
      <c s="10">
        <v>0.8</v>
      </c>
      <c s="14"/>
      <c s="13">
        <f>ROUND((H12*G12),2)</f>
      </c>
      <c r="O12">
        <f>rekapitulace!H8</f>
      </c>
      <c>
        <f>O12/100*I12</f>
      </c>
    </row>
    <row r="13" spans="5:5" ht="140.25">
      <c r="E13" s="15" t="s">
        <v>2224</v>
      </c>
    </row>
    <row r="14" spans="5:5" ht="409.5">
      <c r="E14" s="15" t="s">
        <v>1304</v>
      </c>
    </row>
    <row r="15" spans="1:16" ht="12.75" customHeight="1">
      <c r="A15" s="16"/>
      <c s="16"/>
      <c s="16" t="s">
        <v>38</v>
      </c>
      <c s="16"/>
      <c s="16" t="s">
        <v>192</v>
      </c>
      <c s="16"/>
      <c s="16"/>
      <c s="16"/>
      <c s="16">
        <f>SUM(I12:I14)</f>
      </c>
      <c r="P15">
        <f>ROUND(SUM(P12:P14),2)</f>
      </c>
    </row>
    <row r="17" spans="1:9" ht="12.75" customHeight="1">
      <c r="A17" s="9"/>
      <c s="9"/>
      <c s="9" t="s">
        <v>43</v>
      </c>
      <c s="9"/>
      <c s="9" t="s">
        <v>204</v>
      </c>
      <c s="9"/>
      <c s="11"/>
      <c s="9"/>
      <c s="11"/>
    </row>
    <row r="18" spans="1:16" ht="12.75">
      <c r="A18" s="7">
        <v>2</v>
      </c>
      <c s="7" t="s">
        <v>46</v>
      </c>
      <c s="7" t="s">
        <v>2158</v>
      </c>
      <c s="7" t="s">
        <v>58</v>
      </c>
      <c s="7" t="s">
        <v>2225</v>
      </c>
      <c s="7" t="s">
        <v>73</v>
      </c>
      <c s="10">
        <v>6</v>
      </c>
      <c s="14"/>
      <c s="13">
        <f>ROUND((H18*G18),2)</f>
      </c>
      <c r="O18">
        <f>rekapitulace!H8</f>
      </c>
      <c>
        <f>O18/100*I18</f>
      </c>
    </row>
    <row r="19" spans="5:5" ht="114.75">
      <c r="E19" s="15" t="s">
        <v>2226</v>
      </c>
    </row>
    <row r="20" spans="5:5" ht="102">
      <c r="E20" s="15" t="s">
        <v>2161</v>
      </c>
    </row>
    <row r="21" spans="1:16" ht="12.75">
      <c r="A21" s="7">
        <v>3</v>
      </c>
      <c s="7" t="s">
        <v>46</v>
      </c>
      <c s="7" t="s">
        <v>2171</v>
      </c>
      <c s="7" t="s">
        <v>58</v>
      </c>
      <c s="7" t="s">
        <v>2172</v>
      </c>
      <c s="7" t="s">
        <v>73</v>
      </c>
      <c s="10">
        <v>4</v>
      </c>
      <c s="14"/>
      <c s="13">
        <f>ROUND((H21*G21),2)</f>
      </c>
      <c r="O21">
        <f>rekapitulace!H8</f>
      </c>
      <c>
        <f>O21/100*I21</f>
      </c>
    </row>
    <row r="22" spans="5:5" ht="114.75">
      <c r="E22" s="15" t="s">
        <v>2227</v>
      </c>
    </row>
    <row r="23" spans="5:5" ht="165.75">
      <c r="E23" s="15" t="s">
        <v>2174</v>
      </c>
    </row>
    <row r="24" spans="1:16" ht="12.75">
      <c r="A24" s="7">
        <v>4</v>
      </c>
      <c s="7" t="s">
        <v>46</v>
      </c>
      <c s="7" t="s">
        <v>2178</v>
      </c>
      <c s="7" t="s">
        <v>58</v>
      </c>
      <c s="7" t="s">
        <v>2179</v>
      </c>
      <c s="7" t="s">
        <v>117</v>
      </c>
      <c s="10">
        <v>22.375</v>
      </c>
      <c s="14"/>
      <c s="13">
        <f>ROUND((H24*G24),2)</f>
      </c>
      <c r="O24">
        <f>rekapitulace!H8</f>
      </c>
      <c>
        <f>O24/100*I24</f>
      </c>
    </row>
    <row r="25" spans="5:5" ht="38.25">
      <c r="E25" s="15" t="s">
        <v>2228</v>
      </c>
    </row>
    <row r="26" spans="5:5" ht="204">
      <c r="E26" s="15" t="s">
        <v>2181</v>
      </c>
    </row>
    <row r="27" spans="1:16" ht="12.75">
      <c r="A27" s="7">
        <v>5</v>
      </c>
      <c s="7" t="s">
        <v>46</v>
      </c>
      <c s="7" t="s">
        <v>2215</v>
      </c>
      <c s="7" t="s">
        <v>58</v>
      </c>
      <c s="7" t="s">
        <v>2229</v>
      </c>
      <c s="7" t="s">
        <v>117</v>
      </c>
      <c s="10">
        <v>22.375</v>
      </c>
      <c s="14"/>
      <c s="13">
        <f>ROUND((H27*G27),2)</f>
      </c>
      <c r="O27">
        <f>rekapitulace!H8</f>
      </c>
      <c>
        <f>O27/100*I27</f>
      </c>
    </row>
    <row r="28" spans="5:5" ht="38.25">
      <c r="E28" s="15" t="s">
        <v>2228</v>
      </c>
    </row>
    <row r="29" spans="5:5" ht="204">
      <c r="E29" s="15" t="s">
        <v>2181</v>
      </c>
    </row>
    <row r="30" spans="1:16" ht="12.75" customHeight="1">
      <c r="A30" s="16"/>
      <c s="16"/>
      <c s="16" t="s">
        <v>43</v>
      </c>
      <c s="16"/>
      <c s="16" t="s">
        <v>204</v>
      </c>
      <c s="16"/>
      <c s="16"/>
      <c s="16"/>
      <c s="16">
        <f>SUM(I18:I29)</f>
      </c>
      <c r="P30">
        <f>ROUND(SUM(P18:P29),2)</f>
      </c>
    </row>
    <row r="32" spans="1:16" ht="12.75" customHeight="1">
      <c r="A32" s="16"/>
      <c s="16"/>
      <c s="16"/>
      <c s="16"/>
      <c s="16" t="s">
        <v>105</v>
      </c>
      <c s="16"/>
      <c s="16"/>
      <c s="16"/>
      <c s="16">
        <f>+I15+I30</f>
      </c>
      <c r="P32">
        <f>+P15+P30</f>
      </c>
    </row>
    <row r="34" spans="1:9" ht="12.75" customHeight="1">
      <c r="A34" s="9" t="s">
        <v>106</v>
      </c>
      <c s="9"/>
      <c s="9"/>
      <c s="9"/>
      <c s="9"/>
      <c s="9"/>
      <c s="9"/>
      <c s="9"/>
      <c s="9"/>
    </row>
    <row r="35" spans="1:9" ht="12.75" customHeight="1">
      <c r="A35" s="9"/>
      <c s="9"/>
      <c s="9"/>
      <c s="9"/>
      <c s="9" t="s">
        <v>107</v>
      </c>
      <c s="9"/>
      <c s="9"/>
      <c s="9"/>
      <c s="9"/>
    </row>
    <row r="36" spans="1:16" ht="12.75" customHeight="1">
      <c r="A36" s="16"/>
      <c s="16"/>
      <c s="16"/>
      <c s="16"/>
      <c s="16" t="s">
        <v>108</v>
      </c>
      <c s="16"/>
      <c s="16"/>
      <c s="16"/>
      <c s="16">
        <v>0</v>
      </c>
      <c r="P36">
        <v>0</v>
      </c>
    </row>
    <row r="37" spans="1:9" ht="12.75" customHeight="1">
      <c r="A37" s="16"/>
      <c s="16"/>
      <c s="16"/>
      <c s="16"/>
      <c s="16" t="s">
        <v>109</v>
      </c>
      <c s="16"/>
      <c s="16"/>
      <c s="16"/>
      <c s="16"/>
    </row>
    <row r="38" spans="1:16" ht="12.75" customHeight="1">
      <c r="A38" s="16"/>
      <c s="16"/>
      <c s="16"/>
      <c s="16"/>
      <c s="16" t="s">
        <v>110</v>
      </c>
      <c s="16"/>
      <c s="16"/>
      <c s="16"/>
      <c s="16">
        <v>0</v>
      </c>
      <c r="P38">
        <v>0</v>
      </c>
    </row>
    <row r="39" spans="1:16" ht="12.75" customHeight="1">
      <c r="A39" s="16"/>
      <c s="16"/>
      <c s="16"/>
      <c s="16"/>
      <c s="16" t="s">
        <v>111</v>
      </c>
      <c s="16"/>
      <c s="16"/>
      <c s="16"/>
      <c s="16">
        <f>I36+I38</f>
      </c>
      <c r="P39">
        <f>P36+P38</f>
      </c>
    </row>
    <row r="41" spans="1:16" ht="12.75" customHeight="1">
      <c r="A41" s="16"/>
      <c s="16"/>
      <c s="16"/>
      <c s="16"/>
      <c s="16" t="s">
        <v>111</v>
      </c>
      <c s="16"/>
      <c s="16"/>
      <c s="16"/>
      <c s="16">
        <f>I32+I39</f>
      </c>
      <c r="P41">
        <f>P32+P39</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41.xml><?xml version="1.0" encoding="utf-8"?>
<worksheet xmlns="http://schemas.openxmlformats.org/spreadsheetml/2006/main" xmlns:r="http://schemas.openxmlformats.org/officeDocument/2006/relationships">
  <sheetPr>
    <pageSetUpPr fitToPage="1"/>
  </sheetPr>
  <dimension ref="A1:P29"/>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2153</v>
      </c>
      <c s="5"/>
      <c s="5" t="s">
        <v>2154</v>
      </c>
    </row>
    <row r="6" spans="1:5" ht="12.75" customHeight="1">
      <c r="A6" t="s">
        <v>17</v>
      </c>
      <c r="C6" s="5" t="s">
        <v>2230</v>
      </c>
      <c s="5"/>
      <c s="5" t="s">
        <v>2231</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43</v>
      </c>
      <c s="9"/>
      <c s="9" t="s">
        <v>204</v>
      </c>
      <c s="9"/>
      <c s="11"/>
      <c s="9"/>
      <c s="11"/>
    </row>
    <row r="12" spans="1:16" ht="12.75">
      <c r="A12" s="7">
        <v>1</v>
      </c>
      <c s="7" t="s">
        <v>46</v>
      </c>
      <c s="7" t="s">
        <v>2178</v>
      </c>
      <c s="7" t="s">
        <v>58</v>
      </c>
      <c s="7" t="s">
        <v>2179</v>
      </c>
      <c s="7" t="s">
        <v>117</v>
      </c>
      <c s="10">
        <v>9.375</v>
      </c>
      <c s="14"/>
      <c s="13">
        <f>ROUND((H12*G12),2)</f>
      </c>
      <c r="O12">
        <f>rekapitulace!H8</f>
      </c>
      <c>
        <f>O12/100*I12</f>
      </c>
    </row>
    <row r="13" spans="5:5" ht="38.25">
      <c r="E13" s="15" t="s">
        <v>2232</v>
      </c>
    </row>
    <row r="14" spans="5:5" ht="204">
      <c r="E14" s="15" t="s">
        <v>2181</v>
      </c>
    </row>
    <row r="15" spans="1:16" ht="12.75">
      <c r="A15" s="7">
        <v>2</v>
      </c>
      <c s="7" t="s">
        <v>46</v>
      </c>
      <c s="7" t="s">
        <v>2215</v>
      </c>
      <c s="7" t="s">
        <v>58</v>
      </c>
      <c s="7" t="s">
        <v>2216</v>
      </c>
      <c s="7" t="s">
        <v>117</v>
      </c>
      <c s="10">
        <v>9.375</v>
      </c>
      <c s="14"/>
      <c s="13">
        <f>ROUND((H15*G15),2)</f>
      </c>
      <c r="O15">
        <f>rekapitulace!H8</f>
      </c>
      <c>
        <f>O15/100*I15</f>
      </c>
    </row>
    <row r="16" spans="5:5" ht="38.25">
      <c r="E16" s="15" t="s">
        <v>2232</v>
      </c>
    </row>
    <row r="17" spans="5:5" ht="204">
      <c r="E17" s="15" t="s">
        <v>2181</v>
      </c>
    </row>
    <row r="18" spans="1:16" ht="12.75" customHeight="1">
      <c r="A18" s="16"/>
      <c s="16"/>
      <c s="16" t="s">
        <v>43</v>
      </c>
      <c s="16"/>
      <c s="16" t="s">
        <v>204</v>
      </c>
      <c s="16"/>
      <c s="16"/>
      <c s="16"/>
      <c s="16">
        <f>SUM(I12:I17)</f>
      </c>
      <c r="P18">
        <f>ROUND(SUM(P12:P17),2)</f>
      </c>
    </row>
    <row r="20" spans="1:16" ht="12.75" customHeight="1">
      <c r="A20" s="16"/>
      <c s="16"/>
      <c s="16"/>
      <c s="16"/>
      <c s="16" t="s">
        <v>105</v>
      </c>
      <c s="16"/>
      <c s="16"/>
      <c s="16"/>
      <c s="16">
        <f>+I18</f>
      </c>
      <c r="P20">
        <f>+P18</f>
      </c>
    </row>
    <row r="22" spans="1:9" ht="12.75" customHeight="1">
      <c r="A22" s="9" t="s">
        <v>106</v>
      </c>
      <c s="9"/>
      <c s="9"/>
      <c s="9"/>
      <c s="9"/>
      <c s="9"/>
      <c s="9"/>
      <c s="9"/>
      <c s="9"/>
    </row>
    <row r="23" spans="1:9" ht="12.75" customHeight="1">
      <c r="A23" s="9"/>
      <c s="9"/>
      <c s="9"/>
      <c s="9"/>
      <c s="9" t="s">
        <v>107</v>
      </c>
      <c s="9"/>
      <c s="9"/>
      <c s="9"/>
      <c s="9"/>
    </row>
    <row r="24" spans="1:16" ht="12.75" customHeight="1">
      <c r="A24" s="16"/>
      <c s="16"/>
      <c s="16"/>
      <c s="16"/>
      <c s="16" t="s">
        <v>108</v>
      </c>
      <c s="16"/>
      <c s="16"/>
      <c s="16"/>
      <c s="16">
        <v>0</v>
      </c>
      <c r="P24">
        <v>0</v>
      </c>
    </row>
    <row r="25" spans="1:9" ht="12.75" customHeight="1">
      <c r="A25" s="16"/>
      <c s="16"/>
      <c s="16"/>
      <c s="16"/>
      <c s="16" t="s">
        <v>109</v>
      </c>
      <c s="16"/>
      <c s="16"/>
      <c s="16"/>
      <c s="16"/>
    </row>
    <row r="26" spans="1:16" ht="12.75" customHeight="1">
      <c r="A26" s="16"/>
      <c s="16"/>
      <c s="16"/>
      <c s="16"/>
      <c s="16" t="s">
        <v>110</v>
      </c>
      <c s="16"/>
      <c s="16"/>
      <c s="16"/>
      <c s="16">
        <v>0</v>
      </c>
      <c r="P26">
        <v>0</v>
      </c>
    </row>
    <row r="27" spans="1:16" ht="12.75" customHeight="1">
      <c r="A27" s="16"/>
      <c s="16"/>
      <c s="16"/>
      <c s="16"/>
      <c s="16" t="s">
        <v>111</v>
      </c>
      <c s="16"/>
      <c s="16"/>
      <c s="16"/>
      <c s="16">
        <f>I24+I26</f>
      </c>
      <c r="P27">
        <f>P24+P26</f>
      </c>
    </row>
    <row r="29" spans="1:16" ht="12.75" customHeight="1">
      <c r="A29" s="16"/>
      <c s="16"/>
      <c s="16"/>
      <c s="16"/>
      <c s="16" t="s">
        <v>111</v>
      </c>
      <c s="16"/>
      <c s="16"/>
      <c s="16"/>
      <c s="16">
        <f>I20+I27</f>
      </c>
      <c r="P29">
        <f>P20+P27</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42.xml><?xml version="1.0" encoding="utf-8"?>
<worksheet xmlns="http://schemas.openxmlformats.org/spreadsheetml/2006/main" xmlns:r="http://schemas.openxmlformats.org/officeDocument/2006/relationships">
  <sheetPr>
    <pageSetUpPr fitToPage="1"/>
  </sheetPr>
  <dimension ref="A1:P41"/>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2153</v>
      </c>
      <c s="5"/>
      <c s="5" t="s">
        <v>2154</v>
      </c>
    </row>
    <row r="6" spans="1:5" ht="12.75" customHeight="1">
      <c r="A6" t="s">
        <v>17</v>
      </c>
      <c r="C6" s="5" t="s">
        <v>2233</v>
      </c>
      <c s="5"/>
      <c s="5" t="s">
        <v>2234</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38</v>
      </c>
      <c s="9"/>
      <c s="9" t="s">
        <v>192</v>
      </c>
      <c s="9"/>
      <c s="11"/>
      <c s="9"/>
      <c s="11"/>
    </row>
    <row r="12" spans="1:16" ht="12.75">
      <c r="A12" s="7">
        <v>1</v>
      </c>
      <c s="7" t="s">
        <v>46</v>
      </c>
      <c s="7" t="s">
        <v>881</v>
      </c>
      <c s="7" t="s">
        <v>58</v>
      </c>
      <c s="7" t="s">
        <v>1302</v>
      </c>
      <c s="7" t="s">
        <v>130</v>
      </c>
      <c s="10">
        <v>0.4</v>
      </c>
      <c s="14"/>
      <c s="13">
        <f>ROUND((H12*G12),2)</f>
      </c>
      <c r="O12">
        <f>rekapitulace!H8</f>
      </c>
      <c>
        <f>O12/100*I12</f>
      </c>
    </row>
    <row r="13" spans="5:5" ht="76.5">
      <c r="E13" s="15" t="s">
        <v>2235</v>
      </c>
    </row>
    <row r="14" spans="5:5" ht="409.5">
      <c r="E14" s="15" t="s">
        <v>1304</v>
      </c>
    </row>
    <row r="15" spans="1:16" ht="12.75" customHeight="1">
      <c r="A15" s="16"/>
      <c s="16"/>
      <c s="16" t="s">
        <v>38</v>
      </c>
      <c s="16"/>
      <c s="16" t="s">
        <v>192</v>
      </c>
      <c s="16"/>
      <c s="16"/>
      <c s="16"/>
      <c s="16">
        <f>SUM(I12:I14)</f>
      </c>
      <c r="P15">
        <f>ROUND(SUM(P12:P14),2)</f>
      </c>
    </row>
    <row r="17" spans="1:9" ht="12.75" customHeight="1">
      <c r="A17" s="9"/>
      <c s="9"/>
      <c s="9" t="s">
        <v>43</v>
      </c>
      <c s="9"/>
      <c s="9" t="s">
        <v>204</v>
      </c>
      <c s="9"/>
      <c s="11"/>
      <c s="9"/>
      <c s="11"/>
    </row>
    <row r="18" spans="1:16" ht="12.75">
      <c r="A18" s="7">
        <v>2</v>
      </c>
      <c s="7" t="s">
        <v>46</v>
      </c>
      <c s="7" t="s">
        <v>2158</v>
      </c>
      <c s="7" t="s">
        <v>58</v>
      </c>
      <c s="7" t="s">
        <v>2225</v>
      </c>
      <c s="7" t="s">
        <v>73</v>
      </c>
      <c s="10">
        <v>7</v>
      </c>
      <c s="14"/>
      <c s="13">
        <f>ROUND((H18*G18),2)</f>
      </c>
      <c r="O18">
        <f>rekapitulace!H8</f>
      </c>
      <c>
        <f>O18/100*I18</f>
      </c>
    </row>
    <row r="19" spans="5:5" ht="153">
      <c r="E19" s="15" t="s">
        <v>2236</v>
      </c>
    </row>
    <row r="20" spans="5:5" ht="102">
      <c r="E20" s="15" t="s">
        <v>2161</v>
      </c>
    </row>
    <row r="21" spans="1:16" ht="12.75">
      <c r="A21" s="7">
        <v>3</v>
      </c>
      <c s="7" t="s">
        <v>46</v>
      </c>
      <c s="7" t="s">
        <v>2171</v>
      </c>
      <c s="7" t="s">
        <v>58</v>
      </c>
      <c s="7" t="s">
        <v>2192</v>
      </c>
      <c s="7" t="s">
        <v>73</v>
      </c>
      <c s="10">
        <v>2</v>
      </c>
      <c s="14"/>
      <c s="13">
        <f>ROUND((H21*G21),2)</f>
      </c>
      <c r="O21">
        <f>rekapitulace!H8</f>
      </c>
      <c>
        <f>O21/100*I21</f>
      </c>
    </row>
    <row r="22" spans="5:5" ht="178.5">
      <c r="E22" s="15" t="s">
        <v>2237</v>
      </c>
    </row>
    <row r="23" spans="5:5" ht="165.75">
      <c r="E23" s="15" t="s">
        <v>2174</v>
      </c>
    </row>
    <row r="24" spans="1:16" ht="12.75">
      <c r="A24" s="7">
        <v>4</v>
      </c>
      <c s="7" t="s">
        <v>46</v>
      </c>
      <c s="7" t="s">
        <v>2238</v>
      </c>
      <c s="7" t="s">
        <v>58</v>
      </c>
      <c s="7" t="s">
        <v>2239</v>
      </c>
      <c s="7" t="s">
        <v>207</v>
      </c>
      <c s="10">
        <v>4</v>
      </c>
      <c s="14"/>
      <c s="13">
        <f>ROUND((H24*G24),2)</f>
      </c>
      <c r="O24">
        <f>rekapitulace!H8</f>
      </c>
      <c>
        <f>O24/100*I24</f>
      </c>
    </row>
    <row r="25" spans="5:5" ht="25.5">
      <c r="E25" s="15" t="s">
        <v>2240</v>
      </c>
    </row>
    <row r="26" spans="5:5" ht="306">
      <c r="E26" s="15" t="s">
        <v>2241</v>
      </c>
    </row>
    <row r="27" spans="1:16" ht="12.75">
      <c r="A27" s="7">
        <v>5</v>
      </c>
      <c s="7" t="s">
        <v>46</v>
      </c>
      <c s="7" t="s">
        <v>2242</v>
      </c>
      <c s="7" t="s">
        <v>58</v>
      </c>
      <c s="7" t="s">
        <v>2243</v>
      </c>
      <c s="7" t="s">
        <v>207</v>
      </c>
      <c s="10">
        <v>4</v>
      </c>
      <c s="14"/>
      <c s="13">
        <f>ROUND((H27*G27),2)</f>
      </c>
      <c r="O27">
        <f>rekapitulace!H8</f>
      </c>
      <c>
        <f>O27/100*I27</f>
      </c>
    </row>
    <row r="28" spans="5:5" ht="25.5">
      <c r="E28" s="15" t="s">
        <v>2244</v>
      </c>
    </row>
    <row r="29" spans="5:5" ht="153">
      <c r="E29" s="15" t="s">
        <v>2007</v>
      </c>
    </row>
    <row r="30" spans="1:16" ht="12.75" customHeight="1">
      <c r="A30" s="16"/>
      <c s="16"/>
      <c s="16" t="s">
        <v>43</v>
      </c>
      <c s="16"/>
      <c s="16" t="s">
        <v>204</v>
      </c>
      <c s="16"/>
      <c s="16"/>
      <c s="16"/>
      <c s="16">
        <f>SUM(I18:I29)</f>
      </c>
      <c r="P30">
        <f>ROUND(SUM(P18:P29),2)</f>
      </c>
    </row>
    <row r="32" spans="1:16" ht="12.75" customHeight="1">
      <c r="A32" s="16"/>
      <c s="16"/>
      <c s="16"/>
      <c s="16"/>
      <c s="16" t="s">
        <v>105</v>
      </c>
      <c s="16"/>
      <c s="16"/>
      <c s="16"/>
      <c s="16">
        <f>+I15+I30</f>
      </c>
      <c r="P32">
        <f>+P15+P30</f>
      </c>
    </row>
    <row r="34" spans="1:9" ht="12.75" customHeight="1">
      <c r="A34" s="9" t="s">
        <v>106</v>
      </c>
      <c s="9"/>
      <c s="9"/>
      <c s="9"/>
      <c s="9"/>
      <c s="9"/>
      <c s="9"/>
      <c s="9"/>
      <c s="9"/>
    </row>
    <row r="35" spans="1:9" ht="12.75" customHeight="1">
      <c r="A35" s="9"/>
      <c s="9"/>
      <c s="9"/>
      <c s="9"/>
      <c s="9" t="s">
        <v>107</v>
      </c>
      <c s="9"/>
      <c s="9"/>
      <c s="9"/>
      <c s="9"/>
    </row>
    <row r="36" spans="1:16" ht="12.75" customHeight="1">
      <c r="A36" s="16"/>
      <c s="16"/>
      <c s="16"/>
      <c s="16"/>
      <c s="16" t="s">
        <v>108</v>
      </c>
      <c s="16"/>
      <c s="16"/>
      <c s="16"/>
      <c s="16">
        <v>0</v>
      </c>
      <c r="P36">
        <v>0</v>
      </c>
    </row>
    <row r="37" spans="1:9" ht="12.75" customHeight="1">
      <c r="A37" s="16"/>
      <c s="16"/>
      <c s="16"/>
      <c s="16"/>
      <c s="16" t="s">
        <v>109</v>
      </c>
      <c s="16"/>
      <c s="16"/>
      <c s="16"/>
      <c s="16"/>
    </row>
    <row r="38" spans="1:16" ht="12.75" customHeight="1">
      <c r="A38" s="16"/>
      <c s="16"/>
      <c s="16"/>
      <c s="16"/>
      <c s="16" t="s">
        <v>110</v>
      </c>
      <c s="16"/>
      <c s="16"/>
      <c s="16"/>
      <c s="16">
        <v>0</v>
      </c>
      <c r="P38">
        <v>0</v>
      </c>
    </row>
    <row r="39" spans="1:16" ht="12.75" customHeight="1">
      <c r="A39" s="16"/>
      <c s="16"/>
      <c s="16"/>
      <c s="16"/>
      <c s="16" t="s">
        <v>111</v>
      </c>
      <c s="16"/>
      <c s="16"/>
      <c s="16"/>
      <c s="16">
        <f>I36+I38</f>
      </c>
      <c r="P39">
        <f>P36+P38</f>
      </c>
    </row>
    <row r="41" spans="1:16" ht="12.75" customHeight="1">
      <c r="A41" s="16"/>
      <c s="16"/>
      <c s="16"/>
      <c s="16"/>
      <c s="16" t="s">
        <v>111</v>
      </c>
      <c s="16"/>
      <c s="16"/>
      <c s="16"/>
      <c s="16">
        <f>I32+I39</f>
      </c>
      <c r="P41">
        <f>P32+P39</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43.xml><?xml version="1.0" encoding="utf-8"?>
<worksheet xmlns="http://schemas.openxmlformats.org/spreadsheetml/2006/main" xmlns:r="http://schemas.openxmlformats.org/officeDocument/2006/relationships">
  <sheetPr>
    <pageSetUpPr fitToPage="1"/>
  </sheetPr>
  <dimension ref="A1:P41"/>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2153</v>
      </c>
      <c s="5"/>
      <c s="5" t="s">
        <v>2154</v>
      </c>
    </row>
    <row r="6" spans="1:5" ht="12.75" customHeight="1">
      <c r="A6" t="s">
        <v>17</v>
      </c>
      <c r="C6" s="5" t="s">
        <v>2245</v>
      </c>
      <c s="5"/>
      <c s="5" t="s">
        <v>2246</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38</v>
      </c>
      <c s="9"/>
      <c s="9" t="s">
        <v>192</v>
      </c>
      <c s="9"/>
      <c s="11"/>
      <c s="9"/>
      <c s="11"/>
    </row>
    <row r="12" spans="1:16" ht="12.75">
      <c r="A12" s="7">
        <v>1</v>
      </c>
      <c s="7" t="s">
        <v>46</v>
      </c>
      <c s="7" t="s">
        <v>881</v>
      </c>
      <c s="7" t="s">
        <v>58</v>
      </c>
      <c s="7" t="s">
        <v>1302</v>
      </c>
      <c s="7" t="s">
        <v>130</v>
      </c>
      <c s="10">
        <v>2.4</v>
      </c>
      <c s="14"/>
      <c s="13">
        <f>ROUND((H12*G12),2)</f>
      </c>
      <c r="O12">
        <f>rekapitulace!H8</f>
      </c>
      <c>
        <f>O12/100*I12</f>
      </c>
    </row>
    <row r="13" spans="5:5" ht="204">
      <c r="E13" s="15" t="s">
        <v>2247</v>
      </c>
    </row>
    <row r="14" spans="5:5" ht="409.5">
      <c r="E14" s="15" t="s">
        <v>1304</v>
      </c>
    </row>
    <row r="15" spans="1:16" ht="12.75" customHeight="1">
      <c r="A15" s="16"/>
      <c s="16"/>
      <c s="16" t="s">
        <v>38</v>
      </c>
      <c s="16"/>
      <c s="16" t="s">
        <v>192</v>
      </c>
      <c s="16"/>
      <c s="16"/>
      <c s="16"/>
      <c s="16">
        <f>SUM(I12:I14)</f>
      </c>
      <c r="P15">
        <f>ROUND(SUM(P12:P14),2)</f>
      </c>
    </row>
    <row r="17" spans="1:9" ht="12.75" customHeight="1">
      <c r="A17" s="9"/>
      <c s="9"/>
      <c s="9" t="s">
        <v>43</v>
      </c>
      <c s="9"/>
      <c s="9" t="s">
        <v>204</v>
      </c>
      <c s="9"/>
      <c s="11"/>
      <c s="9"/>
      <c s="11"/>
    </row>
    <row r="18" spans="1:16" ht="12.75">
      <c r="A18" s="7">
        <v>2</v>
      </c>
      <c s="7" t="s">
        <v>46</v>
      </c>
      <c s="7" t="s">
        <v>2158</v>
      </c>
      <c s="7" t="s">
        <v>58</v>
      </c>
      <c s="7" t="s">
        <v>2225</v>
      </c>
      <c s="7" t="s">
        <v>73</v>
      </c>
      <c s="10">
        <v>22</v>
      </c>
      <c s="14"/>
      <c s="13">
        <f>ROUND((H18*G18),2)</f>
      </c>
      <c r="O18">
        <f>rekapitulace!H8</f>
      </c>
      <c>
        <f>O18/100*I18</f>
      </c>
    </row>
    <row r="19" spans="5:5" ht="242.25">
      <c r="E19" s="15" t="s">
        <v>2248</v>
      </c>
    </row>
    <row r="20" spans="5:5" ht="102">
      <c r="E20" s="15" t="s">
        <v>2161</v>
      </c>
    </row>
    <row r="21" spans="1:16" ht="12.75">
      <c r="A21" s="7">
        <v>3</v>
      </c>
      <c s="7" t="s">
        <v>46</v>
      </c>
      <c s="7" t="s">
        <v>2171</v>
      </c>
      <c s="7" t="s">
        <v>58</v>
      </c>
      <c s="7" t="s">
        <v>2249</v>
      </c>
      <c s="7" t="s">
        <v>73</v>
      </c>
      <c s="10">
        <v>12</v>
      </c>
      <c s="14"/>
      <c s="13">
        <f>ROUND((H21*G21),2)</f>
      </c>
      <c r="O21">
        <f>rekapitulace!H8</f>
      </c>
      <c>
        <f>O21/100*I21</f>
      </c>
    </row>
    <row r="22" spans="5:5" ht="255">
      <c r="E22" s="15" t="s">
        <v>2250</v>
      </c>
    </row>
    <row r="23" spans="5:5" ht="165.75">
      <c r="E23" s="15" t="s">
        <v>2174</v>
      </c>
    </row>
    <row r="24" spans="1:16" ht="12.75">
      <c r="A24" s="7">
        <v>4</v>
      </c>
      <c s="7" t="s">
        <v>46</v>
      </c>
      <c s="7" t="s">
        <v>2238</v>
      </c>
      <c s="7" t="s">
        <v>58</v>
      </c>
      <c s="7" t="s">
        <v>2239</v>
      </c>
      <c s="7" t="s">
        <v>207</v>
      </c>
      <c s="10">
        <v>4</v>
      </c>
      <c s="14"/>
      <c s="13">
        <f>ROUND((H24*G24),2)</f>
      </c>
      <c r="O24">
        <f>rekapitulace!H8</f>
      </c>
      <c>
        <f>O24/100*I24</f>
      </c>
    </row>
    <row r="25" spans="5:5" ht="25.5">
      <c r="E25" s="15" t="s">
        <v>2244</v>
      </c>
    </row>
    <row r="26" spans="5:5" ht="306">
      <c r="E26" s="15" t="s">
        <v>2241</v>
      </c>
    </row>
    <row r="27" spans="1:16" ht="12.75">
      <c r="A27" s="7">
        <v>5</v>
      </c>
      <c s="7" t="s">
        <v>46</v>
      </c>
      <c s="7" t="s">
        <v>2242</v>
      </c>
      <c s="7" t="s">
        <v>58</v>
      </c>
      <c s="7" t="s">
        <v>2243</v>
      </c>
      <c s="7" t="s">
        <v>207</v>
      </c>
      <c s="10">
        <v>4</v>
      </c>
      <c s="14"/>
      <c s="13">
        <f>ROUND((H27*G27),2)</f>
      </c>
      <c r="O27">
        <f>rekapitulace!H8</f>
      </c>
      <c>
        <f>O27/100*I27</f>
      </c>
    </row>
    <row r="28" spans="5:5" ht="25.5">
      <c r="E28" s="15" t="s">
        <v>2244</v>
      </c>
    </row>
    <row r="29" spans="5:5" ht="153">
      <c r="E29" s="15" t="s">
        <v>2007</v>
      </c>
    </row>
    <row r="30" spans="1:16" ht="12.75" customHeight="1">
      <c r="A30" s="16"/>
      <c s="16"/>
      <c s="16" t="s">
        <v>43</v>
      </c>
      <c s="16"/>
      <c s="16" t="s">
        <v>204</v>
      </c>
      <c s="16"/>
      <c s="16"/>
      <c s="16"/>
      <c s="16">
        <f>SUM(I18:I29)</f>
      </c>
      <c r="P30">
        <f>ROUND(SUM(P18:P29),2)</f>
      </c>
    </row>
    <row r="32" spans="1:16" ht="12.75" customHeight="1">
      <c r="A32" s="16"/>
      <c s="16"/>
      <c s="16"/>
      <c s="16"/>
      <c s="16" t="s">
        <v>105</v>
      </c>
      <c s="16"/>
      <c s="16"/>
      <c s="16"/>
      <c s="16">
        <f>+I15+I30</f>
      </c>
      <c r="P32">
        <f>+P15+P30</f>
      </c>
    </row>
    <row r="34" spans="1:9" ht="12.75" customHeight="1">
      <c r="A34" s="9" t="s">
        <v>106</v>
      </c>
      <c s="9"/>
      <c s="9"/>
      <c s="9"/>
      <c s="9"/>
      <c s="9"/>
      <c s="9"/>
      <c s="9"/>
      <c s="9"/>
    </row>
    <row r="35" spans="1:9" ht="12.75" customHeight="1">
      <c r="A35" s="9"/>
      <c s="9"/>
      <c s="9"/>
      <c s="9"/>
      <c s="9" t="s">
        <v>107</v>
      </c>
      <c s="9"/>
      <c s="9"/>
      <c s="9"/>
      <c s="9"/>
    </row>
    <row r="36" spans="1:16" ht="12.75" customHeight="1">
      <c r="A36" s="16"/>
      <c s="16"/>
      <c s="16"/>
      <c s="16"/>
      <c s="16" t="s">
        <v>108</v>
      </c>
      <c s="16"/>
      <c s="16"/>
      <c s="16"/>
      <c s="16">
        <v>0</v>
      </c>
      <c r="P36">
        <v>0</v>
      </c>
    </row>
    <row r="37" spans="1:9" ht="12.75" customHeight="1">
      <c r="A37" s="16"/>
      <c s="16"/>
      <c s="16"/>
      <c s="16"/>
      <c s="16" t="s">
        <v>109</v>
      </c>
      <c s="16"/>
      <c s="16"/>
      <c s="16"/>
      <c s="16"/>
    </row>
    <row r="38" spans="1:16" ht="12.75" customHeight="1">
      <c r="A38" s="16"/>
      <c s="16"/>
      <c s="16"/>
      <c s="16"/>
      <c s="16" t="s">
        <v>110</v>
      </c>
      <c s="16"/>
      <c s="16"/>
      <c s="16"/>
      <c s="16">
        <v>0</v>
      </c>
      <c r="P38">
        <v>0</v>
      </c>
    </row>
    <row r="39" spans="1:16" ht="12.75" customHeight="1">
      <c r="A39" s="16"/>
      <c s="16"/>
      <c s="16"/>
      <c s="16"/>
      <c s="16" t="s">
        <v>111</v>
      </c>
      <c s="16"/>
      <c s="16"/>
      <c s="16"/>
      <c s="16">
        <f>I36+I38</f>
      </c>
      <c r="P39">
        <f>P36+P38</f>
      </c>
    </row>
    <row r="41" spans="1:16" ht="12.75" customHeight="1">
      <c r="A41" s="16"/>
      <c s="16"/>
      <c s="16"/>
      <c s="16"/>
      <c s="16" t="s">
        <v>111</v>
      </c>
      <c s="16"/>
      <c s="16"/>
      <c s="16"/>
      <c s="16">
        <f>I32+I39</f>
      </c>
      <c r="P41">
        <f>P32+P39</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44.xml><?xml version="1.0" encoding="utf-8"?>
<worksheet xmlns="http://schemas.openxmlformats.org/spreadsheetml/2006/main" xmlns:r="http://schemas.openxmlformats.org/officeDocument/2006/relationships">
  <sheetPr>
    <pageSetUpPr fitToPage="1"/>
  </sheetPr>
  <dimension ref="A1:P56"/>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2153</v>
      </c>
      <c s="5"/>
      <c s="5" t="s">
        <v>2154</v>
      </c>
    </row>
    <row r="6" spans="1:5" ht="12.75" customHeight="1">
      <c r="A6" t="s">
        <v>17</v>
      </c>
      <c r="C6" s="5" t="s">
        <v>2251</v>
      </c>
      <c s="5"/>
      <c s="5" t="s">
        <v>2252</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38</v>
      </c>
      <c s="9"/>
      <c s="9" t="s">
        <v>192</v>
      </c>
      <c s="9"/>
      <c s="11"/>
      <c s="9"/>
      <c s="11"/>
    </row>
    <row r="12" spans="1:16" ht="12.75">
      <c r="A12" s="7">
        <v>1</v>
      </c>
      <c s="7" t="s">
        <v>46</v>
      </c>
      <c s="7" t="s">
        <v>881</v>
      </c>
      <c s="7" t="s">
        <v>58</v>
      </c>
      <c s="7" t="s">
        <v>1302</v>
      </c>
      <c s="7" t="s">
        <v>130</v>
      </c>
      <c s="10">
        <v>2.224</v>
      </c>
      <c s="14"/>
      <c s="13">
        <f>ROUND((H12*G12),2)</f>
      </c>
      <c r="O12">
        <f>rekapitulace!H8</f>
      </c>
      <c>
        <f>O12/100*I12</f>
      </c>
    </row>
    <row r="13" spans="5:5" ht="369.75">
      <c r="E13" s="15" t="s">
        <v>2253</v>
      </c>
    </row>
    <row r="14" spans="5:5" ht="409.5">
      <c r="E14" s="15" t="s">
        <v>1304</v>
      </c>
    </row>
    <row r="15" spans="1:16" ht="12.75" customHeight="1">
      <c r="A15" s="16"/>
      <c s="16"/>
      <c s="16" t="s">
        <v>38</v>
      </c>
      <c s="16"/>
      <c s="16" t="s">
        <v>192</v>
      </c>
      <c s="16"/>
      <c s="16"/>
      <c s="16"/>
      <c s="16">
        <f>SUM(I12:I14)</f>
      </c>
      <c r="P15">
        <f>ROUND(SUM(P12:P14),2)</f>
      </c>
    </row>
    <row r="17" spans="1:9" ht="12.75" customHeight="1">
      <c r="A17" s="9"/>
      <c s="9"/>
      <c s="9" t="s">
        <v>43</v>
      </c>
      <c s="9"/>
      <c s="9" t="s">
        <v>204</v>
      </c>
      <c s="9"/>
      <c s="11"/>
      <c s="9"/>
      <c s="11"/>
    </row>
    <row r="18" spans="1:16" ht="12.75">
      <c r="A18" s="7">
        <v>2</v>
      </c>
      <c s="7" t="s">
        <v>46</v>
      </c>
      <c s="7" t="s">
        <v>2254</v>
      </c>
      <c s="7" t="s">
        <v>58</v>
      </c>
      <c s="7" t="s">
        <v>2255</v>
      </c>
      <c s="7" t="s">
        <v>73</v>
      </c>
      <c s="10">
        <v>2</v>
      </c>
      <c s="14"/>
      <c s="13">
        <f>ROUND((H18*G18),2)</f>
      </c>
      <c r="O18">
        <f>rekapitulace!H8</f>
      </c>
      <c>
        <f>O18/100*I18</f>
      </c>
    </row>
    <row r="19" spans="5:5" ht="25.5">
      <c r="E19" s="15" t="s">
        <v>76</v>
      </c>
    </row>
    <row r="20" spans="5:5" ht="204">
      <c r="E20" s="15" t="s">
        <v>2256</v>
      </c>
    </row>
    <row r="21" spans="1:16" ht="12.75">
      <c r="A21" s="7">
        <v>3</v>
      </c>
      <c s="7" t="s">
        <v>46</v>
      </c>
      <c s="7" t="s">
        <v>2158</v>
      </c>
      <c s="7" t="s">
        <v>58</v>
      </c>
      <c s="7" t="s">
        <v>2225</v>
      </c>
      <c s="7" t="s">
        <v>73</v>
      </c>
      <c s="10">
        <v>6</v>
      </c>
      <c s="14"/>
      <c s="13">
        <f>ROUND((H21*G21),2)</f>
      </c>
      <c r="O21">
        <f>rekapitulace!H8</f>
      </c>
      <c>
        <f>O21/100*I21</f>
      </c>
    </row>
    <row r="22" spans="5:5" ht="204">
      <c r="E22" s="15" t="s">
        <v>2257</v>
      </c>
    </row>
    <row r="23" spans="5:5" ht="102">
      <c r="E23" s="15" t="s">
        <v>2161</v>
      </c>
    </row>
    <row r="24" spans="1:16" ht="12.75">
      <c r="A24" s="7">
        <v>4</v>
      </c>
      <c s="7" t="s">
        <v>46</v>
      </c>
      <c s="7" t="s">
        <v>2164</v>
      </c>
      <c s="7" t="s">
        <v>58</v>
      </c>
      <c s="7" t="s">
        <v>2258</v>
      </c>
      <c s="7" t="s">
        <v>117</v>
      </c>
      <c s="10">
        <v>18</v>
      </c>
      <c s="14"/>
      <c s="13">
        <f>ROUND((H24*G24),2)</f>
      </c>
      <c r="O24">
        <f>rekapitulace!H8</f>
      </c>
      <c>
        <f>O24/100*I24</f>
      </c>
    </row>
    <row r="25" spans="5:5" ht="38.25">
      <c r="E25" s="15" t="s">
        <v>2259</v>
      </c>
    </row>
    <row r="26" spans="5:5" ht="102">
      <c r="E26" s="15" t="s">
        <v>2161</v>
      </c>
    </row>
    <row r="27" spans="1:16" ht="12.75">
      <c r="A27" s="7">
        <v>5</v>
      </c>
      <c s="7" t="s">
        <v>46</v>
      </c>
      <c s="7" t="s">
        <v>2169</v>
      </c>
      <c s="7" t="s">
        <v>58</v>
      </c>
      <c s="7" t="s">
        <v>2170</v>
      </c>
      <c s="7" t="s">
        <v>73</v>
      </c>
      <c s="10">
        <v>1</v>
      </c>
      <c s="14"/>
      <c s="13">
        <f>ROUND((H27*G27),2)</f>
      </c>
      <c r="O27">
        <f>rekapitulace!H8</f>
      </c>
      <c>
        <f>O27/100*I27</f>
      </c>
    </row>
    <row r="28" spans="5:5" ht="25.5">
      <c r="E28" s="15" t="s">
        <v>50</v>
      </c>
    </row>
    <row r="29" spans="5:5" ht="102">
      <c r="E29" s="15" t="s">
        <v>2161</v>
      </c>
    </row>
    <row r="30" spans="1:16" ht="12.75">
      <c r="A30" s="7">
        <v>6</v>
      </c>
      <c s="7" t="s">
        <v>46</v>
      </c>
      <c s="7" t="s">
        <v>2171</v>
      </c>
      <c s="7" t="s">
        <v>58</v>
      </c>
      <c s="7" t="s">
        <v>2172</v>
      </c>
      <c s="7" t="s">
        <v>73</v>
      </c>
      <c s="10">
        <v>4</v>
      </c>
      <c s="14"/>
      <c s="13">
        <f>ROUND((H30*G30),2)</f>
      </c>
      <c r="O30">
        <f>rekapitulace!H8</f>
      </c>
      <c>
        <f>O30/100*I30</f>
      </c>
    </row>
    <row r="31" spans="5:5" ht="204">
      <c r="E31" s="15" t="s">
        <v>2260</v>
      </c>
    </row>
    <row r="32" spans="5:5" ht="165.75">
      <c r="E32" s="15" t="s">
        <v>2174</v>
      </c>
    </row>
    <row r="33" spans="1:16" ht="12.75">
      <c r="A33" s="7">
        <v>7</v>
      </c>
      <c s="7" t="s">
        <v>46</v>
      </c>
      <c s="7" t="s">
        <v>2175</v>
      </c>
      <c s="7" t="s">
        <v>58</v>
      </c>
      <c s="7" t="s">
        <v>2261</v>
      </c>
      <c s="7" t="s">
        <v>73</v>
      </c>
      <c s="10">
        <v>2</v>
      </c>
      <c s="14"/>
      <c s="13">
        <f>ROUND((H33*G33),2)</f>
      </c>
      <c r="O33">
        <f>rekapitulace!H8</f>
      </c>
      <c>
        <f>O33/100*I33</f>
      </c>
    </row>
    <row r="34" spans="5:5" ht="38.25">
      <c r="E34" s="15" t="s">
        <v>2262</v>
      </c>
    </row>
    <row r="35" spans="5:5" ht="165.75">
      <c r="E35" s="15" t="s">
        <v>2174</v>
      </c>
    </row>
    <row r="36" spans="1:16" ht="12.75">
      <c r="A36" s="7">
        <v>8</v>
      </c>
      <c s="7" t="s">
        <v>46</v>
      </c>
      <c s="7" t="s">
        <v>2178</v>
      </c>
      <c s="7" t="s">
        <v>58</v>
      </c>
      <c s="7" t="s">
        <v>2179</v>
      </c>
      <c s="7" t="s">
        <v>117</v>
      </c>
      <c s="10">
        <v>294</v>
      </c>
      <c s="14"/>
      <c s="13">
        <f>ROUND((H36*G36),2)</f>
      </c>
      <c r="O36">
        <f>rekapitulace!H8</f>
      </c>
      <c>
        <f>O36/100*I36</f>
      </c>
    </row>
    <row r="37" spans="5:5" ht="216.75">
      <c r="E37" s="15" t="s">
        <v>2263</v>
      </c>
    </row>
    <row r="38" spans="5:5" ht="204">
      <c r="E38" s="15" t="s">
        <v>2181</v>
      </c>
    </row>
    <row r="39" spans="1:16" ht="12.75">
      <c r="A39" s="7">
        <v>9</v>
      </c>
      <c s="7" t="s">
        <v>46</v>
      </c>
      <c s="7" t="s">
        <v>2182</v>
      </c>
      <c s="7" t="s">
        <v>58</v>
      </c>
      <c s="7" t="s">
        <v>2183</v>
      </c>
      <c s="7" t="s">
        <v>117</v>
      </c>
      <c s="10">
        <v>11</v>
      </c>
      <c s="14"/>
      <c s="13">
        <f>ROUND((H39*G39),2)</f>
      </c>
      <c r="O39">
        <f>rekapitulace!H8</f>
      </c>
      <c>
        <f>O39/100*I39</f>
      </c>
    </row>
    <row r="40" spans="5:5" ht="38.25">
      <c r="E40" s="15" t="s">
        <v>2264</v>
      </c>
    </row>
    <row r="41" spans="5:5" ht="204">
      <c r="E41" s="15" t="s">
        <v>2181</v>
      </c>
    </row>
    <row r="42" spans="1:16" ht="12.75">
      <c r="A42" s="7">
        <v>10</v>
      </c>
      <c s="7" t="s">
        <v>46</v>
      </c>
      <c s="7" t="s">
        <v>2185</v>
      </c>
      <c s="7" t="s">
        <v>58</v>
      </c>
      <c s="7" t="s">
        <v>2186</v>
      </c>
      <c s="7" t="s">
        <v>117</v>
      </c>
      <c s="10">
        <v>283</v>
      </c>
      <c s="14"/>
      <c s="13">
        <f>ROUND((H42*G42),2)</f>
      </c>
      <c r="O42">
        <f>rekapitulace!H8</f>
      </c>
      <c>
        <f>O42/100*I42</f>
      </c>
    </row>
    <row r="43" spans="5:5" ht="165.75">
      <c r="E43" s="15" t="s">
        <v>2265</v>
      </c>
    </row>
    <row r="44" spans="5:5" ht="204">
      <c r="E44" s="15" t="s">
        <v>2181</v>
      </c>
    </row>
    <row r="45" spans="1:16" ht="12.75" customHeight="1">
      <c r="A45" s="16"/>
      <c s="16"/>
      <c s="16" t="s">
        <v>43</v>
      </c>
      <c s="16"/>
      <c s="16" t="s">
        <v>204</v>
      </c>
      <c s="16"/>
      <c s="16"/>
      <c s="16"/>
      <c s="16">
        <f>SUM(I18:I44)</f>
      </c>
      <c r="P45">
        <f>ROUND(SUM(P18:P44),2)</f>
      </c>
    </row>
    <row r="47" spans="1:16" ht="12.75" customHeight="1">
      <c r="A47" s="16"/>
      <c s="16"/>
      <c s="16"/>
      <c s="16"/>
      <c s="16" t="s">
        <v>105</v>
      </c>
      <c s="16"/>
      <c s="16"/>
      <c s="16"/>
      <c s="16">
        <f>+I15+I45</f>
      </c>
      <c r="P47">
        <f>+P15+P45</f>
      </c>
    </row>
    <row r="49" spans="1:9" ht="12.75" customHeight="1">
      <c r="A49" s="9" t="s">
        <v>106</v>
      </c>
      <c s="9"/>
      <c s="9"/>
      <c s="9"/>
      <c s="9"/>
      <c s="9"/>
      <c s="9"/>
      <c s="9"/>
      <c s="9"/>
    </row>
    <row r="50" spans="1:9" ht="12.75" customHeight="1">
      <c r="A50" s="9"/>
      <c s="9"/>
      <c s="9"/>
      <c s="9"/>
      <c s="9" t="s">
        <v>107</v>
      </c>
      <c s="9"/>
      <c s="9"/>
      <c s="9"/>
      <c s="9"/>
    </row>
    <row r="51" spans="1:16" ht="12.75" customHeight="1">
      <c r="A51" s="16"/>
      <c s="16"/>
      <c s="16"/>
      <c s="16"/>
      <c s="16" t="s">
        <v>108</v>
      </c>
      <c s="16"/>
      <c s="16"/>
      <c s="16"/>
      <c s="16">
        <v>0</v>
      </c>
      <c r="P51">
        <v>0</v>
      </c>
    </row>
    <row r="52" spans="1:9" ht="12.75" customHeight="1">
      <c r="A52" s="16"/>
      <c s="16"/>
      <c s="16"/>
      <c s="16"/>
      <c s="16" t="s">
        <v>109</v>
      </c>
      <c s="16"/>
      <c s="16"/>
      <c s="16"/>
      <c s="16"/>
    </row>
    <row r="53" spans="1:16" ht="12.75" customHeight="1">
      <c r="A53" s="16"/>
      <c s="16"/>
      <c s="16"/>
      <c s="16"/>
      <c s="16" t="s">
        <v>110</v>
      </c>
      <c s="16"/>
      <c s="16"/>
      <c s="16"/>
      <c s="16">
        <v>0</v>
      </c>
      <c r="P53">
        <v>0</v>
      </c>
    </row>
    <row r="54" spans="1:16" ht="12.75" customHeight="1">
      <c r="A54" s="16"/>
      <c s="16"/>
      <c s="16"/>
      <c s="16"/>
      <c s="16" t="s">
        <v>111</v>
      </c>
      <c s="16"/>
      <c s="16"/>
      <c s="16"/>
      <c s="16">
        <f>I51+I53</f>
      </c>
      <c r="P54">
        <f>P51+P53</f>
      </c>
    </row>
    <row r="56" spans="1:16" ht="12.75" customHeight="1">
      <c r="A56" s="16"/>
      <c s="16"/>
      <c s="16"/>
      <c s="16"/>
      <c s="16" t="s">
        <v>111</v>
      </c>
      <c s="16"/>
      <c s="16"/>
      <c s="16"/>
      <c s="16">
        <f>I47+I54</f>
      </c>
      <c r="P56">
        <f>P47+P54</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45.xml><?xml version="1.0" encoding="utf-8"?>
<worksheet xmlns="http://schemas.openxmlformats.org/spreadsheetml/2006/main" xmlns:r="http://schemas.openxmlformats.org/officeDocument/2006/relationships">
  <sheetPr>
    <pageSetUpPr fitToPage="1"/>
  </sheetPr>
  <dimension ref="A1:P215"/>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2266</v>
      </c>
      <c s="5"/>
      <c s="5" t="s">
        <v>2267</v>
      </c>
    </row>
    <row r="6" spans="1:5" ht="12.75" customHeight="1">
      <c r="A6" t="s">
        <v>17</v>
      </c>
      <c r="C6" s="5" t="s">
        <v>2266</v>
      </c>
      <c s="5"/>
      <c s="5" t="s">
        <v>2267</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165</v>
      </c>
      <c s="7" t="s">
        <v>58</v>
      </c>
      <c s="7" t="s">
        <v>2268</v>
      </c>
      <c s="7" t="s">
        <v>167</v>
      </c>
      <c s="10">
        <v>10322.16</v>
      </c>
      <c s="14"/>
      <c s="13">
        <f>ROUND((H12*G12),2)</f>
      </c>
      <c r="O12">
        <f>rekapitulace!H8</f>
      </c>
      <c>
        <f>O12/100*I12</f>
      </c>
    </row>
    <row r="13" spans="5:5" ht="76.5">
      <c r="E13" s="15" t="s">
        <v>2269</v>
      </c>
    </row>
    <row r="14" spans="5:5" ht="153">
      <c r="E14" s="15" t="s">
        <v>169</v>
      </c>
    </row>
    <row r="15" spans="1:16" ht="12.75">
      <c r="A15" s="7">
        <v>2</v>
      </c>
      <c s="7" t="s">
        <v>46</v>
      </c>
      <c s="7" t="s">
        <v>2270</v>
      </c>
      <c s="7" t="s">
        <v>58</v>
      </c>
      <c s="7" t="s">
        <v>2271</v>
      </c>
      <c s="7" t="s">
        <v>49</v>
      </c>
      <c s="10">
        <v>1</v>
      </c>
      <c s="14"/>
      <c s="13">
        <f>ROUND((H15*G15),2)</f>
      </c>
      <c r="O15">
        <f>rekapitulace!H8</f>
      </c>
      <c>
        <f>O15/100*I15</f>
      </c>
    </row>
    <row r="16" spans="5:5" ht="25.5">
      <c r="E16" s="15" t="s">
        <v>50</v>
      </c>
    </row>
    <row r="17" spans="5:5" ht="114.75">
      <c r="E17" s="15" t="s">
        <v>60</v>
      </c>
    </row>
    <row r="18" spans="1:16" ht="12.75">
      <c r="A18" s="7">
        <v>3</v>
      </c>
      <c s="7" t="s">
        <v>46</v>
      </c>
      <c s="7" t="s">
        <v>2272</v>
      </c>
      <c s="7" t="s">
        <v>86</v>
      </c>
      <c s="7" t="s">
        <v>2273</v>
      </c>
      <c s="7" t="s">
        <v>49</v>
      </c>
      <c s="10">
        <v>1</v>
      </c>
      <c s="14"/>
      <c s="13">
        <f>ROUND((H18*G18),2)</f>
      </c>
      <c r="O18">
        <f>rekapitulace!H8</f>
      </c>
      <c>
        <f>O18/100*I18</f>
      </c>
    </row>
    <row r="19" spans="5:5" ht="25.5">
      <c r="E19" s="15" t="s">
        <v>50</v>
      </c>
    </row>
    <row r="20" spans="5:5" ht="409.5">
      <c r="E20" s="15" t="s">
        <v>2274</v>
      </c>
    </row>
    <row r="21" spans="1:16" ht="12.75">
      <c r="A21" s="7">
        <v>4</v>
      </c>
      <c s="7" t="s">
        <v>46</v>
      </c>
      <c s="7" t="s">
        <v>2275</v>
      </c>
      <c s="7" t="s">
        <v>58</v>
      </c>
      <c s="7" t="s">
        <v>2276</v>
      </c>
      <c s="7" t="s">
        <v>73</v>
      </c>
      <c s="10">
        <v>1</v>
      </c>
      <c s="14"/>
      <c s="13">
        <f>ROUND((H21*G21),2)</f>
      </c>
      <c r="O21">
        <f>rekapitulace!H8</f>
      </c>
      <c>
        <f>O21/100*I21</f>
      </c>
    </row>
    <row r="22" spans="5:5" ht="25.5">
      <c r="E22" s="15" t="s">
        <v>50</v>
      </c>
    </row>
    <row r="23" spans="5:5" ht="114.75">
      <c r="E23" s="15" t="s">
        <v>60</v>
      </c>
    </row>
    <row r="24" spans="1:16" ht="12.75">
      <c r="A24" s="7">
        <v>5</v>
      </c>
      <c s="7" t="s">
        <v>46</v>
      </c>
      <c s="7" t="s">
        <v>2277</v>
      </c>
      <c s="7" t="s">
        <v>58</v>
      </c>
      <c s="7" t="s">
        <v>2278</v>
      </c>
      <c s="7" t="s">
        <v>73</v>
      </c>
      <c s="10">
        <v>1</v>
      </c>
      <c s="14"/>
      <c s="13">
        <f>ROUND((H24*G24),2)</f>
      </c>
      <c r="O24">
        <f>rekapitulace!H8</f>
      </c>
      <c>
        <f>O24/100*I24</f>
      </c>
    </row>
    <row r="25" spans="5:5" ht="25.5">
      <c r="E25" s="15" t="s">
        <v>50</v>
      </c>
    </row>
    <row r="26" spans="5:5" ht="331.5">
      <c r="E26" s="15" t="s">
        <v>2279</v>
      </c>
    </row>
    <row r="27" spans="1:16" ht="12.75" customHeight="1">
      <c r="A27" s="16"/>
      <c s="16"/>
      <c s="16" t="s">
        <v>45</v>
      </c>
      <c s="16"/>
      <c s="16" t="s">
        <v>44</v>
      </c>
      <c s="16"/>
      <c s="16"/>
      <c s="16"/>
      <c s="16">
        <f>SUM(I12:I26)</f>
      </c>
      <c r="P27">
        <f>ROUND(SUM(P12:P26),2)</f>
      </c>
    </row>
    <row r="29" spans="1:9" ht="12.75" customHeight="1">
      <c r="A29" s="9"/>
      <c s="9"/>
      <c s="9" t="s">
        <v>25</v>
      </c>
      <c s="9"/>
      <c s="9" t="s">
        <v>114</v>
      </c>
      <c s="9"/>
      <c s="11"/>
      <c s="9"/>
      <c s="11"/>
    </row>
    <row r="30" spans="1:16" ht="12.75">
      <c r="A30" s="7">
        <v>6</v>
      </c>
      <c s="7" t="s">
        <v>46</v>
      </c>
      <c s="7" t="s">
        <v>142</v>
      </c>
      <c s="7" t="s">
        <v>25</v>
      </c>
      <c s="7" t="s">
        <v>2280</v>
      </c>
      <c s="7" t="s">
        <v>130</v>
      </c>
      <c s="10">
        <v>126</v>
      </c>
      <c s="14"/>
      <c s="13">
        <f>ROUND((H30*G30),2)</f>
      </c>
      <c r="O30">
        <f>rekapitulace!H8</f>
      </c>
      <c>
        <f>O30/100*I30</f>
      </c>
    </row>
    <row r="31" spans="5:5" ht="38.25">
      <c r="E31" s="15" t="s">
        <v>2281</v>
      </c>
    </row>
    <row r="32" spans="5:5" ht="409.5">
      <c r="E32" s="15" t="s">
        <v>145</v>
      </c>
    </row>
    <row r="33" spans="1:16" ht="12.75">
      <c r="A33" s="7">
        <v>7</v>
      </c>
      <c s="7" t="s">
        <v>46</v>
      </c>
      <c s="7" t="s">
        <v>142</v>
      </c>
      <c s="7" t="s">
        <v>36</v>
      </c>
      <c s="7" t="s">
        <v>2282</v>
      </c>
      <c s="7" t="s">
        <v>130</v>
      </c>
      <c s="10">
        <v>181.92</v>
      </c>
      <c s="14"/>
      <c s="13">
        <f>ROUND((H33*G33),2)</f>
      </c>
      <c r="O33">
        <f>rekapitulace!H8</f>
      </c>
      <c>
        <f>O33/100*I33</f>
      </c>
    </row>
    <row r="34" spans="5:5" ht="51">
      <c r="E34" s="15" t="s">
        <v>2283</v>
      </c>
    </row>
    <row r="35" spans="5:5" ht="409.5">
      <c r="E35" s="15" t="s">
        <v>145</v>
      </c>
    </row>
    <row r="36" spans="1:16" ht="12.75">
      <c r="A36" s="7">
        <v>8</v>
      </c>
      <c s="7" t="s">
        <v>46</v>
      </c>
      <c s="7" t="s">
        <v>142</v>
      </c>
      <c s="7" t="s">
        <v>250</v>
      </c>
      <c s="7" t="s">
        <v>2284</v>
      </c>
      <c s="7" t="s">
        <v>130</v>
      </c>
      <c s="10">
        <v>5161.08</v>
      </c>
      <c s="14"/>
      <c s="13">
        <f>ROUND((H36*G36),2)</f>
      </c>
      <c r="O36">
        <f>rekapitulace!H8</f>
      </c>
      <c>
        <f>O36/100*I36</f>
      </c>
    </row>
    <row r="37" spans="5:5" ht="76.5">
      <c r="E37" s="15" t="s">
        <v>2285</v>
      </c>
    </row>
    <row r="38" spans="5:5" ht="409.5">
      <c r="E38" s="15" t="s">
        <v>145</v>
      </c>
    </row>
    <row r="39" spans="1:16" ht="12.75">
      <c r="A39" s="7">
        <v>9</v>
      </c>
      <c s="7" t="s">
        <v>46</v>
      </c>
      <c s="7" t="s">
        <v>254</v>
      </c>
      <c s="7" t="s">
        <v>58</v>
      </c>
      <c s="7" t="s">
        <v>2286</v>
      </c>
      <c s="7" t="s">
        <v>130</v>
      </c>
      <c s="10">
        <v>2256</v>
      </c>
      <c s="14"/>
      <c s="13">
        <f>ROUND((H39*G39),2)</f>
      </c>
      <c r="O39">
        <f>rekapitulace!H8</f>
      </c>
      <c>
        <f>O39/100*I39</f>
      </c>
    </row>
    <row r="40" spans="5:5" ht="76.5">
      <c r="E40" s="15" t="s">
        <v>2287</v>
      </c>
    </row>
    <row r="41" spans="5:5" ht="102">
      <c r="E41" s="15" t="s">
        <v>257</v>
      </c>
    </row>
    <row r="42" spans="1:16" ht="12.75">
      <c r="A42" s="7">
        <v>10</v>
      </c>
      <c s="7" t="s">
        <v>46</v>
      </c>
      <c s="7" t="s">
        <v>258</v>
      </c>
      <c s="7" t="s">
        <v>58</v>
      </c>
      <c s="7" t="s">
        <v>2288</v>
      </c>
      <c s="7" t="s">
        <v>130</v>
      </c>
      <c s="10">
        <v>3087</v>
      </c>
      <c s="14"/>
      <c s="13">
        <f>ROUND((H42*G42),2)</f>
      </c>
      <c r="O42">
        <f>rekapitulace!H8</f>
      </c>
      <c>
        <f>O42/100*I42</f>
      </c>
    </row>
    <row r="43" spans="5:5" ht="76.5">
      <c r="E43" s="15" t="s">
        <v>2289</v>
      </c>
    </row>
    <row r="44" spans="5:5" ht="102">
      <c r="E44" s="15" t="s">
        <v>257</v>
      </c>
    </row>
    <row r="45" spans="1:16" ht="12.75">
      <c r="A45" s="7">
        <v>11</v>
      </c>
      <c s="7" t="s">
        <v>46</v>
      </c>
      <c s="7" t="s">
        <v>367</v>
      </c>
      <c s="7" t="s">
        <v>58</v>
      </c>
      <c s="7" t="s">
        <v>2290</v>
      </c>
      <c s="7" t="s">
        <v>130</v>
      </c>
      <c s="10">
        <v>2256</v>
      </c>
      <c s="14"/>
      <c s="13">
        <f>ROUND((H45*G45),2)</f>
      </c>
      <c r="O45">
        <f>rekapitulace!H8</f>
      </c>
      <c>
        <f>O45/100*I45</f>
      </c>
    </row>
    <row r="46" spans="5:5" ht="89.25">
      <c r="E46" s="15" t="s">
        <v>2291</v>
      </c>
    </row>
    <row r="47" spans="5:5" ht="409.5">
      <c r="E47" s="15" t="s">
        <v>1555</v>
      </c>
    </row>
    <row r="48" spans="1:16" ht="12.75">
      <c r="A48" s="7">
        <v>12</v>
      </c>
      <c s="7" t="s">
        <v>46</v>
      </c>
      <c s="7" t="s">
        <v>375</v>
      </c>
      <c s="7" t="s">
        <v>58</v>
      </c>
      <c s="7" t="s">
        <v>2292</v>
      </c>
      <c s="7" t="s">
        <v>130</v>
      </c>
      <c s="10">
        <v>3087</v>
      </c>
      <c s="14"/>
      <c s="13">
        <f>ROUND((H48*G48),2)</f>
      </c>
      <c r="O48">
        <f>rekapitulace!H8</f>
      </c>
      <c>
        <f>O48/100*I48</f>
      </c>
    </row>
    <row r="49" spans="5:5" ht="89.25">
      <c r="E49" s="15" t="s">
        <v>2293</v>
      </c>
    </row>
    <row r="50" spans="5:5" ht="409.5">
      <c r="E50" s="15" t="s">
        <v>1555</v>
      </c>
    </row>
    <row r="51" spans="1:16" ht="12.75">
      <c r="A51" s="7">
        <v>13</v>
      </c>
      <c s="7" t="s">
        <v>46</v>
      </c>
      <c s="7" t="s">
        <v>397</v>
      </c>
      <c s="7" t="s">
        <v>58</v>
      </c>
      <c s="7" t="s">
        <v>2294</v>
      </c>
      <c s="7" t="s">
        <v>130</v>
      </c>
      <c s="10">
        <v>5343</v>
      </c>
      <c s="14"/>
      <c s="13">
        <f>ROUND((H51*G51),2)</f>
      </c>
      <c r="O51">
        <f>rekapitulace!H8</f>
      </c>
      <c>
        <f>O51/100*I51</f>
      </c>
    </row>
    <row r="52" spans="5:5" ht="204">
      <c r="E52" s="15" t="s">
        <v>2295</v>
      </c>
    </row>
    <row r="53" spans="5:5" ht="409.5">
      <c r="E53" s="15" t="s">
        <v>1103</v>
      </c>
    </row>
    <row r="54" spans="1:16" ht="12.75">
      <c r="A54" s="7">
        <v>14</v>
      </c>
      <c s="7" t="s">
        <v>46</v>
      </c>
      <c s="7" t="s">
        <v>146</v>
      </c>
      <c s="7" t="s">
        <v>250</v>
      </c>
      <c s="7" t="s">
        <v>2296</v>
      </c>
      <c s="7" t="s">
        <v>130</v>
      </c>
      <c s="10">
        <v>5161.08</v>
      </c>
      <c s="14"/>
      <c s="13">
        <f>ROUND((H54*G54),2)</f>
      </c>
      <c r="O54">
        <f>rekapitulace!H8</f>
      </c>
      <c>
        <f>O54/100*I54</f>
      </c>
    </row>
    <row r="55" spans="5:5" ht="76.5">
      <c r="E55" s="15" t="s">
        <v>2297</v>
      </c>
    </row>
    <row r="56" spans="5:5" ht="409.5">
      <c r="E56" s="15" t="s">
        <v>149</v>
      </c>
    </row>
    <row r="57" spans="1:16" ht="12.75">
      <c r="A57" s="7">
        <v>15</v>
      </c>
      <c s="7" t="s">
        <v>46</v>
      </c>
      <c s="7" t="s">
        <v>2298</v>
      </c>
      <c s="7" t="s">
        <v>58</v>
      </c>
      <c s="7" t="s">
        <v>2299</v>
      </c>
      <c s="7" t="s">
        <v>130</v>
      </c>
      <c s="10">
        <v>181.92</v>
      </c>
      <c s="14"/>
      <c s="13">
        <f>ROUND((H57*G57),2)</f>
      </c>
      <c r="O57">
        <f>rekapitulace!H8</f>
      </c>
      <c>
        <f>O57/100*I57</f>
      </c>
    </row>
    <row r="58" spans="5:5" ht="331.5">
      <c r="E58" s="15" t="s">
        <v>2300</v>
      </c>
    </row>
    <row r="59" spans="5:5" ht="409.5">
      <c r="E59" s="15" t="s">
        <v>2301</v>
      </c>
    </row>
    <row r="60" spans="1:16" ht="12.75">
      <c r="A60" s="7">
        <v>16</v>
      </c>
      <c s="7" t="s">
        <v>46</v>
      </c>
      <c s="7" t="s">
        <v>438</v>
      </c>
      <c s="7" t="s">
        <v>58</v>
      </c>
      <c s="7" t="s">
        <v>2302</v>
      </c>
      <c s="7" t="s">
        <v>117</v>
      </c>
      <c s="10">
        <v>126</v>
      </c>
      <c s="14"/>
      <c s="13">
        <f>ROUND((H60*G60),2)</f>
      </c>
      <c r="O60">
        <f>rekapitulace!H8</f>
      </c>
      <c>
        <f>O60/100*I60</f>
      </c>
    </row>
    <row r="61" spans="5:5" ht="38.25">
      <c r="E61" s="15" t="s">
        <v>2281</v>
      </c>
    </row>
    <row r="62" spans="5:5" ht="216.75">
      <c r="E62" s="15" t="s">
        <v>153</v>
      </c>
    </row>
    <row r="63" spans="1:16" ht="12.75" customHeight="1">
      <c r="A63" s="16"/>
      <c s="16"/>
      <c s="16" t="s">
        <v>25</v>
      </c>
      <c s="16"/>
      <c s="16" t="s">
        <v>114</v>
      </c>
      <c s="16"/>
      <c s="16"/>
      <c s="16"/>
      <c s="16">
        <f>SUM(I30:I62)</f>
      </c>
      <c r="P63">
        <f>ROUND(SUM(P30:P62),2)</f>
      </c>
    </row>
    <row r="65" spans="1:9" ht="12.75" customHeight="1">
      <c r="A65" s="9"/>
      <c s="9"/>
      <c s="9" t="s">
        <v>36</v>
      </c>
      <c s="9"/>
      <c s="9" t="s">
        <v>241</v>
      </c>
      <c s="9"/>
      <c s="11"/>
      <c s="9"/>
      <c s="11"/>
    </row>
    <row r="66" spans="1:16" ht="12.75">
      <c r="A66" s="7">
        <v>17</v>
      </c>
      <c s="7" t="s">
        <v>46</v>
      </c>
      <c s="7" t="s">
        <v>2303</v>
      </c>
      <c s="7" t="s">
        <v>58</v>
      </c>
      <c s="7" t="s">
        <v>2304</v>
      </c>
      <c s="7" t="s">
        <v>167</v>
      </c>
      <c s="10">
        <v>45.443</v>
      </c>
      <c s="14"/>
      <c s="13">
        <f>ROUND((H66*G66),2)</f>
      </c>
      <c r="O66">
        <f>rekapitulace!H8</f>
      </c>
      <c>
        <f>O66/100*I66</f>
      </c>
    </row>
    <row r="67" spans="5:5" ht="409.5">
      <c r="E67" s="15" t="s">
        <v>2305</v>
      </c>
    </row>
    <row r="68" spans="5:5" ht="331.5">
      <c r="E68" s="15" t="s">
        <v>2306</v>
      </c>
    </row>
    <row r="69" spans="1:16" ht="12.75">
      <c r="A69" s="7">
        <v>18</v>
      </c>
      <c s="7" t="s">
        <v>46</v>
      </c>
      <c s="7" t="s">
        <v>2307</v>
      </c>
      <c s="7" t="s">
        <v>58</v>
      </c>
      <c s="7" t="s">
        <v>2308</v>
      </c>
      <c s="7" t="s">
        <v>130</v>
      </c>
      <c s="10">
        <v>34.3</v>
      </c>
      <c s="14"/>
      <c s="13">
        <f>ROUND((H69*G69),2)</f>
      </c>
      <c r="O69">
        <f>rekapitulace!H8</f>
      </c>
      <c>
        <f>O69/100*I69</f>
      </c>
    </row>
    <row r="70" spans="5:5" ht="153">
      <c r="E70" s="15" t="s">
        <v>2309</v>
      </c>
    </row>
    <row r="71" spans="5:5" ht="140.25">
      <c r="E71" s="15" t="s">
        <v>2310</v>
      </c>
    </row>
    <row r="72" spans="1:16" ht="12.75">
      <c r="A72" s="7">
        <v>19</v>
      </c>
      <c s="7" t="s">
        <v>46</v>
      </c>
      <c s="7" t="s">
        <v>2311</v>
      </c>
      <c s="7" t="s">
        <v>58</v>
      </c>
      <c s="7" t="s">
        <v>2312</v>
      </c>
      <c s="7" t="s">
        <v>207</v>
      </c>
      <c s="10">
        <v>1144</v>
      </c>
      <c s="14"/>
      <c s="13">
        <f>ROUND((H72*G72),2)</f>
      </c>
      <c r="O72">
        <f>rekapitulace!H8</f>
      </c>
      <c>
        <f>O72/100*I72</f>
      </c>
    </row>
    <row r="73" spans="5:5" ht="318.75">
      <c r="E73" s="15" t="s">
        <v>2313</v>
      </c>
    </row>
    <row r="74" spans="5:5" ht="318.75">
      <c r="E74" s="15" t="s">
        <v>2314</v>
      </c>
    </row>
    <row r="75" spans="1:16" ht="12.75">
      <c r="A75" s="7">
        <v>20</v>
      </c>
      <c s="7" t="s">
        <v>46</v>
      </c>
      <c s="7" t="s">
        <v>2315</v>
      </c>
      <c s="7" t="s">
        <v>58</v>
      </c>
      <c s="7" t="s">
        <v>2316</v>
      </c>
      <c s="7" t="s">
        <v>207</v>
      </c>
      <c s="10">
        <v>566</v>
      </c>
      <c s="14"/>
      <c s="13">
        <f>ROUND((H75*G75),2)</f>
      </c>
      <c r="O75">
        <f>rekapitulace!H8</f>
      </c>
      <c>
        <f>O75/100*I75</f>
      </c>
    </row>
    <row r="76" spans="5:5" ht="178.5">
      <c r="E76" s="15" t="s">
        <v>2317</v>
      </c>
    </row>
    <row r="77" spans="5:5" ht="409.5">
      <c r="E77" s="15" t="s">
        <v>2318</v>
      </c>
    </row>
    <row r="78" spans="1:16" ht="12.75">
      <c r="A78" s="7">
        <v>21</v>
      </c>
      <c s="7" t="s">
        <v>46</v>
      </c>
      <c s="7" t="s">
        <v>2319</v>
      </c>
      <c s="7" t="s">
        <v>58</v>
      </c>
      <c s="7" t="s">
        <v>2320</v>
      </c>
      <c s="7" t="s">
        <v>130</v>
      </c>
      <c s="10">
        <v>144.576</v>
      </c>
      <c s="14"/>
      <c s="13">
        <f>ROUND((H78*G78),2)</f>
      </c>
      <c r="O78">
        <f>rekapitulace!H8</f>
      </c>
      <c>
        <f>O78/100*I78</f>
      </c>
    </row>
    <row r="79" spans="5:5" ht="140.25">
      <c r="E79" s="15" t="s">
        <v>2321</v>
      </c>
    </row>
    <row r="80" spans="5:5" ht="409.5">
      <c r="E80" s="15" t="s">
        <v>2322</v>
      </c>
    </row>
    <row r="81" spans="1:16" ht="12.75">
      <c r="A81" s="7">
        <v>22</v>
      </c>
      <c s="7" t="s">
        <v>46</v>
      </c>
      <c s="7" t="s">
        <v>835</v>
      </c>
      <c s="7" t="s">
        <v>58</v>
      </c>
      <c s="7" t="s">
        <v>2323</v>
      </c>
      <c s="7" t="s">
        <v>167</v>
      </c>
      <c s="10">
        <v>18.072</v>
      </c>
      <c s="14"/>
      <c s="13">
        <f>ROUND((H81*G81),2)</f>
      </c>
      <c r="O81">
        <f>rekapitulace!H8</f>
      </c>
      <c>
        <f>O81/100*I81</f>
      </c>
    </row>
    <row r="82" spans="5:5" ht="38.25">
      <c r="E82" s="15" t="s">
        <v>2324</v>
      </c>
    </row>
    <row r="83" spans="5:5" ht="409.5">
      <c r="E83" s="15" t="s">
        <v>1128</v>
      </c>
    </row>
    <row r="84" spans="1:16" ht="12.75">
      <c r="A84" s="7">
        <v>23</v>
      </c>
      <c s="7" t="s">
        <v>46</v>
      </c>
      <c s="7" t="s">
        <v>2325</v>
      </c>
      <c s="7" t="s">
        <v>58</v>
      </c>
      <c s="7" t="s">
        <v>2326</v>
      </c>
      <c s="7" t="s">
        <v>73</v>
      </c>
      <c s="10">
        <v>92</v>
      </c>
      <c s="14"/>
      <c s="13">
        <f>ROUND((H84*G84),2)</f>
      </c>
      <c r="O84">
        <f>rekapitulace!H8</f>
      </c>
      <c>
        <f>O84/100*I84</f>
      </c>
    </row>
    <row r="85" spans="5:5" ht="255">
      <c r="E85" s="15" t="s">
        <v>2327</v>
      </c>
    </row>
    <row r="86" spans="5:5" ht="255">
      <c r="E86" s="15" t="s">
        <v>2328</v>
      </c>
    </row>
    <row r="87" spans="1:16" ht="12.75">
      <c r="A87" s="7">
        <v>24</v>
      </c>
      <c s="7" t="s">
        <v>46</v>
      </c>
      <c s="7" t="s">
        <v>2329</v>
      </c>
      <c s="7" t="s">
        <v>58</v>
      </c>
      <c s="7" t="s">
        <v>2330</v>
      </c>
      <c s="7" t="s">
        <v>207</v>
      </c>
      <c s="10">
        <v>224</v>
      </c>
      <c s="14"/>
      <c s="13">
        <f>ROUND((H87*G87),2)</f>
      </c>
      <c r="O87">
        <f>rekapitulace!H8</f>
      </c>
      <c>
        <f>O87/100*I87</f>
      </c>
    </row>
    <row r="88" spans="5:5" ht="165.75">
      <c r="E88" s="15" t="s">
        <v>2331</v>
      </c>
    </row>
    <row r="89" spans="5:5" ht="280.5">
      <c r="E89" s="15" t="s">
        <v>2332</v>
      </c>
    </row>
    <row r="90" spans="1:16" ht="12.75" customHeight="1">
      <c r="A90" s="16"/>
      <c s="16"/>
      <c s="16" t="s">
        <v>36</v>
      </c>
      <c s="16"/>
      <c s="16" t="s">
        <v>241</v>
      </c>
      <c s="16"/>
      <c s="16"/>
      <c s="16"/>
      <c s="16">
        <f>SUM(I66:I89)</f>
      </c>
      <c r="P90">
        <f>ROUND(SUM(P66:P89),2)</f>
      </c>
    </row>
    <row r="92" spans="1:9" ht="12.75" customHeight="1">
      <c r="A92" s="9"/>
      <c s="9"/>
      <c s="9" t="s">
        <v>37</v>
      </c>
      <c s="9"/>
      <c s="9" t="s">
        <v>187</v>
      </c>
      <c s="9"/>
      <c s="11"/>
      <c s="9"/>
      <c s="11"/>
    </row>
    <row r="93" spans="1:16" ht="12.75">
      <c r="A93" s="7">
        <v>25</v>
      </c>
      <c s="7" t="s">
        <v>46</v>
      </c>
      <c s="7" t="s">
        <v>2333</v>
      </c>
      <c s="7" t="s">
        <v>58</v>
      </c>
      <c s="7" t="s">
        <v>2334</v>
      </c>
      <c s="7" t="s">
        <v>130</v>
      </c>
      <c s="10">
        <v>8.331</v>
      </c>
      <c s="14"/>
      <c s="13">
        <f>ROUND((H93*G93),2)</f>
      </c>
      <c r="O93">
        <f>rekapitulace!H8</f>
      </c>
      <c>
        <f>O93/100*I93</f>
      </c>
    </row>
    <row r="94" spans="5:5" ht="51">
      <c r="E94" s="15" t="s">
        <v>2335</v>
      </c>
    </row>
    <row r="95" spans="5:5" ht="409.5">
      <c r="E95" s="15" t="s">
        <v>2336</v>
      </c>
    </row>
    <row r="96" spans="1:16" ht="12.75">
      <c r="A96" s="7">
        <v>26</v>
      </c>
      <c s="7" t="s">
        <v>46</v>
      </c>
      <c s="7" t="s">
        <v>2337</v>
      </c>
      <c s="7" t="s">
        <v>58</v>
      </c>
      <c s="7" t="s">
        <v>2338</v>
      </c>
      <c s="7" t="s">
        <v>130</v>
      </c>
      <c s="10">
        <v>19.21</v>
      </c>
      <c s="14"/>
      <c s="13">
        <f>ROUND((H96*G96),2)</f>
      </c>
      <c r="O96">
        <f>rekapitulace!H8</f>
      </c>
      <c>
        <f>O96/100*I96</f>
      </c>
    </row>
    <row r="97" spans="5:5" ht="140.25">
      <c r="E97" s="15" t="s">
        <v>2339</v>
      </c>
    </row>
    <row r="98" spans="5:5" ht="409.5">
      <c r="E98" s="15" t="s">
        <v>2340</v>
      </c>
    </row>
    <row r="99" spans="1:16" ht="12.75">
      <c r="A99" s="7">
        <v>27</v>
      </c>
      <c s="7" t="s">
        <v>46</v>
      </c>
      <c s="7" t="s">
        <v>846</v>
      </c>
      <c s="7" t="s">
        <v>58</v>
      </c>
      <c s="7" t="s">
        <v>2341</v>
      </c>
      <c s="7" t="s">
        <v>167</v>
      </c>
      <c s="10">
        <v>2.401</v>
      </c>
      <c s="14"/>
      <c s="13">
        <f>ROUND((H99*G99),2)</f>
      </c>
      <c r="O99">
        <f>rekapitulace!H8</f>
      </c>
      <c>
        <f>O99/100*I99</f>
      </c>
    </row>
    <row r="100" spans="5:5" ht="38.25">
      <c r="E100" s="15" t="s">
        <v>2342</v>
      </c>
    </row>
    <row r="101" spans="5:5" ht="409.5">
      <c r="E101" s="15" t="s">
        <v>2343</v>
      </c>
    </row>
    <row r="102" spans="1:16" ht="12.75">
      <c r="A102" s="7">
        <v>28</v>
      </c>
      <c s="7" t="s">
        <v>46</v>
      </c>
      <c s="7" t="s">
        <v>2344</v>
      </c>
      <c s="7" t="s">
        <v>58</v>
      </c>
      <c s="7" t="s">
        <v>2345</v>
      </c>
      <c s="7" t="s">
        <v>130</v>
      </c>
      <c s="10">
        <v>258.288</v>
      </c>
      <c s="14"/>
      <c s="13">
        <f>ROUND((H102*G102),2)</f>
      </c>
      <c r="O102">
        <f>rekapitulace!H8</f>
      </c>
      <c>
        <f>O102/100*I102</f>
      </c>
    </row>
    <row r="103" spans="5:5" ht="293.25">
      <c r="E103" s="15" t="s">
        <v>2346</v>
      </c>
    </row>
    <row r="104" spans="5:5" ht="409.5">
      <c r="E104" s="15" t="s">
        <v>191</v>
      </c>
    </row>
    <row r="105" spans="1:16" ht="12.75">
      <c r="A105" s="7">
        <v>29</v>
      </c>
      <c s="7" t="s">
        <v>46</v>
      </c>
      <c s="7" t="s">
        <v>2347</v>
      </c>
      <c s="7" t="s">
        <v>58</v>
      </c>
      <c s="7" t="s">
        <v>2348</v>
      </c>
      <c s="7" t="s">
        <v>167</v>
      </c>
      <c s="10">
        <v>32.286</v>
      </c>
      <c s="14"/>
      <c s="13">
        <f>ROUND((H105*G105),2)</f>
      </c>
      <c r="O105">
        <f>rekapitulace!H8</f>
      </c>
      <c>
        <f>O105/100*I105</f>
      </c>
    </row>
    <row r="106" spans="5:5" ht="38.25">
      <c r="E106" s="15" t="s">
        <v>2349</v>
      </c>
    </row>
    <row r="107" spans="5:5" ht="409.5">
      <c r="E107" s="15" t="s">
        <v>1128</v>
      </c>
    </row>
    <row r="108" spans="1:16" ht="12.75" customHeight="1">
      <c r="A108" s="16"/>
      <c s="16"/>
      <c s="16" t="s">
        <v>37</v>
      </c>
      <c s="16"/>
      <c s="16" t="s">
        <v>187</v>
      </c>
      <c s="16"/>
      <c s="16"/>
      <c s="16"/>
      <c s="16">
        <f>SUM(I93:I107)</f>
      </c>
      <c r="P108">
        <f>ROUND(SUM(P93:P107),2)</f>
      </c>
    </row>
    <row r="110" spans="1:9" ht="12.75" customHeight="1">
      <c r="A110" s="9"/>
      <c s="9"/>
      <c s="9" t="s">
        <v>38</v>
      </c>
      <c s="9"/>
      <c s="9" t="s">
        <v>192</v>
      </c>
      <c s="9"/>
      <c s="11"/>
      <c s="9"/>
      <c s="11"/>
    </row>
    <row r="111" spans="1:16" ht="12.75">
      <c r="A111" s="7">
        <v>30</v>
      </c>
      <c s="7" t="s">
        <v>46</v>
      </c>
      <c s="7" t="s">
        <v>2350</v>
      </c>
      <c s="7" t="s">
        <v>58</v>
      </c>
      <c s="7" t="s">
        <v>2351</v>
      </c>
      <c s="7" t="s">
        <v>130</v>
      </c>
      <c s="10">
        <v>168.858</v>
      </c>
      <c s="14"/>
      <c s="13">
        <f>ROUND((H111*G111),2)</f>
      </c>
      <c r="O111">
        <f>rekapitulace!H8</f>
      </c>
      <c>
        <f>O111/100*I111</f>
      </c>
    </row>
    <row r="112" spans="5:5" ht="38.25">
      <c r="E112" s="15" t="s">
        <v>2352</v>
      </c>
    </row>
    <row r="113" spans="5:5" ht="409.5">
      <c r="E113" s="15" t="s">
        <v>191</v>
      </c>
    </row>
    <row r="114" spans="1:16" ht="12.75">
      <c r="A114" s="7">
        <v>31</v>
      </c>
      <c s="7" t="s">
        <v>46</v>
      </c>
      <c s="7" t="s">
        <v>2353</v>
      </c>
      <c s="7" t="s">
        <v>58</v>
      </c>
      <c s="7" t="s">
        <v>2354</v>
      </c>
      <c s="7" t="s">
        <v>167</v>
      </c>
      <c s="10">
        <v>16.886</v>
      </c>
      <c s="14"/>
      <c s="13">
        <f>ROUND((H114*G114),2)</f>
      </c>
      <c r="O114">
        <f>rekapitulace!H8</f>
      </c>
      <c>
        <f>O114/100*I114</f>
      </c>
    </row>
    <row r="115" spans="5:5" ht="38.25">
      <c r="E115" s="15" t="s">
        <v>2355</v>
      </c>
    </row>
    <row r="116" spans="5:5" ht="409.5">
      <c r="E116" s="15" t="s">
        <v>2356</v>
      </c>
    </row>
    <row r="117" spans="1:16" ht="12.75">
      <c r="A117" s="7">
        <v>32</v>
      </c>
      <c s="7" t="s">
        <v>46</v>
      </c>
      <c s="7" t="s">
        <v>2357</v>
      </c>
      <c s="7" t="s">
        <v>58</v>
      </c>
      <c s="7" t="s">
        <v>2358</v>
      </c>
      <c s="7" t="s">
        <v>167</v>
      </c>
      <c s="10">
        <v>65.238</v>
      </c>
      <c s="14"/>
      <c s="13">
        <f>ROUND((H117*G117),2)</f>
      </c>
      <c r="O117">
        <f>rekapitulace!H8</f>
      </c>
      <c>
        <f>O117/100*I117</f>
      </c>
    </row>
    <row r="118" spans="5:5" ht="63.75">
      <c r="E118" s="15" t="s">
        <v>2359</v>
      </c>
    </row>
    <row r="119" spans="5:5" ht="409.5">
      <c r="E119" s="15" t="s">
        <v>2360</v>
      </c>
    </row>
    <row r="120" spans="1:16" ht="12.75">
      <c r="A120" s="7">
        <v>33</v>
      </c>
      <c s="7" t="s">
        <v>46</v>
      </c>
      <c s="7" t="s">
        <v>193</v>
      </c>
      <c s="7" t="s">
        <v>58</v>
      </c>
      <c s="7" t="s">
        <v>2361</v>
      </c>
      <c s="7" t="s">
        <v>130</v>
      </c>
      <c s="10">
        <v>16.56</v>
      </c>
      <c s="14"/>
      <c s="13">
        <f>ROUND((H120*G120),2)</f>
      </c>
      <c r="O120">
        <f>rekapitulace!H8</f>
      </c>
      <c>
        <f>O120/100*I120</f>
      </c>
    </row>
    <row r="121" spans="5:5" ht="140.25">
      <c r="E121" s="15" t="s">
        <v>2362</v>
      </c>
    </row>
    <row r="122" spans="5:5" ht="409.5">
      <c r="E122" s="15" t="s">
        <v>191</v>
      </c>
    </row>
    <row r="123" spans="1:16" ht="12.75">
      <c r="A123" s="7">
        <v>34</v>
      </c>
      <c s="7" t="s">
        <v>46</v>
      </c>
      <c s="7" t="s">
        <v>2363</v>
      </c>
      <c s="7" t="s">
        <v>58</v>
      </c>
      <c s="7" t="s">
        <v>2364</v>
      </c>
      <c s="7" t="s">
        <v>130</v>
      </c>
      <c s="10">
        <v>1.766</v>
      </c>
      <c s="14"/>
      <c s="13">
        <f>ROUND((H123*G123),2)</f>
      </c>
      <c r="O123">
        <f>rekapitulace!H8</f>
      </c>
      <c>
        <f>O123/100*I123</f>
      </c>
    </row>
    <row r="124" spans="5:5" ht="140.25">
      <c r="E124" s="15" t="s">
        <v>2365</v>
      </c>
    </row>
    <row r="125" spans="5:5" ht="216.75">
      <c r="E125" s="15" t="s">
        <v>2366</v>
      </c>
    </row>
    <row r="126" spans="1:16" ht="12.75">
      <c r="A126" s="7">
        <v>35</v>
      </c>
      <c s="7" t="s">
        <v>46</v>
      </c>
      <c s="7" t="s">
        <v>2367</v>
      </c>
      <c s="7" t="s">
        <v>58</v>
      </c>
      <c s="7" t="s">
        <v>2368</v>
      </c>
      <c s="7" t="s">
        <v>130</v>
      </c>
      <c s="10">
        <v>10.875</v>
      </c>
      <c s="14"/>
      <c s="13">
        <f>ROUND((H126*G126),2)</f>
      </c>
      <c r="O126">
        <f>rekapitulace!H8</f>
      </c>
      <c>
        <f>O126/100*I126</f>
      </c>
    </row>
    <row r="127" spans="5:5" ht="38.25">
      <c r="E127" s="15" t="s">
        <v>2369</v>
      </c>
    </row>
    <row r="128" spans="5:5" ht="409.5">
      <c r="E128" s="15" t="s">
        <v>191</v>
      </c>
    </row>
    <row r="129" spans="1:16" ht="12.75">
      <c r="A129" s="7">
        <v>36</v>
      </c>
      <c s="7" t="s">
        <v>46</v>
      </c>
      <c s="7" t="s">
        <v>2370</v>
      </c>
      <c s="7" t="s">
        <v>58</v>
      </c>
      <c s="7" t="s">
        <v>2371</v>
      </c>
      <c s="7" t="s">
        <v>167</v>
      </c>
      <c s="10">
        <v>0.574</v>
      </c>
      <c s="14"/>
      <c s="13">
        <f>ROUND((H129*G129),2)</f>
      </c>
      <c r="O129">
        <f>rekapitulace!H8</f>
      </c>
      <c>
        <f>O129/100*I129</f>
      </c>
    </row>
    <row r="130" spans="5:5" ht="51">
      <c r="E130" s="15" t="s">
        <v>2372</v>
      </c>
    </row>
    <row r="131" spans="5:5" ht="409.5">
      <c r="E131" s="15" t="s">
        <v>2373</v>
      </c>
    </row>
    <row r="132" spans="1:16" ht="12.75">
      <c r="A132" s="7">
        <v>37</v>
      </c>
      <c s="7" t="s">
        <v>46</v>
      </c>
      <c s="7" t="s">
        <v>2374</v>
      </c>
      <c s="7" t="s">
        <v>58</v>
      </c>
      <c s="7" t="s">
        <v>2375</v>
      </c>
      <c s="7" t="s">
        <v>130</v>
      </c>
      <c s="10">
        <v>230</v>
      </c>
      <c s="14"/>
      <c s="13">
        <f>ROUND((H132*G132),2)</f>
      </c>
      <c r="O132">
        <f>rekapitulace!H8</f>
      </c>
      <c>
        <f>O132/100*I132</f>
      </c>
    </row>
    <row r="133" spans="5:5" ht="140.25">
      <c r="E133" s="15" t="s">
        <v>2376</v>
      </c>
    </row>
    <row r="134" spans="5:5" ht="409.5">
      <c r="E134" s="15" t="s">
        <v>191</v>
      </c>
    </row>
    <row r="135" spans="1:16" ht="12.75">
      <c r="A135" s="7">
        <v>38</v>
      </c>
      <c s="7" t="s">
        <v>46</v>
      </c>
      <c s="7" t="s">
        <v>2377</v>
      </c>
      <c s="7" t="s">
        <v>58</v>
      </c>
      <c s="7" t="s">
        <v>2378</v>
      </c>
      <c s="7" t="s">
        <v>130</v>
      </c>
      <c s="10">
        <v>1222.622</v>
      </c>
      <c s="14"/>
      <c s="13">
        <f>ROUND((H135*G135),2)</f>
      </c>
      <c r="O135">
        <f>rekapitulace!H8</f>
      </c>
      <c>
        <f>O135/100*I135</f>
      </c>
    </row>
    <row r="136" spans="5:5" ht="153">
      <c r="E136" s="15" t="s">
        <v>2379</v>
      </c>
    </row>
    <row r="137" spans="5:5" ht="306">
      <c r="E137" s="15" t="s">
        <v>463</v>
      </c>
    </row>
    <row r="138" spans="1:16" ht="12.75">
      <c r="A138" s="7">
        <v>39</v>
      </c>
      <c s="7" t="s">
        <v>46</v>
      </c>
      <c s="7" t="s">
        <v>2380</v>
      </c>
      <c s="7" t="s">
        <v>58</v>
      </c>
      <c s="7" t="s">
        <v>2381</v>
      </c>
      <c s="7" t="s">
        <v>130</v>
      </c>
      <c s="10">
        <v>71.506</v>
      </c>
      <c s="14"/>
      <c s="13">
        <f>ROUND((H138*G138),2)</f>
      </c>
      <c r="O138">
        <f>rekapitulace!H8</f>
      </c>
      <c>
        <f>O138/100*I138</f>
      </c>
    </row>
    <row r="139" spans="5:5" ht="140.25">
      <c r="E139" s="15" t="s">
        <v>2382</v>
      </c>
    </row>
    <row r="140" spans="5:5" ht="306">
      <c r="E140" s="15" t="s">
        <v>2383</v>
      </c>
    </row>
    <row r="141" spans="1:16" ht="12.75">
      <c r="A141" s="7">
        <v>40</v>
      </c>
      <c s="7" t="s">
        <v>46</v>
      </c>
      <c s="7" t="s">
        <v>499</v>
      </c>
      <c s="7" t="s">
        <v>58</v>
      </c>
      <c s="7" t="s">
        <v>2384</v>
      </c>
      <c s="7" t="s">
        <v>130</v>
      </c>
      <c s="10">
        <v>10.92</v>
      </c>
      <c s="14"/>
      <c s="13">
        <f>ROUND((H141*G141),2)</f>
      </c>
      <c r="O141">
        <f>rekapitulace!H8</f>
      </c>
      <c>
        <f>O141/100*I141</f>
      </c>
    </row>
    <row r="142" spans="5:5" ht="165.75">
      <c r="E142" s="15" t="s">
        <v>2385</v>
      </c>
    </row>
    <row r="143" spans="5:5" ht="409.5">
      <c r="E143" s="15" t="s">
        <v>502</v>
      </c>
    </row>
    <row r="144" spans="1:16" ht="12.75" customHeight="1">
      <c r="A144" s="16"/>
      <c s="16"/>
      <c s="16" t="s">
        <v>38</v>
      </c>
      <c s="16"/>
      <c s="16" t="s">
        <v>192</v>
      </c>
      <c s="16"/>
      <c s="16"/>
      <c s="16"/>
      <c s="16">
        <f>SUM(I111:I143)</f>
      </c>
      <c r="P144">
        <f>ROUND(SUM(P111:P143),2)</f>
      </c>
    </row>
    <row r="146" spans="1:9" ht="12.75" customHeight="1">
      <c r="A146" s="9"/>
      <c s="9"/>
      <c s="9" t="s">
        <v>39</v>
      </c>
      <c s="9"/>
      <c s="9" t="s">
        <v>510</v>
      </c>
      <c s="9"/>
      <c s="11"/>
      <c s="9"/>
      <c s="11"/>
    </row>
    <row r="147" spans="1:16" ht="12.75">
      <c r="A147" s="7">
        <v>41</v>
      </c>
      <c s="7" t="s">
        <v>46</v>
      </c>
      <c s="7" t="s">
        <v>2386</v>
      </c>
      <c s="7" t="s">
        <v>58</v>
      </c>
      <c s="7" t="s">
        <v>2387</v>
      </c>
      <c s="7" t="s">
        <v>130</v>
      </c>
      <c s="10">
        <v>44.1</v>
      </c>
      <c s="14"/>
      <c s="13">
        <f>ROUND((H147*G147),2)</f>
      </c>
      <c r="O147">
        <f>rekapitulace!H8</f>
      </c>
      <c>
        <f>O147/100*I147</f>
      </c>
    </row>
    <row r="148" spans="5:5" ht="267.75">
      <c r="E148" s="15" t="s">
        <v>2388</v>
      </c>
    </row>
    <row r="149" spans="5:5" ht="395.25">
      <c r="E149" s="15" t="s">
        <v>2389</v>
      </c>
    </row>
    <row r="150" spans="1:16" ht="12.75" customHeight="1">
      <c r="A150" s="16"/>
      <c s="16"/>
      <c s="16" t="s">
        <v>39</v>
      </c>
      <c s="16"/>
      <c s="16" t="s">
        <v>510</v>
      </c>
      <c s="16"/>
      <c s="16"/>
      <c s="16"/>
      <c s="16">
        <f>SUM(I147:I149)</f>
      </c>
      <c r="P150">
        <f>ROUND(SUM(P147:P149),2)</f>
      </c>
    </row>
    <row r="152" spans="1:9" ht="12.75" customHeight="1">
      <c r="A152" s="9"/>
      <c s="9"/>
      <c s="9" t="s">
        <v>41</v>
      </c>
      <c s="9"/>
      <c s="9" t="s">
        <v>276</v>
      </c>
      <c s="9"/>
      <c s="11"/>
      <c s="9"/>
      <c s="11"/>
    </row>
    <row r="153" spans="1:16" ht="12.75">
      <c r="A153" s="7">
        <v>42</v>
      </c>
      <c s="7" t="s">
        <v>46</v>
      </c>
      <c s="7" t="s">
        <v>2390</v>
      </c>
      <c s="7" t="s">
        <v>58</v>
      </c>
      <c s="7" t="s">
        <v>2391</v>
      </c>
      <c s="7" t="s">
        <v>117</v>
      </c>
      <c s="10">
        <v>405.88</v>
      </c>
      <c s="14"/>
      <c s="13">
        <f>ROUND((H153*G153),2)</f>
      </c>
      <c r="O153">
        <f>rekapitulace!H8</f>
      </c>
      <c>
        <f>O153/100*I153</f>
      </c>
    </row>
    <row r="154" spans="5:5" ht="331.5">
      <c r="E154" s="15" t="s">
        <v>2392</v>
      </c>
    </row>
    <row r="155" spans="5:5" ht="409.5">
      <c r="E155" s="15" t="s">
        <v>2393</v>
      </c>
    </row>
    <row r="156" spans="1:16" ht="12.75">
      <c r="A156" s="7">
        <v>43</v>
      </c>
      <c s="7" t="s">
        <v>46</v>
      </c>
      <c s="7" t="s">
        <v>2394</v>
      </c>
      <c s="7" t="s">
        <v>58</v>
      </c>
      <c s="7" t="s">
        <v>2395</v>
      </c>
      <c s="7" t="s">
        <v>117</v>
      </c>
      <c s="10">
        <v>223.75</v>
      </c>
      <c s="14"/>
      <c s="13">
        <f>ROUND((H156*G156),2)</f>
      </c>
      <c r="O156">
        <f>rekapitulace!H8</f>
      </c>
      <c>
        <f>O156/100*I156</f>
      </c>
    </row>
    <row r="157" spans="5:5" ht="38.25">
      <c r="E157" s="15" t="s">
        <v>2396</v>
      </c>
    </row>
    <row r="158" spans="5:5" ht="409.5">
      <c r="E158" s="15" t="s">
        <v>2397</v>
      </c>
    </row>
    <row r="159" spans="1:16" ht="12.75">
      <c r="A159" s="7">
        <v>44</v>
      </c>
      <c s="7" t="s">
        <v>46</v>
      </c>
      <c s="7" t="s">
        <v>2398</v>
      </c>
      <c s="7" t="s">
        <v>58</v>
      </c>
      <c s="7" t="s">
        <v>2399</v>
      </c>
      <c s="7" t="s">
        <v>117</v>
      </c>
      <c s="10">
        <v>223.75</v>
      </c>
      <c s="14"/>
      <c s="13">
        <f>ROUND((H159*G159),2)</f>
      </c>
      <c r="O159">
        <f>rekapitulace!H8</f>
      </c>
      <c>
        <f>O159/100*I159</f>
      </c>
    </row>
    <row r="160" spans="5:5" ht="38.25">
      <c r="E160" s="15" t="s">
        <v>2400</v>
      </c>
    </row>
    <row r="161" spans="5:5" ht="140.25">
      <c r="E161" s="15" t="s">
        <v>2401</v>
      </c>
    </row>
    <row r="162" spans="1:16" ht="12.75">
      <c r="A162" s="7">
        <v>45</v>
      </c>
      <c s="7" t="s">
        <v>46</v>
      </c>
      <c s="7" t="s">
        <v>2402</v>
      </c>
      <c s="7" t="s">
        <v>58</v>
      </c>
      <c s="7" t="s">
        <v>2403</v>
      </c>
      <c s="7" t="s">
        <v>117</v>
      </c>
      <c s="10">
        <v>1177.386</v>
      </c>
      <c s="14"/>
      <c s="13">
        <f>ROUND((H162*G162),2)</f>
      </c>
      <c r="O162">
        <f>rekapitulace!H8</f>
      </c>
      <c>
        <f>O162/100*I162</f>
      </c>
    </row>
    <row r="163" spans="5:5" ht="331.5">
      <c r="E163" s="15" t="s">
        <v>2404</v>
      </c>
    </row>
    <row r="164" spans="5:5" ht="140.25">
      <c r="E164" s="15" t="s">
        <v>2401</v>
      </c>
    </row>
    <row r="165" spans="1:16" ht="12.75">
      <c r="A165" s="7">
        <v>46</v>
      </c>
      <c s="7" t="s">
        <v>46</v>
      </c>
      <c s="7" t="s">
        <v>2405</v>
      </c>
      <c s="7" t="s">
        <v>58</v>
      </c>
      <c s="7" t="s">
        <v>2406</v>
      </c>
      <c s="7" t="s">
        <v>117</v>
      </c>
      <c s="10">
        <v>42.884</v>
      </c>
      <c s="14"/>
      <c s="13">
        <f>ROUND((H165*G165),2)</f>
      </c>
      <c r="O165">
        <f>rekapitulace!H8</f>
      </c>
      <c>
        <f>O165/100*I165</f>
      </c>
    </row>
    <row r="166" spans="5:5" ht="38.25">
      <c r="E166" s="15" t="s">
        <v>2407</v>
      </c>
    </row>
    <row r="167" spans="5:5" ht="395.25">
      <c r="E167" s="15" t="s">
        <v>2408</v>
      </c>
    </row>
    <row r="168" spans="1:16" ht="12.75">
      <c r="A168" s="7">
        <v>47</v>
      </c>
      <c s="7" t="s">
        <v>46</v>
      </c>
      <c s="7" t="s">
        <v>2409</v>
      </c>
      <c s="7" t="s">
        <v>58</v>
      </c>
      <c s="7" t="s">
        <v>2410</v>
      </c>
      <c s="7" t="s">
        <v>117</v>
      </c>
      <c s="10">
        <v>168</v>
      </c>
      <c s="14"/>
      <c s="13">
        <f>ROUND((H168*G168),2)</f>
      </c>
      <c r="O168">
        <f>rekapitulace!H8</f>
      </c>
      <c>
        <f>O168/100*I168</f>
      </c>
    </row>
    <row r="169" spans="5:5" ht="165.75">
      <c r="E169" s="15" t="s">
        <v>2411</v>
      </c>
    </row>
    <row r="170" spans="5:5" ht="395.25">
      <c r="E170" s="15" t="s">
        <v>2408</v>
      </c>
    </row>
    <row r="171" spans="1:16" ht="12.75" customHeight="1">
      <c r="A171" s="16"/>
      <c s="16"/>
      <c s="16" t="s">
        <v>41</v>
      </c>
      <c s="16"/>
      <c s="16" t="s">
        <v>276</v>
      </c>
      <c s="16"/>
      <c s="16"/>
      <c s="16"/>
      <c s="16">
        <f>SUM(I153:I170)</f>
      </c>
      <c r="P171">
        <f>ROUND(SUM(P153:P170),2)</f>
      </c>
    </row>
    <row r="173" spans="1:9" ht="12.75" customHeight="1">
      <c r="A173" s="9"/>
      <c s="9"/>
      <c s="9" t="s">
        <v>42</v>
      </c>
      <c s="9"/>
      <c s="9" t="s">
        <v>200</v>
      </c>
      <c s="9"/>
      <c s="11"/>
      <c s="9"/>
      <c s="11"/>
    </row>
    <row r="174" spans="1:16" ht="12.75">
      <c r="A174" s="7">
        <v>48</v>
      </c>
      <c s="7" t="s">
        <v>46</v>
      </c>
      <c s="7" t="s">
        <v>2412</v>
      </c>
      <c s="7" t="s">
        <v>58</v>
      </c>
      <c s="7" t="s">
        <v>2413</v>
      </c>
      <c s="7" t="s">
        <v>207</v>
      </c>
      <c s="10">
        <v>4.4</v>
      </c>
      <c s="14"/>
      <c s="13">
        <f>ROUND((H174*G174),2)</f>
      </c>
      <c r="O174">
        <f>rekapitulace!H8</f>
      </c>
      <c>
        <f>O174/100*I174</f>
      </c>
    </row>
    <row r="175" spans="5:5" ht="114.75">
      <c r="E175" s="15" t="s">
        <v>2414</v>
      </c>
    </row>
    <row r="176" spans="5:5" ht="409.5">
      <c r="E176" s="15" t="s">
        <v>1349</v>
      </c>
    </row>
    <row r="177" spans="1:16" ht="12.75">
      <c r="A177" s="7">
        <v>49</v>
      </c>
      <c s="7" t="s">
        <v>46</v>
      </c>
      <c s="7" t="s">
        <v>952</v>
      </c>
      <c s="7" t="s">
        <v>58</v>
      </c>
      <c s="7" t="s">
        <v>2415</v>
      </c>
      <c s="7" t="s">
        <v>207</v>
      </c>
      <c s="10">
        <v>22.7</v>
      </c>
      <c s="14"/>
      <c s="13">
        <f>ROUND((H177*G177),2)</f>
      </c>
      <c r="O177">
        <f>rekapitulace!H8</f>
      </c>
      <c>
        <f>O177/100*I177</f>
      </c>
    </row>
    <row r="178" spans="5:5" ht="114.75">
      <c r="E178" s="15" t="s">
        <v>2416</v>
      </c>
    </row>
    <row r="179" spans="5:5" ht="409.5">
      <c r="E179" s="15" t="s">
        <v>1349</v>
      </c>
    </row>
    <row r="180" spans="1:16" ht="12.75">
      <c r="A180" s="7">
        <v>50</v>
      </c>
      <c s="7" t="s">
        <v>46</v>
      </c>
      <c s="7" t="s">
        <v>2417</v>
      </c>
      <c s="7" t="s">
        <v>58</v>
      </c>
      <c s="7" t="s">
        <v>2418</v>
      </c>
      <c s="7" t="s">
        <v>73</v>
      </c>
      <c s="10">
        <v>124</v>
      </c>
      <c s="14"/>
      <c s="13">
        <f>ROUND((H180*G180),2)</f>
      </c>
      <c r="O180">
        <f>rekapitulace!H8</f>
      </c>
      <c>
        <f>O180/100*I180</f>
      </c>
    </row>
    <row r="181" spans="5:5" ht="102">
      <c r="E181" s="15" t="s">
        <v>2419</v>
      </c>
    </row>
    <row r="182" spans="5:5" ht="409.5">
      <c r="E182" s="15" t="s">
        <v>2420</v>
      </c>
    </row>
    <row r="183" spans="1:16" ht="12.75" customHeight="1">
      <c r="A183" s="16"/>
      <c s="16"/>
      <c s="16" t="s">
        <v>42</v>
      </c>
      <c s="16"/>
      <c s="16" t="s">
        <v>200</v>
      </c>
      <c s="16"/>
      <c s="16"/>
      <c s="16"/>
      <c s="16">
        <f>SUM(I174:I182)</f>
      </c>
      <c r="P183">
        <f>ROUND(SUM(P174:P182),2)</f>
      </c>
    </row>
    <row r="185" spans="1:9" ht="12.75" customHeight="1">
      <c r="A185" s="9"/>
      <c s="9"/>
      <c s="9" t="s">
        <v>43</v>
      </c>
      <c s="9"/>
      <c s="9" t="s">
        <v>204</v>
      </c>
      <c s="9"/>
      <c s="11"/>
      <c s="9"/>
      <c s="11"/>
    </row>
    <row r="186" spans="1:16" ht="12.75">
      <c r="A186" s="7">
        <v>51</v>
      </c>
      <c s="7" t="s">
        <v>46</v>
      </c>
      <c s="7" t="s">
        <v>2421</v>
      </c>
      <c s="7" t="s">
        <v>58</v>
      </c>
      <c s="7" t="s">
        <v>2422</v>
      </c>
      <c s="7" t="s">
        <v>207</v>
      </c>
      <c s="10">
        <v>70.4</v>
      </c>
      <c s="14"/>
      <c s="13">
        <f>ROUND((H186*G186),2)</f>
      </c>
      <c r="O186">
        <f>rekapitulace!H8</f>
      </c>
      <c>
        <f>O186/100*I186</f>
      </c>
    </row>
    <row r="187" spans="5:5" ht="114.75">
      <c r="E187" s="15" t="s">
        <v>2423</v>
      </c>
    </row>
    <row r="188" spans="5:5" ht="369.75">
      <c r="E188" s="15" t="s">
        <v>2424</v>
      </c>
    </row>
    <row r="189" spans="1:16" ht="12.75">
      <c r="A189" s="7">
        <v>52</v>
      </c>
      <c s="7" t="s">
        <v>46</v>
      </c>
      <c s="7" t="s">
        <v>2425</v>
      </c>
      <c s="7" t="s">
        <v>58</v>
      </c>
      <c s="7" t="s">
        <v>2426</v>
      </c>
      <c s="7" t="s">
        <v>73</v>
      </c>
      <c s="10">
        <v>6</v>
      </c>
      <c s="14"/>
      <c s="13">
        <f>ROUND((H189*G189),2)</f>
      </c>
      <c r="O189">
        <f>rekapitulace!H8</f>
      </c>
      <c>
        <f>O189/100*I189</f>
      </c>
    </row>
    <row r="190" spans="5:5" ht="25.5">
      <c r="E190" s="15" t="s">
        <v>1346</v>
      </c>
    </row>
    <row r="191" spans="5:5" ht="204">
      <c r="E191" s="15" t="s">
        <v>2427</v>
      </c>
    </row>
    <row r="192" spans="1:16" ht="12.75">
      <c r="A192" s="7">
        <v>53</v>
      </c>
      <c s="7" t="s">
        <v>46</v>
      </c>
      <c s="7" t="s">
        <v>2428</v>
      </c>
      <c s="7" t="s">
        <v>58</v>
      </c>
      <c s="7" t="s">
        <v>2429</v>
      </c>
      <c s="7" t="s">
        <v>207</v>
      </c>
      <c s="10">
        <v>23</v>
      </c>
      <c s="14"/>
      <c s="13">
        <f>ROUND((H192*G192),2)</f>
      </c>
      <c r="O192">
        <f>rekapitulace!H8</f>
      </c>
      <c>
        <f>O192/100*I192</f>
      </c>
    </row>
    <row r="193" spans="5:5" ht="140.25">
      <c r="E193" s="15" t="s">
        <v>2430</v>
      </c>
    </row>
    <row r="194" spans="5:5" ht="255">
      <c r="E194" s="15" t="s">
        <v>1197</v>
      </c>
    </row>
    <row r="195" spans="1:16" ht="12.75">
      <c r="A195" s="7">
        <v>54</v>
      </c>
      <c s="7" t="s">
        <v>46</v>
      </c>
      <c s="7" t="s">
        <v>2431</v>
      </c>
      <c s="7" t="s">
        <v>58</v>
      </c>
      <c s="7" t="s">
        <v>2432</v>
      </c>
      <c s="7" t="s">
        <v>73</v>
      </c>
      <c s="10">
        <v>1</v>
      </c>
      <c s="14"/>
      <c s="13">
        <f>ROUND((H195*G195),2)</f>
      </c>
      <c r="O195">
        <f>rekapitulace!H8</f>
      </c>
      <c>
        <f>O195/100*I195</f>
      </c>
    </row>
    <row r="196" spans="5:5" ht="25.5">
      <c r="E196" s="15" t="s">
        <v>50</v>
      </c>
    </row>
    <row r="197" spans="5:5" ht="409.5">
      <c r="E197" s="15" t="s">
        <v>2433</v>
      </c>
    </row>
    <row r="198" spans="1:16" ht="12.75">
      <c r="A198" s="7">
        <v>55</v>
      </c>
      <c s="7" t="s">
        <v>46</v>
      </c>
      <c s="7" t="s">
        <v>701</v>
      </c>
      <c s="7" t="s">
        <v>58</v>
      </c>
      <c s="7" t="s">
        <v>2434</v>
      </c>
      <c s="7" t="s">
        <v>207</v>
      </c>
      <c s="10">
        <v>49</v>
      </c>
      <c s="14"/>
      <c s="13">
        <f>ROUND((H198*G198),2)</f>
      </c>
      <c r="O198">
        <f>rekapitulace!H8</f>
      </c>
      <c>
        <f>O198/100*I198</f>
      </c>
    </row>
    <row r="199" spans="5:5" ht="114.75">
      <c r="E199" s="15" t="s">
        <v>2435</v>
      </c>
    </row>
    <row r="200" spans="5:5" ht="409.5">
      <c r="E200" s="15" t="s">
        <v>704</v>
      </c>
    </row>
    <row r="201" spans="1:16" ht="12.75">
      <c r="A201" s="7">
        <v>56</v>
      </c>
      <c s="7" t="s">
        <v>46</v>
      </c>
      <c s="7" t="s">
        <v>2436</v>
      </c>
      <c s="7" t="s">
        <v>58</v>
      </c>
      <c s="7" t="s">
        <v>2437</v>
      </c>
      <c s="7" t="s">
        <v>1213</v>
      </c>
      <c s="10">
        <v>2.6</v>
      </c>
      <c s="14"/>
      <c s="13">
        <f>ROUND((H201*G201),2)</f>
      </c>
      <c r="O201">
        <f>rekapitulace!H8</f>
      </c>
      <c>
        <f>O201/100*I201</f>
      </c>
    </row>
    <row r="202" spans="5:5" ht="25.5">
      <c r="E202" s="15" t="s">
        <v>2438</v>
      </c>
    </row>
    <row r="203" spans="5:5" ht="409.5">
      <c r="E203" s="15" t="s">
        <v>2439</v>
      </c>
    </row>
    <row r="204" spans="1:16" ht="12.75" customHeight="1">
      <c r="A204" s="16"/>
      <c s="16"/>
      <c s="16" t="s">
        <v>43</v>
      </c>
      <c s="16"/>
      <c s="16" t="s">
        <v>204</v>
      </c>
      <c s="16"/>
      <c s="16"/>
      <c s="16"/>
      <c s="16">
        <f>SUM(I186:I203)</f>
      </c>
      <c r="P204">
        <f>ROUND(SUM(P186:P203),2)</f>
      </c>
    </row>
    <row r="206" spans="1:16" ht="12.75" customHeight="1">
      <c r="A206" s="16"/>
      <c s="16"/>
      <c s="16"/>
      <c s="16"/>
      <c s="16" t="s">
        <v>105</v>
      </c>
      <c s="16"/>
      <c s="16"/>
      <c s="16"/>
      <c s="16">
        <f>+I27+I63+I90+I108+I144+I150+I171+I183+I204</f>
      </c>
      <c r="P206">
        <f>+P27+P63+P90+P108+P144+P150+P171+P183+P204</f>
      </c>
    </row>
    <row r="208" spans="1:9" ht="12.75" customHeight="1">
      <c r="A208" s="9" t="s">
        <v>106</v>
      </c>
      <c s="9"/>
      <c s="9"/>
      <c s="9"/>
      <c s="9"/>
      <c s="9"/>
      <c s="9"/>
      <c s="9"/>
      <c s="9"/>
    </row>
    <row r="209" spans="1:9" ht="12.75" customHeight="1">
      <c r="A209" s="9"/>
      <c s="9"/>
      <c s="9"/>
      <c s="9"/>
      <c s="9" t="s">
        <v>107</v>
      </c>
      <c s="9"/>
      <c s="9"/>
      <c s="9"/>
      <c s="9"/>
    </row>
    <row r="210" spans="1:16" ht="12.75" customHeight="1">
      <c r="A210" s="16"/>
      <c s="16"/>
      <c s="16"/>
      <c s="16"/>
      <c s="16" t="s">
        <v>108</v>
      </c>
      <c s="16"/>
      <c s="16"/>
      <c s="16"/>
      <c s="16">
        <v>0</v>
      </c>
      <c r="P210">
        <v>0</v>
      </c>
    </row>
    <row r="211" spans="1:9" ht="12.75" customHeight="1">
      <c r="A211" s="16"/>
      <c s="16"/>
      <c s="16"/>
      <c s="16"/>
      <c s="16" t="s">
        <v>109</v>
      </c>
      <c s="16"/>
      <c s="16"/>
      <c s="16"/>
      <c s="16"/>
    </row>
    <row r="212" spans="1:16" ht="12.75" customHeight="1">
      <c r="A212" s="16"/>
      <c s="16"/>
      <c s="16"/>
      <c s="16"/>
      <c s="16" t="s">
        <v>110</v>
      </c>
      <c s="16"/>
      <c s="16"/>
      <c s="16"/>
      <c s="16">
        <v>0</v>
      </c>
      <c r="P212">
        <v>0</v>
      </c>
    </row>
    <row r="213" spans="1:16" ht="12.75" customHeight="1">
      <c r="A213" s="16"/>
      <c s="16"/>
      <c s="16"/>
      <c s="16"/>
      <c s="16" t="s">
        <v>111</v>
      </c>
      <c s="16"/>
      <c s="16"/>
      <c s="16"/>
      <c s="16">
        <f>I210+I212</f>
      </c>
      <c r="P213">
        <f>P210+P212</f>
      </c>
    </row>
    <row r="215" spans="1:16" ht="12.75" customHeight="1">
      <c r="A215" s="16"/>
      <c s="16"/>
      <c s="16"/>
      <c s="16"/>
      <c s="16" t="s">
        <v>111</v>
      </c>
      <c s="16"/>
      <c s="16"/>
      <c s="16"/>
      <c s="16">
        <f>I206+I213</f>
      </c>
      <c r="P215">
        <f>P206+P213</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46.xml><?xml version="1.0" encoding="utf-8"?>
<worksheet xmlns="http://schemas.openxmlformats.org/spreadsheetml/2006/main" xmlns:r="http://schemas.openxmlformats.org/officeDocument/2006/relationships">
  <sheetPr>
    <pageSetUpPr fitToPage="1"/>
  </sheetPr>
  <dimension ref="A1:P275"/>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2440</v>
      </c>
      <c s="5"/>
      <c s="5" t="s">
        <v>2441</v>
      </c>
    </row>
    <row r="6" spans="1:5" ht="12.75" customHeight="1">
      <c r="A6" t="s">
        <v>17</v>
      </c>
      <c r="C6" s="5" t="s">
        <v>2440</v>
      </c>
      <c s="5"/>
      <c s="5" t="s">
        <v>2441</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165</v>
      </c>
      <c s="7" t="s">
        <v>58</v>
      </c>
      <c s="7" t="s">
        <v>2442</v>
      </c>
      <c s="7" t="s">
        <v>167</v>
      </c>
      <c s="10">
        <v>1256.494</v>
      </c>
      <c s="14"/>
      <c s="13">
        <f>ROUND((H12*G12),2)</f>
      </c>
      <c r="O12">
        <f>rekapitulace!H8</f>
      </c>
      <c>
        <f>O12/100*I12</f>
      </c>
    </row>
    <row r="13" spans="5:5" ht="114.75">
      <c r="E13" s="15" t="s">
        <v>2443</v>
      </c>
    </row>
    <row r="14" spans="5:5" ht="153">
      <c r="E14" s="15" t="s">
        <v>169</v>
      </c>
    </row>
    <row r="15" spans="1:16" ht="12.75">
      <c r="A15" s="7">
        <v>2</v>
      </c>
      <c s="7" t="s">
        <v>46</v>
      </c>
      <c s="7" t="s">
        <v>2444</v>
      </c>
      <c s="7" t="s">
        <v>86</v>
      </c>
      <c s="7" t="s">
        <v>2445</v>
      </c>
      <c s="7" t="s">
        <v>741</v>
      </c>
      <c s="10">
        <v>8</v>
      </c>
      <c s="14"/>
      <c s="13">
        <f>ROUND((H15*G15),2)</f>
      </c>
      <c r="O15">
        <f>rekapitulace!H8</f>
      </c>
      <c>
        <f>O15/100*I15</f>
      </c>
    </row>
    <row r="16" spans="5:5" ht="25.5">
      <c r="E16" s="15" t="s">
        <v>968</v>
      </c>
    </row>
    <row r="17" spans="5:5" ht="165.75">
      <c r="E17" s="15" t="s">
        <v>2446</v>
      </c>
    </row>
    <row r="18" spans="1:16" ht="12.75">
      <c r="A18" s="7">
        <v>3</v>
      </c>
      <c s="7" t="s">
        <v>46</v>
      </c>
      <c s="7" t="s">
        <v>2272</v>
      </c>
      <c s="7" t="s">
        <v>86</v>
      </c>
      <c s="7" t="s">
        <v>2273</v>
      </c>
      <c s="7" t="s">
        <v>49</v>
      </c>
      <c s="10">
        <v>1</v>
      </c>
      <c s="14"/>
      <c s="13">
        <f>ROUND((H18*G18),2)</f>
      </c>
      <c r="O18">
        <f>rekapitulace!H8</f>
      </c>
      <c>
        <f>O18/100*I18</f>
      </c>
    </row>
    <row r="19" spans="5:5" ht="25.5">
      <c r="E19" s="15" t="s">
        <v>50</v>
      </c>
    </row>
    <row r="20" spans="5:5" ht="409.5">
      <c r="E20" s="15" t="s">
        <v>2447</v>
      </c>
    </row>
    <row r="21" spans="1:16" ht="12.75">
      <c r="A21" s="7">
        <v>4</v>
      </c>
      <c s="7" t="s">
        <v>46</v>
      </c>
      <c s="7" t="s">
        <v>2275</v>
      </c>
      <c s="7" t="s">
        <v>58</v>
      </c>
      <c s="7" t="s">
        <v>2276</v>
      </c>
      <c s="7" t="s">
        <v>73</v>
      </c>
      <c s="10">
        <v>1</v>
      </c>
      <c s="14"/>
      <c s="13">
        <f>ROUND((H21*G21),2)</f>
      </c>
      <c r="O21">
        <f>rekapitulace!H8</f>
      </c>
      <c>
        <f>O21/100*I21</f>
      </c>
    </row>
    <row r="22" spans="5:5" ht="25.5">
      <c r="E22" s="15" t="s">
        <v>50</v>
      </c>
    </row>
    <row r="23" spans="5:5" ht="114.75">
      <c r="E23" s="15" t="s">
        <v>60</v>
      </c>
    </row>
    <row r="24" spans="1:16" ht="12.75">
      <c r="A24" s="7">
        <v>5</v>
      </c>
      <c s="7" t="s">
        <v>46</v>
      </c>
      <c s="7" t="s">
        <v>2277</v>
      </c>
      <c s="7" t="s">
        <v>58</v>
      </c>
      <c s="7" t="s">
        <v>2448</v>
      </c>
      <c s="7" t="s">
        <v>73</v>
      </c>
      <c s="10">
        <v>1</v>
      </c>
      <c s="14"/>
      <c s="13">
        <f>ROUND((H24*G24),2)</f>
      </c>
      <c r="O24">
        <f>rekapitulace!H8</f>
      </c>
      <c>
        <f>O24/100*I24</f>
      </c>
    </row>
    <row r="25" spans="5:5" ht="25.5">
      <c r="E25" s="15" t="s">
        <v>50</v>
      </c>
    </row>
    <row r="26" spans="5:5" ht="331.5">
      <c r="E26" s="15" t="s">
        <v>2279</v>
      </c>
    </row>
    <row r="27" spans="1:16" ht="12.75" customHeight="1">
      <c r="A27" s="16"/>
      <c s="16"/>
      <c s="16" t="s">
        <v>45</v>
      </c>
      <c s="16"/>
      <c s="16" t="s">
        <v>44</v>
      </c>
      <c s="16"/>
      <c s="16"/>
      <c s="16"/>
      <c s="16">
        <f>SUM(I12:I26)</f>
      </c>
      <c r="P27">
        <f>ROUND(SUM(P12:P26),2)</f>
      </c>
    </row>
    <row r="29" spans="1:9" ht="12.75" customHeight="1">
      <c r="A29" s="9"/>
      <c s="9"/>
      <c s="9" t="s">
        <v>25</v>
      </c>
      <c s="9"/>
      <c s="9" t="s">
        <v>114</v>
      </c>
      <c s="9"/>
      <c s="11"/>
      <c s="9"/>
      <c s="11"/>
    </row>
    <row r="30" spans="1:16" ht="12.75">
      <c r="A30" s="7">
        <v>6</v>
      </c>
      <c s="7" t="s">
        <v>46</v>
      </c>
      <c s="7" t="s">
        <v>142</v>
      </c>
      <c s="7" t="s">
        <v>25</v>
      </c>
      <c s="7" t="s">
        <v>2449</v>
      </c>
      <c s="7" t="s">
        <v>130</v>
      </c>
      <c s="10">
        <v>786.717</v>
      </c>
      <c s="14"/>
      <c s="13">
        <f>ROUND((H30*G30),2)</f>
      </c>
      <c r="O30">
        <f>rekapitulace!H8</f>
      </c>
      <c>
        <f>O30/100*I30</f>
      </c>
    </row>
    <row r="31" spans="5:5" ht="409.5">
      <c r="E31" s="15" t="s">
        <v>2450</v>
      </c>
    </row>
    <row r="32" spans="5:5" ht="409.5">
      <c r="E32" s="15" t="s">
        <v>145</v>
      </c>
    </row>
    <row r="33" spans="1:16" ht="12.75">
      <c r="A33" s="7">
        <v>7</v>
      </c>
      <c s="7" t="s">
        <v>46</v>
      </c>
      <c s="7" t="s">
        <v>142</v>
      </c>
      <c s="7" t="s">
        <v>36</v>
      </c>
      <c s="7" t="s">
        <v>2451</v>
      </c>
      <c s="7" t="s">
        <v>130</v>
      </c>
      <c s="10">
        <v>158.47</v>
      </c>
      <c s="14"/>
      <c s="13">
        <f>ROUND((H33*G33),2)</f>
      </c>
      <c r="O33">
        <f>rekapitulace!H8</f>
      </c>
      <c>
        <f>O33/100*I33</f>
      </c>
    </row>
    <row r="34" spans="5:5" ht="229.5">
      <c r="E34" s="15" t="s">
        <v>2452</v>
      </c>
    </row>
    <row r="35" spans="5:5" ht="409.5">
      <c r="E35" s="15" t="s">
        <v>145</v>
      </c>
    </row>
    <row r="36" spans="1:16" ht="12.75">
      <c r="A36" s="7">
        <v>8</v>
      </c>
      <c s="7" t="s">
        <v>46</v>
      </c>
      <c s="7" t="s">
        <v>142</v>
      </c>
      <c s="7" t="s">
        <v>250</v>
      </c>
      <c s="7" t="s">
        <v>251</v>
      </c>
      <c s="7" t="s">
        <v>130</v>
      </c>
      <c s="10">
        <v>628.247</v>
      </c>
      <c s="14"/>
      <c s="13">
        <f>ROUND((H36*G36),2)</f>
      </c>
      <c r="O36">
        <f>rekapitulace!H8</f>
      </c>
      <c>
        <f>O36/100*I36</f>
      </c>
    </row>
    <row r="37" spans="5:5" ht="102">
      <c r="E37" s="15" t="s">
        <v>2453</v>
      </c>
    </row>
    <row r="38" spans="5:5" ht="409.5">
      <c r="E38" s="15" t="s">
        <v>145</v>
      </c>
    </row>
    <row r="39" spans="1:16" ht="12.75">
      <c r="A39" s="7">
        <v>9</v>
      </c>
      <c s="7" t="s">
        <v>46</v>
      </c>
      <c s="7" t="s">
        <v>254</v>
      </c>
      <c s="7" t="s">
        <v>58</v>
      </c>
      <c s="7" t="s">
        <v>2454</v>
      </c>
      <c s="7" t="s">
        <v>130</v>
      </c>
      <c s="10">
        <v>786.717</v>
      </c>
      <c s="14"/>
      <c s="13">
        <f>ROUND((H39*G39),2)</f>
      </c>
      <c r="O39">
        <f>rekapitulace!H8</f>
      </c>
      <c>
        <f>O39/100*I39</f>
      </c>
    </row>
    <row r="40" spans="5:5" ht="409.5">
      <c r="E40" s="15" t="s">
        <v>2455</v>
      </c>
    </row>
    <row r="41" spans="5:5" ht="102">
      <c r="E41" s="15" t="s">
        <v>257</v>
      </c>
    </row>
    <row r="42" spans="1:16" ht="12.75">
      <c r="A42" s="7">
        <v>10</v>
      </c>
      <c s="7" t="s">
        <v>46</v>
      </c>
      <c s="7" t="s">
        <v>2456</v>
      </c>
      <c s="7" t="s">
        <v>58</v>
      </c>
      <c s="7" t="s">
        <v>2457</v>
      </c>
      <c s="7" t="s">
        <v>130</v>
      </c>
      <c s="10">
        <v>775.242</v>
      </c>
      <c s="14"/>
      <c s="13">
        <f>ROUND((H42*G42),2)</f>
      </c>
      <c r="O42">
        <f>rekapitulace!H8</f>
      </c>
      <c>
        <f>O42/100*I42</f>
      </c>
    </row>
    <row r="43" spans="5:5" ht="369.75">
      <c r="E43" s="15" t="s">
        <v>2458</v>
      </c>
    </row>
    <row r="44" spans="5:5" ht="409.5">
      <c r="E44" s="15" t="s">
        <v>267</v>
      </c>
    </row>
    <row r="45" spans="1:16" ht="12.75">
      <c r="A45" s="7">
        <v>11</v>
      </c>
      <c s="7" t="s">
        <v>46</v>
      </c>
      <c s="7" t="s">
        <v>2459</v>
      </c>
      <c s="7" t="s">
        <v>58</v>
      </c>
      <c s="7" t="s">
        <v>2460</v>
      </c>
      <c s="7" t="s">
        <v>130</v>
      </c>
      <c s="10">
        <v>11.475</v>
      </c>
      <c s="14"/>
      <c s="13">
        <f>ROUND((H45*G45),2)</f>
      </c>
      <c r="O45">
        <f>rekapitulace!H8</f>
      </c>
      <c>
        <f>O45/100*I45</f>
      </c>
    </row>
    <row r="46" spans="5:5" ht="63.75">
      <c r="E46" s="15" t="s">
        <v>2461</v>
      </c>
    </row>
    <row r="47" spans="5:5" ht="409.5">
      <c r="E47" s="15" t="s">
        <v>267</v>
      </c>
    </row>
    <row r="48" spans="1:16" ht="12.75">
      <c r="A48" s="7">
        <v>12</v>
      </c>
      <c s="7" t="s">
        <v>46</v>
      </c>
      <c s="7" t="s">
        <v>397</v>
      </c>
      <c s="7" t="s">
        <v>58</v>
      </c>
      <c s="7" t="s">
        <v>2462</v>
      </c>
      <c s="7" t="s">
        <v>130</v>
      </c>
      <c s="10">
        <v>786.717</v>
      </c>
      <c s="14"/>
      <c s="13">
        <f>ROUND((H48*G48),2)</f>
      </c>
      <c r="O48">
        <f>rekapitulace!H8</f>
      </c>
      <c>
        <f>O48/100*I48</f>
      </c>
    </row>
    <row r="49" spans="5:5" ht="409.5">
      <c r="E49" s="15" t="s">
        <v>2450</v>
      </c>
    </row>
    <row r="50" spans="5:5" ht="409.5">
      <c r="E50" s="15" t="s">
        <v>1103</v>
      </c>
    </row>
    <row r="51" spans="1:16" ht="12.75">
      <c r="A51" s="7">
        <v>13</v>
      </c>
      <c s="7" t="s">
        <v>46</v>
      </c>
      <c s="7" t="s">
        <v>146</v>
      </c>
      <c s="7" t="s">
        <v>58</v>
      </c>
      <c s="7" t="s">
        <v>2463</v>
      </c>
      <c s="7" t="s">
        <v>130</v>
      </c>
      <c s="10">
        <v>628.247</v>
      </c>
      <c s="14"/>
      <c s="13">
        <f>ROUND((H51*G51),2)</f>
      </c>
      <c r="O51">
        <f>rekapitulace!H8</f>
      </c>
      <c>
        <f>O51/100*I51</f>
      </c>
    </row>
    <row r="52" spans="5:5" ht="102">
      <c r="E52" s="15" t="s">
        <v>2464</v>
      </c>
    </row>
    <row r="53" spans="5:5" ht="409.5">
      <c r="E53" s="15" t="s">
        <v>149</v>
      </c>
    </row>
    <row r="54" spans="1:16" ht="12.75">
      <c r="A54" s="7">
        <v>14</v>
      </c>
      <c s="7" t="s">
        <v>46</v>
      </c>
      <c s="7" t="s">
        <v>793</v>
      </c>
      <c s="7" t="s">
        <v>58</v>
      </c>
      <c s="7" t="s">
        <v>2465</v>
      </c>
      <c s="7" t="s">
        <v>130</v>
      </c>
      <c s="10">
        <v>305.8</v>
      </c>
      <c s="14"/>
      <c s="13">
        <f>ROUND((H54*G54),2)</f>
      </c>
      <c r="O54">
        <f>rekapitulace!H8</f>
      </c>
      <c>
        <f>O54/100*I54</f>
      </c>
    </row>
    <row r="55" spans="5:5" ht="216.75">
      <c r="E55" s="15" t="s">
        <v>2466</v>
      </c>
    </row>
    <row r="56" spans="5:5" ht="409.5">
      <c r="E56" s="15" t="s">
        <v>1112</v>
      </c>
    </row>
    <row r="57" spans="1:16" ht="12.75">
      <c r="A57" s="7">
        <v>15</v>
      </c>
      <c s="7" t="s">
        <v>46</v>
      </c>
      <c s="7" t="s">
        <v>2298</v>
      </c>
      <c s="7" t="s">
        <v>58</v>
      </c>
      <c s="7" t="s">
        <v>2467</v>
      </c>
      <c s="7" t="s">
        <v>130</v>
      </c>
      <c s="10">
        <v>158.47</v>
      </c>
      <c s="14"/>
      <c s="13">
        <f>ROUND((H57*G57),2)</f>
      </c>
      <c r="O57">
        <f>rekapitulace!H8</f>
      </c>
      <c>
        <f>O57/100*I57</f>
      </c>
    </row>
    <row r="58" spans="5:5" ht="229.5">
      <c r="E58" s="15" t="s">
        <v>2452</v>
      </c>
    </row>
    <row r="59" spans="5:5" ht="409.5">
      <c r="E59" s="15" t="s">
        <v>2301</v>
      </c>
    </row>
    <row r="60" spans="1:16" ht="12.75">
      <c r="A60" s="7">
        <v>16</v>
      </c>
      <c s="7" t="s">
        <v>46</v>
      </c>
      <c s="7" t="s">
        <v>272</v>
      </c>
      <c s="7" t="s">
        <v>58</v>
      </c>
      <c s="7" t="s">
        <v>2468</v>
      </c>
      <c s="7" t="s">
        <v>130</v>
      </c>
      <c s="10">
        <v>71.5</v>
      </c>
      <c s="14"/>
      <c s="13">
        <f>ROUND((H60*G60),2)</f>
      </c>
      <c r="O60">
        <f>rekapitulace!H8</f>
      </c>
      <c>
        <f>O60/100*I60</f>
      </c>
    </row>
    <row r="61" spans="5:5" ht="165.75">
      <c r="E61" s="15" t="s">
        <v>2469</v>
      </c>
    </row>
    <row r="62" spans="5:5" ht="409.5">
      <c r="E62" s="15" t="s">
        <v>275</v>
      </c>
    </row>
    <row r="63" spans="1:16" ht="12.75" customHeight="1">
      <c r="A63" s="16"/>
      <c s="16"/>
      <c s="16" t="s">
        <v>25</v>
      </c>
      <c s="16"/>
      <c s="16" t="s">
        <v>114</v>
      </c>
      <c s="16"/>
      <c s="16"/>
      <c s="16"/>
      <c s="16">
        <f>SUM(I30:I62)</f>
      </c>
      <c r="P63">
        <f>ROUND(SUM(P30:P62),2)</f>
      </c>
    </row>
    <row r="65" spans="1:9" ht="12.75" customHeight="1">
      <c r="A65" s="9"/>
      <c s="9"/>
      <c s="9" t="s">
        <v>36</v>
      </c>
      <c s="9"/>
      <c s="9" t="s">
        <v>241</v>
      </c>
      <c s="9"/>
      <c s="11"/>
      <c s="9"/>
      <c s="11"/>
    </row>
    <row r="66" spans="1:16" ht="12.75">
      <c r="A66" s="7">
        <v>17</v>
      </c>
      <c s="7" t="s">
        <v>46</v>
      </c>
      <c s="7" t="s">
        <v>822</v>
      </c>
      <c s="7" t="s">
        <v>58</v>
      </c>
      <c s="7" t="s">
        <v>2470</v>
      </c>
      <c s="7" t="s">
        <v>130</v>
      </c>
      <c s="10">
        <v>1.98</v>
      </c>
      <c s="14"/>
      <c s="13">
        <f>ROUND((H66*G66),2)</f>
      </c>
      <c r="O66">
        <f>rekapitulace!H8</f>
      </c>
      <c>
        <f>O66/100*I66</f>
      </c>
    </row>
    <row r="67" spans="5:5" ht="165.75">
      <c r="E67" s="15" t="s">
        <v>2471</v>
      </c>
    </row>
    <row r="68" spans="5:5" ht="306">
      <c r="E68" s="15" t="s">
        <v>825</v>
      </c>
    </row>
    <row r="69" spans="1:16" ht="12.75">
      <c r="A69" s="7">
        <v>18</v>
      </c>
      <c s="7" t="s">
        <v>46</v>
      </c>
      <c s="7" t="s">
        <v>2472</v>
      </c>
      <c s="7" t="s">
        <v>58</v>
      </c>
      <c s="7" t="s">
        <v>2473</v>
      </c>
      <c s="7" t="s">
        <v>130</v>
      </c>
      <c s="10">
        <v>0.286</v>
      </c>
      <c s="14"/>
      <c s="13">
        <f>ROUND((H69*G69),2)</f>
      </c>
      <c r="O69">
        <f>rekapitulace!H8</f>
      </c>
      <c>
        <f>O69/100*I69</f>
      </c>
    </row>
    <row r="70" spans="5:5" ht="409.5">
      <c r="E70" s="15" t="s">
        <v>2474</v>
      </c>
    </row>
    <row r="71" spans="5:5" ht="306">
      <c r="E71" s="15" t="s">
        <v>825</v>
      </c>
    </row>
    <row r="72" spans="1:16" ht="12.75">
      <c r="A72" s="7">
        <v>19</v>
      </c>
      <c s="7" t="s">
        <v>46</v>
      </c>
      <c s="7" t="s">
        <v>2475</v>
      </c>
      <c s="7" t="s">
        <v>58</v>
      </c>
      <c s="7" t="s">
        <v>2476</v>
      </c>
      <c s="7" t="s">
        <v>117</v>
      </c>
      <c s="10">
        <v>85.2</v>
      </c>
      <c s="14"/>
      <c s="13">
        <f>ROUND((H72*G72),2)</f>
      </c>
      <c r="O72">
        <f>rekapitulace!H8</f>
      </c>
      <c>
        <f>O72/100*I72</f>
      </c>
    </row>
    <row r="73" spans="5:5" ht="191.25">
      <c r="E73" s="15" t="s">
        <v>2477</v>
      </c>
    </row>
    <row r="74" spans="5:5" ht="306">
      <c r="E74" s="15" t="s">
        <v>2478</v>
      </c>
    </row>
    <row r="75" spans="1:16" ht="12.75">
      <c r="A75" s="7">
        <v>20</v>
      </c>
      <c s="7" t="s">
        <v>46</v>
      </c>
      <c s="7" t="s">
        <v>2479</v>
      </c>
      <c s="7" t="s">
        <v>58</v>
      </c>
      <c s="7" t="s">
        <v>2480</v>
      </c>
      <c s="7" t="s">
        <v>130</v>
      </c>
      <c s="10">
        <v>10.48</v>
      </c>
      <c s="14"/>
      <c s="13">
        <f>ROUND((H75*G75),2)</f>
      </c>
      <c r="O75">
        <f>rekapitulace!H8</f>
      </c>
      <c>
        <f>O75/100*I75</f>
      </c>
    </row>
    <row r="76" spans="5:5" ht="38.25">
      <c r="E76" s="15" t="s">
        <v>2481</v>
      </c>
    </row>
    <row r="77" spans="5:5" ht="409.5">
      <c r="E77" s="15" t="s">
        <v>2322</v>
      </c>
    </row>
    <row r="78" spans="1:16" ht="12.75">
      <c r="A78" s="7">
        <v>21</v>
      </c>
      <c s="7" t="s">
        <v>46</v>
      </c>
      <c s="7" t="s">
        <v>2482</v>
      </c>
      <c s="7" t="s">
        <v>58</v>
      </c>
      <c s="7" t="s">
        <v>2483</v>
      </c>
      <c s="7" t="s">
        <v>130</v>
      </c>
      <c s="10">
        <v>99.8</v>
      </c>
      <c s="14"/>
      <c s="13">
        <f>ROUND((H78*G78),2)</f>
      </c>
      <c r="O78">
        <f>rekapitulace!H8</f>
      </c>
      <c>
        <f>O78/100*I78</f>
      </c>
    </row>
    <row r="79" spans="5:5" ht="191.25">
      <c r="E79" s="15" t="s">
        <v>2484</v>
      </c>
    </row>
    <row r="80" spans="5:5" ht="409.5">
      <c r="E80" s="15" t="s">
        <v>2322</v>
      </c>
    </row>
    <row r="81" spans="1:16" ht="12.75">
      <c r="A81" s="7">
        <v>22</v>
      </c>
      <c s="7" t="s">
        <v>46</v>
      </c>
      <c s="7" t="s">
        <v>835</v>
      </c>
      <c s="7" t="s">
        <v>58</v>
      </c>
      <c s="7" t="s">
        <v>2485</v>
      </c>
      <c s="7" t="s">
        <v>167</v>
      </c>
      <c s="10">
        <v>14.97</v>
      </c>
      <c s="14"/>
      <c s="13">
        <f>ROUND((H81*G81),2)</f>
      </c>
      <c r="O81">
        <f>rekapitulace!H8</f>
      </c>
      <c>
        <f>O81/100*I81</f>
      </c>
    </row>
    <row r="82" spans="5:5" ht="216.75">
      <c r="E82" s="15" t="s">
        <v>2486</v>
      </c>
    </row>
    <row r="83" spans="5:5" ht="409.5">
      <c r="E83" s="15" t="s">
        <v>1128</v>
      </c>
    </row>
    <row r="84" spans="1:16" ht="12.75">
      <c r="A84" s="7">
        <v>23</v>
      </c>
      <c s="7" t="s">
        <v>46</v>
      </c>
      <c s="7" t="s">
        <v>2487</v>
      </c>
      <c s="7" t="s">
        <v>58</v>
      </c>
      <c s="7" t="s">
        <v>2488</v>
      </c>
      <c s="7" t="s">
        <v>117</v>
      </c>
      <c s="10">
        <v>77</v>
      </c>
      <c s="14"/>
      <c s="13">
        <f>ROUND((H84*G84),2)</f>
      </c>
      <c r="O84">
        <f>rekapitulace!H8</f>
      </c>
      <c>
        <f>O84/100*I84</f>
      </c>
    </row>
    <row r="85" spans="5:5" ht="165.75">
      <c r="E85" s="15" t="s">
        <v>2489</v>
      </c>
    </row>
    <row r="86" spans="5:5" ht="395.25">
      <c r="E86" s="15" t="s">
        <v>2490</v>
      </c>
    </row>
    <row r="87" spans="1:16" ht="12.75" customHeight="1">
      <c r="A87" s="16"/>
      <c s="16"/>
      <c s="16" t="s">
        <v>36</v>
      </c>
      <c s="16"/>
      <c s="16" t="s">
        <v>241</v>
      </c>
      <c s="16"/>
      <c s="16"/>
      <c s="16"/>
      <c s="16">
        <f>SUM(I66:I86)</f>
      </c>
      <c r="P87">
        <f>ROUND(SUM(P66:P86),2)</f>
      </c>
    </row>
    <row r="89" spans="1:9" ht="12.75" customHeight="1">
      <c r="A89" s="9"/>
      <c s="9"/>
      <c s="9" t="s">
        <v>37</v>
      </c>
      <c s="9"/>
      <c s="9" t="s">
        <v>187</v>
      </c>
      <c s="9"/>
      <c s="11"/>
      <c s="9"/>
      <c s="11"/>
    </row>
    <row r="90" spans="1:16" ht="12.75">
      <c r="A90" s="7">
        <v>24</v>
      </c>
      <c s="7" t="s">
        <v>46</v>
      </c>
      <c s="7" t="s">
        <v>2491</v>
      </c>
      <c s="7" t="s">
        <v>58</v>
      </c>
      <c s="7" t="s">
        <v>2492</v>
      </c>
      <c s="7" t="s">
        <v>1213</v>
      </c>
      <c s="10">
        <v>348</v>
      </c>
      <c s="14"/>
      <c s="13">
        <f>ROUND((H90*G90),2)</f>
      </c>
      <c r="O90">
        <f>rekapitulace!H8</f>
      </c>
      <c>
        <f>O90/100*I90</f>
      </c>
    </row>
    <row r="91" spans="5:5" ht="38.25">
      <c r="E91" s="15" t="s">
        <v>2493</v>
      </c>
    </row>
    <row r="92" spans="5:5" ht="242.25">
      <c r="E92" s="15" t="s">
        <v>2494</v>
      </c>
    </row>
    <row r="93" spans="1:16" ht="12.75">
      <c r="A93" s="7">
        <v>25</v>
      </c>
      <c s="7" t="s">
        <v>46</v>
      </c>
      <c s="7" t="s">
        <v>2337</v>
      </c>
      <c s="7" t="s">
        <v>58</v>
      </c>
      <c s="7" t="s">
        <v>2495</v>
      </c>
      <c s="7" t="s">
        <v>130</v>
      </c>
      <c s="10">
        <v>31.5</v>
      </c>
      <c s="14"/>
      <c s="13">
        <f>ROUND((H93*G93),2)</f>
      </c>
      <c r="O93">
        <f>rekapitulace!H8</f>
      </c>
      <c>
        <f>O93/100*I93</f>
      </c>
    </row>
    <row r="94" spans="5:5" ht="191.25">
      <c r="E94" s="15" t="s">
        <v>2496</v>
      </c>
    </row>
    <row r="95" spans="5:5" ht="409.5">
      <c r="E95" s="15" t="s">
        <v>2340</v>
      </c>
    </row>
    <row r="96" spans="1:16" ht="12.75">
      <c r="A96" s="7">
        <v>26</v>
      </c>
      <c s="7" t="s">
        <v>46</v>
      </c>
      <c s="7" t="s">
        <v>846</v>
      </c>
      <c s="7" t="s">
        <v>58</v>
      </c>
      <c s="7" t="s">
        <v>2497</v>
      </c>
      <c s="7" t="s">
        <v>167</v>
      </c>
      <c s="10">
        <v>5.04</v>
      </c>
      <c s="14"/>
      <c s="13">
        <f>ROUND((H96*G96),2)</f>
      </c>
      <c r="O96">
        <f>rekapitulace!H8</f>
      </c>
      <c>
        <f>O96/100*I96</f>
      </c>
    </row>
    <row r="97" spans="5:5" ht="204">
      <c r="E97" s="15" t="s">
        <v>2498</v>
      </c>
    </row>
    <row r="98" spans="5:5" ht="409.5">
      <c r="E98" s="15" t="s">
        <v>2343</v>
      </c>
    </row>
    <row r="99" spans="1:16" ht="12.75">
      <c r="A99" s="7">
        <v>27</v>
      </c>
      <c s="7" t="s">
        <v>46</v>
      </c>
      <c s="7" t="s">
        <v>2344</v>
      </c>
      <c s="7" t="s">
        <v>58</v>
      </c>
      <c s="7" t="s">
        <v>2499</v>
      </c>
      <c s="7" t="s">
        <v>130</v>
      </c>
      <c s="10">
        <v>208.586</v>
      </c>
      <c s="14"/>
      <c s="13">
        <f>ROUND((H99*G99),2)</f>
      </c>
      <c r="O99">
        <f>rekapitulace!H8</f>
      </c>
      <c>
        <f>O99/100*I99</f>
      </c>
    </row>
    <row r="100" spans="5:5" ht="409.5">
      <c r="E100" s="15" t="s">
        <v>2500</v>
      </c>
    </row>
    <row r="101" spans="5:5" ht="409.5">
      <c r="E101" s="15" t="s">
        <v>191</v>
      </c>
    </row>
    <row r="102" spans="1:16" ht="12.75">
      <c r="A102" s="7">
        <v>28</v>
      </c>
      <c s="7" t="s">
        <v>46</v>
      </c>
      <c s="7" t="s">
        <v>2347</v>
      </c>
      <c s="7" t="s">
        <v>58</v>
      </c>
      <c s="7" t="s">
        <v>2501</v>
      </c>
      <c s="7" t="s">
        <v>167</v>
      </c>
      <c s="10">
        <v>31.288</v>
      </c>
      <c s="14"/>
      <c s="13">
        <f>ROUND((H102*G102),2)</f>
      </c>
      <c r="O102">
        <f>rekapitulace!H8</f>
      </c>
      <c>
        <f>O102/100*I102</f>
      </c>
    </row>
    <row r="103" spans="5:5" ht="409.5">
      <c r="E103" s="15" t="s">
        <v>2502</v>
      </c>
    </row>
    <row r="104" spans="5:5" ht="409.5">
      <c r="E104" s="15" t="s">
        <v>1128</v>
      </c>
    </row>
    <row r="105" spans="1:16" ht="12.75" customHeight="1">
      <c r="A105" s="16"/>
      <c s="16"/>
      <c s="16" t="s">
        <v>37</v>
      </c>
      <c s="16"/>
      <c s="16" t="s">
        <v>187</v>
      </c>
      <c s="16"/>
      <c s="16"/>
      <c s="16"/>
      <c s="16">
        <f>SUM(I90:I104)</f>
      </c>
      <c r="P105">
        <f>ROUND(SUM(P90:P104),2)</f>
      </c>
    </row>
    <row r="107" spans="1:9" ht="12.75" customHeight="1">
      <c r="A107" s="9"/>
      <c s="9"/>
      <c s="9" t="s">
        <v>38</v>
      </c>
      <c s="9"/>
      <c s="9" t="s">
        <v>192</v>
      </c>
      <c s="9"/>
      <c s="11"/>
      <c s="9"/>
      <c s="11"/>
    </row>
    <row r="108" spans="1:16" ht="12.75">
      <c r="A108" s="7">
        <v>29</v>
      </c>
      <c s="7" t="s">
        <v>46</v>
      </c>
      <c s="7" t="s">
        <v>2503</v>
      </c>
      <c s="7" t="s">
        <v>58</v>
      </c>
      <c s="7" t="s">
        <v>2504</v>
      </c>
      <c s="7" t="s">
        <v>130</v>
      </c>
      <c s="10">
        <v>26.4</v>
      </c>
      <c s="14"/>
      <c s="13">
        <f>ROUND((H108*G108),2)</f>
      </c>
      <c r="O108">
        <f>rekapitulace!H8</f>
      </c>
      <c>
        <f>O108/100*I108</f>
      </c>
    </row>
    <row r="109" spans="5:5" ht="191.25">
      <c r="E109" s="15" t="s">
        <v>2505</v>
      </c>
    </row>
    <row r="110" spans="5:5" ht="409.5">
      <c r="E110" s="15" t="s">
        <v>191</v>
      </c>
    </row>
    <row r="111" spans="1:16" ht="12.75">
      <c r="A111" s="7">
        <v>30</v>
      </c>
      <c s="7" t="s">
        <v>46</v>
      </c>
      <c s="7" t="s">
        <v>2506</v>
      </c>
      <c s="7" t="s">
        <v>58</v>
      </c>
      <c s="7" t="s">
        <v>2507</v>
      </c>
      <c s="7" t="s">
        <v>167</v>
      </c>
      <c s="10">
        <v>3.96</v>
      </c>
      <c s="14"/>
      <c s="13">
        <f>ROUND((H111*G111),2)</f>
      </c>
      <c r="O111">
        <f>rekapitulace!H8</f>
      </c>
      <c>
        <f>O111/100*I111</f>
      </c>
    </row>
    <row r="112" spans="5:5" ht="204">
      <c r="E112" s="15" t="s">
        <v>2508</v>
      </c>
    </row>
    <row r="113" spans="5:5" ht="409.5">
      <c r="E113" s="15" t="s">
        <v>1128</v>
      </c>
    </row>
    <row r="114" spans="1:16" ht="12.75">
      <c r="A114" s="7">
        <v>31</v>
      </c>
      <c s="7" t="s">
        <v>46</v>
      </c>
      <c s="7" t="s">
        <v>2350</v>
      </c>
      <c s="7" t="s">
        <v>58</v>
      </c>
      <c s="7" t="s">
        <v>2509</v>
      </c>
      <c s="7" t="s">
        <v>130</v>
      </c>
      <c s="10">
        <v>62.92</v>
      </c>
      <c s="14"/>
      <c s="13">
        <f>ROUND((H114*G114),2)</f>
      </c>
      <c r="O114">
        <f>rekapitulace!H8</f>
      </c>
      <c>
        <f>O114/100*I114</f>
      </c>
    </row>
    <row r="115" spans="5:5" ht="51">
      <c r="E115" s="15" t="s">
        <v>2510</v>
      </c>
    </row>
    <row r="116" spans="5:5" ht="409.5">
      <c r="E116" s="15" t="s">
        <v>191</v>
      </c>
    </row>
    <row r="117" spans="1:16" ht="12.75">
      <c r="A117" s="7">
        <v>32</v>
      </c>
      <c s="7" t="s">
        <v>46</v>
      </c>
      <c s="7" t="s">
        <v>2353</v>
      </c>
      <c s="7" t="s">
        <v>58</v>
      </c>
      <c s="7" t="s">
        <v>2511</v>
      </c>
      <c s="7" t="s">
        <v>167</v>
      </c>
      <c s="10">
        <v>14.157</v>
      </c>
      <c s="14"/>
      <c s="13">
        <f>ROUND((H117*G117),2)</f>
      </c>
      <c r="O117">
        <f>rekapitulace!H8</f>
      </c>
      <c>
        <f>O117/100*I117</f>
      </c>
    </row>
    <row r="118" spans="5:5" ht="51">
      <c r="E118" s="15" t="s">
        <v>2512</v>
      </c>
    </row>
    <row r="119" spans="5:5" ht="409.5">
      <c r="E119" s="15" t="s">
        <v>2356</v>
      </c>
    </row>
    <row r="120" spans="1:16" ht="12.75">
      <c r="A120" s="7">
        <v>33</v>
      </c>
      <c s="7" t="s">
        <v>46</v>
      </c>
      <c s="7" t="s">
        <v>2513</v>
      </c>
      <c s="7" t="s">
        <v>58</v>
      </c>
      <c s="7" t="s">
        <v>2514</v>
      </c>
      <c s="7" t="s">
        <v>130</v>
      </c>
      <c s="10">
        <v>39.48</v>
      </c>
      <c s="14"/>
      <c s="13">
        <f>ROUND((H120*G120),2)</f>
      </c>
      <c r="O120">
        <f>rekapitulace!H8</f>
      </c>
      <c>
        <f>O120/100*I120</f>
      </c>
    </row>
    <row r="121" spans="5:5" ht="242.25">
      <c r="E121" s="15" t="s">
        <v>2515</v>
      </c>
    </row>
    <row r="122" spans="5:5" ht="409.5">
      <c r="E122" s="15" t="s">
        <v>191</v>
      </c>
    </row>
    <row r="123" spans="1:16" ht="12.75">
      <c r="A123" s="7">
        <v>34</v>
      </c>
      <c s="7" t="s">
        <v>46</v>
      </c>
      <c s="7" t="s">
        <v>2516</v>
      </c>
      <c s="7" t="s">
        <v>58</v>
      </c>
      <c s="7" t="s">
        <v>2517</v>
      </c>
      <c s="7" t="s">
        <v>167</v>
      </c>
      <c s="10">
        <v>3.948</v>
      </c>
      <c s="14"/>
      <c s="13">
        <f>ROUND((H123*G123),2)</f>
      </c>
      <c r="O123">
        <f>rekapitulace!H8</f>
      </c>
      <c>
        <f>O123/100*I123</f>
      </c>
    </row>
    <row r="124" spans="5:5" ht="255">
      <c r="E124" s="15" t="s">
        <v>2518</v>
      </c>
    </row>
    <row r="125" spans="5:5" ht="409.5">
      <c r="E125" s="15" t="s">
        <v>2356</v>
      </c>
    </row>
    <row r="126" spans="1:16" ht="12.75">
      <c r="A126" s="7">
        <v>35</v>
      </c>
      <c s="7" t="s">
        <v>46</v>
      </c>
      <c s="7" t="s">
        <v>2519</v>
      </c>
      <c s="7" t="s">
        <v>65</v>
      </c>
      <c s="7" t="s">
        <v>2520</v>
      </c>
      <c s="7" t="s">
        <v>863</v>
      </c>
      <c s="10">
        <v>9</v>
      </c>
      <c s="14"/>
      <c s="13">
        <f>ROUND((H126*G126),2)</f>
      </c>
      <c r="O126">
        <f>rekapitulace!H8</f>
      </c>
      <c>
        <f>O126/100*I126</f>
      </c>
    </row>
    <row r="127" spans="5:5" ht="25.5">
      <c r="E127" s="15" t="s">
        <v>1528</v>
      </c>
    </row>
    <row r="128" spans="5:5" ht="409.5">
      <c r="E128" s="15" t="s">
        <v>2521</v>
      </c>
    </row>
    <row r="129" spans="1:16" ht="12.75">
      <c r="A129" s="7">
        <v>36</v>
      </c>
      <c s="7" t="s">
        <v>46</v>
      </c>
      <c s="7" t="s">
        <v>2519</v>
      </c>
      <c s="7" t="s">
        <v>67</v>
      </c>
      <c s="7" t="s">
        <v>2522</v>
      </c>
      <c s="7" t="s">
        <v>863</v>
      </c>
      <c s="10">
        <v>9</v>
      </c>
      <c s="14"/>
      <c s="13">
        <f>ROUND((H129*G129),2)</f>
      </c>
      <c r="O129">
        <f>rekapitulace!H8</f>
      </c>
      <c>
        <f>O129/100*I129</f>
      </c>
    </row>
    <row r="130" spans="5:5" ht="25.5">
      <c r="E130" s="15" t="s">
        <v>1528</v>
      </c>
    </row>
    <row r="131" spans="5:5" ht="409.5">
      <c r="E131" s="15" t="s">
        <v>2521</v>
      </c>
    </row>
    <row r="132" spans="1:16" ht="12.75">
      <c r="A132" s="7">
        <v>37</v>
      </c>
      <c s="7" t="s">
        <v>46</v>
      </c>
      <c s="7" t="s">
        <v>2523</v>
      </c>
      <c s="7" t="s">
        <v>58</v>
      </c>
      <c s="7" t="s">
        <v>2524</v>
      </c>
      <c s="7" t="s">
        <v>207</v>
      </c>
      <c s="10">
        <v>20</v>
      </c>
      <c s="14"/>
      <c s="13">
        <f>ROUND((H132*G132),2)</f>
      </c>
      <c r="O132">
        <f>rekapitulace!H8</f>
      </c>
      <c>
        <f>O132/100*I132</f>
      </c>
    </row>
    <row r="133" spans="5:5" ht="140.25">
      <c r="E133" s="15" t="s">
        <v>2525</v>
      </c>
    </row>
    <row r="134" spans="5:5" ht="409.5">
      <c r="E134" s="15" t="s">
        <v>2526</v>
      </c>
    </row>
    <row r="135" spans="1:16" ht="12.75">
      <c r="A135" s="7">
        <v>38</v>
      </c>
      <c s="7" t="s">
        <v>46</v>
      </c>
      <c s="7" t="s">
        <v>2527</v>
      </c>
      <c s="7" t="s">
        <v>58</v>
      </c>
      <c s="7" t="s">
        <v>2528</v>
      </c>
      <c s="7" t="s">
        <v>73</v>
      </c>
      <c s="10">
        <v>6</v>
      </c>
      <c s="14"/>
      <c s="13">
        <f>ROUND((H135*G135),2)</f>
      </c>
      <c r="O135">
        <f>rekapitulace!H8</f>
      </c>
      <c>
        <f>O135/100*I135</f>
      </c>
    </row>
    <row r="136" spans="5:5" ht="140.25">
      <c r="E136" s="15" t="s">
        <v>2529</v>
      </c>
    </row>
    <row r="137" spans="5:5" ht="409.5">
      <c r="E137" s="15" t="s">
        <v>2530</v>
      </c>
    </row>
    <row r="138" spans="1:16" ht="12.75">
      <c r="A138" s="7">
        <v>39</v>
      </c>
      <c s="7" t="s">
        <v>46</v>
      </c>
      <c s="7" t="s">
        <v>2531</v>
      </c>
      <c s="7" t="s">
        <v>58</v>
      </c>
      <c s="7" t="s">
        <v>2532</v>
      </c>
      <c s="7" t="s">
        <v>130</v>
      </c>
      <c s="10">
        <v>7.047</v>
      </c>
      <c s="14"/>
      <c s="13">
        <f>ROUND((H138*G138),2)</f>
      </c>
      <c r="O138">
        <f>rekapitulace!H8</f>
      </c>
      <c>
        <f>O138/100*I138</f>
      </c>
    </row>
    <row r="139" spans="5:5" ht="357">
      <c r="E139" s="15" t="s">
        <v>2533</v>
      </c>
    </row>
    <row r="140" spans="5:5" ht="409.5">
      <c r="E140" s="15" t="s">
        <v>2521</v>
      </c>
    </row>
    <row r="141" spans="1:16" ht="12.75">
      <c r="A141" s="7">
        <v>40</v>
      </c>
      <c s="7" t="s">
        <v>46</v>
      </c>
      <c s="7" t="s">
        <v>2534</v>
      </c>
      <c s="7" t="s">
        <v>58</v>
      </c>
      <c s="7" t="s">
        <v>2535</v>
      </c>
      <c s="7" t="s">
        <v>130</v>
      </c>
      <c s="10">
        <v>6.27</v>
      </c>
      <c s="14"/>
      <c s="13">
        <f>ROUND((H141*G141),2)</f>
      </c>
      <c r="O141">
        <f>rekapitulace!H8</f>
      </c>
      <c>
        <f>O141/100*I141</f>
      </c>
    </row>
    <row r="142" spans="5:5" ht="191.25">
      <c r="E142" s="15" t="s">
        <v>2536</v>
      </c>
    </row>
    <row r="143" spans="5:5" ht="409.5">
      <c r="E143" s="15" t="s">
        <v>191</v>
      </c>
    </row>
    <row r="144" spans="1:16" ht="12.75">
      <c r="A144" s="7">
        <v>41</v>
      </c>
      <c s="7" t="s">
        <v>46</v>
      </c>
      <c s="7" t="s">
        <v>193</v>
      </c>
      <c s="7" t="s">
        <v>25</v>
      </c>
      <c s="7" t="s">
        <v>2537</v>
      </c>
      <c s="7" t="s">
        <v>130</v>
      </c>
      <c s="10">
        <v>27.15</v>
      </c>
      <c s="14"/>
      <c s="13">
        <f>ROUND((H144*G144),2)</f>
      </c>
      <c r="O144">
        <f>rekapitulace!H8</f>
      </c>
      <c>
        <f>O144/100*I144</f>
      </c>
    </row>
    <row r="145" spans="5:5" ht="204">
      <c r="E145" s="15" t="s">
        <v>2538</v>
      </c>
    </row>
    <row r="146" spans="5:5" ht="409.5">
      <c r="E146" s="15" t="s">
        <v>191</v>
      </c>
    </row>
    <row r="147" spans="1:16" ht="12.75">
      <c r="A147" s="7">
        <v>42</v>
      </c>
      <c s="7" t="s">
        <v>46</v>
      </c>
      <c s="7" t="s">
        <v>193</v>
      </c>
      <c s="7" t="s">
        <v>36</v>
      </c>
      <c s="7" t="s">
        <v>2539</v>
      </c>
      <c s="7" t="s">
        <v>130</v>
      </c>
      <c s="10">
        <v>71.5</v>
      </c>
      <c s="14"/>
      <c s="13">
        <f>ROUND((H147*G147),2)</f>
      </c>
      <c r="O147">
        <f>rekapitulace!H8</f>
      </c>
      <c>
        <f>O147/100*I147</f>
      </c>
    </row>
    <row r="148" spans="5:5" ht="191.25">
      <c r="E148" s="15" t="s">
        <v>2540</v>
      </c>
    </row>
    <row r="149" spans="5:5" ht="409.5">
      <c r="E149" s="15" t="s">
        <v>191</v>
      </c>
    </row>
    <row r="150" spans="1:16" ht="12.75">
      <c r="A150" s="7">
        <v>43</v>
      </c>
      <c s="7" t="s">
        <v>46</v>
      </c>
      <c s="7" t="s">
        <v>478</v>
      </c>
      <c s="7" t="s">
        <v>58</v>
      </c>
      <c s="7" t="s">
        <v>2541</v>
      </c>
      <c s="7" t="s">
        <v>130</v>
      </c>
      <c s="10">
        <v>56.625</v>
      </c>
      <c s="14"/>
      <c s="13">
        <f>ROUND((H150*G150),2)</f>
      </c>
      <c r="O150">
        <f>rekapitulace!H8</f>
      </c>
      <c>
        <f>O150/100*I150</f>
      </c>
    </row>
    <row r="151" spans="5:5" ht="409.5">
      <c r="E151" s="15" t="s">
        <v>2542</v>
      </c>
    </row>
    <row r="152" spans="5:5" ht="409.5">
      <c r="E152" s="15" t="s">
        <v>191</v>
      </c>
    </row>
    <row r="153" spans="1:16" ht="12.75">
      <c r="A153" s="7">
        <v>44</v>
      </c>
      <c s="7" t="s">
        <v>46</v>
      </c>
      <c s="7" t="s">
        <v>488</v>
      </c>
      <c s="7" t="s">
        <v>58</v>
      </c>
      <c s="7" t="s">
        <v>2543</v>
      </c>
      <c s="7" t="s">
        <v>130</v>
      </c>
      <c s="10">
        <v>23.1</v>
      </c>
      <c s="14"/>
      <c s="13">
        <f>ROUND((H153*G153),2)</f>
      </c>
      <c r="O153">
        <f>rekapitulace!H8</f>
      </c>
      <c>
        <f>O153/100*I153</f>
      </c>
    </row>
    <row r="154" spans="5:5" ht="216.75">
      <c r="E154" s="15" t="s">
        <v>2544</v>
      </c>
    </row>
    <row r="155" spans="5:5" ht="306">
      <c r="E155" s="15" t="s">
        <v>463</v>
      </c>
    </row>
    <row r="156" spans="1:16" ht="12.75">
      <c r="A156" s="7">
        <v>45</v>
      </c>
      <c s="7" t="s">
        <v>46</v>
      </c>
      <c s="7" t="s">
        <v>2545</v>
      </c>
      <c s="7" t="s">
        <v>58</v>
      </c>
      <c s="7" t="s">
        <v>2546</v>
      </c>
      <c s="7" t="s">
        <v>130</v>
      </c>
      <c s="10">
        <v>3</v>
      </c>
      <c s="14"/>
      <c s="13">
        <f>ROUND((H156*G156),2)</f>
      </c>
      <c r="O156">
        <f>rekapitulace!H8</f>
      </c>
      <c>
        <f>O156/100*I156</f>
      </c>
    </row>
    <row r="157" spans="5:5" ht="25.5">
      <c r="E157" s="15" t="s">
        <v>2547</v>
      </c>
    </row>
    <row r="158" spans="5:5" ht="229.5">
      <c r="E158" s="15" t="s">
        <v>2548</v>
      </c>
    </row>
    <row r="159" spans="1:16" ht="12.75">
      <c r="A159" s="7">
        <v>46</v>
      </c>
      <c s="7" t="s">
        <v>46</v>
      </c>
      <c s="7" t="s">
        <v>499</v>
      </c>
      <c s="7" t="s">
        <v>58</v>
      </c>
      <c s="7" t="s">
        <v>2549</v>
      </c>
      <c s="7" t="s">
        <v>130</v>
      </c>
      <c s="10">
        <v>52.3</v>
      </c>
      <c s="14"/>
      <c s="13">
        <f>ROUND((H159*G159),2)</f>
      </c>
      <c r="O159">
        <f>rekapitulace!H8</f>
      </c>
      <c>
        <f>O159/100*I159</f>
      </c>
    </row>
    <row r="160" spans="5:5" ht="293.25">
      <c r="E160" s="15" t="s">
        <v>2550</v>
      </c>
    </row>
    <row r="161" spans="5:5" ht="409.5">
      <c r="E161" s="15" t="s">
        <v>502</v>
      </c>
    </row>
    <row r="162" spans="1:16" ht="12.75">
      <c r="A162" s="7">
        <v>47</v>
      </c>
      <c s="7" t="s">
        <v>46</v>
      </c>
      <c s="7" t="s">
        <v>2551</v>
      </c>
      <c s="7" t="s">
        <v>58</v>
      </c>
      <c s="7" t="s">
        <v>2552</v>
      </c>
      <c s="7" t="s">
        <v>117</v>
      </c>
      <c s="10">
        <v>0.08</v>
      </c>
      <c s="14"/>
      <c s="13">
        <f>ROUND((H162*G162),2)</f>
      </c>
      <c r="O162">
        <f>rekapitulace!H8</f>
      </c>
      <c>
        <f>O162/100*I162</f>
      </c>
    </row>
    <row r="163" spans="5:5" ht="165.75">
      <c r="E163" s="15" t="s">
        <v>2553</v>
      </c>
    </row>
    <row r="164" spans="5:5" ht="409.5">
      <c r="E164" s="15" t="s">
        <v>2554</v>
      </c>
    </row>
    <row r="165" spans="1:16" ht="12.75" customHeight="1">
      <c r="A165" s="16"/>
      <c s="16"/>
      <c s="16" t="s">
        <v>38</v>
      </c>
      <c s="16"/>
      <c s="16" t="s">
        <v>192</v>
      </c>
      <c s="16"/>
      <c s="16"/>
      <c s="16"/>
      <c s="16">
        <f>SUM(I108:I164)</f>
      </c>
      <c r="P165">
        <f>ROUND(SUM(P108:P164),2)</f>
      </c>
    </row>
    <row r="167" spans="1:9" ht="12.75" customHeight="1">
      <c r="A167" s="9"/>
      <c s="9"/>
      <c s="9" t="s">
        <v>39</v>
      </c>
      <c s="9"/>
      <c s="9" t="s">
        <v>510</v>
      </c>
      <c s="9"/>
      <c s="11"/>
      <c s="9"/>
      <c s="11"/>
    </row>
    <row r="168" spans="1:16" ht="12.75">
      <c r="A168" s="7">
        <v>48</v>
      </c>
      <c s="7" t="s">
        <v>46</v>
      </c>
      <c s="7" t="s">
        <v>541</v>
      </c>
      <c s="7" t="s">
        <v>58</v>
      </c>
      <c s="7" t="s">
        <v>2555</v>
      </c>
      <c s="7" t="s">
        <v>117</v>
      </c>
      <c s="10">
        <v>274.55</v>
      </c>
      <c s="14"/>
      <c s="13">
        <f>ROUND((H168*G168),2)</f>
      </c>
      <c r="O168">
        <f>rekapitulace!H8</f>
      </c>
      <c>
        <f>O168/100*I168</f>
      </c>
    </row>
    <row r="169" spans="5:5" ht="38.25">
      <c r="E169" s="15" t="s">
        <v>2556</v>
      </c>
    </row>
    <row r="170" spans="5:5" ht="357">
      <c r="E170" s="15" t="s">
        <v>540</v>
      </c>
    </row>
    <row r="171" spans="1:16" ht="12.75">
      <c r="A171" s="7">
        <v>49</v>
      </c>
      <c s="7" t="s">
        <v>46</v>
      </c>
      <c s="7" t="s">
        <v>551</v>
      </c>
      <c s="7" t="s">
        <v>58</v>
      </c>
      <c s="7" t="s">
        <v>2557</v>
      </c>
      <c s="7" t="s">
        <v>130</v>
      </c>
      <c s="10">
        <v>10.982</v>
      </c>
      <c s="14"/>
      <c s="13">
        <f>ROUND((H171*G171),2)</f>
      </c>
      <c r="O171">
        <f>rekapitulace!H8</f>
      </c>
      <c>
        <f>O171/100*I171</f>
      </c>
    </row>
    <row r="172" spans="5:5" ht="63.75">
      <c r="E172" s="15" t="s">
        <v>2558</v>
      </c>
    </row>
    <row r="173" spans="5:5" ht="409.5">
      <c r="E173" s="15" t="s">
        <v>547</v>
      </c>
    </row>
    <row r="174" spans="1:16" ht="12.75">
      <c r="A174" s="7">
        <v>50</v>
      </c>
      <c s="7" t="s">
        <v>46</v>
      </c>
      <c s="7" t="s">
        <v>2559</v>
      </c>
      <c s="7" t="s">
        <v>58</v>
      </c>
      <c s="7" t="s">
        <v>2560</v>
      </c>
      <c s="7" t="s">
        <v>130</v>
      </c>
      <c s="10">
        <v>12.739</v>
      </c>
      <c s="14"/>
      <c s="13">
        <f>ROUND((H174*G174),2)</f>
      </c>
      <c r="O174">
        <f>rekapitulace!H8</f>
      </c>
      <c>
        <f>O174/100*I174</f>
      </c>
    </row>
    <row r="175" spans="5:5" ht="344.25">
      <c r="E175" s="15" t="s">
        <v>2561</v>
      </c>
    </row>
    <row r="176" spans="5:5" ht="409.5">
      <c r="E176" s="15" t="s">
        <v>547</v>
      </c>
    </row>
    <row r="177" spans="1:16" ht="12.75">
      <c r="A177" s="7">
        <v>51</v>
      </c>
      <c s="7" t="s">
        <v>46</v>
      </c>
      <c s="7" t="s">
        <v>2562</v>
      </c>
      <c s="7" t="s">
        <v>58</v>
      </c>
      <c s="7" t="s">
        <v>2563</v>
      </c>
      <c s="7" t="s">
        <v>117</v>
      </c>
      <c s="10">
        <v>274.55</v>
      </c>
      <c s="14"/>
      <c s="13">
        <f>ROUND((H177*G177),2)</f>
      </c>
      <c r="O177">
        <f>rekapitulace!H8</f>
      </c>
      <c>
        <f>O177/100*I177</f>
      </c>
    </row>
    <row r="178" spans="5:5" ht="38.25">
      <c r="E178" s="15" t="s">
        <v>2556</v>
      </c>
    </row>
    <row r="179" spans="5:5" ht="140.25">
      <c r="E179" s="15" t="s">
        <v>2564</v>
      </c>
    </row>
    <row r="180" spans="1:16" ht="12.75">
      <c r="A180" s="7">
        <v>52</v>
      </c>
      <c s="7" t="s">
        <v>46</v>
      </c>
      <c s="7" t="s">
        <v>556</v>
      </c>
      <c s="7" t="s">
        <v>58</v>
      </c>
      <c s="7" t="s">
        <v>2565</v>
      </c>
      <c s="7" t="s">
        <v>117</v>
      </c>
      <c s="10">
        <v>274.55</v>
      </c>
      <c s="14"/>
      <c s="13">
        <f>ROUND((H180*G180),2)</f>
      </c>
      <c r="O180">
        <f>rekapitulace!H8</f>
      </c>
      <c>
        <f>O180/100*I180</f>
      </c>
    </row>
    <row r="181" spans="5:5" ht="38.25">
      <c r="E181" s="15" t="s">
        <v>2556</v>
      </c>
    </row>
    <row r="182" spans="5:5" ht="165.75">
      <c r="E182" s="15" t="s">
        <v>559</v>
      </c>
    </row>
    <row r="183" spans="1:16" ht="12.75" customHeight="1">
      <c r="A183" s="16"/>
      <c s="16"/>
      <c s="16" t="s">
        <v>39</v>
      </c>
      <c s="16"/>
      <c s="16" t="s">
        <v>510</v>
      </c>
      <c s="16"/>
      <c s="16"/>
      <c s="16"/>
      <c s="16">
        <f>SUM(I168:I182)</f>
      </c>
      <c r="P183">
        <f>ROUND(SUM(P168:P182),2)</f>
      </c>
    </row>
    <row r="185" spans="1:9" ht="12.75" customHeight="1">
      <c r="A185" s="9"/>
      <c s="9"/>
      <c s="9" t="s">
        <v>41</v>
      </c>
      <c s="9"/>
      <c s="9" t="s">
        <v>276</v>
      </c>
      <c s="9"/>
      <c s="11"/>
      <c s="9"/>
      <c s="11"/>
    </row>
    <row r="186" spans="1:16" ht="12.75">
      <c r="A186" s="7">
        <v>53</v>
      </c>
      <c s="7" t="s">
        <v>46</v>
      </c>
      <c s="7" t="s">
        <v>2390</v>
      </c>
      <c s="7" t="s">
        <v>58</v>
      </c>
      <c s="7" t="s">
        <v>2566</v>
      </c>
      <c s="7" t="s">
        <v>117</v>
      </c>
      <c s="10">
        <v>124.8</v>
      </c>
      <c s="14"/>
      <c s="13">
        <f>ROUND((H186*G186),2)</f>
      </c>
      <c r="O186">
        <f>rekapitulace!H8</f>
      </c>
      <c>
        <f>O186/100*I186</f>
      </c>
    </row>
    <row r="187" spans="5:5" ht="191.25">
      <c r="E187" s="15" t="s">
        <v>2567</v>
      </c>
    </row>
    <row r="188" spans="5:5" ht="409.5">
      <c r="E188" s="15" t="s">
        <v>2393</v>
      </c>
    </row>
    <row r="189" spans="1:16" ht="12.75">
      <c r="A189" s="7">
        <v>54</v>
      </c>
      <c s="7" t="s">
        <v>46</v>
      </c>
      <c s="7" t="s">
        <v>2568</v>
      </c>
      <c s="7" t="s">
        <v>58</v>
      </c>
      <c s="7" t="s">
        <v>2569</v>
      </c>
      <c s="7" t="s">
        <v>117</v>
      </c>
      <c s="10">
        <v>339.9</v>
      </c>
      <c s="14"/>
      <c s="13">
        <f>ROUND((H189*G189),2)</f>
      </c>
      <c r="O189">
        <f>rekapitulace!H8</f>
      </c>
      <c>
        <f>O189/100*I189</f>
      </c>
    </row>
    <row r="190" spans="5:5" ht="63.75">
      <c r="E190" s="15" t="s">
        <v>2570</v>
      </c>
    </row>
    <row r="191" spans="5:5" ht="409.5">
      <c r="E191" s="15" t="s">
        <v>2397</v>
      </c>
    </row>
    <row r="192" spans="1:16" ht="12.75">
      <c r="A192" s="7">
        <v>55</v>
      </c>
      <c s="7" t="s">
        <v>46</v>
      </c>
      <c s="7" t="s">
        <v>2571</v>
      </c>
      <c s="7" t="s">
        <v>58</v>
      </c>
      <c s="7" t="s">
        <v>2572</v>
      </c>
      <c s="7" t="s">
        <v>117</v>
      </c>
      <c s="10">
        <v>37.57</v>
      </c>
      <c s="14"/>
      <c s="13">
        <f>ROUND((H192*G192),2)</f>
      </c>
      <c r="O192">
        <f>rekapitulace!H8</f>
      </c>
      <c>
        <f>O192/100*I192</f>
      </c>
    </row>
    <row r="193" spans="5:5" ht="51">
      <c r="E193" s="15" t="s">
        <v>2573</v>
      </c>
    </row>
    <row r="194" spans="5:5" ht="140.25">
      <c r="E194" s="15" t="s">
        <v>2401</v>
      </c>
    </row>
    <row r="195" spans="1:16" ht="12.75">
      <c r="A195" s="7">
        <v>56</v>
      </c>
      <c s="7" t="s">
        <v>46</v>
      </c>
      <c s="7" t="s">
        <v>2402</v>
      </c>
      <c s="7" t="s">
        <v>58</v>
      </c>
      <c s="7" t="s">
        <v>2574</v>
      </c>
      <c s="7" t="s">
        <v>117</v>
      </c>
      <c s="10">
        <v>551.36</v>
      </c>
      <c s="14"/>
      <c s="13">
        <f>ROUND((H195*G195),2)</f>
      </c>
      <c r="O195">
        <f>rekapitulace!H8</f>
      </c>
      <c>
        <f>O195/100*I195</f>
      </c>
    </row>
    <row r="196" spans="5:5" ht="267.75">
      <c r="E196" s="15" t="s">
        <v>2575</v>
      </c>
    </row>
    <row r="197" spans="5:5" ht="140.25">
      <c r="E197" s="15" t="s">
        <v>2401</v>
      </c>
    </row>
    <row r="198" spans="1:16" ht="12.75">
      <c r="A198" s="7">
        <v>57</v>
      </c>
      <c s="7" t="s">
        <v>46</v>
      </c>
      <c s="7" t="s">
        <v>2405</v>
      </c>
      <c s="7" t="s">
        <v>58</v>
      </c>
      <c s="7" t="s">
        <v>2576</v>
      </c>
      <c s="7" t="s">
        <v>117</v>
      </c>
      <c s="10">
        <v>57.72</v>
      </c>
      <c s="14"/>
      <c s="13">
        <f>ROUND((H198*G198),2)</f>
      </c>
      <c r="O198">
        <f>rekapitulace!H8</f>
      </c>
      <c>
        <f>O198/100*I198</f>
      </c>
    </row>
    <row r="199" spans="5:5" ht="280.5">
      <c r="E199" s="15" t="s">
        <v>2577</v>
      </c>
    </row>
    <row r="200" spans="5:5" ht="395.25">
      <c r="E200" s="15" t="s">
        <v>2408</v>
      </c>
    </row>
    <row r="201" spans="1:16" ht="12.75">
      <c r="A201" s="7">
        <v>58</v>
      </c>
      <c s="7" t="s">
        <v>46</v>
      </c>
      <c s="7" t="s">
        <v>2578</v>
      </c>
      <c s="7" t="s">
        <v>58</v>
      </c>
      <c s="7" t="s">
        <v>2579</v>
      </c>
      <c s="7" t="s">
        <v>117</v>
      </c>
      <c s="10">
        <v>22.5</v>
      </c>
      <c s="14"/>
      <c s="13">
        <f>ROUND((H201*G201),2)</f>
      </c>
      <c r="O201">
        <f>rekapitulace!H8</f>
      </c>
      <c>
        <f>O201/100*I201</f>
      </c>
    </row>
    <row r="202" spans="5:5" ht="76.5">
      <c r="E202" s="15" t="s">
        <v>2580</v>
      </c>
    </row>
    <row r="203" spans="5:5" ht="395.25">
      <c r="E203" s="15" t="s">
        <v>2408</v>
      </c>
    </row>
    <row r="204" spans="1:16" ht="12.75" customHeight="1">
      <c r="A204" s="16"/>
      <c s="16"/>
      <c s="16" t="s">
        <v>41</v>
      </c>
      <c s="16"/>
      <c s="16" t="s">
        <v>276</v>
      </c>
      <c s="16"/>
      <c s="16"/>
      <c s="16"/>
      <c s="16">
        <f>SUM(I186:I203)</f>
      </c>
      <c r="P204">
        <f>ROUND(SUM(P186:P203),2)</f>
      </c>
    </row>
    <row r="206" spans="1:9" ht="12.75" customHeight="1">
      <c r="A206" s="9"/>
      <c s="9"/>
      <c s="9" t="s">
        <v>42</v>
      </c>
      <c s="9"/>
      <c s="9" t="s">
        <v>200</v>
      </c>
      <c s="9"/>
      <c s="11"/>
      <c s="9"/>
      <c s="11"/>
    </row>
    <row r="207" spans="1:16" ht="12.75">
      <c r="A207" s="7">
        <v>59</v>
      </c>
      <c s="7" t="s">
        <v>46</v>
      </c>
      <c s="7" t="s">
        <v>2412</v>
      </c>
      <c s="7" t="s">
        <v>58</v>
      </c>
      <c s="7" t="s">
        <v>2581</v>
      </c>
      <c s="7" t="s">
        <v>207</v>
      </c>
      <c s="10">
        <v>22</v>
      </c>
      <c s="14"/>
      <c s="13">
        <f>ROUND((H207*G207),2)</f>
      </c>
      <c r="O207">
        <f>rekapitulace!H8</f>
      </c>
      <c>
        <f>O207/100*I207</f>
      </c>
    </row>
    <row r="208" spans="5:5" ht="140.25">
      <c r="E208" s="15" t="s">
        <v>2582</v>
      </c>
    </row>
    <row r="209" spans="5:5" ht="409.5">
      <c r="E209" s="15" t="s">
        <v>1349</v>
      </c>
    </row>
    <row r="210" spans="1:16" ht="12.75">
      <c r="A210" s="7">
        <v>60</v>
      </c>
      <c s="7" t="s">
        <v>46</v>
      </c>
      <c s="7" t="s">
        <v>2583</v>
      </c>
      <c s="7" t="s">
        <v>58</v>
      </c>
      <c s="7" t="s">
        <v>2584</v>
      </c>
      <c s="7" t="s">
        <v>207</v>
      </c>
      <c s="10">
        <v>1</v>
      </c>
      <c s="14"/>
      <c s="13">
        <f>ROUND((H210*G210),2)</f>
      </c>
      <c r="O210">
        <f>rekapitulace!H8</f>
      </c>
      <c>
        <f>O210/100*I210</f>
      </c>
    </row>
    <row r="211" spans="5:5" ht="140.25">
      <c r="E211" s="15" t="s">
        <v>2585</v>
      </c>
    </row>
    <row r="212" spans="5:5" ht="409.5">
      <c r="E212" s="15" t="s">
        <v>2586</v>
      </c>
    </row>
    <row r="213" spans="1:16" ht="12.75">
      <c r="A213" s="7">
        <v>61</v>
      </c>
      <c s="7" t="s">
        <v>46</v>
      </c>
      <c s="7" t="s">
        <v>2587</v>
      </c>
      <c s="7" t="s">
        <v>58</v>
      </c>
      <c s="7" t="s">
        <v>2588</v>
      </c>
      <c s="7" t="s">
        <v>207</v>
      </c>
      <c s="10">
        <v>29</v>
      </c>
      <c s="14"/>
      <c s="13">
        <f>ROUND((H213*G213),2)</f>
      </c>
      <c r="O213">
        <f>rekapitulace!H8</f>
      </c>
      <c>
        <f>O213/100*I213</f>
      </c>
    </row>
    <row r="214" spans="5:5" ht="191.25">
      <c r="E214" s="15" t="s">
        <v>2589</v>
      </c>
    </row>
    <row r="215" spans="5:5" ht="409.5">
      <c r="E215" s="15" t="s">
        <v>2590</v>
      </c>
    </row>
    <row r="216" spans="1:16" ht="12.75">
      <c r="A216" s="7">
        <v>62</v>
      </c>
      <c s="7" t="s">
        <v>46</v>
      </c>
      <c s="7" t="s">
        <v>2591</v>
      </c>
      <c s="7" t="s">
        <v>58</v>
      </c>
      <c s="7" t="s">
        <v>2592</v>
      </c>
      <c s="7" t="s">
        <v>207</v>
      </c>
      <c s="10">
        <v>3.6</v>
      </c>
      <c s="14"/>
      <c s="13">
        <f>ROUND((H216*G216),2)</f>
      </c>
      <c r="O216">
        <f>rekapitulace!H8</f>
      </c>
      <c>
        <f>O216/100*I216</f>
      </c>
    </row>
    <row r="217" spans="5:5" ht="25.5">
      <c r="E217" s="15" t="s">
        <v>2593</v>
      </c>
    </row>
    <row r="218" spans="5:5" ht="409.5">
      <c r="E218" s="15" t="s">
        <v>2590</v>
      </c>
    </row>
    <row r="219" spans="1:16" ht="12.75" customHeight="1">
      <c r="A219" s="16"/>
      <c s="16"/>
      <c s="16" t="s">
        <v>42</v>
      </c>
      <c s="16"/>
      <c s="16" t="s">
        <v>200</v>
      </c>
      <c s="16"/>
      <c s="16"/>
      <c s="16"/>
      <c s="16">
        <f>SUM(I207:I218)</f>
      </c>
      <c r="P219">
        <f>ROUND(SUM(P207:P218),2)</f>
      </c>
    </row>
    <row r="221" spans="1:9" ht="12.75" customHeight="1">
      <c r="A221" s="9"/>
      <c s="9"/>
      <c s="9" t="s">
        <v>43</v>
      </c>
      <c s="9"/>
      <c s="9" t="s">
        <v>204</v>
      </c>
      <c s="9"/>
      <c s="11"/>
      <c s="9"/>
      <c s="11"/>
    </row>
    <row r="222" spans="1:16" ht="12.75">
      <c r="A222" s="7">
        <v>63</v>
      </c>
      <c s="7" t="s">
        <v>46</v>
      </c>
      <c s="7" t="s">
        <v>2594</v>
      </c>
      <c s="7" t="s">
        <v>58</v>
      </c>
      <c s="7" t="s">
        <v>2595</v>
      </c>
      <c s="7" t="s">
        <v>207</v>
      </c>
      <c s="10">
        <v>90</v>
      </c>
      <c s="14"/>
      <c s="13">
        <f>ROUND((H222*G222),2)</f>
      </c>
      <c r="O222">
        <f>rekapitulace!H8</f>
      </c>
      <c>
        <f>O222/100*I222</f>
      </c>
    </row>
    <row r="223" spans="5:5" ht="38.25">
      <c r="E223" s="15" t="s">
        <v>2596</v>
      </c>
    </row>
    <row r="224" spans="5:5" ht="409.5">
      <c r="E224" s="15" t="s">
        <v>2597</v>
      </c>
    </row>
    <row r="225" spans="1:16" ht="12.75">
      <c r="A225" s="7">
        <v>64</v>
      </c>
      <c s="7" t="s">
        <v>46</v>
      </c>
      <c s="7" t="s">
        <v>650</v>
      </c>
      <c s="7" t="s">
        <v>58</v>
      </c>
      <c s="7" t="s">
        <v>2598</v>
      </c>
      <c s="7" t="s">
        <v>73</v>
      </c>
      <c s="10">
        <v>4</v>
      </c>
      <c s="14"/>
      <c s="13">
        <f>ROUND((H225*G225),2)</f>
      </c>
      <c r="O225">
        <f>rekapitulace!H8</f>
      </c>
      <c>
        <f>O225/100*I225</f>
      </c>
    </row>
    <row r="226" spans="5:5" ht="25.5">
      <c r="E226" s="15" t="s">
        <v>2240</v>
      </c>
    </row>
    <row r="227" spans="5:5" ht="255">
      <c r="E227" s="15" t="s">
        <v>649</v>
      </c>
    </row>
    <row r="228" spans="1:16" ht="12.75">
      <c r="A228" s="7">
        <v>65</v>
      </c>
      <c s="7" t="s">
        <v>46</v>
      </c>
      <c s="7" t="s">
        <v>2425</v>
      </c>
      <c s="7" t="s">
        <v>58</v>
      </c>
      <c s="7" t="s">
        <v>2599</v>
      </c>
      <c s="7" t="s">
        <v>73</v>
      </c>
      <c s="10">
        <v>14</v>
      </c>
      <c s="14"/>
      <c s="13">
        <f>ROUND((H228*G228),2)</f>
      </c>
      <c r="O228">
        <f>rekapitulace!H8</f>
      </c>
      <c>
        <f>O228/100*I228</f>
      </c>
    </row>
    <row r="229" spans="5:5" ht="140.25">
      <c r="E229" s="15" t="s">
        <v>2600</v>
      </c>
    </row>
    <row r="230" spans="5:5" ht="204">
      <c r="E230" s="15" t="s">
        <v>2427</v>
      </c>
    </row>
    <row r="231" spans="1:16" ht="12.75">
      <c r="A231" s="7">
        <v>66</v>
      </c>
      <c s="7" t="s">
        <v>46</v>
      </c>
      <c s="7" t="s">
        <v>2171</v>
      </c>
      <c s="7" t="s">
        <v>58</v>
      </c>
      <c s="7" t="s">
        <v>2601</v>
      </c>
      <c s="7" t="s">
        <v>73</v>
      </c>
      <c s="10">
        <v>4</v>
      </c>
      <c s="14"/>
      <c s="13">
        <f>ROUND((H231*G231),2)</f>
      </c>
      <c r="O231">
        <f>rekapitulace!H8</f>
      </c>
      <c>
        <f>O231/100*I231</f>
      </c>
    </row>
    <row r="232" spans="5:5" ht="140.25">
      <c r="E232" s="15" t="s">
        <v>2602</v>
      </c>
    </row>
    <row r="233" spans="5:5" ht="165.75">
      <c r="E233" s="15" t="s">
        <v>2174</v>
      </c>
    </row>
    <row r="234" spans="1:16" ht="12.75">
      <c r="A234" s="7">
        <v>67</v>
      </c>
      <c s="7" t="s">
        <v>46</v>
      </c>
      <c s="7" t="s">
        <v>2603</v>
      </c>
      <c s="7" t="s">
        <v>58</v>
      </c>
      <c s="7" t="s">
        <v>2604</v>
      </c>
      <c s="7" t="s">
        <v>73</v>
      </c>
      <c s="10">
        <v>4</v>
      </c>
      <c s="14"/>
      <c s="13">
        <f>ROUND((H234*G234),2)</f>
      </c>
      <c r="O234">
        <f>rekapitulace!H8</f>
      </c>
      <c>
        <f>O234/100*I234</f>
      </c>
    </row>
    <row r="235" spans="5:5" ht="140.25">
      <c r="E235" s="15" t="s">
        <v>2602</v>
      </c>
    </row>
    <row r="236" spans="5:5" ht="102">
      <c r="E236" s="15" t="s">
        <v>2161</v>
      </c>
    </row>
    <row r="237" spans="1:16" ht="12.75">
      <c r="A237" s="7">
        <v>68</v>
      </c>
      <c s="7" t="s">
        <v>46</v>
      </c>
      <c s="7" t="s">
        <v>2428</v>
      </c>
      <c s="7" t="s">
        <v>58</v>
      </c>
      <c s="7" t="s">
        <v>2605</v>
      </c>
      <c s="7" t="s">
        <v>207</v>
      </c>
      <c s="10">
        <v>169.43</v>
      </c>
      <c s="14"/>
      <c s="13">
        <f>ROUND((H237*G237),2)</f>
      </c>
      <c r="O237">
        <f>rekapitulace!H8</f>
      </c>
      <c>
        <f>O237/100*I237</f>
      </c>
    </row>
    <row r="238" spans="5:5" ht="409.5">
      <c r="E238" s="15" t="s">
        <v>2606</v>
      </c>
    </row>
    <row r="239" spans="5:5" ht="255">
      <c r="E239" s="15" t="s">
        <v>1197</v>
      </c>
    </row>
    <row r="240" spans="1:16" ht="12.75">
      <c r="A240" s="7">
        <v>69</v>
      </c>
      <c s="7" t="s">
        <v>46</v>
      </c>
      <c s="7" t="s">
        <v>675</v>
      </c>
      <c s="7" t="s">
        <v>58</v>
      </c>
      <c s="7" t="s">
        <v>2607</v>
      </c>
      <c s="7" t="s">
        <v>207</v>
      </c>
      <c s="10">
        <v>16</v>
      </c>
      <c s="14"/>
      <c s="13">
        <f>ROUND((H240*G240),2)</f>
      </c>
      <c r="O240">
        <f>rekapitulace!H8</f>
      </c>
      <c>
        <f>O240/100*I240</f>
      </c>
    </row>
    <row r="241" spans="5:5" ht="318.75">
      <c r="E241" s="15" t="s">
        <v>2608</v>
      </c>
    </row>
    <row r="242" spans="5:5" ht="255">
      <c r="E242" s="15" t="s">
        <v>1197</v>
      </c>
    </row>
    <row r="243" spans="1:16" ht="12.75">
      <c r="A243" s="7">
        <v>70</v>
      </c>
      <c s="7" t="s">
        <v>46</v>
      </c>
      <c s="7" t="s">
        <v>2609</v>
      </c>
      <c s="7" t="s">
        <v>58</v>
      </c>
      <c s="7" t="s">
        <v>2610</v>
      </c>
      <c s="7" t="s">
        <v>207</v>
      </c>
      <c s="10">
        <v>155.4</v>
      </c>
      <c s="14"/>
      <c s="13">
        <f>ROUND((H243*G243),2)</f>
      </c>
      <c r="O243">
        <f>rekapitulace!H8</f>
      </c>
      <c>
        <f>O243/100*I243</f>
      </c>
    </row>
    <row r="244" spans="5:5" ht="165.75">
      <c r="E244" s="15" t="s">
        <v>2611</v>
      </c>
    </row>
    <row r="245" spans="5:5" ht="140.25">
      <c r="E245" s="15" t="s">
        <v>693</v>
      </c>
    </row>
    <row r="246" spans="1:16" ht="12.75">
      <c r="A246" s="7">
        <v>71</v>
      </c>
      <c s="7" t="s">
        <v>46</v>
      </c>
      <c s="7" t="s">
        <v>2612</v>
      </c>
      <c s="7" t="s">
        <v>58</v>
      </c>
      <c s="7" t="s">
        <v>2613</v>
      </c>
      <c s="7" t="s">
        <v>207</v>
      </c>
      <c s="10">
        <v>242.1</v>
      </c>
      <c s="14"/>
      <c s="13">
        <f>ROUND((H246*G246),2)</f>
      </c>
      <c r="O246">
        <f>rekapitulace!H8</f>
      </c>
      <c>
        <f>O246/100*I246</f>
      </c>
    </row>
    <row r="247" spans="5:5" ht="267.75">
      <c r="E247" s="15" t="s">
        <v>2614</v>
      </c>
    </row>
    <row r="248" spans="5:5" ht="242.25">
      <c r="E248" s="15" t="s">
        <v>697</v>
      </c>
    </row>
    <row r="249" spans="1:16" ht="12.75">
      <c r="A249" s="7">
        <v>72</v>
      </c>
      <c s="7" t="s">
        <v>46</v>
      </c>
      <c s="7" t="s">
        <v>698</v>
      </c>
      <c s="7" t="s">
        <v>58</v>
      </c>
      <c s="7" t="s">
        <v>2615</v>
      </c>
      <c s="7" t="s">
        <v>207</v>
      </c>
      <c s="10">
        <v>57.8</v>
      </c>
      <c s="14"/>
      <c s="13">
        <f>ROUND((H249*G249),2)</f>
      </c>
      <c r="O249">
        <f>rekapitulace!H8</f>
      </c>
      <c>
        <f>O249/100*I249</f>
      </c>
    </row>
    <row r="250" spans="5:5" ht="25.5">
      <c r="E250" s="15" t="s">
        <v>2616</v>
      </c>
    </row>
    <row r="251" spans="5:5" ht="204">
      <c r="E251" s="15" t="s">
        <v>700</v>
      </c>
    </row>
    <row r="252" spans="1:16" ht="12.75">
      <c r="A252" s="7">
        <v>73</v>
      </c>
      <c s="7" t="s">
        <v>46</v>
      </c>
      <c s="7" t="s">
        <v>2617</v>
      </c>
      <c s="7" t="s">
        <v>58</v>
      </c>
      <c s="7" t="s">
        <v>2618</v>
      </c>
      <c s="7" t="s">
        <v>207</v>
      </c>
      <c s="10">
        <v>23.2</v>
      </c>
      <c s="14"/>
      <c s="13">
        <f>ROUND((H252*G252),2)</f>
      </c>
      <c r="O252">
        <f>rekapitulace!H8</f>
      </c>
      <c>
        <f>O252/100*I252</f>
      </c>
    </row>
    <row r="253" spans="5:5" ht="140.25">
      <c r="E253" s="15" t="s">
        <v>2619</v>
      </c>
    </row>
    <row r="254" spans="5:5" ht="409.5">
      <c r="E254" s="15" t="s">
        <v>2620</v>
      </c>
    </row>
    <row r="255" spans="1:16" ht="12.75">
      <c r="A255" s="7">
        <v>74</v>
      </c>
      <c s="7" t="s">
        <v>46</v>
      </c>
      <c s="7" t="s">
        <v>2431</v>
      </c>
      <c s="7" t="s">
        <v>58</v>
      </c>
      <c s="7" t="s">
        <v>2621</v>
      </c>
      <c s="7" t="s">
        <v>73</v>
      </c>
      <c s="10">
        <v>1</v>
      </c>
      <c s="14"/>
      <c s="13">
        <f>ROUND((H255*G255),2)</f>
      </c>
      <c r="O255">
        <f>rekapitulace!H8</f>
      </c>
      <c>
        <f>O255/100*I255</f>
      </c>
    </row>
    <row r="256" spans="5:5" ht="25.5">
      <c r="E256" s="15" t="s">
        <v>50</v>
      </c>
    </row>
    <row r="257" spans="5:5" ht="409.5">
      <c r="E257" s="15" t="s">
        <v>2433</v>
      </c>
    </row>
    <row r="258" spans="1:16" ht="12.75">
      <c r="A258" s="7">
        <v>75</v>
      </c>
      <c s="7" t="s">
        <v>46</v>
      </c>
      <c s="7" t="s">
        <v>2622</v>
      </c>
      <c s="7" t="s">
        <v>58</v>
      </c>
      <c s="7" t="s">
        <v>2623</v>
      </c>
      <c s="7" t="s">
        <v>73</v>
      </c>
      <c s="10">
        <v>2</v>
      </c>
      <c s="14"/>
      <c s="13">
        <f>ROUND((H258*G258),2)</f>
      </c>
      <c r="O258">
        <f>rekapitulace!H8</f>
      </c>
      <c>
        <f>O258/100*I258</f>
      </c>
    </row>
    <row r="259" spans="5:5" ht="25.5">
      <c r="E259" s="15" t="s">
        <v>76</v>
      </c>
    </row>
    <row r="260" spans="5:5" ht="409.5">
      <c r="E260" s="15" t="s">
        <v>2624</v>
      </c>
    </row>
    <row r="261" spans="1:16" ht="12.75">
      <c r="A261" s="7">
        <v>76</v>
      </c>
      <c s="7" t="s">
        <v>46</v>
      </c>
      <c s="7" t="s">
        <v>2625</v>
      </c>
      <c s="7" t="s">
        <v>58</v>
      </c>
      <c s="7" t="s">
        <v>2626</v>
      </c>
      <c s="7" t="s">
        <v>73</v>
      </c>
      <c s="10">
        <v>6</v>
      </c>
      <c s="14"/>
      <c s="13">
        <f>ROUND((H261*G261),2)</f>
      </c>
      <c r="O261">
        <f>rekapitulace!H8</f>
      </c>
      <c>
        <f>O261/100*I261</f>
      </c>
    </row>
    <row r="262" spans="5:5" ht="204">
      <c r="E262" s="15" t="s">
        <v>2627</v>
      </c>
    </row>
    <row r="263" spans="5:5" ht="409.5">
      <c r="E263" s="15" t="s">
        <v>2628</v>
      </c>
    </row>
    <row r="264" spans="1:16" ht="12.75" customHeight="1">
      <c r="A264" s="16"/>
      <c s="16"/>
      <c s="16" t="s">
        <v>43</v>
      </c>
      <c s="16"/>
      <c s="16" t="s">
        <v>204</v>
      </c>
      <c s="16"/>
      <c s="16"/>
      <c s="16"/>
      <c s="16">
        <f>SUM(I222:I263)</f>
      </c>
      <c r="P264">
        <f>ROUND(SUM(P222:P263),2)</f>
      </c>
    </row>
    <row r="266" spans="1:16" ht="12.75" customHeight="1">
      <c r="A266" s="16"/>
      <c s="16"/>
      <c s="16"/>
      <c s="16"/>
      <c s="16" t="s">
        <v>105</v>
      </c>
      <c s="16"/>
      <c s="16"/>
      <c s="16"/>
      <c s="16">
        <f>+I27+I63+I87+I105+I165+I183+I204+I219+I264</f>
      </c>
      <c r="P266">
        <f>+P27+P63+P87+P105+P165+P183+P204+P219+P264</f>
      </c>
    </row>
    <row r="268" spans="1:9" ht="12.75" customHeight="1">
      <c r="A268" s="9" t="s">
        <v>106</v>
      </c>
      <c s="9"/>
      <c s="9"/>
      <c s="9"/>
      <c s="9"/>
      <c s="9"/>
      <c s="9"/>
      <c s="9"/>
      <c s="9"/>
    </row>
    <row r="269" spans="1:9" ht="12.75" customHeight="1">
      <c r="A269" s="9"/>
      <c s="9"/>
      <c s="9"/>
      <c s="9"/>
      <c s="9" t="s">
        <v>107</v>
      </c>
      <c s="9"/>
      <c s="9"/>
      <c s="9"/>
      <c s="9"/>
    </row>
    <row r="270" spans="1:16" ht="12.75" customHeight="1">
      <c r="A270" s="16"/>
      <c s="16"/>
      <c s="16"/>
      <c s="16"/>
      <c s="16" t="s">
        <v>108</v>
      </c>
      <c s="16"/>
      <c s="16"/>
      <c s="16"/>
      <c s="16">
        <v>0</v>
      </c>
      <c r="P270">
        <v>0</v>
      </c>
    </row>
    <row r="271" spans="1:9" ht="12.75" customHeight="1">
      <c r="A271" s="16"/>
      <c s="16"/>
      <c s="16"/>
      <c s="16"/>
      <c s="16" t="s">
        <v>109</v>
      </c>
      <c s="16"/>
      <c s="16"/>
      <c s="16"/>
      <c s="16"/>
    </row>
    <row r="272" spans="1:16" ht="12.75" customHeight="1">
      <c r="A272" s="16"/>
      <c s="16"/>
      <c s="16"/>
      <c s="16"/>
      <c s="16" t="s">
        <v>110</v>
      </c>
      <c s="16"/>
      <c s="16"/>
      <c s="16"/>
      <c s="16">
        <v>0</v>
      </c>
      <c r="P272">
        <v>0</v>
      </c>
    </row>
    <row r="273" spans="1:16" ht="12.75" customHeight="1">
      <c r="A273" s="16"/>
      <c s="16"/>
      <c s="16"/>
      <c s="16"/>
      <c s="16" t="s">
        <v>111</v>
      </c>
      <c s="16"/>
      <c s="16"/>
      <c s="16"/>
      <c s="16">
        <f>I270+I272</f>
      </c>
      <c r="P273">
        <f>P270+P272</f>
      </c>
    </row>
    <row r="275" spans="1:16" ht="12.75" customHeight="1">
      <c r="A275" s="16"/>
      <c s="16"/>
      <c s="16"/>
      <c s="16"/>
      <c s="16" t="s">
        <v>111</v>
      </c>
      <c s="16"/>
      <c s="16"/>
      <c s="16"/>
      <c s="16">
        <f>I266+I273</f>
      </c>
      <c r="P275">
        <f>P266+P273</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47.xml><?xml version="1.0" encoding="utf-8"?>
<worksheet xmlns="http://schemas.openxmlformats.org/spreadsheetml/2006/main" xmlns:r="http://schemas.openxmlformats.org/officeDocument/2006/relationships">
  <sheetPr>
    <pageSetUpPr fitToPage="1"/>
  </sheetPr>
  <dimension ref="A1:P47"/>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2629</v>
      </c>
      <c s="5"/>
      <c s="5" t="s">
        <v>2630</v>
      </c>
    </row>
    <row r="6" spans="1:5" ht="12.75" customHeight="1">
      <c r="A6" t="s">
        <v>17</v>
      </c>
      <c r="C6" s="5" t="s">
        <v>2629</v>
      </c>
      <c s="5"/>
      <c s="5" t="s">
        <v>2630</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165</v>
      </c>
      <c s="7" t="s">
        <v>36</v>
      </c>
      <c s="7" t="s">
        <v>2631</v>
      </c>
      <c s="7" t="s">
        <v>167</v>
      </c>
      <c s="10">
        <v>72</v>
      </c>
      <c s="14"/>
      <c s="13">
        <f>ROUND((H12*G12),2)</f>
      </c>
      <c r="O12">
        <f>rekapitulace!H8</f>
      </c>
      <c>
        <f>O12/100*I12</f>
      </c>
    </row>
    <row r="13" spans="5:5" ht="38.25">
      <c r="E13" s="15" t="s">
        <v>2632</v>
      </c>
    </row>
    <row r="14" spans="5:5" ht="153">
      <c r="E14" s="15" t="s">
        <v>169</v>
      </c>
    </row>
    <row r="15" spans="1:16" ht="12.75">
      <c r="A15" s="7">
        <v>2</v>
      </c>
      <c s="7" t="s">
        <v>46</v>
      </c>
      <c s="7" t="s">
        <v>165</v>
      </c>
      <c s="7" t="s">
        <v>38</v>
      </c>
      <c s="7" t="s">
        <v>2633</v>
      </c>
      <c s="7" t="s">
        <v>167</v>
      </c>
      <c s="10">
        <v>73.93</v>
      </c>
      <c s="14"/>
      <c s="13">
        <f>ROUND((H15*G15),2)</f>
      </c>
      <c r="O15">
        <f>rekapitulace!H8</f>
      </c>
      <c>
        <f>O15/100*I15</f>
      </c>
    </row>
    <row r="16" spans="5:5" ht="369.75">
      <c r="E16" s="15" t="s">
        <v>2634</v>
      </c>
    </row>
    <row r="17" spans="5:5" ht="153">
      <c r="E17" s="15" t="s">
        <v>169</v>
      </c>
    </row>
    <row r="18" spans="1:16" ht="12.75" customHeight="1">
      <c r="A18" s="16"/>
      <c s="16"/>
      <c s="16" t="s">
        <v>45</v>
      </c>
      <c s="16"/>
      <c s="16" t="s">
        <v>44</v>
      </c>
      <c s="16"/>
      <c s="16"/>
      <c s="16"/>
      <c s="16">
        <f>SUM(I12:I17)</f>
      </c>
      <c r="P18">
        <f>ROUND(SUM(P12:P17),2)</f>
      </c>
    </row>
    <row r="20" spans="1:9" ht="12.75" customHeight="1">
      <c r="A20" s="9"/>
      <c s="9"/>
      <c s="9" t="s">
        <v>25</v>
      </c>
      <c s="9"/>
      <c s="9" t="s">
        <v>114</v>
      </c>
      <c s="9"/>
      <c s="11"/>
      <c s="9"/>
      <c s="11"/>
    </row>
    <row r="21" spans="1:16" ht="12.75">
      <c r="A21" s="7">
        <v>3</v>
      </c>
      <c s="7" t="s">
        <v>46</v>
      </c>
      <c s="7" t="s">
        <v>2635</v>
      </c>
      <c s="7" t="s">
        <v>58</v>
      </c>
      <c s="7" t="s">
        <v>2636</v>
      </c>
      <c s="7" t="s">
        <v>130</v>
      </c>
      <c s="10">
        <v>36</v>
      </c>
      <c s="14"/>
      <c s="13">
        <f>ROUND((H21*G21),2)</f>
      </c>
      <c r="O21">
        <f>rekapitulace!H8</f>
      </c>
      <c>
        <f>O21/100*I21</f>
      </c>
    </row>
    <row r="22" spans="5:5" ht="38.25">
      <c r="E22" s="15" t="s">
        <v>2637</v>
      </c>
    </row>
    <row r="23" spans="5:5" ht="409.5">
      <c r="E23" s="15" t="s">
        <v>176</v>
      </c>
    </row>
    <row r="24" spans="1:16" ht="12.75">
      <c r="A24" s="7">
        <v>4</v>
      </c>
      <c s="7" t="s">
        <v>46</v>
      </c>
      <c s="7" t="s">
        <v>793</v>
      </c>
      <c s="7" t="s">
        <v>58</v>
      </c>
      <c s="7" t="s">
        <v>2638</v>
      </c>
      <c s="7" t="s">
        <v>130</v>
      </c>
      <c s="10">
        <v>28</v>
      </c>
      <c s="14"/>
      <c s="13">
        <f>ROUND((H24*G24),2)</f>
      </c>
      <c r="O24">
        <f>rekapitulace!H8</f>
      </c>
      <c>
        <f>O24/100*I24</f>
      </c>
    </row>
    <row r="25" spans="5:5" ht="38.25">
      <c r="E25" s="15" t="s">
        <v>2639</v>
      </c>
    </row>
    <row r="26" spans="5:5" ht="409.5">
      <c r="E26" s="15" t="s">
        <v>1112</v>
      </c>
    </row>
    <row r="27" spans="1:16" ht="12.75" customHeight="1">
      <c r="A27" s="16"/>
      <c s="16"/>
      <c s="16" t="s">
        <v>25</v>
      </c>
      <c s="16"/>
      <c s="16" t="s">
        <v>114</v>
      </c>
      <c s="16"/>
      <c s="16"/>
      <c s="16"/>
      <c s="16">
        <f>SUM(I21:I26)</f>
      </c>
      <c r="P27">
        <f>ROUND(SUM(P21:P26),2)</f>
      </c>
    </row>
    <row r="29" spans="1:9" ht="12.75" customHeight="1">
      <c r="A29" s="9"/>
      <c s="9"/>
      <c s="9" t="s">
        <v>43</v>
      </c>
      <c s="9"/>
      <c s="9" t="s">
        <v>204</v>
      </c>
      <c s="9"/>
      <c s="11"/>
      <c s="9"/>
      <c s="11"/>
    </row>
    <row r="30" spans="1:16" ht="12.75">
      <c r="A30" s="7">
        <v>5</v>
      </c>
      <c s="7" t="s">
        <v>46</v>
      </c>
      <c s="7" t="s">
        <v>1034</v>
      </c>
      <c s="7" t="s">
        <v>58</v>
      </c>
      <c s="7" t="s">
        <v>2640</v>
      </c>
      <c s="7" t="s">
        <v>130</v>
      </c>
      <c s="10">
        <v>26.4</v>
      </c>
      <c s="14"/>
      <c s="13">
        <f>ROUND((H30*G30),2)</f>
      </c>
      <c r="O30">
        <f>rekapitulace!H8</f>
      </c>
      <c>
        <f>O30/100*I30</f>
      </c>
    </row>
    <row r="31" spans="5:5" ht="178.5">
      <c r="E31" s="15" t="s">
        <v>2641</v>
      </c>
    </row>
    <row r="32" spans="5:5" ht="409.5">
      <c r="E32" s="15" t="s">
        <v>714</v>
      </c>
    </row>
    <row r="33" spans="1:16" ht="12.75">
      <c r="A33" s="7">
        <v>6</v>
      </c>
      <c s="7" t="s">
        <v>46</v>
      </c>
      <c s="7" t="s">
        <v>2642</v>
      </c>
      <c s="7" t="s">
        <v>58</v>
      </c>
      <c s="7" t="s">
        <v>2643</v>
      </c>
      <c s="7" t="s">
        <v>207</v>
      </c>
      <c s="10">
        <v>6.1</v>
      </c>
      <c s="14"/>
      <c s="13">
        <f>ROUND((H33*G33),2)</f>
      </c>
      <c r="O33">
        <f>rekapitulace!H8</f>
      </c>
      <c>
        <f>O33/100*I33</f>
      </c>
    </row>
    <row r="34" spans="5:5" ht="38.25">
      <c r="E34" s="15" t="s">
        <v>2644</v>
      </c>
    </row>
    <row r="35" spans="5:5" ht="409.5">
      <c r="E35" s="15" t="s">
        <v>1040</v>
      </c>
    </row>
    <row r="36" spans="1:16" ht="12.75" customHeight="1">
      <c r="A36" s="16"/>
      <c s="16"/>
      <c s="16" t="s">
        <v>43</v>
      </c>
      <c s="16"/>
      <c s="16" t="s">
        <v>204</v>
      </c>
      <c s="16"/>
      <c s="16"/>
      <c s="16"/>
      <c s="16">
        <f>SUM(I30:I35)</f>
      </c>
      <c r="P36">
        <f>ROUND(SUM(P30:P35),2)</f>
      </c>
    </row>
    <row r="38" spans="1:16" ht="12.75" customHeight="1">
      <c r="A38" s="16"/>
      <c s="16"/>
      <c s="16"/>
      <c s="16"/>
      <c s="16" t="s">
        <v>105</v>
      </c>
      <c s="16"/>
      <c s="16"/>
      <c s="16"/>
      <c s="16">
        <f>+I18+I27+I36</f>
      </c>
      <c r="P38">
        <f>+P18+P27+P36</f>
      </c>
    </row>
    <row r="40" spans="1:9" ht="12.75" customHeight="1">
      <c r="A40" s="9" t="s">
        <v>106</v>
      </c>
      <c s="9"/>
      <c s="9"/>
      <c s="9"/>
      <c s="9"/>
      <c s="9"/>
      <c s="9"/>
      <c s="9"/>
      <c s="9"/>
    </row>
    <row r="41" spans="1:9" ht="12.75" customHeight="1">
      <c r="A41" s="9"/>
      <c s="9"/>
      <c s="9"/>
      <c s="9"/>
      <c s="9" t="s">
        <v>107</v>
      </c>
      <c s="9"/>
      <c s="9"/>
      <c s="9"/>
      <c s="9"/>
    </row>
    <row r="42" spans="1:16" ht="12.75" customHeight="1">
      <c r="A42" s="16"/>
      <c s="16"/>
      <c s="16"/>
      <c s="16"/>
      <c s="16" t="s">
        <v>108</v>
      </c>
      <c s="16"/>
      <c s="16"/>
      <c s="16"/>
      <c s="16">
        <v>0</v>
      </c>
      <c r="P42">
        <v>0</v>
      </c>
    </row>
    <row r="43" spans="1:9" ht="12.75" customHeight="1">
      <c r="A43" s="16"/>
      <c s="16"/>
      <c s="16"/>
      <c s="16"/>
      <c s="16" t="s">
        <v>109</v>
      </c>
      <c s="16"/>
      <c s="16"/>
      <c s="16"/>
      <c s="16"/>
    </row>
    <row r="44" spans="1:16" ht="12.75" customHeight="1">
      <c r="A44" s="16"/>
      <c s="16"/>
      <c s="16"/>
      <c s="16"/>
      <c s="16" t="s">
        <v>110</v>
      </c>
      <c s="16"/>
      <c s="16"/>
      <c s="16"/>
      <c s="16">
        <v>0</v>
      </c>
      <c r="P44">
        <v>0</v>
      </c>
    </row>
    <row r="45" spans="1:16" ht="12.75" customHeight="1">
      <c r="A45" s="16"/>
      <c s="16"/>
      <c s="16"/>
      <c s="16"/>
      <c s="16" t="s">
        <v>111</v>
      </c>
      <c s="16"/>
      <c s="16"/>
      <c s="16"/>
      <c s="16">
        <f>I42+I44</f>
      </c>
      <c r="P45">
        <f>P42+P44</f>
      </c>
    </row>
    <row r="47" spans="1:16" ht="12.75" customHeight="1">
      <c r="A47" s="16"/>
      <c s="16"/>
      <c s="16"/>
      <c s="16"/>
      <c s="16" t="s">
        <v>111</v>
      </c>
      <c s="16"/>
      <c s="16"/>
      <c s="16"/>
      <c s="16">
        <f>I38+I45</f>
      </c>
      <c r="P47">
        <f>P38+P45</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48.xml><?xml version="1.0" encoding="utf-8"?>
<worksheet xmlns="http://schemas.openxmlformats.org/spreadsheetml/2006/main" xmlns:r="http://schemas.openxmlformats.org/officeDocument/2006/relationships">
  <sheetPr>
    <pageSetUpPr fitToPage="1"/>
  </sheetPr>
  <dimension ref="A1:P164"/>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2645</v>
      </c>
      <c s="5"/>
      <c s="5" t="s">
        <v>2646</v>
      </c>
    </row>
    <row r="6" spans="1:5" ht="12.75" customHeight="1">
      <c r="A6" t="s">
        <v>17</v>
      </c>
      <c r="C6" s="5" t="s">
        <v>2645</v>
      </c>
      <c s="5"/>
      <c s="5" t="s">
        <v>2646</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165</v>
      </c>
      <c s="7" t="s">
        <v>25</v>
      </c>
      <c s="7" t="s">
        <v>2647</v>
      </c>
      <c s="7" t="s">
        <v>167</v>
      </c>
      <c s="10">
        <v>1287.766</v>
      </c>
      <c s="14"/>
      <c s="13">
        <f>ROUND((H12*G12),2)</f>
      </c>
      <c r="O12">
        <f>rekapitulace!H8</f>
      </c>
      <c>
        <f>O12/100*I12</f>
      </c>
    </row>
    <row r="13" spans="5:5" ht="242.25">
      <c r="E13" s="15" t="s">
        <v>2648</v>
      </c>
    </row>
    <row r="14" spans="5:5" ht="153">
      <c r="E14" s="15" t="s">
        <v>169</v>
      </c>
    </row>
    <row r="15" spans="1:16" ht="12.75" customHeight="1">
      <c r="A15" s="16"/>
      <c s="16"/>
      <c s="16" t="s">
        <v>45</v>
      </c>
      <c s="16"/>
      <c s="16" t="s">
        <v>44</v>
      </c>
      <c s="16"/>
      <c s="16"/>
      <c s="16"/>
      <c s="16">
        <f>SUM(I12:I14)</f>
      </c>
      <c r="P15">
        <f>ROUND(SUM(P12:P14),2)</f>
      </c>
    </row>
    <row r="17" spans="1:9" ht="12.75" customHeight="1">
      <c r="A17" s="9"/>
      <c s="9"/>
      <c s="9" t="s">
        <v>25</v>
      </c>
      <c s="9"/>
      <c s="9" t="s">
        <v>114</v>
      </c>
      <c s="9"/>
      <c s="11"/>
      <c s="9"/>
      <c s="11"/>
    </row>
    <row r="18" spans="1:16" ht="12.75">
      <c r="A18" s="7">
        <v>2</v>
      </c>
      <c s="7" t="s">
        <v>46</v>
      </c>
      <c s="7" t="s">
        <v>142</v>
      </c>
      <c s="7" t="s">
        <v>25</v>
      </c>
      <c s="7" t="s">
        <v>2649</v>
      </c>
      <c s="7" t="s">
        <v>130</v>
      </c>
      <c s="10">
        <v>1880.837</v>
      </c>
      <c s="14"/>
      <c s="13">
        <f>ROUND((H18*G18),2)</f>
      </c>
      <c r="O18">
        <f>rekapitulace!H8</f>
      </c>
      <c>
        <f>O18/100*I18</f>
      </c>
    </row>
    <row r="19" spans="5:5" ht="51">
      <c r="E19" s="15" t="s">
        <v>2650</v>
      </c>
    </row>
    <row r="20" spans="5:5" ht="409.5">
      <c r="E20" s="15" t="s">
        <v>145</v>
      </c>
    </row>
    <row r="21" spans="1:16" ht="12.75">
      <c r="A21" s="7">
        <v>3</v>
      </c>
      <c s="7" t="s">
        <v>46</v>
      </c>
      <c s="7" t="s">
        <v>142</v>
      </c>
      <c s="7" t="s">
        <v>36</v>
      </c>
      <c s="7" t="s">
        <v>2651</v>
      </c>
      <c s="7" t="s">
        <v>130</v>
      </c>
      <c s="10">
        <v>18</v>
      </c>
      <c s="14"/>
      <c s="13">
        <f>ROUND((H21*G21),2)</f>
      </c>
      <c r="O21">
        <f>rekapitulace!H8</f>
      </c>
      <c>
        <f>O21/100*I21</f>
      </c>
    </row>
    <row r="22" spans="5:5" ht="63.75">
      <c r="E22" s="15" t="s">
        <v>2652</v>
      </c>
    </row>
    <row r="23" spans="5:5" ht="409.5">
      <c r="E23" s="15" t="s">
        <v>145</v>
      </c>
    </row>
    <row r="24" spans="1:16" ht="12.75">
      <c r="A24" s="7">
        <v>4</v>
      </c>
      <c s="7" t="s">
        <v>46</v>
      </c>
      <c s="7" t="s">
        <v>2653</v>
      </c>
      <c s="7" t="s">
        <v>58</v>
      </c>
      <c s="7" t="s">
        <v>2654</v>
      </c>
      <c s="7" t="s">
        <v>130</v>
      </c>
      <c s="10">
        <v>2524.72</v>
      </c>
      <c s="14"/>
      <c s="13">
        <f>ROUND((H24*G24),2)</f>
      </c>
      <c r="O24">
        <f>rekapitulace!H8</f>
      </c>
      <c>
        <f>O24/100*I24</f>
      </c>
    </row>
    <row r="25" spans="5:5" ht="409.5">
      <c r="E25" s="15" t="s">
        <v>2655</v>
      </c>
    </row>
    <row r="26" spans="5:5" ht="409.5">
      <c r="E26" s="15" t="s">
        <v>176</v>
      </c>
    </row>
    <row r="27" spans="1:16" ht="12.75">
      <c r="A27" s="7">
        <v>5</v>
      </c>
      <c s="7" t="s">
        <v>46</v>
      </c>
      <c s="7" t="s">
        <v>397</v>
      </c>
      <c s="7" t="s">
        <v>58</v>
      </c>
      <c s="7" t="s">
        <v>2656</v>
      </c>
      <c s="7" t="s">
        <v>130</v>
      </c>
      <c s="10">
        <v>1880.837</v>
      </c>
      <c s="14"/>
      <c s="13">
        <f>ROUND((H27*G27),2)</f>
      </c>
      <c r="O27">
        <f>rekapitulace!H8</f>
      </c>
      <c>
        <f>O27/100*I27</f>
      </c>
    </row>
    <row r="28" spans="5:5" ht="51">
      <c r="E28" s="15" t="s">
        <v>2650</v>
      </c>
    </row>
    <row r="29" spans="5:5" ht="409.5">
      <c r="E29" s="15" t="s">
        <v>1103</v>
      </c>
    </row>
    <row r="30" spans="1:16" ht="12.75">
      <c r="A30" s="7">
        <v>6</v>
      </c>
      <c s="7" t="s">
        <v>46</v>
      </c>
      <c s="7" t="s">
        <v>183</v>
      </c>
      <c s="7" t="s">
        <v>58</v>
      </c>
      <c s="7" t="s">
        <v>2657</v>
      </c>
      <c s="7" t="s">
        <v>130</v>
      </c>
      <c s="10">
        <v>1880.836</v>
      </c>
      <c s="14"/>
      <c s="13">
        <f>ROUND((H30*G30),2)</f>
      </c>
      <c r="O30">
        <f>rekapitulace!H8</f>
      </c>
      <c>
        <f>O30/100*I30</f>
      </c>
    </row>
    <row r="31" spans="5:5" ht="409.5">
      <c r="E31" s="15" t="s">
        <v>2658</v>
      </c>
    </row>
    <row r="32" spans="5:5" ht="409.5">
      <c r="E32" s="15" t="s">
        <v>186</v>
      </c>
    </row>
    <row r="33" spans="1:16" ht="12.75">
      <c r="A33" s="7">
        <v>7</v>
      </c>
      <c s="7" t="s">
        <v>46</v>
      </c>
      <c s="7" t="s">
        <v>435</v>
      </c>
      <c s="7" t="s">
        <v>58</v>
      </c>
      <c s="7" t="s">
        <v>2659</v>
      </c>
      <c s="7" t="s">
        <v>117</v>
      </c>
      <c s="10">
        <v>120</v>
      </c>
      <c s="14"/>
      <c s="13">
        <f>ROUND((H33*G33),2)</f>
      </c>
      <c r="O33">
        <f>rekapitulace!H8</f>
      </c>
      <c>
        <f>O33/100*I33</f>
      </c>
    </row>
    <row r="34" spans="5:5" ht="63.75">
      <c r="E34" s="15" t="s">
        <v>2660</v>
      </c>
    </row>
    <row r="35" spans="5:5" ht="204">
      <c r="E35" s="15" t="s">
        <v>1119</v>
      </c>
    </row>
    <row r="36" spans="1:16" ht="12.75" customHeight="1">
      <c r="A36" s="16"/>
      <c s="16"/>
      <c s="16" t="s">
        <v>25</v>
      </c>
      <c s="16"/>
      <c s="16" t="s">
        <v>114</v>
      </c>
      <c s="16"/>
      <c s="16"/>
      <c s="16"/>
      <c s="16">
        <f>SUM(I18:I35)</f>
      </c>
      <c r="P36">
        <f>ROUND(SUM(P18:P35),2)</f>
      </c>
    </row>
    <row r="38" spans="1:9" ht="12.75" customHeight="1">
      <c r="A38" s="9"/>
      <c s="9"/>
      <c s="9" t="s">
        <v>36</v>
      </c>
      <c s="9"/>
      <c s="9" t="s">
        <v>241</v>
      </c>
      <c s="9"/>
      <c s="11"/>
      <c s="9"/>
      <c s="11"/>
    </row>
    <row r="39" spans="1:16" ht="12.75">
      <c r="A39" s="7">
        <v>8</v>
      </c>
      <c s="7" t="s">
        <v>46</v>
      </c>
      <c s="7" t="s">
        <v>2482</v>
      </c>
      <c s="7" t="s">
        <v>25</v>
      </c>
      <c s="7" t="s">
        <v>2661</v>
      </c>
      <c s="7" t="s">
        <v>130</v>
      </c>
      <c s="10">
        <v>4.32</v>
      </c>
      <c s="14"/>
      <c s="13">
        <f>ROUND((H39*G39),2)</f>
      </c>
      <c r="O39">
        <f>rekapitulace!H8</f>
      </c>
      <c>
        <f>O39/100*I39</f>
      </c>
    </row>
    <row r="40" spans="5:5" ht="38.25">
      <c r="E40" s="15" t="s">
        <v>2662</v>
      </c>
    </row>
    <row r="41" spans="5:5" ht="409.5">
      <c r="E41" s="15" t="s">
        <v>2322</v>
      </c>
    </row>
    <row r="42" spans="1:16" ht="12.75">
      <c r="A42" s="7">
        <v>9</v>
      </c>
      <c s="7" t="s">
        <v>46</v>
      </c>
      <c s="7" t="s">
        <v>2482</v>
      </c>
      <c s="7" t="s">
        <v>36</v>
      </c>
      <c s="7" t="s">
        <v>2663</v>
      </c>
      <c s="7" t="s">
        <v>130</v>
      </c>
      <c s="10">
        <v>22.563</v>
      </c>
      <c s="14"/>
      <c s="13">
        <f>ROUND((H42*G42),2)</f>
      </c>
      <c r="O42">
        <f>rekapitulace!H8</f>
      </c>
      <c>
        <f>O42/100*I42</f>
      </c>
    </row>
    <row r="43" spans="5:5" ht="38.25">
      <c r="E43" s="15" t="s">
        <v>2664</v>
      </c>
    </row>
    <row r="44" spans="5:5" ht="409.5">
      <c r="E44" s="15" t="s">
        <v>2322</v>
      </c>
    </row>
    <row r="45" spans="1:16" ht="12.75">
      <c r="A45" s="7">
        <v>10</v>
      </c>
      <c s="7" t="s">
        <v>46</v>
      </c>
      <c s="7" t="s">
        <v>2482</v>
      </c>
      <c s="7" t="s">
        <v>37</v>
      </c>
      <c s="7" t="s">
        <v>2665</v>
      </c>
      <c s="7" t="s">
        <v>130</v>
      </c>
      <c s="10">
        <v>22.563</v>
      </c>
      <c s="14"/>
      <c s="13">
        <f>ROUND((H45*G45),2)</f>
      </c>
      <c r="O45">
        <f>rekapitulace!H8</f>
      </c>
      <c>
        <f>O45/100*I45</f>
      </c>
    </row>
    <row r="46" spans="5:5" ht="38.25">
      <c r="E46" s="15" t="s">
        <v>2664</v>
      </c>
    </row>
    <row r="47" spans="5:5" ht="409.5">
      <c r="E47" s="15" t="s">
        <v>2322</v>
      </c>
    </row>
    <row r="48" spans="1:16" ht="12.75">
      <c r="A48" s="7">
        <v>11</v>
      </c>
      <c s="7" t="s">
        <v>46</v>
      </c>
      <c s="7" t="s">
        <v>835</v>
      </c>
      <c s="7" t="s">
        <v>25</v>
      </c>
      <c s="7" t="s">
        <v>2666</v>
      </c>
      <c s="7" t="s">
        <v>167</v>
      </c>
      <c s="10">
        <v>1.512</v>
      </c>
      <c s="14"/>
      <c s="13">
        <f>ROUND((H48*G48),2)</f>
      </c>
      <c r="O48">
        <f>rekapitulace!H8</f>
      </c>
      <c>
        <f>O48/100*I48</f>
      </c>
    </row>
    <row r="49" spans="5:5" ht="51">
      <c r="E49" s="15" t="s">
        <v>2667</v>
      </c>
    </row>
    <row r="50" spans="5:5" ht="409.5">
      <c r="E50" s="15" t="s">
        <v>1128</v>
      </c>
    </row>
    <row r="51" spans="1:16" ht="12.75">
      <c r="A51" s="7">
        <v>12</v>
      </c>
      <c s="7" t="s">
        <v>46</v>
      </c>
      <c s="7" t="s">
        <v>835</v>
      </c>
      <c s="7" t="s">
        <v>36</v>
      </c>
      <c s="7" t="s">
        <v>2668</v>
      </c>
      <c s="7" t="s">
        <v>167</v>
      </c>
      <c s="10">
        <v>3.159</v>
      </c>
      <c s="14"/>
      <c s="13">
        <f>ROUND((H51*G51),2)</f>
      </c>
      <c r="O51">
        <f>rekapitulace!H8</f>
      </c>
      <c>
        <f>O51/100*I51</f>
      </c>
    </row>
    <row r="52" spans="5:5" ht="51">
      <c r="E52" s="15" t="s">
        <v>2669</v>
      </c>
    </row>
    <row r="53" spans="5:5" ht="409.5">
      <c r="E53" s="15" t="s">
        <v>1128</v>
      </c>
    </row>
    <row r="54" spans="1:16" ht="12.75">
      <c r="A54" s="7">
        <v>13</v>
      </c>
      <c s="7" t="s">
        <v>46</v>
      </c>
      <c s="7" t="s">
        <v>835</v>
      </c>
      <c s="7" t="s">
        <v>37</v>
      </c>
      <c s="7" t="s">
        <v>2670</v>
      </c>
      <c s="7" t="s">
        <v>167</v>
      </c>
      <c s="10">
        <v>3.61</v>
      </c>
      <c s="14"/>
      <c s="13">
        <f>ROUND((H54*G54),2)</f>
      </c>
      <c r="O54">
        <f>rekapitulace!H8</f>
      </c>
      <c>
        <f>O54/100*I54</f>
      </c>
    </row>
    <row r="55" spans="5:5" ht="51">
      <c r="E55" s="15" t="s">
        <v>2671</v>
      </c>
    </row>
    <row r="56" spans="5:5" ht="409.5">
      <c r="E56" s="15" t="s">
        <v>1128</v>
      </c>
    </row>
    <row r="57" spans="1:16" ht="12.75" customHeight="1">
      <c r="A57" s="16"/>
      <c s="16"/>
      <c s="16" t="s">
        <v>36</v>
      </c>
      <c s="16"/>
      <c s="16" t="s">
        <v>241</v>
      </c>
      <c s="16"/>
      <c s="16"/>
      <c s="16"/>
      <c s="16">
        <f>SUM(I39:I56)</f>
      </c>
      <c r="P57">
        <f>ROUND(SUM(P39:P56),2)</f>
      </c>
    </row>
    <row r="59" spans="1:9" ht="12.75" customHeight="1">
      <c r="A59" s="9"/>
      <c s="9"/>
      <c s="9" t="s">
        <v>37</v>
      </c>
      <c s="9"/>
      <c s="9" t="s">
        <v>187</v>
      </c>
      <c s="9"/>
      <c s="11"/>
      <c s="9"/>
      <c s="11"/>
    </row>
    <row r="60" spans="1:16" ht="12.75">
      <c r="A60" s="7">
        <v>14</v>
      </c>
      <c s="7" t="s">
        <v>46</v>
      </c>
      <c s="7" t="s">
        <v>2337</v>
      </c>
      <c s="7" t="s">
        <v>58</v>
      </c>
      <c s="7" t="s">
        <v>2495</v>
      </c>
      <c s="7" t="s">
        <v>130</v>
      </c>
      <c s="10">
        <v>1.8</v>
      </c>
      <c s="14"/>
      <c s="13">
        <f>ROUND((H60*G60),2)</f>
      </c>
      <c r="O60">
        <f>rekapitulace!H8</f>
      </c>
      <c>
        <f>O60/100*I60</f>
      </c>
    </row>
    <row r="61" spans="5:5" ht="38.25">
      <c r="E61" s="15" t="s">
        <v>2672</v>
      </c>
    </row>
    <row r="62" spans="5:5" ht="409.5">
      <c r="E62" s="15" t="s">
        <v>2340</v>
      </c>
    </row>
    <row r="63" spans="1:16" ht="12.75">
      <c r="A63" s="7">
        <v>15</v>
      </c>
      <c s="7" t="s">
        <v>46</v>
      </c>
      <c s="7" t="s">
        <v>846</v>
      </c>
      <c s="7" t="s">
        <v>58</v>
      </c>
      <c s="7" t="s">
        <v>2497</v>
      </c>
      <c s="7" t="s">
        <v>167</v>
      </c>
      <c s="10">
        <v>0.288</v>
      </c>
      <c s="14"/>
      <c s="13">
        <f>ROUND((H63*G63),2)</f>
      </c>
      <c r="O63">
        <f>rekapitulace!H8</f>
      </c>
      <c>
        <f>O63/100*I63</f>
      </c>
    </row>
    <row r="64" spans="5:5" ht="51">
      <c r="E64" s="15" t="s">
        <v>2673</v>
      </c>
    </row>
    <row r="65" spans="5:5" ht="409.5">
      <c r="E65" s="15" t="s">
        <v>2343</v>
      </c>
    </row>
    <row r="66" spans="1:16" ht="12.75">
      <c r="A66" s="7">
        <v>16</v>
      </c>
      <c s="7" t="s">
        <v>46</v>
      </c>
      <c s="7" t="s">
        <v>2674</v>
      </c>
      <c s="7" t="s">
        <v>58</v>
      </c>
      <c s="7" t="s">
        <v>2675</v>
      </c>
      <c s="7" t="s">
        <v>130</v>
      </c>
      <c s="10">
        <v>17.58</v>
      </c>
      <c s="14"/>
      <c s="13">
        <f>ROUND((H66*G66),2)</f>
      </c>
      <c r="O66">
        <f>rekapitulace!H8</f>
      </c>
      <c>
        <f>O66/100*I66</f>
      </c>
    </row>
    <row r="67" spans="5:5" ht="38.25">
      <c r="E67" s="15" t="s">
        <v>2676</v>
      </c>
    </row>
    <row r="68" spans="5:5" ht="409.5">
      <c r="E68" s="15" t="s">
        <v>191</v>
      </c>
    </row>
    <row r="69" spans="1:16" ht="12.75">
      <c r="A69" s="7">
        <v>17</v>
      </c>
      <c s="7" t="s">
        <v>46</v>
      </c>
      <c s="7" t="s">
        <v>850</v>
      </c>
      <c s="7" t="s">
        <v>58</v>
      </c>
      <c s="7" t="s">
        <v>2677</v>
      </c>
      <c s="7" t="s">
        <v>167</v>
      </c>
      <c s="10">
        <v>2.461</v>
      </c>
      <c s="14"/>
      <c s="13">
        <f>ROUND((H69*G69),2)</f>
      </c>
      <c r="O69">
        <f>rekapitulace!H8</f>
      </c>
      <c>
        <f>O69/100*I69</f>
      </c>
    </row>
    <row r="70" spans="5:5" ht="51">
      <c r="E70" s="15" t="s">
        <v>2678</v>
      </c>
    </row>
    <row r="71" spans="5:5" ht="409.5">
      <c r="E71" s="15" t="s">
        <v>1128</v>
      </c>
    </row>
    <row r="72" spans="1:16" ht="12.75">
      <c r="A72" s="7">
        <v>18</v>
      </c>
      <c s="7" t="s">
        <v>46</v>
      </c>
      <c s="7" t="s">
        <v>2679</v>
      </c>
      <c s="7" t="s">
        <v>25</v>
      </c>
      <c s="7" t="s">
        <v>2680</v>
      </c>
      <c s="7" t="s">
        <v>130</v>
      </c>
      <c s="10">
        <v>59.861</v>
      </c>
      <c s="14"/>
      <c s="13">
        <f>ROUND((H72*G72),2)</f>
      </c>
      <c r="O72">
        <f>rekapitulace!H8</f>
      </c>
      <c>
        <f>O72/100*I72</f>
      </c>
    </row>
    <row r="73" spans="5:5" ht="51">
      <c r="E73" s="15" t="s">
        <v>2681</v>
      </c>
    </row>
    <row r="74" spans="5:5" ht="409.5">
      <c r="E74" s="15" t="s">
        <v>191</v>
      </c>
    </row>
    <row r="75" spans="1:16" ht="12.75">
      <c r="A75" s="7">
        <v>19</v>
      </c>
      <c s="7" t="s">
        <v>46</v>
      </c>
      <c s="7" t="s">
        <v>2679</v>
      </c>
      <c s="7" t="s">
        <v>36</v>
      </c>
      <c s="7" t="s">
        <v>2682</v>
      </c>
      <c s="7" t="s">
        <v>130</v>
      </c>
      <c s="10">
        <v>36.616</v>
      </c>
      <c s="14"/>
      <c s="13">
        <f>ROUND((H75*G75),2)</f>
      </c>
      <c r="O75">
        <f>rekapitulace!H8</f>
      </c>
      <c>
        <f>O75/100*I75</f>
      </c>
    </row>
    <row r="76" spans="5:5" ht="76.5">
      <c r="E76" s="15" t="s">
        <v>2683</v>
      </c>
    </row>
    <row r="77" spans="5:5" ht="409.5">
      <c r="E77" s="15" t="s">
        <v>191</v>
      </c>
    </row>
    <row r="78" spans="1:16" ht="12.75">
      <c r="A78" s="7">
        <v>20</v>
      </c>
      <c s="7" t="s">
        <v>46</v>
      </c>
      <c s="7" t="s">
        <v>2684</v>
      </c>
      <c s="7" t="s">
        <v>25</v>
      </c>
      <c s="7" t="s">
        <v>2685</v>
      </c>
      <c s="7" t="s">
        <v>167</v>
      </c>
      <c s="10">
        <v>8.381</v>
      </c>
      <c s="14"/>
      <c s="13">
        <f>ROUND((H78*G78),2)</f>
      </c>
      <c r="O78">
        <f>rekapitulace!H8</f>
      </c>
      <c>
        <f>O78/100*I78</f>
      </c>
    </row>
    <row r="79" spans="5:5" ht="63.75">
      <c r="E79" s="15" t="s">
        <v>2686</v>
      </c>
    </row>
    <row r="80" spans="5:5" ht="409.5">
      <c r="E80" s="15" t="s">
        <v>1128</v>
      </c>
    </row>
    <row r="81" spans="1:16" ht="12.75">
      <c r="A81" s="7">
        <v>21</v>
      </c>
      <c s="7" t="s">
        <v>46</v>
      </c>
      <c s="7" t="s">
        <v>2684</v>
      </c>
      <c s="7" t="s">
        <v>36</v>
      </c>
      <c s="7" t="s">
        <v>2687</v>
      </c>
      <c s="7" t="s">
        <v>167</v>
      </c>
      <c s="10">
        <v>5.859</v>
      </c>
      <c s="14"/>
      <c s="13">
        <f>ROUND((H81*G81),2)</f>
      </c>
      <c r="O81">
        <f>rekapitulace!H8</f>
      </c>
      <c>
        <f>O81/100*I81</f>
      </c>
    </row>
    <row r="82" spans="5:5" ht="38.25">
      <c r="E82" s="15" t="s">
        <v>2688</v>
      </c>
    </row>
    <row r="83" spans="5:5" ht="409.5">
      <c r="E83" s="15" t="s">
        <v>1128</v>
      </c>
    </row>
    <row r="84" spans="1:16" ht="12.75">
      <c r="A84" s="7">
        <v>22</v>
      </c>
      <c s="7" t="s">
        <v>46</v>
      </c>
      <c s="7" t="s">
        <v>2689</v>
      </c>
      <c s="7" t="s">
        <v>25</v>
      </c>
      <c s="7" t="s">
        <v>2690</v>
      </c>
      <c s="7" t="s">
        <v>130</v>
      </c>
      <c s="10">
        <v>107.706</v>
      </c>
      <c s="14"/>
      <c s="13">
        <f>ROUND((H84*G84),2)</f>
      </c>
      <c r="O84">
        <f>rekapitulace!H8</f>
      </c>
      <c>
        <f>O84/100*I84</f>
      </c>
    </row>
    <row r="85" spans="5:5" ht="293.25">
      <c r="E85" s="15" t="s">
        <v>2691</v>
      </c>
    </row>
    <row r="86" spans="5:5" ht="409.5">
      <c r="E86" s="15" t="s">
        <v>191</v>
      </c>
    </row>
    <row r="87" spans="1:16" ht="12.75">
      <c r="A87" s="7">
        <v>23</v>
      </c>
      <c s="7" t="s">
        <v>46</v>
      </c>
      <c s="7" t="s">
        <v>2689</v>
      </c>
      <c s="7" t="s">
        <v>36</v>
      </c>
      <c s="7" t="s">
        <v>2692</v>
      </c>
      <c s="7" t="s">
        <v>130</v>
      </c>
      <c s="10">
        <v>16.474</v>
      </c>
      <c s="14"/>
      <c s="13">
        <f>ROUND((H87*G87),2)</f>
      </c>
      <c r="O87">
        <f>rekapitulace!H8</f>
      </c>
      <c>
        <f>O87/100*I87</f>
      </c>
    </row>
    <row r="88" spans="5:5" ht="267.75">
      <c r="E88" s="15" t="s">
        <v>2693</v>
      </c>
    </row>
    <row r="89" spans="5:5" ht="409.5">
      <c r="E89" s="15" t="s">
        <v>191</v>
      </c>
    </row>
    <row r="90" spans="1:16" ht="12.75">
      <c r="A90" s="7">
        <v>24</v>
      </c>
      <c s="7" t="s">
        <v>46</v>
      </c>
      <c s="7" t="s">
        <v>2694</v>
      </c>
      <c s="7" t="s">
        <v>25</v>
      </c>
      <c s="7" t="s">
        <v>2695</v>
      </c>
      <c s="7" t="s">
        <v>167</v>
      </c>
      <c s="10">
        <v>19.387</v>
      </c>
      <c s="14"/>
      <c s="13">
        <f>ROUND((H90*G90),2)</f>
      </c>
      <c r="O90">
        <f>rekapitulace!H8</f>
      </c>
      <c>
        <f>O90/100*I90</f>
      </c>
    </row>
    <row r="91" spans="5:5" ht="293.25">
      <c r="E91" s="15" t="s">
        <v>2696</v>
      </c>
    </row>
    <row r="92" spans="5:5" ht="409.5">
      <c r="E92" s="15" t="s">
        <v>1128</v>
      </c>
    </row>
    <row r="93" spans="1:16" ht="12.75">
      <c r="A93" s="7">
        <v>25</v>
      </c>
      <c s="7" t="s">
        <v>46</v>
      </c>
      <c s="7" t="s">
        <v>2694</v>
      </c>
      <c s="7" t="s">
        <v>36</v>
      </c>
      <c s="7" t="s">
        <v>2697</v>
      </c>
      <c s="7" t="s">
        <v>167</v>
      </c>
      <c s="10">
        <v>2.636</v>
      </c>
      <c s="14"/>
      <c s="13">
        <f>ROUND((H93*G93),2)</f>
      </c>
      <c r="O93">
        <f>rekapitulace!H8</f>
      </c>
      <c>
        <f>O93/100*I93</f>
      </c>
    </row>
    <row r="94" spans="5:5" ht="280.5">
      <c r="E94" s="15" t="s">
        <v>2698</v>
      </c>
    </row>
    <row r="95" spans="5:5" ht="409.5">
      <c r="E95" s="15" t="s">
        <v>1128</v>
      </c>
    </row>
    <row r="96" spans="1:16" ht="12.75" customHeight="1">
      <c r="A96" s="16"/>
      <c s="16"/>
      <c s="16" t="s">
        <v>37</v>
      </c>
      <c s="16"/>
      <c s="16" t="s">
        <v>187</v>
      </c>
      <c s="16"/>
      <c s="16"/>
      <c s="16"/>
      <c s="16">
        <f>SUM(I60:I95)</f>
      </c>
      <c r="P96">
        <f>ROUND(SUM(P60:P95),2)</f>
      </c>
    </row>
    <row r="98" spans="1:9" ht="12.75" customHeight="1">
      <c r="A98" s="9"/>
      <c s="9"/>
      <c s="9" t="s">
        <v>38</v>
      </c>
      <c s="9"/>
      <c s="9" t="s">
        <v>192</v>
      </c>
      <c s="9"/>
      <c s="11"/>
      <c s="9"/>
      <c s="11"/>
    </row>
    <row r="99" spans="1:16" ht="12.75">
      <c r="A99" s="7">
        <v>26</v>
      </c>
      <c s="7" t="s">
        <v>46</v>
      </c>
      <c s="7" t="s">
        <v>193</v>
      </c>
      <c s="7" t="s">
        <v>58</v>
      </c>
      <c s="7" t="s">
        <v>2699</v>
      </c>
      <c s="7" t="s">
        <v>130</v>
      </c>
      <c s="10">
        <v>35.644</v>
      </c>
      <c s="14"/>
      <c s="13">
        <f>ROUND((H99*G99),2)</f>
      </c>
      <c r="O99">
        <f>rekapitulace!H8</f>
      </c>
      <c>
        <f>O99/100*I99</f>
      </c>
    </row>
    <row r="100" spans="5:5" ht="409.5">
      <c r="E100" s="15" t="s">
        <v>2700</v>
      </c>
    </row>
    <row r="101" spans="5:5" ht="409.5">
      <c r="E101" s="15" t="s">
        <v>191</v>
      </c>
    </row>
    <row r="102" spans="1:16" ht="12.75">
      <c r="A102" s="7">
        <v>27</v>
      </c>
      <c s="7" t="s">
        <v>46</v>
      </c>
      <c s="7" t="s">
        <v>2701</v>
      </c>
      <c s="7" t="s">
        <v>58</v>
      </c>
      <c s="7" t="s">
        <v>2702</v>
      </c>
      <c s="7" t="s">
        <v>130</v>
      </c>
      <c s="10">
        <v>16.3</v>
      </c>
      <c s="14"/>
      <c s="13">
        <f>ROUND((H102*G102),2)</f>
      </c>
      <c r="O102">
        <f>rekapitulace!H8</f>
      </c>
      <c>
        <f>O102/100*I102</f>
      </c>
    </row>
    <row r="103" spans="5:5" ht="76.5">
      <c r="E103" s="15" t="s">
        <v>2703</v>
      </c>
    </row>
    <row r="104" spans="5:5" ht="409.5">
      <c r="E104" s="15" t="s">
        <v>191</v>
      </c>
    </row>
    <row r="105" spans="1:16" ht="12.75">
      <c r="A105" s="7">
        <v>28</v>
      </c>
      <c s="7" t="s">
        <v>46</v>
      </c>
      <c s="7" t="s">
        <v>2704</v>
      </c>
      <c s="7" t="s">
        <v>58</v>
      </c>
      <c s="7" t="s">
        <v>2705</v>
      </c>
      <c s="7" t="s">
        <v>130</v>
      </c>
      <c s="10">
        <v>10.39</v>
      </c>
      <c s="14"/>
      <c s="13">
        <f>ROUND((H105*G105),2)</f>
      </c>
      <c r="O105">
        <f>rekapitulace!H8</f>
      </c>
      <c>
        <f>O105/100*I105</f>
      </c>
    </row>
    <row r="106" spans="5:5" ht="63.75">
      <c r="E106" s="15" t="s">
        <v>2706</v>
      </c>
    </row>
    <row r="107" spans="5:5" ht="409.5">
      <c r="E107" s="15" t="s">
        <v>2707</v>
      </c>
    </row>
    <row r="108" spans="1:16" ht="12.75">
      <c r="A108" s="7">
        <v>29</v>
      </c>
      <c s="7" t="s">
        <v>46</v>
      </c>
      <c s="7" t="s">
        <v>2708</v>
      </c>
      <c s="7" t="s">
        <v>58</v>
      </c>
      <c s="7" t="s">
        <v>2709</v>
      </c>
      <c s="7" t="s">
        <v>130</v>
      </c>
      <c s="10">
        <v>6</v>
      </c>
      <c s="14"/>
      <c s="13">
        <f>ROUND((H108*G108),2)</f>
      </c>
      <c r="O108">
        <f>rekapitulace!H8</f>
      </c>
      <c>
        <f>O108/100*I108</f>
      </c>
    </row>
    <row r="109" spans="5:5" ht="38.25">
      <c r="E109" s="15" t="s">
        <v>2710</v>
      </c>
    </row>
    <row r="110" spans="5:5" ht="369.75">
      <c r="E110" s="15" t="s">
        <v>2711</v>
      </c>
    </row>
    <row r="111" spans="1:16" ht="12.75">
      <c r="A111" s="7">
        <v>30</v>
      </c>
      <c s="7" t="s">
        <v>46</v>
      </c>
      <c s="7" t="s">
        <v>499</v>
      </c>
      <c s="7" t="s">
        <v>58</v>
      </c>
      <c s="7" t="s">
        <v>2712</v>
      </c>
      <c s="7" t="s">
        <v>130</v>
      </c>
      <c s="10">
        <v>16.3</v>
      </c>
      <c s="14"/>
      <c s="13">
        <f>ROUND((H111*G111),2)</f>
      </c>
      <c r="O111">
        <f>rekapitulace!H8</f>
      </c>
      <c>
        <f>O111/100*I111</f>
      </c>
    </row>
    <row r="112" spans="5:5" ht="76.5">
      <c r="E112" s="15" t="s">
        <v>2703</v>
      </c>
    </row>
    <row r="113" spans="5:5" ht="409.5">
      <c r="E113" s="15" t="s">
        <v>502</v>
      </c>
    </row>
    <row r="114" spans="1:16" ht="12.75" customHeight="1">
      <c r="A114" s="16"/>
      <c s="16"/>
      <c s="16" t="s">
        <v>38</v>
      </c>
      <c s="16"/>
      <c s="16" t="s">
        <v>192</v>
      </c>
      <c s="16"/>
      <c s="16"/>
      <c s="16"/>
      <c s="16">
        <f>SUM(I99:I113)</f>
      </c>
      <c r="P114">
        <f>ROUND(SUM(P99:P113),2)</f>
      </c>
    </row>
    <row r="116" spans="1:9" ht="12.75" customHeight="1">
      <c r="A116" s="9"/>
      <c s="9"/>
      <c s="9" t="s">
        <v>41</v>
      </c>
      <c s="9"/>
      <c s="9" t="s">
        <v>276</v>
      </c>
      <c s="9"/>
      <c s="11"/>
      <c s="9"/>
      <c s="11"/>
    </row>
    <row r="117" spans="1:16" ht="12.75">
      <c r="A117" s="7">
        <v>31</v>
      </c>
      <c s="7" t="s">
        <v>46</v>
      </c>
      <c s="7" t="s">
        <v>2390</v>
      </c>
      <c s="7" t="s">
        <v>58</v>
      </c>
      <c s="7" t="s">
        <v>2713</v>
      </c>
      <c s="7" t="s">
        <v>117</v>
      </c>
      <c s="10">
        <v>470.43</v>
      </c>
      <c s="14"/>
      <c s="13">
        <f>ROUND((H117*G117),2)</f>
      </c>
      <c r="O117">
        <f>rekapitulace!H8</f>
      </c>
      <c>
        <f>O117/100*I117</f>
      </c>
    </row>
    <row r="118" spans="5:5" ht="344.25">
      <c r="E118" s="15" t="s">
        <v>2714</v>
      </c>
    </row>
    <row r="119" spans="5:5" ht="409.5">
      <c r="E119" s="15" t="s">
        <v>2393</v>
      </c>
    </row>
    <row r="120" spans="1:16" ht="12.75">
      <c r="A120" s="7">
        <v>32</v>
      </c>
      <c s="7" t="s">
        <v>46</v>
      </c>
      <c s="7" t="s">
        <v>2715</v>
      </c>
      <c s="7" t="s">
        <v>58</v>
      </c>
      <c s="7" t="s">
        <v>2716</v>
      </c>
      <c s="7" t="s">
        <v>117</v>
      </c>
      <c s="10">
        <v>145.9</v>
      </c>
      <c s="14"/>
      <c s="13">
        <f>ROUND((H120*G120),2)</f>
      </c>
      <c r="O120">
        <f>rekapitulace!H8</f>
      </c>
      <c>
        <f>O120/100*I120</f>
      </c>
    </row>
    <row r="121" spans="5:5" ht="255">
      <c r="E121" s="15" t="s">
        <v>2717</v>
      </c>
    </row>
    <row r="122" spans="5:5" ht="409.5">
      <c r="E122" s="15" t="s">
        <v>2397</v>
      </c>
    </row>
    <row r="123" spans="1:16" ht="12.75">
      <c r="A123" s="7">
        <v>33</v>
      </c>
      <c s="7" t="s">
        <v>46</v>
      </c>
      <c s="7" t="s">
        <v>2402</v>
      </c>
      <c s="7" t="s">
        <v>58</v>
      </c>
      <c s="7" t="s">
        <v>2718</v>
      </c>
      <c s="7" t="s">
        <v>117</v>
      </c>
      <c s="10">
        <v>966.64</v>
      </c>
      <c s="14"/>
      <c s="13">
        <f>ROUND((H123*G123),2)</f>
      </c>
      <c r="O123">
        <f>rekapitulace!H8</f>
      </c>
      <c>
        <f>O123/100*I123</f>
      </c>
    </row>
    <row r="124" spans="5:5" ht="51">
      <c r="E124" s="15" t="s">
        <v>2719</v>
      </c>
    </row>
    <row r="125" spans="5:5" ht="140.25">
      <c r="E125" s="15" t="s">
        <v>2401</v>
      </c>
    </row>
    <row r="126" spans="1:16" ht="12.75" customHeight="1">
      <c r="A126" s="16"/>
      <c s="16"/>
      <c s="16" t="s">
        <v>41</v>
      </c>
      <c s="16"/>
      <c s="16" t="s">
        <v>276</v>
      </c>
      <c s="16"/>
      <c s="16"/>
      <c s="16"/>
      <c s="16">
        <f>SUM(I117:I125)</f>
      </c>
      <c r="P126">
        <f>ROUND(SUM(P117:P125),2)</f>
      </c>
    </row>
    <row r="128" spans="1:9" ht="12.75" customHeight="1">
      <c r="A128" s="9"/>
      <c s="9"/>
      <c s="9" t="s">
        <v>42</v>
      </c>
      <c s="9"/>
      <c s="9" t="s">
        <v>200</v>
      </c>
      <c s="9"/>
      <c s="11"/>
      <c s="9"/>
      <c s="11"/>
    </row>
    <row r="129" spans="1:16" ht="12.75">
      <c r="A129" s="7">
        <v>34</v>
      </c>
      <c s="7" t="s">
        <v>46</v>
      </c>
      <c s="7" t="s">
        <v>2720</v>
      </c>
      <c s="7" t="s">
        <v>25</v>
      </c>
      <c s="7" t="s">
        <v>2721</v>
      </c>
      <c s="7" t="s">
        <v>73</v>
      </c>
      <c s="10">
        <v>1</v>
      </c>
      <c s="14"/>
      <c s="13">
        <f>ROUND((H129*G129),2)</f>
      </c>
      <c r="O129">
        <f>rekapitulace!H8</f>
      </c>
      <c>
        <f>O129/100*I129</f>
      </c>
    </row>
    <row r="130" spans="5:5" ht="25.5">
      <c r="E130" s="15" t="s">
        <v>50</v>
      </c>
    </row>
    <row r="131" spans="5:5" ht="204">
      <c r="E131" s="15" t="s">
        <v>1352</v>
      </c>
    </row>
    <row r="132" spans="1:16" ht="12.75">
      <c r="A132" s="7">
        <v>35</v>
      </c>
      <c s="7" t="s">
        <v>46</v>
      </c>
      <c s="7" t="s">
        <v>2720</v>
      </c>
      <c s="7" t="s">
        <v>36</v>
      </c>
      <c s="7" t="s">
        <v>2722</v>
      </c>
      <c s="7" t="s">
        <v>73</v>
      </c>
      <c s="10">
        <v>1</v>
      </c>
      <c s="14"/>
      <c s="13">
        <f>ROUND((H132*G132),2)</f>
      </c>
      <c r="O132">
        <f>rekapitulace!H8</f>
      </c>
      <c>
        <f>O132/100*I132</f>
      </c>
    </row>
    <row r="133" spans="5:5" ht="25.5">
      <c r="E133" s="15" t="s">
        <v>50</v>
      </c>
    </row>
    <row r="134" spans="5:5" ht="204">
      <c r="E134" s="15" t="s">
        <v>1352</v>
      </c>
    </row>
    <row r="135" spans="1:16" ht="12.75">
      <c r="A135" s="7">
        <v>36</v>
      </c>
      <c s="7" t="s">
        <v>46</v>
      </c>
      <c s="7" t="s">
        <v>2723</v>
      </c>
      <c s="7" t="s">
        <v>58</v>
      </c>
      <c s="7" t="s">
        <v>2724</v>
      </c>
      <c s="7" t="s">
        <v>73</v>
      </c>
      <c s="10">
        <v>1</v>
      </c>
      <c s="14"/>
      <c s="13">
        <f>ROUND((H135*G135),2)</f>
      </c>
      <c r="O135">
        <f>rekapitulace!H8</f>
      </c>
      <c>
        <f>O135/100*I135</f>
      </c>
    </row>
    <row r="136" spans="5:5" ht="25.5">
      <c r="E136" s="15" t="s">
        <v>50</v>
      </c>
    </row>
    <row r="137" spans="5:5" ht="102">
      <c r="E137" s="15" t="s">
        <v>2725</v>
      </c>
    </row>
    <row r="138" spans="1:16" ht="12.75">
      <c r="A138" s="7">
        <v>37</v>
      </c>
      <c s="7" t="s">
        <v>46</v>
      </c>
      <c s="7" t="s">
        <v>2726</v>
      </c>
      <c s="7" t="s">
        <v>58</v>
      </c>
      <c s="7" t="s">
        <v>2727</v>
      </c>
      <c s="7" t="s">
        <v>73</v>
      </c>
      <c s="10">
        <v>12</v>
      </c>
      <c s="14"/>
      <c s="13">
        <f>ROUND((H138*G138),2)</f>
      </c>
      <c r="O138">
        <f>rekapitulace!H8</f>
      </c>
      <c>
        <f>O138/100*I138</f>
      </c>
    </row>
    <row r="139" spans="5:5" ht="25.5">
      <c r="E139" s="15" t="s">
        <v>2728</v>
      </c>
    </row>
    <row r="140" spans="5:5" ht="242.25">
      <c r="E140" s="15" t="s">
        <v>1961</v>
      </c>
    </row>
    <row r="141" spans="1:16" ht="12.75" customHeight="1">
      <c r="A141" s="16"/>
      <c s="16"/>
      <c s="16" t="s">
        <v>42</v>
      </c>
      <c s="16"/>
      <c s="16" t="s">
        <v>200</v>
      </c>
      <c s="16"/>
      <c s="16"/>
      <c s="16"/>
      <c s="16">
        <f>SUM(I129:I140)</f>
      </c>
      <c r="P141">
        <f>ROUND(SUM(P129:P140),2)</f>
      </c>
    </row>
    <row r="143" spans="1:9" ht="12.75" customHeight="1">
      <c r="A143" s="9"/>
      <c s="9"/>
      <c s="9" t="s">
        <v>43</v>
      </c>
      <c s="9"/>
      <c s="9" t="s">
        <v>204</v>
      </c>
      <c s="9"/>
      <c s="11"/>
      <c s="9"/>
      <c s="11"/>
    </row>
    <row r="144" spans="1:16" ht="12.75">
      <c r="A144" s="7">
        <v>38</v>
      </c>
      <c s="7" t="s">
        <v>46</v>
      </c>
      <c s="7" t="s">
        <v>2421</v>
      </c>
      <c s="7" t="s">
        <v>58</v>
      </c>
      <c s="7" t="s">
        <v>2729</v>
      </c>
      <c s="7" t="s">
        <v>207</v>
      </c>
      <c s="10">
        <v>60.5</v>
      </c>
      <c s="14"/>
      <c s="13">
        <f>ROUND((H144*G144),2)</f>
      </c>
      <c r="O144">
        <f>rekapitulace!H8</f>
      </c>
      <c>
        <f>O144/100*I144</f>
      </c>
    </row>
    <row r="145" spans="5:5" ht="63.75">
      <c r="E145" s="15" t="s">
        <v>2730</v>
      </c>
    </row>
    <row r="146" spans="5:5" ht="369.75">
      <c r="E146" s="15" t="s">
        <v>2424</v>
      </c>
    </row>
    <row r="147" spans="1:16" ht="12.75">
      <c r="A147" s="7">
        <v>39</v>
      </c>
      <c s="7" t="s">
        <v>46</v>
      </c>
      <c s="7" t="s">
        <v>2731</v>
      </c>
      <c s="7" t="s">
        <v>58</v>
      </c>
      <c s="7" t="s">
        <v>2732</v>
      </c>
      <c s="7" t="s">
        <v>117</v>
      </c>
      <c s="10">
        <v>23.79</v>
      </c>
      <c s="14"/>
      <c s="13">
        <f>ROUND((H147*G147),2)</f>
      </c>
      <c r="O147">
        <f>rekapitulace!H8</f>
      </c>
      <c>
        <f>O147/100*I147</f>
      </c>
    </row>
    <row r="148" spans="5:5" ht="38.25">
      <c r="E148" s="15" t="s">
        <v>2733</v>
      </c>
    </row>
    <row r="149" spans="5:5" ht="331.5">
      <c r="E149" s="15" t="s">
        <v>2734</v>
      </c>
    </row>
    <row r="150" spans="1:16" ht="12.75">
      <c r="A150" s="7">
        <v>40</v>
      </c>
      <c s="7" t="s">
        <v>46</v>
      </c>
      <c s="7" t="s">
        <v>701</v>
      </c>
      <c s="7" t="s">
        <v>58</v>
      </c>
      <c s="7" t="s">
        <v>2735</v>
      </c>
      <c s="7" t="s">
        <v>207</v>
      </c>
      <c s="10">
        <v>14</v>
      </c>
      <c s="14"/>
      <c s="13">
        <f>ROUND((H150*G150),2)</f>
      </c>
      <c r="O150">
        <f>rekapitulace!H8</f>
      </c>
      <c>
        <f>O150/100*I150</f>
      </c>
    </row>
    <row r="151" spans="5:5" ht="38.25">
      <c r="E151" s="15" t="s">
        <v>2736</v>
      </c>
    </row>
    <row r="152" spans="5:5" ht="409.5">
      <c r="E152" s="15" t="s">
        <v>704</v>
      </c>
    </row>
    <row r="153" spans="1:16" ht="12.75" customHeight="1">
      <c r="A153" s="16"/>
      <c s="16"/>
      <c s="16" t="s">
        <v>43</v>
      </c>
      <c s="16"/>
      <c s="16" t="s">
        <v>204</v>
      </c>
      <c s="16"/>
      <c s="16"/>
      <c s="16"/>
      <c s="16">
        <f>SUM(I144:I152)</f>
      </c>
      <c r="P153">
        <f>ROUND(SUM(P144:P152),2)</f>
      </c>
    </row>
    <row r="155" spans="1:16" ht="12.75" customHeight="1">
      <c r="A155" s="16"/>
      <c s="16"/>
      <c s="16"/>
      <c s="16"/>
      <c s="16" t="s">
        <v>105</v>
      </c>
      <c s="16"/>
      <c s="16"/>
      <c s="16"/>
      <c s="16">
        <f>+I15+I36+I57+I96+I114+I126+I141+I153</f>
      </c>
      <c r="P155">
        <f>+P15+P36+P57+P96+P114+P126+P141+P153</f>
      </c>
    </row>
    <row r="157" spans="1:9" ht="12.75" customHeight="1">
      <c r="A157" s="9" t="s">
        <v>106</v>
      </c>
      <c s="9"/>
      <c s="9"/>
      <c s="9"/>
      <c s="9"/>
      <c s="9"/>
      <c s="9"/>
      <c s="9"/>
      <c s="9"/>
    </row>
    <row r="158" spans="1:9" ht="12.75" customHeight="1">
      <c r="A158" s="9"/>
      <c s="9"/>
      <c s="9"/>
      <c s="9"/>
      <c s="9" t="s">
        <v>107</v>
      </c>
      <c s="9"/>
      <c s="9"/>
      <c s="9"/>
      <c s="9"/>
    </row>
    <row r="159" spans="1:16" ht="12.75" customHeight="1">
      <c r="A159" s="16"/>
      <c s="16"/>
      <c s="16"/>
      <c s="16"/>
      <c s="16" t="s">
        <v>108</v>
      </c>
      <c s="16"/>
      <c s="16"/>
      <c s="16"/>
      <c s="16">
        <v>0</v>
      </c>
      <c r="P159">
        <v>0</v>
      </c>
    </row>
    <row r="160" spans="1:9" ht="12.75" customHeight="1">
      <c r="A160" s="16"/>
      <c s="16"/>
      <c s="16"/>
      <c s="16"/>
      <c s="16" t="s">
        <v>109</v>
      </c>
      <c s="16"/>
      <c s="16"/>
      <c s="16"/>
      <c s="16"/>
    </row>
    <row r="161" spans="1:16" ht="12.75" customHeight="1">
      <c r="A161" s="16"/>
      <c s="16"/>
      <c s="16"/>
      <c s="16"/>
      <c s="16" t="s">
        <v>110</v>
      </c>
      <c s="16"/>
      <c s="16"/>
      <c s="16"/>
      <c s="16">
        <v>0</v>
      </c>
      <c r="P161">
        <v>0</v>
      </c>
    </row>
    <row r="162" spans="1:16" ht="12.75" customHeight="1">
      <c r="A162" s="16"/>
      <c s="16"/>
      <c s="16"/>
      <c s="16"/>
      <c s="16" t="s">
        <v>111</v>
      </c>
      <c s="16"/>
      <c s="16"/>
      <c s="16"/>
      <c s="16">
        <f>I159+I161</f>
      </c>
      <c r="P162">
        <f>P159+P161</f>
      </c>
    </row>
    <row r="164" spans="1:16" ht="12.75" customHeight="1">
      <c r="A164" s="16"/>
      <c s="16"/>
      <c s="16"/>
      <c s="16"/>
      <c s="16" t="s">
        <v>111</v>
      </c>
      <c s="16"/>
      <c s="16"/>
      <c s="16"/>
      <c s="16">
        <f>I155+I162</f>
      </c>
      <c r="P164">
        <f>P155+P162</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49.xml><?xml version="1.0" encoding="utf-8"?>
<worksheet xmlns="http://schemas.openxmlformats.org/spreadsheetml/2006/main" xmlns:r="http://schemas.openxmlformats.org/officeDocument/2006/relationships">
  <sheetPr>
    <pageSetUpPr fitToPage="1"/>
  </sheetPr>
  <dimension ref="A1:P206"/>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2737</v>
      </c>
      <c s="5"/>
      <c s="5" t="s">
        <v>2738</v>
      </c>
    </row>
    <row r="6" spans="1:5" ht="12.75" customHeight="1">
      <c r="A6" t="s">
        <v>17</v>
      </c>
      <c r="C6" s="5" t="s">
        <v>2737</v>
      </c>
      <c s="5"/>
      <c s="5" t="s">
        <v>2738</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165</v>
      </c>
      <c s="7" t="s">
        <v>25</v>
      </c>
      <c s="7" t="s">
        <v>717</v>
      </c>
      <c s="7" t="s">
        <v>167</v>
      </c>
      <c s="10">
        <v>98.784</v>
      </c>
      <c s="14"/>
      <c s="13">
        <f>ROUND((H12*G12),2)</f>
      </c>
      <c r="O12">
        <f>rekapitulace!H8</f>
      </c>
      <c>
        <f>O12/100*I12</f>
      </c>
    </row>
    <row r="13" spans="5:5" ht="114.75">
      <c r="E13" s="15" t="s">
        <v>2739</v>
      </c>
    </row>
    <row r="14" spans="5:5" ht="153">
      <c r="E14" s="15" t="s">
        <v>169</v>
      </c>
    </row>
    <row r="15" spans="1:16" ht="12.75">
      <c r="A15" s="7">
        <v>2</v>
      </c>
      <c s="7" t="s">
        <v>46</v>
      </c>
      <c s="7" t="s">
        <v>165</v>
      </c>
      <c s="7" t="s">
        <v>38</v>
      </c>
      <c s="7" t="s">
        <v>2633</v>
      </c>
      <c s="7" t="s">
        <v>167</v>
      </c>
      <c s="10">
        <v>11.55</v>
      </c>
      <c s="14"/>
      <c s="13">
        <f>ROUND((H15*G15),2)</f>
      </c>
      <c r="O15">
        <f>rekapitulace!H8</f>
      </c>
      <c>
        <f>O15/100*I15</f>
      </c>
    </row>
    <row r="16" spans="5:5" ht="63.75">
      <c r="E16" s="15" t="s">
        <v>2740</v>
      </c>
    </row>
    <row r="17" spans="5:5" ht="153">
      <c r="E17" s="15" t="s">
        <v>169</v>
      </c>
    </row>
    <row r="18" spans="1:16" ht="12.75">
      <c r="A18" s="7">
        <v>3</v>
      </c>
      <c s="7" t="s">
        <v>46</v>
      </c>
      <c s="7" t="s">
        <v>165</v>
      </c>
      <c s="7" t="s">
        <v>39</v>
      </c>
      <c s="7" t="s">
        <v>2647</v>
      </c>
      <c s="7" t="s">
        <v>167</v>
      </c>
      <c s="10">
        <v>1073.352</v>
      </c>
      <c s="14"/>
      <c s="13">
        <f>ROUND((H18*G18),2)</f>
      </c>
      <c r="O18">
        <f>rekapitulace!H8</f>
      </c>
      <c>
        <f>O18/100*I18</f>
      </c>
    </row>
    <row r="19" spans="5:5" ht="409.5">
      <c r="E19" s="15" t="s">
        <v>2741</v>
      </c>
    </row>
    <row r="20" spans="5:5" ht="153">
      <c r="E20" s="15" t="s">
        <v>169</v>
      </c>
    </row>
    <row r="21" spans="1:16" ht="12.75" customHeight="1">
      <c r="A21" s="16"/>
      <c s="16"/>
      <c s="16" t="s">
        <v>45</v>
      </c>
      <c s="16"/>
      <c s="16" t="s">
        <v>44</v>
      </c>
      <c s="16"/>
      <c s="16"/>
      <c s="16"/>
      <c s="16">
        <f>SUM(I12:I20)</f>
      </c>
      <c r="P21">
        <f>ROUND(SUM(P12:P20),2)</f>
      </c>
    </row>
    <row r="23" spans="1:9" ht="12.75" customHeight="1">
      <c r="A23" s="9"/>
      <c s="9"/>
      <c s="9" t="s">
        <v>25</v>
      </c>
      <c s="9"/>
      <c s="9" t="s">
        <v>114</v>
      </c>
      <c s="9"/>
      <c s="11"/>
      <c s="9"/>
      <c s="11"/>
    </row>
    <row r="24" spans="1:16" ht="12.75">
      <c r="A24" s="7">
        <v>4</v>
      </c>
      <c s="7" t="s">
        <v>46</v>
      </c>
      <c s="7" t="s">
        <v>315</v>
      </c>
      <c s="7" t="s">
        <v>58</v>
      </c>
      <c s="7" t="s">
        <v>2742</v>
      </c>
      <c s="7" t="s">
        <v>130</v>
      </c>
      <c s="10">
        <v>221.676</v>
      </c>
      <c s="14"/>
      <c s="13">
        <f>ROUND((H24*G24),2)</f>
      </c>
      <c r="O24">
        <f>rekapitulace!H8</f>
      </c>
      <c>
        <f>O24/100*I24</f>
      </c>
    </row>
    <row r="25" spans="5:5" ht="51">
      <c r="E25" s="15" t="s">
        <v>2743</v>
      </c>
    </row>
    <row r="26" spans="5:5" ht="409.5">
      <c r="E26" s="15" t="s">
        <v>1063</v>
      </c>
    </row>
    <row r="27" spans="1:16" ht="12.75">
      <c r="A27" s="7">
        <v>5</v>
      </c>
      <c s="7" t="s">
        <v>46</v>
      </c>
      <c s="7" t="s">
        <v>730</v>
      </c>
      <c s="7" t="s">
        <v>58</v>
      </c>
      <c s="7" t="s">
        <v>2744</v>
      </c>
      <c s="7" t="s">
        <v>130</v>
      </c>
      <c s="10">
        <v>41.16</v>
      </c>
      <c s="14"/>
      <c s="13">
        <f>ROUND((H27*G27),2)</f>
      </c>
      <c r="O27">
        <f>rekapitulace!H8</f>
      </c>
      <c>
        <f>O27/100*I27</f>
      </c>
    </row>
    <row r="28" spans="5:5" ht="63.75">
      <c r="E28" s="15" t="s">
        <v>2745</v>
      </c>
    </row>
    <row r="29" spans="5:5" ht="409.5">
      <c r="E29" s="15" t="s">
        <v>1063</v>
      </c>
    </row>
    <row r="30" spans="1:16" ht="12.75">
      <c r="A30" s="7">
        <v>6</v>
      </c>
      <c s="7" t="s">
        <v>46</v>
      </c>
      <c s="7" t="s">
        <v>142</v>
      </c>
      <c s="7" t="s">
        <v>25</v>
      </c>
      <c s="7" t="s">
        <v>2649</v>
      </c>
      <c s="7" t="s">
        <v>130</v>
      </c>
      <c s="10">
        <v>1921</v>
      </c>
      <c s="14"/>
      <c s="13">
        <f>ROUND((H30*G30),2)</f>
      </c>
      <c r="O30">
        <f>rekapitulace!H8</f>
      </c>
      <c>
        <f>O30/100*I30</f>
      </c>
    </row>
    <row r="31" spans="5:5" ht="102">
      <c r="E31" s="15" t="s">
        <v>2746</v>
      </c>
    </row>
    <row r="32" spans="5:5" ht="409.5">
      <c r="E32" s="15" t="s">
        <v>145</v>
      </c>
    </row>
    <row r="33" spans="1:16" ht="12.75">
      <c r="A33" s="7">
        <v>7</v>
      </c>
      <c s="7" t="s">
        <v>46</v>
      </c>
      <c s="7" t="s">
        <v>142</v>
      </c>
      <c s="7" t="s">
        <v>36</v>
      </c>
      <c s="7" t="s">
        <v>2651</v>
      </c>
      <c s="7" t="s">
        <v>130</v>
      </c>
      <c s="10">
        <v>217.35</v>
      </c>
      <c s="14"/>
      <c s="13">
        <f>ROUND((H33*G33),2)</f>
      </c>
      <c r="O33">
        <f>rekapitulace!H8</f>
      </c>
      <c>
        <f>O33/100*I33</f>
      </c>
    </row>
    <row r="34" spans="5:5" ht="63.75">
      <c r="E34" s="15" t="s">
        <v>2747</v>
      </c>
    </row>
    <row r="35" spans="5:5" ht="409.5">
      <c r="E35" s="15" t="s">
        <v>145</v>
      </c>
    </row>
    <row r="36" spans="1:16" ht="12.75">
      <c r="A36" s="7">
        <v>8</v>
      </c>
      <c s="7" t="s">
        <v>46</v>
      </c>
      <c s="7" t="s">
        <v>2653</v>
      </c>
      <c s="7" t="s">
        <v>58</v>
      </c>
      <c s="7" t="s">
        <v>2748</v>
      </c>
      <c s="7" t="s">
        <v>130</v>
      </c>
      <c s="10">
        <v>2236</v>
      </c>
      <c s="14"/>
      <c s="13">
        <f>ROUND((H36*G36),2)</f>
      </c>
      <c r="O36">
        <f>rekapitulace!H8</f>
      </c>
      <c>
        <f>O36/100*I36</f>
      </c>
    </row>
    <row r="37" spans="5:5" ht="102">
      <c r="E37" s="15" t="s">
        <v>2749</v>
      </c>
    </row>
    <row r="38" spans="5:5" ht="409.5">
      <c r="E38" s="15" t="s">
        <v>176</v>
      </c>
    </row>
    <row r="39" spans="1:16" ht="12.75">
      <c r="A39" s="7">
        <v>9</v>
      </c>
      <c s="7" t="s">
        <v>46</v>
      </c>
      <c s="7" t="s">
        <v>397</v>
      </c>
      <c s="7" t="s">
        <v>58</v>
      </c>
      <c s="7" t="s">
        <v>2656</v>
      </c>
      <c s="7" t="s">
        <v>130</v>
      </c>
      <c s="10">
        <v>1921</v>
      </c>
      <c s="14"/>
      <c s="13">
        <f>ROUND((H39*G39),2)</f>
      </c>
      <c r="O39">
        <f>rekapitulace!H8</f>
      </c>
      <c>
        <f>O39/100*I39</f>
      </c>
    </row>
    <row r="40" spans="5:5" ht="102">
      <c r="E40" s="15" t="s">
        <v>2746</v>
      </c>
    </row>
    <row r="41" spans="5:5" ht="409.5">
      <c r="E41" s="15" t="s">
        <v>1103</v>
      </c>
    </row>
    <row r="42" spans="1:16" ht="12.75">
      <c r="A42" s="7">
        <v>10</v>
      </c>
      <c s="7" t="s">
        <v>46</v>
      </c>
      <c s="7" t="s">
        <v>407</v>
      </c>
      <c s="7" t="s">
        <v>58</v>
      </c>
      <c s="7" t="s">
        <v>2750</v>
      </c>
      <c s="7" t="s">
        <v>130</v>
      </c>
      <c s="10">
        <v>98</v>
      </c>
      <c s="14"/>
      <c s="13">
        <f>ROUND((H42*G42),2)</f>
      </c>
      <c r="O42">
        <f>rekapitulace!H8</f>
      </c>
      <c>
        <f>O42/100*I42</f>
      </c>
    </row>
    <row r="43" spans="5:5" ht="38.25">
      <c r="E43" s="15" t="s">
        <v>2751</v>
      </c>
    </row>
    <row r="44" spans="5:5" ht="409.5">
      <c r="E44" s="15" t="s">
        <v>2752</v>
      </c>
    </row>
    <row r="45" spans="1:16" ht="12.75">
      <c r="A45" s="7">
        <v>11</v>
      </c>
      <c s="7" t="s">
        <v>46</v>
      </c>
      <c s="7" t="s">
        <v>183</v>
      </c>
      <c s="7" t="s">
        <v>58</v>
      </c>
      <c s="7" t="s">
        <v>2657</v>
      </c>
      <c s="7" t="s">
        <v>130</v>
      </c>
      <c s="10">
        <v>1921</v>
      </c>
      <c s="14"/>
      <c s="13">
        <f>ROUND((H45*G45),2)</f>
      </c>
      <c r="O45">
        <f>rekapitulace!H8</f>
      </c>
      <c>
        <f>O45/100*I45</f>
      </c>
    </row>
    <row r="46" spans="5:5" ht="102">
      <c r="E46" s="15" t="s">
        <v>2746</v>
      </c>
    </row>
    <row r="47" spans="5:5" ht="409.5">
      <c r="E47" s="15" t="s">
        <v>186</v>
      </c>
    </row>
    <row r="48" spans="1:16" ht="12.75">
      <c r="A48" s="7">
        <v>12</v>
      </c>
      <c s="7" t="s">
        <v>46</v>
      </c>
      <c s="7" t="s">
        <v>427</v>
      </c>
      <c s="7" t="s">
        <v>58</v>
      </c>
      <c s="7" t="s">
        <v>2753</v>
      </c>
      <c s="7" t="s">
        <v>117</v>
      </c>
      <c s="10">
        <v>254.8</v>
      </c>
      <c s="14"/>
      <c s="13">
        <f>ROUND((H48*G48),2)</f>
      </c>
      <c r="O48">
        <f>rekapitulace!H8</f>
      </c>
      <c>
        <f>O48/100*I48</f>
      </c>
    </row>
    <row r="49" spans="5:5" ht="38.25">
      <c r="E49" s="15" t="s">
        <v>2754</v>
      </c>
    </row>
    <row r="50" spans="5:5" ht="153">
      <c r="E50" s="15" t="s">
        <v>1117</v>
      </c>
    </row>
    <row r="51" spans="1:16" ht="12.75">
      <c r="A51" s="7">
        <v>13</v>
      </c>
      <c s="7" t="s">
        <v>46</v>
      </c>
      <c s="7" t="s">
        <v>435</v>
      </c>
      <c s="7" t="s">
        <v>58</v>
      </c>
      <c s="7" t="s">
        <v>2659</v>
      </c>
      <c s="7" t="s">
        <v>117</v>
      </c>
      <c s="10">
        <v>189</v>
      </c>
      <c s="14"/>
      <c s="13">
        <f>ROUND((H51*G51),2)</f>
      </c>
      <c r="O51">
        <f>rekapitulace!H8</f>
      </c>
      <c>
        <f>O51/100*I51</f>
      </c>
    </row>
    <row r="52" spans="5:5" ht="38.25">
      <c r="E52" s="15" t="s">
        <v>2755</v>
      </c>
    </row>
    <row r="53" spans="5:5" ht="204">
      <c r="E53" s="15" t="s">
        <v>1119</v>
      </c>
    </row>
    <row r="54" spans="1:16" ht="12.75">
      <c r="A54" s="7">
        <v>14</v>
      </c>
      <c s="7" t="s">
        <v>46</v>
      </c>
      <c s="7" t="s">
        <v>438</v>
      </c>
      <c s="7" t="s">
        <v>58</v>
      </c>
      <c s="7" t="s">
        <v>2756</v>
      </c>
      <c s="7" t="s">
        <v>117</v>
      </c>
      <c s="10">
        <v>1260</v>
      </c>
      <c s="14"/>
      <c s="13">
        <f>ROUND((H54*G54),2)</f>
      </c>
      <c r="O54">
        <f>rekapitulace!H8</f>
      </c>
      <c>
        <f>O54/100*I54</f>
      </c>
    </row>
    <row r="55" spans="5:5" ht="38.25">
      <c r="E55" s="15" t="s">
        <v>2757</v>
      </c>
    </row>
    <row r="56" spans="5:5" ht="216.75">
      <c r="E56" s="15" t="s">
        <v>153</v>
      </c>
    </row>
    <row r="57" spans="1:16" ht="12.75" customHeight="1">
      <c r="A57" s="16"/>
      <c s="16"/>
      <c s="16" t="s">
        <v>25</v>
      </c>
      <c s="16"/>
      <c s="16" t="s">
        <v>114</v>
      </c>
      <c s="16"/>
      <c s="16"/>
      <c s="16"/>
      <c s="16">
        <f>SUM(I24:I56)</f>
      </c>
      <c r="P57">
        <f>ROUND(SUM(P24:P56),2)</f>
      </c>
    </row>
    <row r="59" spans="1:9" ht="12.75" customHeight="1">
      <c r="A59" s="9"/>
      <c s="9"/>
      <c s="9" t="s">
        <v>36</v>
      </c>
      <c s="9"/>
      <c s="9" t="s">
        <v>241</v>
      </c>
      <c s="9"/>
      <c s="11"/>
      <c s="9"/>
      <c s="11"/>
    </row>
    <row r="60" spans="1:16" ht="12.75">
      <c r="A60" s="7">
        <v>15</v>
      </c>
      <c s="7" t="s">
        <v>46</v>
      </c>
      <c s="7" t="s">
        <v>2758</v>
      </c>
      <c s="7" t="s">
        <v>58</v>
      </c>
      <c s="7" t="s">
        <v>2759</v>
      </c>
      <c s="7" t="s">
        <v>167</v>
      </c>
      <c s="10">
        <v>4.771</v>
      </c>
      <c s="14"/>
      <c s="13">
        <f>ROUND((H60*G60),2)</f>
      </c>
      <c r="O60">
        <f>rekapitulace!H8</f>
      </c>
      <c>
        <f>O60/100*I60</f>
      </c>
    </row>
    <row r="61" spans="5:5" ht="63.75">
      <c r="E61" s="15" t="s">
        <v>2760</v>
      </c>
    </row>
    <row r="62" spans="5:5" ht="357">
      <c r="E62" s="15" t="s">
        <v>2761</v>
      </c>
    </row>
    <row r="63" spans="1:16" ht="12.75">
      <c r="A63" s="7">
        <v>16</v>
      </c>
      <c s="7" t="s">
        <v>46</v>
      </c>
      <c s="7" t="s">
        <v>2762</v>
      </c>
      <c s="7" t="s">
        <v>58</v>
      </c>
      <c s="7" t="s">
        <v>2763</v>
      </c>
      <c s="7" t="s">
        <v>117</v>
      </c>
      <c s="10">
        <v>60</v>
      </c>
      <c s="14"/>
      <c s="13">
        <f>ROUND((H63*G63),2)</f>
      </c>
      <c r="O63">
        <f>rekapitulace!H8</f>
      </c>
      <c>
        <f>O63/100*I63</f>
      </c>
    </row>
    <row r="64" spans="5:5" ht="38.25">
      <c r="E64" s="15" t="s">
        <v>2764</v>
      </c>
    </row>
    <row r="65" spans="5:5" ht="140.25">
      <c r="E65" s="15" t="s">
        <v>2310</v>
      </c>
    </row>
    <row r="66" spans="1:16" ht="12.75">
      <c r="A66" s="7">
        <v>17</v>
      </c>
      <c s="7" t="s">
        <v>46</v>
      </c>
      <c s="7" t="s">
        <v>2765</v>
      </c>
      <c s="7" t="s">
        <v>58</v>
      </c>
      <c s="7" t="s">
        <v>2766</v>
      </c>
      <c s="7" t="s">
        <v>207</v>
      </c>
      <c s="10">
        <v>112</v>
      </c>
      <c s="14"/>
      <c s="13">
        <f>ROUND((H66*G66),2)</f>
      </c>
      <c r="O66">
        <f>rekapitulace!H6</f>
      </c>
      <c>
        <f>O66/100*I66</f>
      </c>
    </row>
    <row r="67" spans="5:5" ht="38.25">
      <c r="E67" s="15" t="s">
        <v>2767</v>
      </c>
    </row>
    <row r="68" spans="5:5" ht="318.75">
      <c r="E68" s="15" t="s">
        <v>2768</v>
      </c>
    </row>
    <row r="69" spans="1:16" ht="12.75">
      <c r="A69" s="7">
        <v>18</v>
      </c>
      <c s="7" t="s">
        <v>46</v>
      </c>
      <c s="7" t="s">
        <v>2482</v>
      </c>
      <c s="7" t="s">
        <v>58</v>
      </c>
      <c s="7" t="s">
        <v>2769</v>
      </c>
      <c s="7" t="s">
        <v>130</v>
      </c>
      <c s="10">
        <v>4.32</v>
      </c>
      <c s="14"/>
      <c s="13">
        <f>ROUND((H69*G69),2)</f>
      </c>
      <c r="O69">
        <f>rekapitulace!H8</f>
      </c>
      <c>
        <f>O69/100*I69</f>
      </c>
    </row>
    <row r="70" spans="5:5" ht="38.25">
      <c r="E70" s="15" t="s">
        <v>2662</v>
      </c>
    </row>
    <row r="71" spans="5:5" ht="409.5">
      <c r="E71" s="15" t="s">
        <v>2322</v>
      </c>
    </row>
    <row r="72" spans="1:16" ht="12.75">
      <c r="A72" s="7">
        <v>19</v>
      </c>
      <c s="7" t="s">
        <v>46</v>
      </c>
      <c s="7" t="s">
        <v>835</v>
      </c>
      <c s="7" t="s">
        <v>58</v>
      </c>
      <c s="7" t="s">
        <v>2770</v>
      </c>
      <c s="7" t="s">
        <v>167</v>
      </c>
      <c s="10">
        <v>0.54</v>
      </c>
      <c s="14"/>
      <c s="13">
        <f>ROUND((H72*G72),2)</f>
      </c>
      <c r="O72">
        <f>rekapitulace!H8</f>
      </c>
      <c>
        <f>O72/100*I72</f>
      </c>
    </row>
    <row r="73" spans="5:5" ht="38.25">
      <c r="E73" s="15" t="s">
        <v>2771</v>
      </c>
    </row>
    <row r="74" spans="5:5" ht="409.5">
      <c r="E74" s="15" t="s">
        <v>1128</v>
      </c>
    </row>
    <row r="75" spans="1:16" ht="12.75" customHeight="1">
      <c r="A75" s="16"/>
      <c s="16"/>
      <c s="16" t="s">
        <v>36</v>
      </c>
      <c s="16"/>
      <c s="16" t="s">
        <v>241</v>
      </c>
      <c s="16"/>
      <c s="16"/>
      <c s="16"/>
      <c s="16">
        <f>SUM(I60:I74)</f>
      </c>
      <c r="P75">
        <f>ROUND(SUM(P60:P74),2)</f>
      </c>
    </row>
    <row r="77" spans="1:9" ht="12.75" customHeight="1">
      <c r="A77" s="9"/>
      <c s="9"/>
      <c s="9" t="s">
        <v>37</v>
      </c>
      <c s="9"/>
      <c s="9" t="s">
        <v>187</v>
      </c>
      <c s="9"/>
      <c s="11"/>
      <c s="9"/>
      <c s="11"/>
    </row>
    <row r="78" spans="1:16" ht="12.75">
      <c r="A78" s="7">
        <v>20</v>
      </c>
      <c s="7" t="s">
        <v>46</v>
      </c>
      <c s="7" t="s">
        <v>2337</v>
      </c>
      <c s="7" t="s">
        <v>58</v>
      </c>
      <c s="7" t="s">
        <v>2495</v>
      </c>
      <c s="7" t="s">
        <v>130</v>
      </c>
      <c s="10">
        <v>0.864</v>
      </c>
      <c s="14"/>
      <c s="13">
        <f>ROUND((H78*G78),2)</f>
      </c>
      <c r="O78">
        <f>rekapitulace!H8</f>
      </c>
      <c>
        <f>O78/100*I78</f>
      </c>
    </row>
    <row r="79" spans="5:5" ht="38.25">
      <c r="E79" s="15" t="s">
        <v>2772</v>
      </c>
    </row>
    <row r="80" spans="5:5" ht="409.5">
      <c r="E80" s="15" t="s">
        <v>2340</v>
      </c>
    </row>
    <row r="81" spans="1:16" ht="12.75">
      <c r="A81" s="7">
        <v>21</v>
      </c>
      <c s="7" t="s">
        <v>46</v>
      </c>
      <c s="7" t="s">
        <v>846</v>
      </c>
      <c s="7" t="s">
        <v>58</v>
      </c>
      <c s="7" t="s">
        <v>2497</v>
      </c>
      <c s="7" t="s">
        <v>167</v>
      </c>
      <c s="10">
        <v>0.138</v>
      </c>
      <c s="14"/>
      <c s="13">
        <f>ROUND((H81*G81),2)</f>
      </c>
      <c r="O81">
        <f>rekapitulace!H8</f>
      </c>
      <c>
        <f>O81/100*I81</f>
      </c>
    </row>
    <row r="82" spans="5:5" ht="38.25">
      <c r="E82" s="15" t="s">
        <v>2773</v>
      </c>
    </row>
    <row r="83" spans="5:5" ht="409.5">
      <c r="E83" s="15" t="s">
        <v>2343</v>
      </c>
    </row>
    <row r="84" spans="1:16" ht="12.75">
      <c r="A84" s="7">
        <v>22</v>
      </c>
      <c s="7" t="s">
        <v>46</v>
      </c>
      <c s="7" t="s">
        <v>2679</v>
      </c>
      <c s="7" t="s">
        <v>58</v>
      </c>
      <c s="7" t="s">
        <v>2774</v>
      </c>
      <c s="7" t="s">
        <v>130</v>
      </c>
      <c s="10">
        <v>69.15</v>
      </c>
      <c s="14"/>
      <c s="13">
        <f>ROUND((H84*G84),2)</f>
      </c>
      <c r="O84">
        <f>rekapitulace!H8</f>
      </c>
      <c>
        <f>O84/100*I84</f>
      </c>
    </row>
    <row r="85" spans="5:5" ht="76.5">
      <c r="E85" s="15" t="s">
        <v>2775</v>
      </c>
    </row>
    <row r="86" spans="5:5" ht="409.5">
      <c r="E86" s="15" t="s">
        <v>191</v>
      </c>
    </row>
    <row r="87" spans="1:16" ht="12.75">
      <c r="A87" s="7">
        <v>23</v>
      </c>
      <c s="7" t="s">
        <v>46</v>
      </c>
      <c s="7" t="s">
        <v>2684</v>
      </c>
      <c s="7" t="s">
        <v>58</v>
      </c>
      <c s="7" t="s">
        <v>2776</v>
      </c>
      <c s="7" t="s">
        <v>167</v>
      </c>
      <c s="10">
        <v>12.101</v>
      </c>
      <c s="14"/>
      <c s="13">
        <f>ROUND((H87*G87),2)</f>
      </c>
      <c r="O87">
        <f>rekapitulace!H8</f>
      </c>
      <c>
        <f>O87/100*I87</f>
      </c>
    </row>
    <row r="88" spans="5:5" ht="89.25">
      <c r="E88" s="15" t="s">
        <v>2777</v>
      </c>
    </row>
    <row r="89" spans="5:5" ht="409.5">
      <c r="E89" s="15" t="s">
        <v>1128</v>
      </c>
    </row>
    <row r="90" spans="1:16" ht="12.75">
      <c r="A90" s="7">
        <v>24</v>
      </c>
      <c s="7" t="s">
        <v>46</v>
      </c>
      <c s="7" t="s">
        <v>2689</v>
      </c>
      <c s="7" t="s">
        <v>58</v>
      </c>
      <c s="7" t="s">
        <v>2778</v>
      </c>
      <c s="7" t="s">
        <v>130</v>
      </c>
      <c s="10">
        <v>347.832</v>
      </c>
      <c s="14"/>
      <c s="13">
        <f>ROUND((H90*G90),2)</f>
      </c>
      <c r="O90">
        <f>rekapitulace!H8</f>
      </c>
      <c>
        <f>O90/100*I90</f>
      </c>
    </row>
    <row r="91" spans="5:5" ht="395.25">
      <c r="E91" s="15" t="s">
        <v>2779</v>
      </c>
    </row>
    <row r="92" spans="5:5" ht="409.5">
      <c r="E92" s="15" t="s">
        <v>191</v>
      </c>
    </row>
    <row r="93" spans="1:16" ht="12.75">
      <c r="A93" s="7">
        <v>25</v>
      </c>
      <c s="7" t="s">
        <v>46</v>
      </c>
      <c s="7" t="s">
        <v>2694</v>
      </c>
      <c s="7" t="s">
        <v>58</v>
      </c>
      <c s="7" t="s">
        <v>2695</v>
      </c>
      <c s="7" t="s">
        <v>167</v>
      </c>
      <c s="10">
        <v>62.61</v>
      </c>
      <c s="14"/>
      <c s="13">
        <f>ROUND((H93*G93),2)</f>
      </c>
      <c r="O93">
        <f>rekapitulace!H8</f>
      </c>
      <c>
        <f>O93/100*I93</f>
      </c>
    </row>
    <row r="94" spans="5:5" ht="408">
      <c r="E94" s="15" t="s">
        <v>2780</v>
      </c>
    </row>
    <row r="95" spans="5:5" ht="409.5">
      <c r="E95" s="15" t="s">
        <v>1128</v>
      </c>
    </row>
    <row r="96" spans="1:16" ht="12.75" customHeight="1">
      <c r="A96" s="16"/>
      <c s="16"/>
      <c s="16" t="s">
        <v>37</v>
      </c>
      <c s="16"/>
      <c s="16" t="s">
        <v>187</v>
      </c>
      <c s="16"/>
      <c s="16"/>
      <c s="16"/>
      <c s="16">
        <f>SUM(I78:I95)</f>
      </c>
      <c r="P96">
        <f>ROUND(SUM(P78:P95),2)</f>
      </c>
    </row>
    <row r="98" spans="1:9" ht="12.75" customHeight="1">
      <c r="A98" s="9"/>
      <c s="9"/>
      <c s="9" t="s">
        <v>38</v>
      </c>
      <c s="9"/>
      <c s="9" t="s">
        <v>192</v>
      </c>
      <c s="9"/>
      <c s="11"/>
      <c s="9"/>
      <c s="11"/>
    </row>
    <row r="99" spans="1:16" ht="12.75">
      <c r="A99" s="7">
        <v>26</v>
      </c>
      <c s="7" t="s">
        <v>46</v>
      </c>
      <c s="7" t="s">
        <v>193</v>
      </c>
      <c s="7" t="s">
        <v>58</v>
      </c>
      <c s="7" t="s">
        <v>2781</v>
      </c>
      <c s="7" t="s">
        <v>130</v>
      </c>
      <c s="10">
        <v>58.827</v>
      </c>
      <c s="14"/>
      <c s="13">
        <f>ROUND((H99*G99),2)</f>
      </c>
      <c r="O99">
        <f>rekapitulace!H8</f>
      </c>
      <c>
        <f>O99/100*I99</f>
      </c>
    </row>
    <row r="100" spans="5:5" ht="255">
      <c r="E100" s="15" t="s">
        <v>2782</v>
      </c>
    </row>
    <row r="101" spans="5:5" ht="409.5">
      <c r="E101" s="15" t="s">
        <v>191</v>
      </c>
    </row>
    <row r="102" spans="1:16" ht="12.75">
      <c r="A102" s="7">
        <v>27</v>
      </c>
      <c s="7" t="s">
        <v>46</v>
      </c>
      <c s="7" t="s">
        <v>2701</v>
      </c>
      <c s="7" t="s">
        <v>58</v>
      </c>
      <c s="7" t="s">
        <v>2702</v>
      </c>
      <c s="7" t="s">
        <v>130</v>
      </c>
      <c s="10">
        <v>5.04</v>
      </c>
      <c s="14"/>
      <c s="13">
        <f>ROUND((H102*G102),2)</f>
      </c>
      <c r="O102">
        <f>rekapitulace!H8</f>
      </c>
      <c>
        <f>O102/100*I102</f>
      </c>
    </row>
    <row r="103" spans="5:5" ht="38.25">
      <c r="E103" s="15" t="s">
        <v>2783</v>
      </c>
    </row>
    <row r="104" spans="5:5" ht="409.5">
      <c r="E104" s="15" t="s">
        <v>191</v>
      </c>
    </row>
    <row r="105" spans="1:16" ht="12.75">
      <c r="A105" s="7">
        <v>28</v>
      </c>
      <c s="7" t="s">
        <v>46</v>
      </c>
      <c s="7" t="s">
        <v>2704</v>
      </c>
      <c s="7" t="s">
        <v>58</v>
      </c>
      <c s="7" t="s">
        <v>2705</v>
      </c>
      <c s="7" t="s">
        <v>130</v>
      </c>
      <c s="10">
        <v>30.348</v>
      </c>
      <c s="14"/>
      <c s="13">
        <f>ROUND((H105*G105),2)</f>
      </c>
      <c r="O105">
        <f>rekapitulace!H8</f>
      </c>
      <c>
        <f>O105/100*I105</f>
      </c>
    </row>
    <row r="106" spans="5:5" ht="38.25">
      <c r="E106" s="15" t="s">
        <v>2784</v>
      </c>
    </row>
    <row r="107" spans="5:5" ht="409.5">
      <c r="E107" s="15" t="s">
        <v>2707</v>
      </c>
    </row>
    <row r="108" spans="1:16" ht="12.75">
      <c r="A108" s="7">
        <v>29</v>
      </c>
      <c s="7" t="s">
        <v>46</v>
      </c>
      <c s="7" t="s">
        <v>2785</v>
      </c>
      <c s="7" t="s">
        <v>58</v>
      </c>
      <c s="7" t="s">
        <v>2786</v>
      </c>
      <c s="7" t="s">
        <v>130</v>
      </c>
      <c s="10">
        <v>9.75</v>
      </c>
      <c s="14"/>
      <c s="13">
        <f>ROUND((H108*G108),2)</f>
      </c>
      <c r="O108">
        <f>rekapitulace!H8</f>
      </c>
      <c>
        <f>O108/100*I108</f>
      </c>
    </row>
    <row r="109" spans="5:5" ht="38.25">
      <c r="E109" s="15" t="s">
        <v>2787</v>
      </c>
    </row>
    <row r="110" spans="5:5" ht="318.75">
      <c r="E110" s="15" t="s">
        <v>2788</v>
      </c>
    </row>
    <row r="111" spans="1:16" ht="12.75">
      <c r="A111" s="7">
        <v>30</v>
      </c>
      <c s="7" t="s">
        <v>46</v>
      </c>
      <c s="7" t="s">
        <v>499</v>
      </c>
      <c s="7" t="s">
        <v>58</v>
      </c>
      <c s="7" t="s">
        <v>2789</v>
      </c>
      <c s="7" t="s">
        <v>130</v>
      </c>
      <c s="10">
        <v>5.04</v>
      </c>
      <c s="14"/>
      <c s="13">
        <f>ROUND((H111*G111),2)</f>
      </c>
      <c r="O111">
        <f>rekapitulace!H8</f>
      </c>
      <c>
        <f>O111/100*I111</f>
      </c>
    </row>
    <row r="112" spans="5:5" ht="38.25">
      <c r="E112" s="15" t="s">
        <v>2783</v>
      </c>
    </row>
    <row r="113" spans="5:5" ht="409.5">
      <c r="E113" s="15" t="s">
        <v>502</v>
      </c>
    </row>
    <row r="114" spans="1:16" ht="12.75" customHeight="1">
      <c r="A114" s="16"/>
      <c s="16"/>
      <c s="16" t="s">
        <v>38</v>
      </c>
      <c s="16"/>
      <c s="16" t="s">
        <v>192</v>
      </c>
      <c s="16"/>
      <c s="16"/>
      <c s="16"/>
      <c s="16">
        <f>SUM(I99:I113)</f>
      </c>
      <c r="P114">
        <f>ROUND(SUM(P99:P113),2)</f>
      </c>
    </row>
    <row r="116" spans="1:9" ht="12.75" customHeight="1">
      <c r="A116" s="9"/>
      <c s="9"/>
      <c s="9" t="s">
        <v>39</v>
      </c>
      <c s="9"/>
      <c s="9" t="s">
        <v>510</v>
      </c>
      <c s="9"/>
      <c s="11"/>
      <c s="9"/>
      <c s="11"/>
    </row>
    <row r="117" spans="1:16" ht="12.75">
      <c r="A117" s="7">
        <v>31</v>
      </c>
      <c s="7" t="s">
        <v>46</v>
      </c>
      <c s="7" t="s">
        <v>518</v>
      </c>
      <c s="7" t="s">
        <v>58</v>
      </c>
      <c s="7" t="s">
        <v>2790</v>
      </c>
      <c s="7" t="s">
        <v>130</v>
      </c>
      <c s="10">
        <v>91.12</v>
      </c>
      <c s="14"/>
      <c s="13">
        <f>ROUND((H117*G117),2)</f>
      </c>
      <c r="O117">
        <f>rekapitulace!H8</f>
      </c>
      <c>
        <f>O117/100*I117</f>
      </c>
    </row>
    <row r="118" spans="5:5" ht="191.25">
      <c r="E118" s="15" t="s">
        <v>2791</v>
      </c>
    </row>
    <row r="119" spans="5:5" ht="331.5">
      <c r="E119" s="15" t="s">
        <v>521</v>
      </c>
    </row>
    <row r="120" spans="1:16" ht="12.75">
      <c r="A120" s="7">
        <v>32</v>
      </c>
      <c s="7" t="s">
        <v>46</v>
      </c>
      <c s="7" t="s">
        <v>537</v>
      </c>
      <c s="7" t="s">
        <v>58</v>
      </c>
      <c s="7" t="s">
        <v>2792</v>
      </c>
      <c s="7" t="s">
        <v>117</v>
      </c>
      <c s="10">
        <v>279.2</v>
      </c>
      <c s="14"/>
      <c s="13">
        <f>ROUND((H120*G120),2)</f>
      </c>
      <c r="O120">
        <f>rekapitulace!H8</f>
      </c>
      <c>
        <f>O120/100*I120</f>
      </c>
    </row>
    <row r="121" spans="5:5" ht="178.5">
      <c r="E121" s="15" t="s">
        <v>2793</v>
      </c>
    </row>
    <row r="122" spans="5:5" ht="357">
      <c r="E122" s="15" t="s">
        <v>540</v>
      </c>
    </row>
    <row r="123" spans="1:16" ht="12.75">
      <c r="A123" s="7">
        <v>33</v>
      </c>
      <c s="7" t="s">
        <v>46</v>
      </c>
      <c s="7" t="s">
        <v>541</v>
      </c>
      <c s="7" t="s">
        <v>58</v>
      </c>
      <c s="7" t="s">
        <v>2794</v>
      </c>
      <c s="7" t="s">
        <v>117</v>
      </c>
      <c s="10">
        <v>443.84</v>
      </c>
      <c s="14"/>
      <c s="13">
        <f>ROUND((H123*G123),2)</f>
      </c>
      <c r="O123">
        <f>rekapitulace!H8</f>
      </c>
      <c>
        <f>O123/100*I123</f>
      </c>
    </row>
    <row r="124" spans="5:5" ht="204">
      <c r="E124" s="15" t="s">
        <v>2795</v>
      </c>
    </row>
    <row r="125" spans="5:5" ht="357">
      <c r="E125" s="15" t="s">
        <v>540</v>
      </c>
    </row>
    <row r="126" spans="1:16" ht="12.75">
      <c r="A126" s="7">
        <v>34</v>
      </c>
      <c s="7" t="s">
        <v>46</v>
      </c>
      <c s="7" t="s">
        <v>1169</v>
      </c>
      <c s="7" t="s">
        <v>58</v>
      </c>
      <c s="7" t="s">
        <v>2796</v>
      </c>
      <c s="7" t="s">
        <v>130</v>
      </c>
      <c s="10">
        <v>11.878</v>
      </c>
      <c s="14"/>
      <c s="13">
        <f>ROUND((H126*G126),2)</f>
      </c>
      <c r="O126">
        <f>rekapitulace!H8</f>
      </c>
      <c>
        <f>O126/100*I126</f>
      </c>
    </row>
    <row r="127" spans="5:5" ht="63.75">
      <c r="E127" s="15" t="s">
        <v>2797</v>
      </c>
    </row>
    <row r="128" spans="5:5" ht="409.5">
      <c r="E128" s="15" t="s">
        <v>547</v>
      </c>
    </row>
    <row r="129" spans="1:16" ht="12.75">
      <c r="A129" s="7">
        <v>35</v>
      </c>
      <c s="7" t="s">
        <v>46</v>
      </c>
      <c s="7" t="s">
        <v>544</v>
      </c>
      <c s="7" t="s">
        <v>58</v>
      </c>
      <c s="7" t="s">
        <v>2798</v>
      </c>
      <c s="7" t="s">
        <v>130</v>
      </c>
      <c s="10">
        <v>15.193</v>
      </c>
      <c s="14"/>
      <c s="13">
        <f>ROUND((H129*G129),2)</f>
      </c>
      <c r="O129">
        <f>rekapitulace!H8</f>
      </c>
      <c>
        <f>O129/100*I129</f>
      </c>
    </row>
    <row r="130" spans="5:5" ht="191.25">
      <c r="E130" s="15" t="s">
        <v>2799</v>
      </c>
    </row>
    <row r="131" spans="5:5" ht="409.5">
      <c r="E131" s="15" t="s">
        <v>547</v>
      </c>
    </row>
    <row r="132" spans="1:16" ht="12.75">
      <c r="A132" s="7">
        <v>36</v>
      </c>
      <c s="7" t="s">
        <v>46</v>
      </c>
      <c s="7" t="s">
        <v>2800</v>
      </c>
      <c s="7" t="s">
        <v>58</v>
      </c>
      <c s="7" t="s">
        <v>2801</v>
      </c>
      <c s="7" t="s">
        <v>117</v>
      </c>
      <c s="10">
        <v>207.76</v>
      </c>
      <c s="14"/>
      <c s="13">
        <f>ROUND((H132*G132),2)</f>
      </c>
      <c r="O132">
        <f>rekapitulace!H8</f>
      </c>
      <c>
        <f>O132/100*I132</f>
      </c>
    </row>
    <row r="133" spans="5:5" ht="51">
      <c r="E133" s="15" t="s">
        <v>2802</v>
      </c>
    </row>
    <row r="134" spans="5:5" ht="409.5">
      <c r="E134" s="15" t="s">
        <v>547</v>
      </c>
    </row>
    <row r="135" spans="1:16" ht="12.75">
      <c r="A135" s="7">
        <v>37</v>
      </c>
      <c s="7" t="s">
        <v>46</v>
      </c>
      <c s="7" t="s">
        <v>2803</v>
      </c>
      <c s="7" t="s">
        <v>58</v>
      </c>
      <c s="7" t="s">
        <v>2804</v>
      </c>
      <c s="7" t="s">
        <v>117</v>
      </c>
      <c s="10">
        <v>44</v>
      </c>
      <c s="14"/>
      <c s="13">
        <f>ROUND((H135*G135),2)</f>
      </c>
      <c r="O135">
        <f>rekapitulace!H8</f>
      </c>
      <c>
        <f>O135/100*I135</f>
      </c>
    </row>
    <row r="136" spans="5:5" ht="76.5">
      <c r="E136" s="15" t="s">
        <v>2805</v>
      </c>
    </row>
    <row r="137" spans="5:5" ht="409.5">
      <c r="E137" s="15" t="s">
        <v>547</v>
      </c>
    </row>
    <row r="138" spans="1:16" ht="12.75" customHeight="1">
      <c r="A138" s="16"/>
      <c s="16"/>
      <c s="16" t="s">
        <v>39</v>
      </c>
      <c s="16"/>
      <c s="16" t="s">
        <v>510</v>
      </c>
      <c s="16"/>
      <c s="16"/>
      <c s="16"/>
      <c s="16">
        <f>SUM(I117:I137)</f>
      </c>
      <c r="P138">
        <f>ROUND(SUM(P117:P137),2)</f>
      </c>
    </row>
    <row r="140" spans="1:9" ht="12.75" customHeight="1">
      <c r="A140" s="9"/>
      <c s="9"/>
      <c s="9" t="s">
        <v>41</v>
      </c>
      <c s="9"/>
      <c s="9" t="s">
        <v>276</v>
      </c>
      <c s="9"/>
      <c s="11"/>
      <c s="9"/>
      <c s="11"/>
    </row>
    <row r="141" spans="1:16" ht="12.75">
      <c r="A141" s="7">
        <v>38</v>
      </c>
      <c s="7" t="s">
        <v>46</v>
      </c>
      <c s="7" t="s">
        <v>2390</v>
      </c>
      <c s="7" t="s">
        <v>58</v>
      </c>
      <c s="7" t="s">
        <v>2713</v>
      </c>
      <c s="7" t="s">
        <v>117</v>
      </c>
      <c s="10">
        <v>966.64</v>
      </c>
      <c s="14"/>
      <c s="13">
        <f>ROUND((H141*G141),2)</f>
      </c>
      <c r="O141">
        <f>rekapitulace!H8</f>
      </c>
      <c>
        <f>O141/100*I141</f>
      </c>
    </row>
    <row r="142" spans="5:5" ht="51">
      <c r="E142" s="15" t="s">
        <v>2719</v>
      </c>
    </row>
    <row r="143" spans="5:5" ht="409.5">
      <c r="E143" s="15" t="s">
        <v>2393</v>
      </c>
    </row>
    <row r="144" spans="1:16" ht="12.75">
      <c r="A144" s="7">
        <v>39</v>
      </c>
      <c s="7" t="s">
        <v>46</v>
      </c>
      <c s="7" t="s">
        <v>2715</v>
      </c>
      <c s="7" t="s">
        <v>58</v>
      </c>
      <c s="7" t="s">
        <v>2806</v>
      </c>
      <c s="7" t="s">
        <v>117</v>
      </c>
      <c s="10">
        <v>303.48</v>
      </c>
      <c s="14"/>
      <c s="13">
        <f>ROUND((H144*G144),2)</f>
      </c>
      <c r="O144">
        <f>rekapitulace!H8</f>
      </c>
      <c>
        <f>O144/100*I144</f>
      </c>
    </row>
    <row r="145" spans="5:5" ht="38.25">
      <c r="E145" s="15" t="s">
        <v>2807</v>
      </c>
    </row>
    <row r="146" spans="5:5" ht="409.5">
      <c r="E146" s="15" t="s">
        <v>2397</v>
      </c>
    </row>
    <row r="147" spans="1:16" ht="12.75">
      <c r="A147" s="7">
        <v>40</v>
      </c>
      <c s="7" t="s">
        <v>46</v>
      </c>
      <c s="7" t="s">
        <v>2402</v>
      </c>
      <c s="7" t="s">
        <v>58</v>
      </c>
      <c s="7" t="s">
        <v>2718</v>
      </c>
      <c s="7" t="s">
        <v>117</v>
      </c>
      <c s="10">
        <v>966.64</v>
      </c>
      <c s="14"/>
      <c s="13">
        <f>ROUND((H147*G147),2)</f>
      </c>
      <c r="O147">
        <f>rekapitulace!H8</f>
      </c>
      <c>
        <f>O147/100*I147</f>
      </c>
    </row>
    <row r="148" spans="5:5" ht="51">
      <c r="E148" s="15" t="s">
        <v>2719</v>
      </c>
    </row>
    <row r="149" spans="5:5" ht="140.25">
      <c r="E149" s="15" t="s">
        <v>2401</v>
      </c>
    </row>
    <row r="150" spans="1:16" ht="12.75">
      <c r="A150" s="7">
        <v>41</v>
      </c>
      <c s="7" t="s">
        <v>46</v>
      </c>
      <c s="7" t="s">
        <v>2578</v>
      </c>
      <c s="7" t="s">
        <v>58</v>
      </c>
      <c s="7" t="s">
        <v>2579</v>
      </c>
      <c s="7" t="s">
        <v>117</v>
      </c>
      <c s="10">
        <v>1.44</v>
      </c>
      <c s="14"/>
      <c s="13">
        <f>ROUND((H150*G150),2)</f>
      </c>
      <c r="O150">
        <f>rekapitulace!H8</f>
      </c>
      <c>
        <f>O150/100*I150</f>
      </c>
    </row>
    <row r="151" spans="5:5" ht="76.5">
      <c r="E151" s="15" t="s">
        <v>2808</v>
      </c>
    </row>
    <row r="152" spans="5:5" ht="395.25">
      <c r="E152" s="15" t="s">
        <v>2408</v>
      </c>
    </row>
    <row r="153" spans="1:16" ht="12.75" customHeight="1">
      <c r="A153" s="16"/>
      <c s="16"/>
      <c s="16" t="s">
        <v>41</v>
      </c>
      <c s="16"/>
      <c s="16" t="s">
        <v>276</v>
      </c>
      <c s="16"/>
      <c s="16"/>
      <c s="16"/>
      <c s="16">
        <f>SUM(I141:I152)</f>
      </c>
      <c r="P153">
        <f>ROUND(SUM(P141:P152),2)</f>
      </c>
    </row>
    <row r="155" spans="1:9" ht="12.75" customHeight="1">
      <c r="A155" s="9"/>
      <c s="9"/>
      <c s="9" t="s">
        <v>42</v>
      </c>
      <c s="9"/>
      <c s="9" t="s">
        <v>200</v>
      </c>
      <c s="9"/>
      <c s="11"/>
      <c s="9"/>
      <c s="11"/>
    </row>
    <row r="156" spans="1:16" ht="12.75">
      <c r="A156" s="7">
        <v>42</v>
      </c>
      <c s="7" t="s">
        <v>46</v>
      </c>
      <c s="7" t="s">
        <v>2809</v>
      </c>
      <c s="7" t="s">
        <v>58</v>
      </c>
      <c s="7" t="s">
        <v>2810</v>
      </c>
      <c s="7" t="s">
        <v>207</v>
      </c>
      <c s="10">
        <v>7.5</v>
      </c>
      <c s="14"/>
      <c s="13">
        <f>ROUND((H156*G156),2)</f>
      </c>
      <c r="O156">
        <f>rekapitulace!H8</f>
      </c>
      <c>
        <f>O156/100*I156</f>
      </c>
    </row>
    <row r="157" spans="5:5" ht="25.5">
      <c r="E157" s="15" t="s">
        <v>2811</v>
      </c>
    </row>
    <row r="158" spans="5:5" ht="409.5">
      <c r="E158" s="15" t="s">
        <v>1342</v>
      </c>
    </row>
    <row r="159" spans="1:16" ht="12.75">
      <c r="A159" s="7">
        <v>43</v>
      </c>
      <c s="7" t="s">
        <v>46</v>
      </c>
      <c s="7" t="s">
        <v>2812</v>
      </c>
      <c s="7" t="s">
        <v>58</v>
      </c>
      <c s="7" t="s">
        <v>2813</v>
      </c>
      <c s="7" t="s">
        <v>73</v>
      </c>
      <c s="10">
        <v>1</v>
      </c>
      <c s="14"/>
      <c s="13">
        <f>ROUND((H159*G159),2)</f>
      </c>
      <c r="O159">
        <f>rekapitulace!H8</f>
      </c>
      <c>
        <f>O159/100*I159</f>
      </c>
    </row>
    <row r="160" spans="5:5" ht="25.5">
      <c r="E160" s="15" t="s">
        <v>50</v>
      </c>
    </row>
    <row r="161" spans="5:5" ht="204">
      <c r="E161" s="15" t="s">
        <v>1352</v>
      </c>
    </row>
    <row r="162" spans="1:16" ht="12.75">
      <c r="A162" s="7">
        <v>44</v>
      </c>
      <c s="7" t="s">
        <v>46</v>
      </c>
      <c s="7" t="s">
        <v>969</v>
      </c>
      <c s="7" t="s">
        <v>58</v>
      </c>
      <c s="7" t="s">
        <v>2814</v>
      </c>
      <c s="7" t="s">
        <v>73</v>
      </c>
      <c s="10">
        <v>1</v>
      </c>
      <c s="14"/>
      <c s="13">
        <f>ROUND((H162*G162),2)</f>
      </c>
      <c r="O162">
        <f>rekapitulace!H8</f>
      </c>
      <c>
        <f>O162/100*I162</f>
      </c>
    </row>
    <row r="163" spans="5:5" ht="25.5">
      <c r="E163" s="15" t="s">
        <v>50</v>
      </c>
    </row>
    <row r="164" spans="5:5" ht="409.5">
      <c r="E164" s="15" t="s">
        <v>1358</v>
      </c>
    </row>
    <row r="165" spans="1:16" ht="12.75">
      <c r="A165" s="7">
        <v>45</v>
      </c>
      <c s="7" t="s">
        <v>46</v>
      </c>
      <c s="7" t="s">
        <v>2726</v>
      </c>
      <c s="7" t="s">
        <v>58</v>
      </c>
      <c s="7" t="s">
        <v>2727</v>
      </c>
      <c s="7" t="s">
        <v>73</v>
      </c>
      <c s="10">
        <v>12</v>
      </c>
      <c s="14"/>
      <c s="13">
        <f>ROUND((H165*G165),2)</f>
      </c>
      <c r="O165">
        <f>rekapitulace!H8</f>
      </c>
      <c>
        <f>O165/100*I165</f>
      </c>
    </row>
    <row r="166" spans="5:5" ht="25.5">
      <c r="E166" s="15" t="s">
        <v>2728</v>
      </c>
    </row>
    <row r="167" spans="5:5" ht="242.25">
      <c r="E167" s="15" t="s">
        <v>1961</v>
      </c>
    </row>
    <row r="168" spans="1:16" ht="12.75" customHeight="1">
      <c r="A168" s="16"/>
      <c s="16"/>
      <c s="16" t="s">
        <v>42</v>
      </c>
      <c s="16"/>
      <c s="16" t="s">
        <v>200</v>
      </c>
      <c s="16"/>
      <c s="16"/>
      <c s="16"/>
      <c s="16">
        <f>SUM(I156:I167)</f>
      </c>
      <c r="P168">
        <f>ROUND(SUM(P156:P167),2)</f>
      </c>
    </row>
    <row r="170" spans="1:9" ht="12.75" customHeight="1">
      <c r="A170" s="9"/>
      <c s="9"/>
      <c s="9" t="s">
        <v>43</v>
      </c>
      <c s="9"/>
      <c s="9" t="s">
        <v>204</v>
      </c>
      <c s="9"/>
      <c s="11"/>
      <c s="9"/>
      <c s="11"/>
    </row>
    <row r="171" spans="1:16" ht="12.75">
      <c r="A171" s="7">
        <v>46</v>
      </c>
      <c s="7" t="s">
        <v>46</v>
      </c>
      <c s="7" t="s">
        <v>2421</v>
      </c>
      <c s="7" t="s">
        <v>25</v>
      </c>
      <c s="7" t="s">
        <v>2729</v>
      </c>
      <c s="7" t="s">
        <v>207</v>
      </c>
      <c s="10">
        <v>4.8</v>
      </c>
      <c s="14"/>
      <c s="13">
        <f>ROUND((H171*G171),2)</f>
      </c>
      <c r="O171">
        <f>rekapitulace!H8</f>
      </c>
      <c>
        <f>O171/100*I171</f>
      </c>
    </row>
    <row r="172" spans="5:5" ht="25.5">
      <c r="E172" s="15" t="s">
        <v>2815</v>
      </c>
    </row>
    <row r="173" spans="5:5" ht="369.75">
      <c r="E173" s="15" t="s">
        <v>2424</v>
      </c>
    </row>
    <row r="174" spans="1:16" ht="12.75">
      <c r="A174" s="7">
        <v>47</v>
      </c>
      <c s="7" t="s">
        <v>46</v>
      </c>
      <c s="7" t="s">
        <v>2421</v>
      </c>
      <c s="7" t="s">
        <v>36</v>
      </c>
      <c s="7" t="s">
        <v>2816</v>
      </c>
      <c s="7" t="s">
        <v>207</v>
      </c>
      <c s="10">
        <v>23</v>
      </c>
      <c s="14"/>
      <c s="13">
        <f>ROUND((H174*G174),2)</f>
      </c>
      <c r="O174">
        <f>rekapitulace!H8</f>
      </c>
      <c>
        <f>O174/100*I174</f>
      </c>
    </row>
    <row r="175" spans="5:5" ht="38.25">
      <c r="E175" s="15" t="s">
        <v>2817</v>
      </c>
    </row>
    <row r="176" spans="5:5" ht="369.75">
      <c r="E176" s="15" t="s">
        <v>2424</v>
      </c>
    </row>
    <row r="177" spans="1:16" ht="12.75">
      <c r="A177" s="7">
        <v>48</v>
      </c>
      <c s="7" t="s">
        <v>46</v>
      </c>
      <c s="7" t="s">
        <v>2818</v>
      </c>
      <c s="7" t="s">
        <v>58</v>
      </c>
      <c s="7" t="s">
        <v>2819</v>
      </c>
      <c s="7" t="s">
        <v>207</v>
      </c>
      <c s="10">
        <v>40</v>
      </c>
      <c s="14"/>
      <c s="13">
        <f>ROUND((H177*G177),2)</f>
      </c>
      <c r="O177">
        <f>rekapitulace!H8</f>
      </c>
      <c>
        <f>O177/100*I177</f>
      </c>
    </row>
    <row r="178" spans="5:5" ht="25.5">
      <c r="E178" s="15" t="s">
        <v>2820</v>
      </c>
    </row>
    <row r="179" spans="5:5" ht="140.25">
      <c r="E179" s="15" t="s">
        <v>1364</v>
      </c>
    </row>
    <row r="180" spans="1:16" ht="12.75">
      <c r="A180" s="7">
        <v>49</v>
      </c>
      <c s="7" t="s">
        <v>46</v>
      </c>
      <c s="7" t="s">
        <v>2821</v>
      </c>
      <c s="7" t="s">
        <v>58</v>
      </c>
      <c s="7" t="s">
        <v>2822</v>
      </c>
      <c s="7" t="s">
        <v>207</v>
      </c>
      <c s="10">
        <v>7.5</v>
      </c>
      <c s="14"/>
      <c s="13">
        <f>ROUND((H180*G180),2)</f>
      </c>
      <c r="O180">
        <f>rekapitulace!H8</f>
      </c>
      <c>
        <f>O180/100*I180</f>
      </c>
    </row>
    <row r="181" spans="5:5" ht="25.5">
      <c r="E181" s="15" t="s">
        <v>2811</v>
      </c>
    </row>
    <row r="182" spans="5:5" ht="344.25">
      <c r="E182" s="15" t="s">
        <v>690</v>
      </c>
    </row>
    <row r="183" spans="1:16" ht="12.75">
      <c r="A183" s="7">
        <v>50</v>
      </c>
      <c s="7" t="s">
        <v>46</v>
      </c>
      <c s="7" t="s">
        <v>2823</v>
      </c>
      <c s="7" t="s">
        <v>58</v>
      </c>
      <c s="7" t="s">
        <v>2824</v>
      </c>
      <c s="7" t="s">
        <v>207</v>
      </c>
      <c s="10">
        <v>30.2</v>
      </c>
      <c s="14"/>
      <c s="13">
        <f>ROUND((H183*G183),2)</f>
      </c>
      <c r="O183">
        <f>rekapitulace!H8</f>
      </c>
      <c>
        <f>O183/100*I183</f>
      </c>
    </row>
    <row r="184" spans="5:5" ht="38.25">
      <c r="E184" s="15" t="s">
        <v>2825</v>
      </c>
    </row>
    <row r="185" spans="5:5" ht="140.25">
      <c r="E185" s="15" t="s">
        <v>693</v>
      </c>
    </row>
    <row r="186" spans="1:16" ht="12.75">
      <c r="A186" s="7">
        <v>51</v>
      </c>
      <c s="7" t="s">
        <v>46</v>
      </c>
      <c s="7" t="s">
        <v>2826</v>
      </c>
      <c s="7" t="s">
        <v>58</v>
      </c>
      <c s="7" t="s">
        <v>2827</v>
      </c>
      <c s="7" t="s">
        <v>207</v>
      </c>
      <c s="10">
        <v>30.2</v>
      </c>
      <c s="14"/>
      <c s="13">
        <f>ROUND((H186*G186),2)</f>
      </c>
      <c r="O186">
        <f>rekapitulace!H8</f>
      </c>
      <c>
        <f>O186/100*I186</f>
      </c>
    </row>
    <row r="187" spans="5:5" ht="38.25">
      <c r="E187" s="15" t="s">
        <v>2825</v>
      </c>
    </row>
    <row r="188" spans="5:5" ht="242.25">
      <c r="E188" s="15" t="s">
        <v>697</v>
      </c>
    </row>
    <row r="189" spans="1:16" ht="12.75">
      <c r="A189" s="7">
        <v>52</v>
      </c>
      <c s="7" t="s">
        <v>46</v>
      </c>
      <c s="7" t="s">
        <v>1037</v>
      </c>
      <c s="7" t="s">
        <v>58</v>
      </c>
      <c s="7" t="s">
        <v>2828</v>
      </c>
      <c s="7" t="s">
        <v>207</v>
      </c>
      <c s="10">
        <v>10.5</v>
      </c>
      <c s="14"/>
      <c s="13">
        <f>ROUND((H189*G189),2)</f>
      </c>
      <c r="O189">
        <f>rekapitulace!H8</f>
      </c>
      <c>
        <f>O189/100*I189</f>
      </c>
    </row>
    <row r="190" spans="5:5" ht="38.25">
      <c r="E190" s="15" t="s">
        <v>2829</v>
      </c>
    </row>
    <row r="191" spans="5:5" ht="409.5">
      <c r="E191" s="15" t="s">
        <v>1040</v>
      </c>
    </row>
    <row r="192" spans="1:16" ht="12.75">
      <c r="A192" s="7">
        <v>53</v>
      </c>
      <c s="7" t="s">
        <v>46</v>
      </c>
      <c s="7" t="s">
        <v>2830</v>
      </c>
      <c s="7" t="s">
        <v>58</v>
      </c>
      <c s="7" t="s">
        <v>2831</v>
      </c>
      <c s="7" t="s">
        <v>2832</v>
      </c>
      <c s="10">
        <v>90</v>
      </c>
      <c s="14"/>
      <c s="13">
        <f>ROUND((H192*G192),2)</f>
      </c>
      <c r="O192">
        <f>rekapitulace!H8</f>
      </c>
      <c>
        <f>O192/100*I192</f>
      </c>
    </row>
    <row r="193" spans="5:5" ht="38.25">
      <c r="E193" s="15" t="s">
        <v>2833</v>
      </c>
    </row>
    <row r="194" spans="5:5" ht="409.5">
      <c r="E194" s="15" t="s">
        <v>2834</v>
      </c>
    </row>
    <row r="195" spans="1:16" ht="12.75" customHeight="1">
      <c r="A195" s="16"/>
      <c s="16"/>
      <c s="16" t="s">
        <v>43</v>
      </c>
      <c s="16"/>
      <c s="16" t="s">
        <v>204</v>
      </c>
      <c s="16"/>
      <c s="16"/>
      <c s="16"/>
      <c s="16">
        <f>SUM(I171:I194)</f>
      </c>
      <c r="P195">
        <f>ROUND(SUM(P171:P194),2)</f>
      </c>
    </row>
    <row r="197" spans="1:16" ht="12.75" customHeight="1">
      <c r="A197" s="16"/>
      <c s="16"/>
      <c s="16"/>
      <c s="16"/>
      <c s="16" t="s">
        <v>105</v>
      </c>
      <c s="16"/>
      <c s="16"/>
      <c s="16"/>
      <c s="16">
        <f>+I21+I57+I75+I96+I114+I138+I153+I168+I195</f>
      </c>
      <c r="P197">
        <f>+P21+P57+P75+P96+P114+P138+P153+P168+P195</f>
      </c>
    </row>
    <row r="199" spans="1:9" ht="12.75" customHeight="1">
      <c r="A199" s="9" t="s">
        <v>106</v>
      </c>
      <c s="9"/>
      <c s="9"/>
      <c s="9"/>
      <c s="9"/>
      <c s="9"/>
      <c s="9"/>
      <c s="9"/>
      <c s="9"/>
    </row>
    <row r="200" spans="1:9" ht="12.75" customHeight="1">
      <c r="A200" s="9"/>
      <c s="9"/>
      <c s="9"/>
      <c s="9"/>
      <c s="9" t="s">
        <v>107</v>
      </c>
      <c s="9"/>
      <c s="9"/>
      <c s="9"/>
      <c s="9"/>
    </row>
    <row r="201" spans="1:16" ht="12.75" customHeight="1">
      <c r="A201" s="16"/>
      <c s="16"/>
      <c s="16"/>
      <c s="16"/>
      <c s="16" t="s">
        <v>108</v>
      </c>
      <c s="16"/>
      <c s="16"/>
      <c s="16"/>
      <c s="16">
        <v>0</v>
      </c>
      <c r="P201">
        <v>0</v>
      </c>
    </row>
    <row r="202" spans="1:9" ht="12.75" customHeight="1">
      <c r="A202" s="16"/>
      <c s="16"/>
      <c s="16"/>
      <c s="16"/>
      <c s="16" t="s">
        <v>109</v>
      </c>
      <c s="16"/>
      <c s="16"/>
      <c s="16"/>
      <c s="16"/>
    </row>
    <row r="203" spans="1:16" ht="12.75" customHeight="1">
      <c r="A203" s="16"/>
      <c s="16"/>
      <c s="16"/>
      <c s="16"/>
      <c s="16" t="s">
        <v>110</v>
      </c>
      <c s="16"/>
      <c s="16"/>
      <c s="16"/>
      <c s="16">
        <v>0</v>
      </c>
      <c r="P203">
        <v>0</v>
      </c>
    </row>
    <row r="204" spans="1:16" ht="12.75" customHeight="1">
      <c r="A204" s="16"/>
      <c s="16"/>
      <c s="16"/>
      <c s="16"/>
      <c s="16" t="s">
        <v>111</v>
      </c>
      <c s="16"/>
      <c s="16"/>
      <c s="16"/>
      <c s="16">
        <f>I201+I203</f>
      </c>
      <c r="P204">
        <f>P201+P203</f>
      </c>
    </row>
    <row r="206" spans="1:16" ht="12.75" customHeight="1">
      <c r="A206" s="16"/>
      <c s="16"/>
      <c s="16"/>
      <c s="16"/>
      <c s="16" t="s">
        <v>111</v>
      </c>
      <c s="16"/>
      <c s="16"/>
      <c s="16"/>
      <c s="16">
        <f>I197+I204</f>
      </c>
      <c r="P206">
        <f>P197+P204</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5.xml><?xml version="1.0" encoding="utf-8"?>
<worksheet xmlns="http://schemas.openxmlformats.org/spreadsheetml/2006/main" xmlns:r="http://schemas.openxmlformats.org/officeDocument/2006/relationships">
  <sheetPr>
    <pageSetUpPr fitToPage="1"/>
  </sheetPr>
  <dimension ref="A1:P38"/>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20</v>
      </c>
      <c s="5"/>
      <c s="5" t="s">
        <v>21</v>
      </c>
    </row>
    <row r="6" spans="1:5" ht="12.75" customHeight="1">
      <c r="A6" t="s">
        <v>17</v>
      </c>
      <c r="C6" s="5" t="s">
        <v>218</v>
      </c>
      <c s="5"/>
      <c s="5" t="s">
        <v>219</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25</v>
      </c>
      <c s="9"/>
      <c s="9" t="s">
        <v>114</v>
      </c>
      <c s="9"/>
      <c s="11"/>
      <c s="9"/>
      <c s="11"/>
    </row>
    <row r="12" spans="1:16" ht="12.75">
      <c r="A12" s="7">
        <v>1</v>
      </c>
      <c s="7" t="s">
        <v>46</v>
      </c>
      <c s="7" t="s">
        <v>220</v>
      </c>
      <c s="7" t="s">
        <v>58</v>
      </c>
      <c s="7" t="s">
        <v>221</v>
      </c>
      <c s="7" t="s">
        <v>117</v>
      </c>
      <c s="10">
        <v>4793</v>
      </c>
      <c s="14"/>
      <c s="13">
        <f>ROUND((H12*G12),2)</f>
      </c>
      <c r="O12">
        <f>rekapitulace!H8</f>
      </c>
      <c>
        <f>O12/100*I12</f>
      </c>
    </row>
    <row r="13" spans="5:5" ht="229.5">
      <c r="E13" s="15" t="s">
        <v>222</v>
      </c>
    </row>
    <row r="14" spans="5:5" ht="191.25">
      <c r="E14" s="15" t="s">
        <v>223</v>
      </c>
    </row>
    <row r="15" spans="1:16" ht="12.75">
      <c r="A15" s="7">
        <v>2</v>
      </c>
      <c s="7" t="s">
        <v>46</v>
      </c>
      <c s="7" t="s">
        <v>224</v>
      </c>
      <c s="7" t="s">
        <v>58</v>
      </c>
      <c s="7" t="s">
        <v>225</v>
      </c>
      <c s="7" t="s">
        <v>73</v>
      </c>
      <c s="10">
        <v>1930</v>
      </c>
      <c s="14"/>
      <c s="13">
        <f>ROUND((H15*G15),2)</f>
      </c>
      <c r="O15">
        <f>rekapitulace!H8</f>
      </c>
      <c>
        <f>O15/100*I15</f>
      </c>
    </row>
    <row r="16" spans="5:5" ht="216.75">
      <c r="E16" s="15" t="s">
        <v>226</v>
      </c>
    </row>
    <row r="17" spans="5:5" ht="409.5">
      <c r="E17" s="15" t="s">
        <v>227</v>
      </c>
    </row>
    <row r="18" spans="1:16" ht="12.75">
      <c r="A18" s="7">
        <v>3</v>
      </c>
      <c s="7" t="s">
        <v>46</v>
      </c>
      <c s="7" t="s">
        <v>228</v>
      </c>
      <c s="7" t="s">
        <v>58</v>
      </c>
      <c s="7" t="s">
        <v>229</v>
      </c>
      <c s="7" t="s">
        <v>73</v>
      </c>
      <c s="10">
        <v>51</v>
      </c>
      <c s="14"/>
      <c s="13">
        <f>ROUND((H18*G18),2)</f>
      </c>
      <c r="O18">
        <f>rekapitulace!H8</f>
      </c>
      <c>
        <f>O18/100*I18</f>
      </c>
    </row>
    <row r="19" spans="5:5" ht="191.25">
      <c r="E19" s="15" t="s">
        <v>230</v>
      </c>
    </row>
    <row r="20" spans="5:5" ht="409.5">
      <c r="E20" s="15" t="s">
        <v>227</v>
      </c>
    </row>
    <row r="21" spans="1:16" ht="12.75">
      <c r="A21" s="7">
        <v>4</v>
      </c>
      <c s="7" t="s">
        <v>46</v>
      </c>
      <c s="7" t="s">
        <v>231</v>
      </c>
      <c s="7" t="s">
        <v>58</v>
      </c>
      <c s="7" t="s">
        <v>232</v>
      </c>
      <c s="7" t="s">
        <v>73</v>
      </c>
      <c s="10">
        <v>57</v>
      </c>
      <c s="14"/>
      <c s="13">
        <f>ROUND((H21*G21),2)</f>
      </c>
      <c r="O21">
        <f>rekapitulace!H8</f>
      </c>
      <c>
        <f>O21/100*I21</f>
      </c>
    </row>
    <row r="22" spans="5:5" ht="51">
      <c r="E22" s="15" t="s">
        <v>233</v>
      </c>
    </row>
    <row r="23" spans="5:5" ht="409.5">
      <c r="E23" s="15" t="s">
        <v>227</v>
      </c>
    </row>
    <row r="24" spans="1:16" ht="12.75">
      <c r="A24" s="7">
        <v>5</v>
      </c>
      <c s="7" t="s">
        <v>46</v>
      </c>
      <c s="7" t="s">
        <v>234</v>
      </c>
      <c s="7" t="s">
        <v>58</v>
      </c>
      <c s="7" t="s">
        <v>235</v>
      </c>
      <c s="7" t="s">
        <v>73</v>
      </c>
      <c s="10">
        <v>170</v>
      </c>
      <c s="14"/>
      <c s="13">
        <f>ROUND((H24*G24),2)</f>
      </c>
      <c r="O24">
        <f>rekapitulace!H8</f>
      </c>
      <c>
        <f>O24/100*I24</f>
      </c>
    </row>
    <row r="25" spans="5:5" ht="25.5">
      <c r="E25" s="15" t="s">
        <v>236</v>
      </c>
    </row>
    <row r="26" spans="5:5" ht="409.5">
      <c r="E26" s="15" t="s">
        <v>237</v>
      </c>
    </row>
    <row r="27" spans="1:16" ht="12.75" customHeight="1">
      <c r="A27" s="16"/>
      <c s="16"/>
      <c s="16" t="s">
        <v>25</v>
      </c>
      <c s="16"/>
      <c s="16" t="s">
        <v>114</v>
      </c>
      <c s="16"/>
      <c s="16"/>
      <c s="16"/>
      <c s="16">
        <f>SUM(I12:I26)</f>
      </c>
      <c r="P27">
        <f>ROUND(SUM(P12:P26),2)</f>
      </c>
    </row>
    <row r="29" spans="1:16" ht="12.75" customHeight="1">
      <c r="A29" s="16"/>
      <c s="16"/>
      <c s="16"/>
      <c s="16"/>
      <c s="16" t="s">
        <v>105</v>
      </c>
      <c s="16"/>
      <c s="16"/>
      <c s="16"/>
      <c s="16">
        <f>+I27</f>
      </c>
      <c r="P29">
        <f>+P27</f>
      </c>
    </row>
    <row r="31" spans="1:9" ht="12.75" customHeight="1">
      <c r="A31" s="9" t="s">
        <v>106</v>
      </c>
      <c s="9"/>
      <c s="9"/>
      <c s="9"/>
      <c s="9"/>
      <c s="9"/>
      <c s="9"/>
      <c s="9"/>
      <c s="9"/>
    </row>
    <row r="32" spans="1:9" ht="12.75" customHeight="1">
      <c r="A32" s="9"/>
      <c s="9"/>
      <c s="9"/>
      <c s="9"/>
      <c s="9" t="s">
        <v>107</v>
      </c>
      <c s="9"/>
      <c s="9"/>
      <c s="9"/>
      <c s="9"/>
    </row>
    <row r="33" spans="1:16" ht="12.75" customHeight="1">
      <c r="A33" s="16"/>
      <c s="16"/>
      <c s="16"/>
      <c s="16"/>
      <c s="16" t="s">
        <v>108</v>
      </c>
      <c s="16"/>
      <c s="16"/>
      <c s="16"/>
      <c s="16">
        <v>0</v>
      </c>
      <c r="P33">
        <v>0</v>
      </c>
    </row>
    <row r="34" spans="1:9" ht="12.75" customHeight="1">
      <c r="A34" s="16"/>
      <c s="16"/>
      <c s="16"/>
      <c s="16"/>
      <c s="16" t="s">
        <v>109</v>
      </c>
      <c s="16"/>
      <c s="16"/>
      <c s="16"/>
      <c s="16"/>
    </row>
    <row r="35" spans="1:16" ht="12.75" customHeight="1">
      <c r="A35" s="16"/>
      <c s="16"/>
      <c s="16"/>
      <c s="16"/>
      <c s="16" t="s">
        <v>110</v>
      </c>
      <c s="16"/>
      <c s="16"/>
      <c s="16"/>
      <c s="16">
        <v>0</v>
      </c>
      <c r="P35">
        <v>0</v>
      </c>
    </row>
    <row r="36" spans="1:16" ht="12.75" customHeight="1">
      <c r="A36" s="16"/>
      <c s="16"/>
      <c s="16"/>
      <c s="16"/>
      <c s="16" t="s">
        <v>111</v>
      </c>
      <c s="16"/>
      <c s="16"/>
      <c s="16"/>
      <c s="16">
        <f>I33+I35</f>
      </c>
      <c r="P36">
        <f>P33+P35</f>
      </c>
    </row>
    <row r="38" spans="1:16" ht="12.75" customHeight="1">
      <c r="A38" s="16"/>
      <c s="16"/>
      <c s="16"/>
      <c s="16"/>
      <c s="16" t="s">
        <v>111</v>
      </c>
      <c s="16"/>
      <c s="16"/>
      <c s="16"/>
      <c s="16">
        <f>I29+I36</f>
      </c>
      <c r="P38">
        <f>P29+P36</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50.xml><?xml version="1.0" encoding="utf-8"?>
<worksheet xmlns="http://schemas.openxmlformats.org/spreadsheetml/2006/main" xmlns:r="http://schemas.openxmlformats.org/officeDocument/2006/relationships">
  <sheetPr>
    <pageSetUpPr fitToPage="1"/>
  </sheetPr>
  <dimension ref="A1:P152"/>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2835</v>
      </c>
      <c s="5"/>
      <c s="5" t="s">
        <v>2836</v>
      </c>
    </row>
    <row r="6" spans="1:5" ht="12.75" customHeight="1">
      <c r="A6" t="s">
        <v>17</v>
      </c>
      <c r="C6" s="5" t="s">
        <v>2835</v>
      </c>
      <c s="5"/>
      <c s="5" t="s">
        <v>2836</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165</v>
      </c>
      <c s="7" t="s">
        <v>40</v>
      </c>
      <c s="7" t="s">
        <v>2647</v>
      </c>
      <c s="7" t="s">
        <v>167</v>
      </c>
      <c s="10">
        <v>814.32</v>
      </c>
      <c s="14"/>
      <c s="13">
        <f>ROUND((H12*G12),2)</f>
      </c>
      <c r="O12">
        <f>rekapitulace!H8</f>
      </c>
      <c>
        <f>O12/100*I12</f>
      </c>
    </row>
    <row r="13" spans="5:5" ht="369.75">
      <c r="E13" s="15" t="s">
        <v>2837</v>
      </c>
    </row>
    <row r="14" spans="5:5" ht="153">
      <c r="E14" s="15" t="s">
        <v>169</v>
      </c>
    </row>
    <row r="15" spans="1:16" ht="12.75" customHeight="1">
      <c r="A15" s="16"/>
      <c s="16"/>
      <c s="16" t="s">
        <v>45</v>
      </c>
      <c s="16"/>
      <c s="16" t="s">
        <v>44</v>
      </c>
      <c s="16"/>
      <c s="16"/>
      <c s="16"/>
      <c s="16">
        <f>SUM(I12:I14)</f>
      </c>
      <c r="P15">
        <f>ROUND(SUM(P12:P14),2)</f>
      </c>
    </row>
    <row r="17" spans="1:9" ht="12.75" customHeight="1">
      <c r="A17" s="9"/>
      <c s="9"/>
      <c s="9" t="s">
        <v>25</v>
      </c>
      <c s="9"/>
      <c s="9" t="s">
        <v>114</v>
      </c>
      <c s="9"/>
      <c s="11"/>
      <c s="9"/>
      <c s="11"/>
    </row>
    <row r="18" spans="1:16" ht="12.75">
      <c r="A18" s="7">
        <v>2</v>
      </c>
      <c s="7" t="s">
        <v>46</v>
      </c>
      <c s="7" t="s">
        <v>142</v>
      </c>
      <c s="7" t="s">
        <v>58</v>
      </c>
      <c s="7" t="s">
        <v>2649</v>
      </c>
      <c s="7" t="s">
        <v>130</v>
      </c>
      <c s="10">
        <v>95.355</v>
      </c>
      <c s="14"/>
      <c s="13">
        <f>ROUND((H18*G18),2)</f>
      </c>
      <c r="O18">
        <f>rekapitulace!H8</f>
      </c>
      <c>
        <f>O18/100*I18</f>
      </c>
    </row>
    <row r="19" spans="5:5" ht="204">
      <c r="E19" s="15" t="s">
        <v>2838</v>
      </c>
    </row>
    <row r="20" spans="5:5" ht="409.5">
      <c r="E20" s="15" t="s">
        <v>145</v>
      </c>
    </row>
    <row r="21" spans="1:16" ht="12.75">
      <c r="A21" s="7">
        <v>3</v>
      </c>
      <c s="7" t="s">
        <v>46</v>
      </c>
      <c s="7" t="s">
        <v>2653</v>
      </c>
      <c s="7" t="s">
        <v>58</v>
      </c>
      <c s="7" t="s">
        <v>2839</v>
      </c>
      <c s="7" t="s">
        <v>130</v>
      </c>
      <c s="10">
        <v>502.515</v>
      </c>
      <c s="14"/>
      <c s="13">
        <f>ROUND((H21*G21),2)</f>
      </c>
      <c r="O21">
        <f>rekapitulace!H8</f>
      </c>
      <c>
        <f>O21/100*I21</f>
      </c>
    </row>
    <row r="22" spans="5:5" ht="51">
      <c r="E22" s="15" t="s">
        <v>2840</v>
      </c>
    </row>
    <row r="23" spans="5:5" ht="409.5">
      <c r="E23" s="15" t="s">
        <v>176</v>
      </c>
    </row>
    <row r="24" spans="1:16" ht="12.75">
      <c r="A24" s="7">
        <v>4</v>
      </c>
      <c s="7" t="s">
        <v>46</v>
      </c>
      <c s="7" t="s">
        <v>397</v>
      </c>
      <c s="7" t="s">
        <v>58</v>
      </c>
      <c s="7" t="s">
        <v>2656</v>
      </c>
      <c s="7" t="s">
        <v>130</v>
      </c>
      <c s="10">
        <v>95.355</v>
      </c>
      <c s="14"/>
      <c s="13">
        <f>ROUND((H24*G24),2)</f>
      </c>
      <c r="O24">
        <f>rekapitulace!H8</f>
      </c>
      <c>
        <f>O24/100*I24</f>
      </c>
    </row>
    <row r="25" spans="5:5" ht="204">
      <c r="E25" s="15" t="s">
        <v>2838</v>
      </c>
    </row>
    <row r="26" spans="5:5" ht="409.5">
      <c r="E26" s="15" t="s">
        <v>1103</v>
      </c>
    </row>
    <row r="27" spans="1:16" ht="12.75">
      <c r="A27" s="7">
        <v>5</v>
      </c>
      <c s="7" t="s">
        <v>46</v>
      </c>
      <c s="7" t="s">
        <v>183</v>
      </c>
      <c s="7" t="s">
        <v>58</v>
      </c>
      <c s="7" t="s">
        <v>2841</v>
      </c>
      <c s="7" t="s">
        <v>130</v>
      </c>
      <c s="10">
        <v>95.355</v>
      </c>
      <c s="14"/>
      <c s="13">
        <f>ROUND((H27*G27),2)</f>
      </c>
      <c r="O27">
        <f>rekapitulace!H8</f>
      </c>
      <c>
        <f>O27/100*I27</f>
      </c>
    </row>
    <row r="28" spans="5:5" ht="204">
      <c r="E28" s="15" t="s">
        <v>2838</v>
      </c>
    </row>
    <row r="29" spans="5:5" ht="409.5">
      <c r="E29" s="15" t="s">
        <v>186</v>
      </c>
    </row>
    <row r="30" spans="1:16" ht="12.75">
      <c r="A30" s="7">
        <v>6</v>
      </c>
      <c s="7" t="s">
        <v>46</v>
      </c>
      <c s="7" t="s">
        <v>793</v>
      </c>
      <c s="7" t="s">
        <v>58</v>
      </c>
      <c s="7" t="s">
        <v>2842</v>
      </c>
      <c s="7" t="s">
        <v>130</v>
      </c>
      <c s="10">
        <v>141.57</v>
      </c>
      <c s="14"/>
      <c s="13">
        <f>ROUND((H30*G30),2)</f>
      </c>
      <c r="O30">
        <f>rekapitulace!H8</f>
      </c>
      <c>
        <f>O30/100*I30</f>
      </c>
    </row>
    <row r="31" spans="5:5" ht="51">
      <c r="E31" s="15" t="s">
        <v>2843</v>
      </c>
    </row>
    <row r="32" spans="5:5" ht="409.5">
      <c r="E32" s="15" t="s">
        <v>1112</v>
      </c>
    </row>
    <row r="33" spans="1:16" ht="12.75">
      <c r="A33" s="7">
        <v>7</v>
      </c>
      <c s="7" t="s">
        <v>46</v>
      </c>
      <c s="7" t="s">
        <v>272</v>
      </c>
      <c s="7" t="s">
        <v>58</v>
      </c>
      <c s="7" t="s">
        <v>2844</v>
      </c>
      <c s="7" t="s">
        <v>130</v>
      </c>
      <c s="10">
        <v>1.053</v>
      </c>
      <c s="14"/>
      <c s="13">
        <f>ROUND((H33*G33),2)</f>
      </c>
      <c r="O33">
        <f>rekapitulace!H8</f>
      </c>
      <c>
        <f>O33/100*I33</f>
      </c>
    </row>
    <row r="34" spans="5:5" ht="38.25">
      <c r="E34" s="15" t="s">
        <v>2845</v>
      </c>
    </row>
    <row r="35" spans="5:5" ht="409.5">
      <c r="E35" s="15" t="s">
        <v>275</v>
      </c>
    </row>
    <row r="36" spans="1:16" ht="12.75" customHeight="1">
      <c r="A36" s="16"/>
      <c s="16"/>
      <c s="16" t="s">
        <v>25</v>
      </c>
      <c s="16"/>
      <c s="16" t="s">
        <v>114</v>
      </c>
      <c s="16"/>
      <c s="16"/>
      <c s="16"/>
      <c s="16">
        <f>SUM(I18:I35)</f>
      </c>
      <c r="P36">
        <f>ROUND(SUM(P18:P35),2)</f>
      </c>
    </row>
    <row r="38" spans="1:9" ht="12.75" customHeight="1">
      <c r="A38" s="9"/>
      <c s="9"/>
      <c s="9" t="s">
        <v>36</v>
      </c>
      <c s="9"/>
      <c s="9" t="s">
        <v>241</v>
      </c>
      <c s="9"/>
      <c s="11"/>
      <c s="9"/>
      <c s="11"/>
    </row>
    <row r="39" spans="1:16" ht="12.75">
      <c r="A39" s="7">
        <v>8</v>
      </c>
      <c s="7" t="s">
        <v>46</v>
      </c>
      <c s="7" t="s">
        <v>460</v>
      </c>
      <c s="7" t="s">
        <v>58</v>
      </c>
      <c s="7" t="s">
        <v>2846</v>
      </c>
      <c s="7" t="s">
        <v>130</v>
      </c>
      <c s="10">
        <v>3</v>
      </c>
      <c s="14"/>
      <c s="13">
        <f>ROUND((H39*G39),2)</f>
      </c>
      <c r="O39">
        <f>rekapitulace!H8</f>
      </c>
      <c>
        <f>O39/100*I39</f>
      </c>
    </row>
    <row r="40" spans="5:5" ht="38.25">
      <c r="E40" s="15" t="s">
        <v>2847</v>
      </c>
    </row>
    <row r="41" spans="5:5" ht="306">
      <c r="E41" s="15" t="s">
        <v>463</v>
      </c>
    </row>
    <row r="42" spans="1:16" ht="12.75">
      <c r="A42" s="7">
        <v>9</v>
      </c>
      <c s="7" t="s">
        <v>46</v>
      </c>
      <c s="7" t="s">
        <v>2848</v>
      </c>
      <c s="7" t="s">
        <v>58</v>
      </c>
      <c s="7" t="s">
        <v>2849</v>
      </c>
      <c s="7" t="s">
        <v>130</v>
      </c>
      <c s="10">
        <v>7.5</v>
      </c>
      <c s="14"/>
      <c s="13">
        <f>ROUND((H42*G42),2)</f>
      </c>
      <c r="O42">
        <f>rekapitulace!H8</f>
      </c>
      <c>
        <f>O42/100*I42</f>
      </c>
    </row>
    <row r="43" spans="5:5" ht="38.25">
      <c r="E43" s="15" t="s">
        <v>2850</v>
      </c>
    </row>
    <row r="44" spans="5:5" ht="409.5">
      <c r="E44" s="15" t="s">
        <v>2322</v>
      </c>
    </row>
    <row r="45" spans="1:16" ht="12.75">
      <c r="A45" s="7">
        <v>10</v>
      </c>
      <c s="7" t="s">
        <v>46</v>
      </c>
      <c s="7" t="s">
        <v>2487</v>
      </c>
      <c s="7" t="s">
        <v>58</v>
      </c>
      <c s="7" t="s">
        <v>2488</v>
      </c>
      <c s="7" t="s">
        <v>117</v>
      </c>
      <c s="10">
        <v>29.25</v>
      </c>
      <c s="14"/>
      <c s="13">
        <f>ROUND((H45*G45),2)</f>
      </c>
      <c r="O45">
        <f>rekapitulace!H8</f>
      </c>
      <c>
        <f>O45/100*I45</f>
      </c>
    </row>
    <row r="46" spans="5:5" ht="38.25">
      <c r="E46" s="15" t="s">
        <v>2851</v>
      </c>
    </row>
    <row r="47" spans="5:5" ht="395.25">
      <c r="E47" s="15" t="s">
        <v>2490</v>
      </c>
    </row>
    <row r="48" spans="1:16" ht="12.75" customHeight="1">
      <c r="A48" s="16"/>
      <c s="16"/>
      <c s="16" t="s">
        <v>36</v>
      </c>
      <c s="16"/>
      <c s="16" t="s">
        <v>241</v>
      </c>
      <c s="16"/>
      <c s="16"/>
      <c s="16"/>
      <c s="16">
        <f>SUM(I39:I47)</f>
      </c>
      <c r="P48">
        <f>ROUND(SUM(P39:P47),2)</f>
      </c>
    </row>
    <row r="50" spans="1:9" ht="12.75" customHeight="1">
      <c r="A50" s="9"/>
      <c s="9"/>
      <c s="9" t="s">
        <v>37</v>
      </c>
      <c s="9"/>
      <c s="9" t="s">
        <v>187</v>
      </c>
      <c s="9"/>
      <c s="11"/>
      <c s="9"/>
      <c s="11"/>
    </row>
    <row r="51" spans="1:16" ht="12.75">
      <c r="A51" s="7">
        <v>11</v>
      </c>
      <c s="7" t="s">
        <v>46</v>
      </c>
      <c s="7" t="s">
        <v>2337</v>
      </c>
      <c s="7" t="s">
        <v>58</v>
      </c>
      <c s="7" t="s">
        <v>2495</v>
      </c>
      <c s="7" t="s">
        <v>130</v>
      </c>
      <c s="10">
        <v>3.6</v>
      </c>
      <c s="14"/>
      <c s="13">
        <f>ROUND((H51*G51),2)</f>
      </c>
      <c r="O51">
        <f>rekapitulace!H8</f>
      </c>
      <c>
        <f>O51/100*I51</f>
      </c>
    </row>
    <row r="52" spans="5:5" ht="38.25">
      <c r="E52" s="15" t="s">
        <v>2852</v>
      </c>
    </row>
    <row r="53" spans="5:5" ht="409.5">
      <c r="E53" s="15" t="s">
        <v>2340</v>
      </c>
    </row>
    <row r="54" spans="1:16" ht="12.75">
      <c r="A54" s="7">
        <v>12</v>
      </c>
      <c s="7" t="s">
        <v>46</v>
      </c>
      <c s="7" t="s">
        <v>846</v>
      </c>
      <c s="7" t="s">
        <v>58</v>
      </c>
      <c s="7" t="s">
        <v>2497</v>
      </c>
      <c s="7" t="s">
        <v>167</v>
      </c>
      <c s="10">
        <v>0.576</v>
      </c>
      <c s="14"/>
      <c s="13">
        <f>ROUND((H54*G54),2)</f>
      </c>
      <c r="O54">
        <f>rekapitulace!H8</f>
      </c>
      <c>
        <f>O54/100*I54</f>
      </c>
    </row>
    <row r="55" spans="5:5" ht="51">
      <c r="E55" s="15" t="s">
        <v>2853</v>
      </c>
    </row>
    <row r="56" spans="5:5" ht="409.5">
      <c r="E56" s="15" t="s">
        <v>2343</v>
      </c>
    </row>
    <row r="57" spans="1:16" ht="12.75">
      <c r="A57" s="7">
        <v>13</v>
      </c>
      <c s="7" t="s">
        <v>46</v>
      </c>
      <c s="7" t="s">
        <v>2854</v>
      </c>
      <c s="7" t="s">
        <v>58</v>
      </c>
      <c s="7" t="s">
        <v>2855</v>
      </c>
      <c s="7" t="s">
        <v>130</v>
      </c>
      <c s="10">
        <v>5</v>
      </c>
      <c s="14"/>
      <c s="13">
        <f>ROUND((H57*G57),2)</f>
      </c>
      <c r="O57">
        <f>rekapitulace!H8</f>
      </c>
      <c>
        <f>O57/100*I57</f>
      </c>
    </row>
    <row r="58" spans="5:5" ht="51">
      <c r="E58" s="15" t="s">
        <v>2856</v>
      </c>
    </row>
    <row r="59" spans="5:5" ht="216.75">
      <c r="E59" s="15" t="s">
        <v>2857</v>
      </c>
    </row>
    <row r="60" spans="1:16" ht="12.75">
      <c r="A60" s="7">
        <v>14</v>
      </c>
      <c s="7" t="s">
        <v>46</v>
      </c>
      <c s="7" t="s">
        <v>2689</v>
      </c>
      <c s="7" t="s">
        <v>58</v>
      </c>
      <c s="7" t="s">
        <v>2858</v>
      </c>
      <c s="7" t="s">
        <v>130</v>
      </c>
      <c s="10">
        <v>65.257</v>
      </c>
      <c s="14"/>
      <c s="13">
        <f>ROUND((H60*G60),2)</f>
      </c>
      <c r="O60">
        <f>rekapitulace!H8</f>
      </c>
      <c>
        <f>O60/100*I60</f>
      </c>
    </row>
    <row r="61" spans="5:5" ht="395.25">
      <c r="E61" s="15" t="s">
        <v>2859</v>
      </c>
    </row>
    <row r="62" spans="5:5" ht="409.5">
      <c r="E62" s="15" t="s">
        <v>191</v>
      </c>
    </row>
    <row r="63" spans="1:16" ht="12.75">
      <c r="A63" s="7">
        <v>15</v>
      </c>
      <c s="7" t="s">
        <v>46</v>
      </c>
      <c s="7" t="s">
        <v>2694</v>
      </c>
      <c s="7" t="s">
        <v>58</v>
      </c>
      <c s="7" t="s">
        <v>2695</v>
      </c>
      <c s="7" t="s">
        <v>167</v>
      </c>
      <c s="10">
        <v>11.746</v>
      </c>
      <c s="14"/>
      <c s="13">
        <f>ROUND((H63*G63),2)</f>
      </c>
      <c r="O63">
        <f>rekapitulace!H8</f>
      </c>
      <c>
        <f>O63/100*I63</f>
      </c>
    </row>
    <row r="64" spans="5:5" ht="395.25">
      <c r="E64" s="15" t="s">
        <v>2860</v>
      </c>
    </row>
    <row r="65" spans="5:5" ht="409.5">
      <c r="E65" s="15" t="s">
        <v>1128</v>
      </c>
    </row>
    <row r="66" spans="1:16" ht="12.75" customHeight="1">
      <c r="A66" s="16"/>
      <c s="16"/>
      <c s="16" t="s">
        <v>37</v>
      </c>
      <c s="16"/>
      <c s="16" t="s">
        <v>187</v>
      </c>
      <c s="16"/>
      <c s="16"/>
      <c s="16"/>
      <c s="16">
        <f>SUM(I51:I65)</f>
      </c>
      <c r="P66">
        <f>ROUND(SUM(P51:P65),2)</f>
      </c>
    </row>
    <row r="68" spans="1:9" ht="12.75" customHeight="1">
      <c r="A68" s="9"/>
      <c s="9"/>
      <c s="9" t="s">
        <v>38</v>
      </c>
      <c s="9"/>
      <c s="9" t="s">
        <v>192</v>
      </c>
      <c s="9"/>
      <c s="11"/>
      <c s="9"/>
      <c s="11"/>
    </row>
    <row r="69" spans="1:16" ht="12.75">
      <c r="A69" s="7">
        <v>16</v>
      </c>
      <c s="7" t="s">
        <v>46</v>
      </c>
      <c s="7" t="s">
        <v>2534</v>
      </c>
      <c s="7" t="s">
        <v>58</v>
      </c>
      <c s="7" t="s">
        <v>2535</v>
      </c>
      <c s="7" t="s">
        <v>130</v>
      </c>
      <c s="10">
        <v>5.265</v>
      </c>
      <c s="14"/>
      <c s="13">
        <f>ROUND((H69*G69),2)</f>
      </c>
      <c r="O69">
        <f>rekapitulace!H8</f>
      </c>
      <c>
        <f>O69/100*I69</f>
      </c>
    </row>
    <row r="70" spans="5:5" ht="51">
      <c r="E70" s="15" t="s">
        <v>2861</v>
      </c>
    </row>
    <row r="71" spans="5:5" ht="409.5">
      <c r="E71" s="15" t="s">
        <v>191</v>
      </c>
    </row>
    <row r="72" spans="1:16" ht="12.75">
      <c r="A72" s="7">
        <v>17</v>
      </c>
      <c s="7" t="s">
        <v>46</v>
      </c>
      <c s="7" t="s">
        <v>193</v>
      </c>
      <c s="7" t="s">
        <v>58</v>
      </c>
      <c s="7" t="s">
        <v>2862</v>
      </c>
      <c s="7" t="s">
        <v>130</v>
      </c>
      <c s="10">
        <v>9.3</v>
      </c>
      <c s="14"/>
      <c s="13">
        <f>ROUND((H72*G72),2)</f>
      </c>
      <c r="O72">
        <f>rekapitulace!H8</f>
      </c>
      <c>
        <f>O72/100*I72</f>
      </c>
    </row>
    <row r="73" spans="5:5" ht="38.25">
      <c r="E73" s="15" t="s">
        <v>2863</v>
      </c>
    </row>
    <row r="74" spans="5:5" ht="409.5">
      <c r="E74" s="15" t="s">
        <v>191</v>
      </c>
    </row>
    <row r="75" spans="1:16" ht="12.75">
      <c r="A75" s="7">
        <v>18</v>
      </c>
      <c s="7" t="s">
        <v>46</v>
      </c>
      <c s="7" t="s">
        <v>2701</v>
      </c>
      <c s="7" t="s">
        <v>58</v>
      </c>
      <c s="7" t="s">
        <v>2702</v>
      </c>
      <c s="7" t="s">
        <v>130</v>
      </c>
      <c s="10">
        <v>4.68</v>
      </c>
      <c s="14"/>
      <c s="13">
        <f>ROUND((H75*G75),2)</f>
      </c>
      <c r="O75">
        <f>rekapitulace!H8</f>
      </c>
      <c>
        <f>O75/100*I75</f>
      </c>
    </row>
    <row r="76" spans="5:5" ht="38.25">
      <c r="E76" s="15" t="s">
        <v>2864</v>
      </c>
    </row>
    <row r="77" spans="5:5" ht="409.5">
      <c r="E77" s="15" t="s">
        <v>191</v>
      </c>
    </row>
    <row r="78" spans="1:16" ht="12.75">
      <c r="A78" s="7">
        <v>19</v>
      </c>
      <c s="7" t="s">
        <v>46</v>
      </c>
      <c s="7" t="s">
        <v>488</v>
      </c>
      <c s="7" t="s">
        <v>58</v>
      </c>
      <c s="7" t="s">
        <v>2865</v>
      </c>
      <c s="7" t="s">
        <v>130</v>
      </c>
      <c s="10">
        <v>128.4</v>
      </c>
      <c s="14"/>
      <c s="13">
        <f>ROUND((H78*G78),2)</f>
      </c>
      <c r="O78">
        <f>rekapitulace!H8</f>
      </c>
      <c>
        <f>O78/100*I78</f>
      </c>
    </row>
    <row r="79" spans="5:5" ht="63.75">
      <c r="E79" s="15" t="s">
        <v>2866</v>
      </c>
    </row>
    <row r="80" spans="5:5" ht="306">
      <c r="E80" s="15" t="s">
        <v>463</v>
      </c>
    </row>
    <row r="81" spans="1:16" ht="12.75">
      <c r="A81" s="7">
        <v>20</v>
      </c>
      <c s="7" t="s">
        <v>46</v>
      </c>
      <c s="7" t="s">
        <v>2708</v>
      </c>
      <c s="7" t="s">
        <v>58</v>
      </c>
      <c s="7" t="s">
        <v>2867</v>
      </c>
      <c s="7" t="s">
        <v>130</v>
      </c>
      <c s="10">
        <v>23.4</v>
      </c>
      <c s="14"/>
      <c s="13">
        <f>ROUND((H81*G81),2)</f>
      </c>
      <c r="O81">
        <f>rekapitulace!H8</f>
      </c>
      <c>
        <f>O81/100*I81</f>
      </c>
    </row>
    <row r="82" spans="5:5" ht="38.25">
      <c r="E82" s="15" t="s">
        <v>2868</v>
      </c>
    </row>
    <row r="83" spans="5:5" ht="369.75">
      <c r="E83" s="15" t="s">
        <v>2711</v>
      </c>
    </row>
    <row r="84" spans="1:16" ht="12.75">
      <c r="A84" s="7">
        <v>21</v>
      </c>
      <c s="7" t="s">
        <v>46</v>
      </c>
      <c s="7" t="s">
        <v>499</v>
      </c>
      <c s="7" t="s">
        <v>58</v>
      </c>
      <c s="7" t="s">
        <v>2869</v>
      </c>
      <c s="7" t="s">
        <v>130</v>
      </c>
      <c s="10">
        <v>4.68</v>
      </c>
      <c s="14"/>
      <c s="13">
        <f>ROUND((H84*G84),2)</f>
      </c>
      <c r="O84">
        <f>rekapitulace!H8</f>
      </c>
      <c>
        <f>O84/100*I84</f>
      </c>
    </row>
    <row r="85" spans="5:5" ht="38.25">
      <c r="E85" s="15" t="s">
        <v>2864</v>
      </c>
    </row>
    <row r="86" spans="5:5" ht="409.5">
      <c r="E86" s="15" t="s">
        <v>502</v>
      </c>
    </row>
    <row r="87" spans="1:16" ht="12.75" customHeight="1">
      <c r="A87" s="16"/>
      <c s="16"/>
      <c s="16" t="s">
        <v>38</v>
      </c>
      <c s="16"/>
      <c s="16" t="s">
        <v>192</v>
      </c>
      <c s="16"/>
      <c s="16"/>
      <c s="16"/>
      <c s="16">
        <f>SUM(I69:I86)</f>
      </c>
      <c r="P87">
        <f>ROUND(SUM(P69:P86),2)</f>
      </c>
    </row>
    <row r="89" spans="1:9" ht="12.75" customHeight="1">
      <c r="A89" s="9"/>
      <c s="9"/>
      <c s="9" t="s">
        <v>39</v>
      </c>
      <c s="9"/>
      <c s="9" t="s">
        <v>510</v>
      </c>
      <c s="9"/>
      <c s="11"/>
      <c s="9"/>
      <c s="11"/>
    </row>
    <row r="90" spans="1:16" ht="12.75">
      <c r="A90" s="7">
        <v>22</v>
      </c>
      <c s="7" t="s">
        <v>46</v>
      </c>
      <c s="7" t="s">
        <v>518</v>
      </c>
      <c s="7" t="s">
        <v>58</v>
      </c>
      <c s="7" t="s">
        <v>2870</v>
      </c>
      <c s="7" t="s">
        <v>130</v>
      </c>
      <c s="10">
        <v>20.125</v>
      </c>
      <c s="14"/>
      <c s="13">
        <f>ROUND((H90*G90),2)</f>
      </c>
      <c r="O90">
        <f>rekapitulace!H8</f>
      </c>
      <c>
        <f>O90/100*I90</f>
      </c>
    </row>
    <row r="91" spans="5:5" ht="38.25">
      <c r="E91" s="15" t="s">
        <v>2871</v>
      </c>
    </row>
    <row r="92" spans="5:5" ht="331.5">
      <c r="E92" s="15" t="s">
        <v>521</v>
      </c>
    </row>
    <row r="93" spans="1:16" ht="12.75">
      <c r="A93" s="7">
        <v>23</v>
      </c>
      <c s="7" t="s">
        <v>46</v>
      </c>
      <c s="7" t="s">
        <v>2872</v>
      </c>
      <c s="7" t="s">
        <v>58</v>
      </c>
      <c s="7" t="s">
        <v>2873</v>
      </c>
      <c s="7" t="s">
        <v>117</v>
      </c>
      <c s="10">
        <v>40.8</v>
      </c>
      <c s="14"/>
      <c s="13">
        <f>ROUND((H93*G93),2)</f>
      </c>
      <c r="O93">
        <f>rekapitulace!H8</f>
      </c>
      <c>
        <f>O93/100*I93</f>
      </c>
    </row>
    <row r="94" spans="5:5" ht="38.25">
      <c r="E94" s="15" t="s">
        <v>2874</v>
      </c>
    </row>
    <row r="95" spans="5:5" ht="331.5">
      <c r="E95" s="15" t="s">
        <v>521</v>
      </c>
    </row>
    <row r="96" spans="1:16" ht="12.75">
      <c r="A96" s="7">
        <v>24</v>
      </c>
      <c s="7" t="s">
        <v>46</v>
      </c>
      <c s="7" t="s">
        <v>537</v>
      </c>
      <c s="7" t="s">
        <v>58</v>
      </c>
      <c s="7" t="s">
        <v>2875</v>
      </c>
      <c s="7" t="s">
        <v>117</v>
      </c>
      <c s="10">
        <v>57.5</v>
      </c>
      <c s="14"/>
      <c s="13">
        <f>ROUND((H96*G96),2)</f>
      </c>
      <c r="O96">
        <f>rekapitulace!H8</f>
      </c>
      <c>
        <f>O96/100*I96</f>
      </c>
    </row>
    <row r="97" spans="5:5" ht="51">
      <c r="E97" s="15" t="s">
        <v>2876</v>
      </c>
    </row>
    <row r="98" spans="5:5" ht="357">
      <c r="E98" s="15" t="s">
        <v>540</v>
      </c>
    </row>
    <row r="99" spans="1:16" ht="12.75">
      <c r="A99" s="7">
        <v>25</v>
      </c>
      <c s="7" t="s">
        <v>46</v>
      </c>
      <c s="7" t="s">
        <v>541</v>
      </c>
      <c s="7" t="s">
        <v>58</v>
      </c>
      <c s="7" t="s">
        <v>2877</v>
      </c>
      <c s="7" t="s">
        <v>117</v>
      </c>
      <c s="10">
        <v>179.8</v>
      </c>
      <c s="14"/>
      <c s="13">
        <f>ROUND((H99*G99),2)</f>
      </c>
      <c r="O99">
        <f>rekapitulace!H8</f>
      </c>
      <c>
        <f>O99/100*I99</f>
      </c>
    </row>
    <row r="100" spans="5:5" ht="178.5">
      <c r="E100" s="15" t="s">
        <v>2878</v>
      </c>
    </row>
    <row r="101" spans="5:5" ht="357">
      <c r="E101" s="15" t="s">
        <v>540</v>
      </c>
    </row>
    <row r="102" spans="1:16" ht="12.75">
      <c r="A102" s="7">
        <v>26</v>
      </c>
      <c s="7" t="s">
        <v>46</v>
      </c>
      <c s="7" t="s">
        <v>2879</v>
      </c>
      <c s="7" t="s">
        <v>58</v>
      </c>
      <c s="7" t="s">
        <v>2880</v>
      </c>
      <c s="7" t="s">
        <v>117</v>
      </c>
      <c s="10">
        <v>129.6</v>
      </c>
      <c s="14"/>
      <c s="13">
        <f>ROUND((H102*G102),2)</f>
      </c>
      <c r="O102">
        <f>rekapitulace!H8</f>
      </c>
      <c>
        <f>O102/100*I102</f>
      </c>
    </row>
    <row r="103" spans="5:5" ht="38.25">
      <c r="E103" s="15" t="s">
        <v>2881</v>
      </c>
    </row>
    <row r="104" spans="5:5" ht="409.5">
      <c r="E104" s="15" t="s">
        <v>547</v>
      </c>
    </row>
    <row r="105" spans="1:16" ht="12.75">
      <c r="A105" s="7">
        <v>27</v>
      </c>
      <c s="7" t="s">
        <v>46</v>
      </c>
      <c s="7" t="s">
        <v>1169</v>
      </c>
      <c s="7" t="s">
        <v>58</v>
      </c>
      <c s="7" t="s">
        <v>2882</v>
      </c>
      <c s="7" t="s">
        <v>130</v>
      </c>
      <c s="10">
        <v>3.45</v>
      </c>
      <c s="14"/>
      <c s="13">
        <f>ROUND((H105*G105),2)</f>
      </c>
      <c r="O105">
        <f>rekapitulace!H8</f>
      </c>
      <c>
        <f>O105/100*I105</f>
      </c>
    </row>
    <row r="106" spans="5:5" ht="38.25">
      <c r="E106" s="15" t="s">
        <v>2883</v>
      </c>
    </row>
    <row r="107" spans="5:5" ht="409.5">
      <c r="E107" s="15" t="s">
        <v>547</v>
      </c>
    </row>
    <row r="108" spans="1:16" ht="12.75">
      <c r="A108" s="7">
        <v>28</v>
      </c>
      <c s="7" t="s">
        <v>46</v>
      </c>
      <c s="7" t="s">
        <v>2884</v>
      </c>
      <c s="7" t="s">
        <v>58</v>
      </c>
      <c s="7" t="s">
        <v>2885</v>
      </c>
      <c s="7" t="s">
        <v>117</v>
      </c>
      <c s="10">
        <v>57.5</v>
      </c>
      <c s="14"/>
      <c s="13">
        <f>ROUND((H108*G108),2)</f>
      </c>
      <c r="O108">
        <f>rekapitulace!H8</f>
      </c>
      <c>
        <f>O108/100*I108</f>
      </c>
    </row>
    <row r="109" spans="5:5" ht="25.5">
      <c r="E109" s="15" t="s">
        <v>2886</v>
      </c>
    </row>
    <row r="110" spans="5:5" ht="409.5">
      <c r="E110" s="15" t="s">
        <v>547</v>
      </c>
    </row>
    <row r="111" spans="1:16" ht="12.75">
      <c r="A111" s="7">
        <v>29</v>
      </c>
      <c s="7" t="s">
        <v>46</v>
      </c>
      <c s="7" t="s">
        <v>2800</v>
      </c>
      <c s="7" t="s">
        <v>58</v>
      </c>
      <c s="7" t="s">
        <v>2887</v>
      </c>
      <c s="7" t="s">
        <v>117</v>
      </c>
      <c s="10">
        <v>57.5</v>
      </c>
      <c s="14"/>
      <c s="13">
        <f>ROUND((H111*G111),2)</f>
      </c>
      <c r="O111">
        <f>rekapitulace!H8</f>
      </c>
      <c>
        <f>O111/100*I111</f>
      </c>
    </row>
    <row r="112" spans="5:5" ht="25.5">
      <c r="E112" s="15" t="s">
        <v>2886</v>
      </c>
    </row>
    <row r="113" spans="5:5" ht="409.5">
      <c r="E113" s="15" t="s">
        <v>547</v>
      </c>
    </row>
    <row r="114" spans="1:16" ht="12.75" customHeight="1">
      <c r="A114" s="16"/>
      <c s="16"/>
      <c s="16" t="s">
        <v>39</v>
      </c>
      <c s="16"/>
      <c s="16" t="s">
        <v>510</v>
      </c>
      <c s="16"/>
      <c s="16"/>
      <c s="16"/>
      <c s="16">
        <f>SUM(I90:I113)</f>
      </c>
      <c r="P114">
        <f>ROUND(SUM(P90:P113),2)</f>
      </c>
    </row>
    <row r="116" spans="1:9" ht="12.75" customHeight="1">
      <c r="A116" s="9"/>
      <c s="9"/>
      <c s="9" t="s">
        <v>41</v>
      </c>
      <c s="9"/>
      <c s="9" t="s">
        <v>276</v>
      </c>
      <c s="9"/>
      <c s="11"/>
      <c s="9"/>
      <c s="11"/>
    </row>
    <row r="117" spans="1:16" ht="12.75">
      <c r="A117" s="7">
        <v>30</v>
      </c>
      <c s="7" t="s">
        <v>46</v>
      </c>
      <c s="7" t="s">
        <v>2568</v>
      </c>
      <c s="7" t="s">
        <v>58</v>
      </c>
      <c s="7" t="s">
        <v>2888</v>
      </c>
      <c s="7" t="s">
        <v>117</v>
      </c>
      <c s="10">
        <v>92</v>
      </c>
      <c s="14"/>
      <c s="13">
        <f>ROUND((H117*G117),2)</f>
      </c>
      <c r="O117">
        <f>rekapitulace!H8</f>
      </c>
      <c>
        <f>O117/100*I117</f>
      </c>
    </row>
    <row r="118" spans="5:5" ht="51">
      <c r="E118" s="15" t="s">
        <v>2889</v>
      </c>
    </row>
    <row r="119" spans="5:5" ht="409.5">
      <c r="E119" s="15" t="s">
        <v>2397</v>
      </c>
    </row>
    <row r="120" spans="1:16" ht="12.75">
      <c r="A120" s="7">
        <v>31</v>
      </c>
      <c s="7" t="s">
        <v>46</v>
      </c>
      <c s="7" t="s">
        <v>2571</v>
      </c>
      <c s="7" t="s">
        <v>58</v>
      </c>
      <c s="7" t="s">
        <v>2572</v>
      </c>
      <c s="7" t="s">
        <v>117</v>
      </c>
      <c s="10">
        <v>7.2</v>
      </c>
      <c s="14"/>
      <c s="13">
        <f>ROUND((H120*G120),2)</f>
      </c>
      <c r="O120">
        <f>rekapitulace!H8</f>
      </c>
      <c>
        <f>O120/100*I120</f>
      </c>
    </row>
    <row r="121" spans="5:5" ht="51">
      <c r="E121" s="15" t="s">
        <v>2890</v>
      </c>
    </row>
    <row r="122" spans="5:5" ht="140.25">
      <c r="E122" s="15" t="s">
        <v>2401</v>
      </c>
    </row>
    <row r="123" spans="1:16" ht="12.75">
      <c r="A123" s="7">
        <v>32</v>
      </c>
      <c s="7" t="s">
        <v>46</v>
      </c>
      <c s="7" t="s">
        <v>2402</v>
      </c>
      <c s="7" t="s">
        <v>58</v>
      </c>
      <c s="7" t="s">
        <v>2718</v>
      </c>
      <c s="7" t="s">
        <v>117</v>
      </c>
      <c s="10">
        <v>70.2</v>
      </c>
      <c s="14"/>
      <c s="13">
        <f>ROUND((H123*G123),2)</f>
      </c>
      <c r="O123">
        <f>rekapitulace!H8</f>
      </c>
      <c>
        <f>O123/100*I123</f>
      </c>
    </row>
    <row r="124" spans="5:5" ht="38.25">
      <c r="E124" s="15" t="s">
        <v>2891</v>
      </c>
    </row>
    <row r="125" spans="5:5" ht="140.25">
      <c r="E125" s="15" t="s">
        <v>2401</v>
      </c>
    </row>
    <row r="126" spans="1:16" ht="12.75">
      <c r="A126" s="7">
        <v>33</v>
      </c>
      <c s="7" t="s">
        <v>46</v>
      </c>
      <c s="7" t="s">
        <v>2578</v>
      </c>
      <c s="7" t="s">
        <v>58</v>
      </c>
      <c s="7" t="s">
        <v>2579</v>
      </c>
      <c s="7" t="s">
        <v>117</v>
      </c>
      <c s="10">
        <v>4.32</v>
      </c>
      <c s="14"/>
      <c s="13">
        <f>ROUND((H126*G126),2)</f>
      </c>
      <c r="O126">
        <f>rekapitulace!H8</f>
      </c>
      <c>
        <f>O126/100*I126</f>
      </c>
    </row>
    <row r="127" spans="5:5" ht="76.5">
      <c r="E127" s="15" t="s">
        <v>2892</v>
      </c>
    </row>
    <row r="128" spans="5:5" ht="395.25">
      <c r="E128" s="15" t="s">
        <v>2408</v>
      </c>
    </row>
    <row r="129" spans="1:16" ht="12.75" customHeight="1">
      <c r="A129" s="16"/>
      <c s="16"/>
      <c s="16" t="s">
        <v>41</v>
      </c>
      <c s="16"/>
      <c s="16" t="s">
        <v>276</v>
      </c>
      <c s="16"/>
      <c s="16"/>
      <c s="16"/>
      <c s="16">
        <f>SUM(I117:I128)</f>
      </c>
      <c r="P129">
        <f>ROUND(SUM(P117:P128),2)</f>
      </c>
    </row>
    <row r="131" spans="1:9" ht="12.75" customHeight="1">
      <c r="A131" s="9"/>
      <c s="9"/>
      <c s="9" t="s">
        <v>42</v>
      </c>
      <c s="9"/>
      <c s="9" t="s">
        <v>200</v>
      </c>
      <c s="9"/>
      <c s="11"/>
      <c s="9"/>
      <c s="11"/>
    </row>
    <row r="132" spans="1:16" ht="12.75">
      <c r="A132" s="7">
        <v>34</v>
      </c>
      <c s="7" t="s">
        <v>46</v>
      </c>
      <c s="7" t="s">
        <v>2412</v>
      </c>
      <c s="7" t="s">
        <v>58</v>
      </c>
      <c s="7" t="s">
        <v>2893</v>
      </c>
      <c s="7" t="s">
        <v>207</v>
      </c>
      <c s="10">
        <v>11.7</v>
      </c>
      <c s="14"/>
      <c s="13">
        <f>ROUND((H132*G132),2)</f>
      </c>
      <c r="O132">
        <f>rekapitulace!H8</f>
      </c>
      <c>
        <f>O132/100*I132</f>
      </c>
    </row>
    <row r="133" spans="5:5" ht="25.5">
      <c r="E133" s="15" t="s">
        <v>2894</v>
      </c>
    </row>
    <row r="134" spans="5:5" ht="409.5">
      <c r="E134" s="15" t="s">
        <v>1349</v>
      </c>
    </row>
    <row r="135" spans="1:16" ht="12.75" customHeight="1">
      <c r="A135" s="16"/>
      <c s="16"/>
      <c s="16" t="s">
        <v>42</v>
      </c>
      <c s="16"/>
      <c s="16" t="s">
        <v>200</v>
      </c>
      <c s="16"/>
      <c s="16"/>
      <c s="16"/>
      <c s="16">
        <f>SUM(I132:I134)</f>
      </c>
      <c r="P135">
        <f>ROUND(SUM(P132:P134),2)</f>
      </c>
    </row>
    <row r="137" spans="1:9" ht="12.75" customHeight="1">
      <c r="A137" s="9"/>
      <c s="9"/>
      <c s="9" t="s">
        <v>43</v>
      </c>
      <c s="9"/>
      <c s="9" t="s">
        <v>204</v>
      </c>
      <c s="9"/>
      <c s="11"/>
      <c s="9"/>
      <c s="11"/>
    </row>
    <row r="138" spans="1:16" ht="12.75">
      <c r="A138" s="7">
        <v>35</v>
      </c>
      <c s="7" t="s">
        <v>46</v>
      </c>
      <c s="7" t="s">
        <v>2421</v>
      </c>
      <c s="7" t="s">
        <v>58</v>
      </c>
      <c s="7" t="s">
        <v>2729</v>
      </c>
      <c s="7" t="s">
        <v>207</v>
      </c>
      <c s="10">
        <v>14.4</v>
      </c>
      <c s="14"/>
      <c s="13">
        <f>ROUND((H138*G138),2)</f>
      </c>
      <c r="O138">
        <f>rekapitulace!H8</f>
      </c>
      <c>
        <f>O138/100*I138</f>
      </c>
    </row>
    <row r="139" spans="5:5" ht="25.5">
      <c r="E139" s="15" t="s">
        <v>2895</v>
      </c>
    </row>
    <row r="140" spans="5:5" ht="369.75">
      <c r="E140" s="15" t="s">
        <v>2424</v>
      </c>
    </row>
    <row r="141" spans="1:16" ht="12.75" customHeight="1">
      <c r="A141" s="16"/>
      <c s="16"/>
      <c s="16" t="s">
        <v>43</v>
      </c>
      <c s="16"/>
      <c s="16" t="s">
        <v>204</v>
      </c>
      <c s="16"/>
      <c s="16"/>
      <c s="16"/>
      <c s="16">
        <f>SUM(I138:I140)</f>
      </c>
      <c r="P141">
        <f>ROUND(SUM(P138:P140),2)</f>
      </c>
    </row>
    <row r="143" spans="1:16" ht="12.75" customHeight="1">
      <c r="A143" s="16"/>
      <c s="16"/>
      <c s="16"/>
      <c s="16"/>
      <c s="16" t="s">
        <v>105</v>
      </c>
      <c s="16"/>
      <c s="16"/>
      <c s="16"/>
      <c s="16">
        <f>+I15+I36+I48+I66+I87+I114+I129+I135+I141</f>
      </c>
      <c r="P143">
        <f>+P15+P36+P48+P66+P87+P114+P129+P135+P141</f>
      </c>
    </row>
    <row r="145" spans="1:9" ht="12.75" customHeight="1">
      <c r="A145" s="9" t="s">
        <v>106</v>
      </c>
      <c s="9"/>
      <c s="9"/>
      <c s="9"/>
      <c s="9"/>
      <c s="9"/>
      <c s="9"/>
      <c s="9"/>
      <c s="9"/>
    </row>
    <row r="146" spans="1:9" ht="12.75" customHeight="1">
      <c r="A146" s="9"/>
      <c s="9"/>
      <c s="9"/>
      <c s="9"/>
      <c s="9" t="s">
        <v>107</v>
      </c>
      <c s="9"/>
      <c s="9"/>
      <c s="9"/>
      <c s="9"/>
    </row>
    <row r="147" spans="1:16" ht="12.75" customHeight="1">
      <c r="A147" s="16"/>
      <c s="16"/>
      <c s="16"/>
      <c s="16"/>
      <c s="16" t="s">
        <v>108</v>
      </c>
      <c s="16"/>
      <c s="16"/>
      <c s="16"/>
      <c s="16">
        <v>0</v>
      </c>
      <c r="P147">
        <v>0</v>
      </c>
    </row>
    <row r="148" spans="1:9" ht="12.75" customHeight="1">
      <c r="A148" s="16"/>
      <c s="16"/>
      <c s="16"/>
      <c s="16"/>
      <c s="16" t="s">
        <v>109</v>
      </c>
      <c s="16"/>
      <c s="16"/>
      <c s="16"/>
      <c s="16"/>
    </row>
    <row r="149" spans="1:16" ht="12.75" customHeight="1">
      <c r="A149" s="16"/>
      <c s="16"/>
      <c s="16"/>
      <c s="16"/>
      <c s="16" t="s">
        <v>110</v>
      </c>
      <c s="16"/>
      <c s="16"/>
      <c s="16"/>
      <c s="16">
        <v>0</v>
      </c>
      <c r="P149">
        <v>0</v>
      </c>
    </row>
    <row r="150" spans="1:16" ht="12.75" customHeight="1">
      <c r="A150" s="16"/>
      <c s="16"/>
      <c s="16"/>
      <c s="16"/>
      <c s="16" t="s">
        <v>111</v>
      </c>
      <c s="16"/>
      <c s="16"/>
      <c s="16"/>
      <c s="16">
        <f>I147+I149</f>
      </c>
      <c r="P150">
        <f>P147+P149</f>
      </c>
    </row>
    <row r="152" spans="1:16" ht="12.75" customHeight="1">
      <c r="A152" s="16"/>
      <c s="16"/>
      <c s="16"/>
      <c s="16"/>
      <c s="16" t="s">
        <v>111</v>
      </c>
      <c s="16"/>
      <c s="16"/>
      <c s="16"/>
      <c s="16">
        <f>I143+I150</f>
      </c>
      <c r="P152">
        <f>P143+P150</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51.xml><?xml version="1.0" encoding="utf-8"?>
<worksheet xmlns="http://schemas.openxmlformats.org/spreadsheetml/2006/main" xmlns:r="http://schemas.openxmlformats.org/officeDocument/2006/relationships">
  <sheetPr>
    <pageSetUpPr fitToPage="1"/>
  </sheetPr>
  <dimension ref="A1:P212"/>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2896</v>
      </c>
      <c s="5"/>
      <c s="5" t="s">
        <v>2897</v>
      </c>
    </row>
    <row r="6" spans="1:5" ht="12.75" customHeight="1">
      <c r="A6" t="s">
        <v>17</v>
      </c>
      <c r="C6" s="5" t="s">
        <v>2896</v>
      </c>
      <c s="5"/>
      <c s="5" t="s">
        <v>2897</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165</v>
      </c>
      <c s="7" t="s">
        <v>25</v>
      </c>
      <c s="7" t="s">
        <v>2898</v>
      </c>
      <c s="7" t="s">
        <v>167</v>
      </c>
      <c s="10">
        <v>15.84</v>
      </c>
      <c s="14"/>
      <c s="13">
        <f>ROUND((H12*G12),2)</f>
      </c>
      <c r="O12">
        <f>rekapitulace!H8</f>
      </c>
      <c>
        <f>O12/100*I12</f>
      </c>
    </row>
    <row r="13" spans="5:5" ht="76.5">
      <c r="E13" s="15" t="s">
        <v>2899</v>
      </c>
    </row>
    <row r="14" spans="5:5" ht="153">
      <c r="E14" s="15" t="s">
        <v>169</v>
      </c>
    </row>
    <row r="15" spans="1:16" ht="12.75">
      <c r="A15" s="7">
        <v>2</v>
      </c>
      <c s="7" t="s">
        <v>46</v>
      </c>
      <c s="7" t="s">
        <v>165</v>
      </c>
      <c s="7" t="s">
        <v>40</v>
      </c>
      <c s="7" t="s">
        <v>2647</v>
      </c>
      <c s="7" t="s">
        <v>167</v>
      </c>
      <c s="10">
        <v>1761.77</v>
      </c>
      <c s="14"/>
      <c s="13">
        <f>ROUND((H15*G15),2)</f>
      </c>
      <c r="O15">
        <f>rekapitulace!H8</f>
      </c>
      <c>
        <f>O15/100*I15</f>
      </c>
    </row>
    <row r="16" spans="5:5" ht="409.5">
      <c r="E16" s="15" t="s">
        <v>2900</v>
      </c>
    </row>
    <row r="17" spans="5:5" ht="153">
      <c r="E17" s="15" t="s">
        <v>169</v>
      </c>
    </row>
    <row r="18" spans="1:16" ht="12.75">
      <c r="A18" s="7">
        <v>3</v>
      </c>
      <c s="7" t="s">
        <v>46</v>
      </c>
      <c s="7" t="s">
        <v>165</v>
      </c>
      <c s="7" t="s">
        <v>41</v>
      </c>
      <c s="7" t="s">
        <v>2901</v>
      </c>
      <c s="7" t="s">
        <v>167</v>
      </c>
      <c s="10">
        <v>102.672</v>
      </c>
      <c s="14"/>
      <c s="13">
        <f>ROUND((H18*G18),2)</f>
      </c>
      <c r="O18">
        <f>rekapitulace!H8</f>
      </c>
      <c>
        <f>O18/100*I18</f>
      </c>
    </row>
    <row r="19" spans="5:5" ht="51">
      <c r="E19" s="15" t="s">
        <v>2902</v>
      </c>
    </row>
    <row r="20" spans="5:5" ht="153">
      <c r="E20" s="15" t="s">
        <v>169</v>
      </c>
    </row>
    <row r="21" spans="1:16" ht="12.75">
      <c r="A21" s="7">
        <v>4</v>
      </c>
      <c s="7" t="s">
        <v>46</v>
      </c>
      <c s="7" t="s">
        <v>165</v>
      </c>
      <c s="7" t="s">
        <v>2903</v>
      </c>
      <c s="7" t="s">
        <v>2904</v>
      </c>
      <c s="7" t="s">
        <v>167</v>
      </c>
      <c s="10">
        <v>186</v>
      </c>
      <c s="14"/>
      <c s="13">
        <f>ROUND((H21*G21),2)</f>
      </c>
      <c r="O21">
        <f>rekapitulace!H8</f>
      </c>
      <c>
        <f>O21/100*I21</f>
      </c>
    </row>
    <row r="22" spans="5:5" ht="102">
      <c r="E22" s="15" t="s">
        <v>2905</v>
      </c>
    </row>
    <row r="23" spans="5:5" ht="153">
      <c r="E23" s="15" t="s">
        <v>169</v>
      </c>
    </row>
    <row r="24" spans="1:16" ht="12.75">
      <c r="A24" s="7">
        <v>5</v>
      </c>
      <c s="7" t="s">
        <v>46</v>
      </c>
      <c s="7" t="s">
        <v>53</v>
      </c>
      <c s="7" t="s">
        <v>58</v>
      </c>
      <c s="7" t="s">
        <v>2906</v>
      </c>
      <c s="7" t="s">
        <v>49</v>
      </c>
      <c s="10">
        <v>1</v>
      </c>
      <c s="14"/>
      <c s="13">
        <f>ROUND((H24*G24),2)</f>
      </c>
      <c r="O24">
        <f>rekapitulace!H8</f>
      </c>
      <c>
        <f>O24/100*I24</f>
      </c>
    </row>
    <row r="25" spans="5:5" ht="25.5">
      <c r="E25" s="15" t="s">
        <v>50</v>
      </c>
    </row>
    <row r="26" spans="5:5" ht="114.75">
      <c r="E26" s="15" t="s">
        <v>55</v>
      </c>
    </row>
    <row r="27" spans="1:16" ht="12.75">
      <c r="A27" s="7">
        <v>6</v>
      </c>
      <c s="7" t="s">
        <v>46</v>
      </c>
      <c s="7" t="s">
        <v>2275</v>
      </c>
      <c s="7" t="s">
        <v>58</v>
      </c>
      <c s="7" t="s">
        <v>2907</v>
      </c>
      <c s="7" t="s">
        <v>73</v>
      </c>
      <c s="10">
        <v>1</v>
      </c>
      <c s="14"/>
      <c s="13">
        <f>ROUND((H27*G27),2)</f>
      </c>
      <c r="O27">
        <f>rekapitulace!H8</f>
      </c>
      <c>
        <f>O27/100*I27</f>
      </c>
    </row>
    <row r="28" spans="5:5" ht="25.5">
      <c r="E28" s="15" t="s">
        <v>50</v>
      </c>
    </row>
    <row r="29" spans="5:5" ht="114.75">
      <c r="E29" s="15" t="s">
        <v>60</v>
      </c>
    </row>
    <row r="30" spans="1:16" ht="12.75">
      <c r="A30" s="7">
        <v>7</v>
      </c>
      <c s="7" t="s">
        <v>46</v>
      </c>
      <c s="7" t="s">
        <v>2277</v>
      </c>
      <c s="7" t="s">
        <v>58</v>
      </c>
      <c s="7" t="s">
        <v>2448</v>
      </c>
      <c s="7" t="s">
        <v>73</v>
      </c>
      <c s="10">
        <v>1</v>
      </c>
      <c s="14"/>
      <c s="13">
        <f>ROUND((H30*G30),2)</f>
      </c>
      <c r="O30">
        <f>rekapitulace!H8</f>
      </c>
      <c>
        <f>O30/100*I30</f>
      </c>
    </row>
    <row r="31" spans="5:5" ht="25.5">
      <c r="E31" s="15" t="s">
        <v>50</v>
      </c>
    </row>
    <row r="32" spans="5:5" ht="331.5">
      <c r="E32" s="15" t="s">
        <v>2279</v>
      </c>
    </row>
    <row r="33" spans="1:16" ht="12.75" customHeight="1">
      <c r="A33" s="16"/>
      <c s="16"/>
      <c s="16" t="s">
        <v>45</v>
      </c>
      <c s="16"/>
      <c s="16" t="s">
        <v>44</v>
      </c>
      <c s="16"/>
      <c s="16"/>
      <c s="16"/>
      <c s="16">
        <f>SUM(I12:I32)</f>
      </c>
      <c r="P33">
        <f>ROUND(SUM(P12:P32),2)</f>
      </c>
    </row>
    <row r="35" spans="1:9" ht="12.75" customHeight="1">
      <c r="A35" s="9"/>
      <c s="9"/>
      <c s="9" t="s">
        <v>25</v>
      </c>
      <c s="9"/>
      <c s="9" t="s">
        <v>114</v>
      </c>
      <c s="9"/>
      <c s="11"/>
      <c s="9"/>
      <c s="11"/>
    </row>
    <row r="36" spans="1:16" ht="12.75">
      <c r="A36" s="7">
        <v>8</v>
      </c>
      <c s="7" t="s">
        <v>46</v>
      </c>
      <c s="7" t="s">
        <v>315</v>
      </c>
      <c s="7" t="s">
        <v>58</v>
      </c>
      <c s="7" t="s">
        <v>2908</v>
      </c>
      <c s="7" t="s">
        <v>130</v>
      </c>
      <c s="10">
        <v>271.25</v>
      </c>
      <c s="14"/>
      <c s="13">
        <f>ROUND((H36*G36),2)</f>
      </c>
      <c r="O36">
        <f>rekapitulace!H8</f>
      </c>
      <c>
        <f>O36/100*I36</f>
      </c>
    </row>
    <row r="37" spans="5:5" ht="51">
      <c r="E37" s="15" t="s">
        <v>2909</v>
      </c>
    </row>
    <row r="38" spans="5:5" ht="409.5">
      <c r="E38" s="15" t="s">
        <v>318</v>
      </c>
    </row>
    <row r="39" spans="1:16" ht="12.75">
      <c r="A39" s="7">
        <v>9</v>
      </c>
      <c s="7" t="s">
        <v>46</v>
      </c>
      <c s="7" t="s">
        <v>727</v>
      </c>
      <c s="7" t="s">
        <v>58</v>
      </c>
      <c s="7" t="s">
        <v>2910</v>
      </c>
      <c s="7" t="s">
        <v>130</v>
      </c>
      <c s="10">
        <v>44.64</v>
      </c>
      <c s="14"/>
      <c s="13">
        <f>ROUND((H39*G39),2)</f>
      </c>
      <c r="O39">
        <f>rekapitulace!H8</f>
      </c>
      <c>
        <f>O39/100*I39</f>
      </c>
    </row>
    <row r="40" spans="5:5" ht="51">
      <c r="E40" s="15" t="s">
        <v>2911</v>
      </c>
    </row>
    <row r="41" spans="5:5" ht="409.5">
      <c r="E41" s="15" t="s">
        <v>318</v>
      </c>
    </row>
    <row r="42" spans="1:16" ht="12.75">
      <c r="A42" s="7">
        <v>10</v>
      </c>
      <c s="7" t="s">
        <v>46</v>
      </c>
      <c s="7" t="s">
        <v>730</v>
      </c>
      <c s="7" t="s">
        <v>58</v>
      </c>
      <c s="7" t="s">
        <v>2912</v>
      </c>
      <c s="7" t="s">
        <v>130</v>
      </c>
      <c s="10">
        <v>84.1</v>
      </c>
      <c s="14"/>
      <c s="13">
        <f>ROUND((H42*G42),2)</f>
      </c>
      <c r="O42">
        <f>rekapitulace!H8</f>
      </c>
      <c>
        <f>O42/100*I42</f>
      </c>
    </row>
    <row r="43" spans="5:5" ht="229.5">
      <c r="E43" s="15" t="s">
        <v>2913</v>
      </c>
    </row>
    <row r="44" spans="5:5" ht="409.5">
      <c r="E44" s="15" t="s">
        <v>1063</v>
      </c>
    </row>
    <row r="45" spans="1:16" ht="12.75">
      <c r="A45" s="7">
        <v>11</v>
      </c>
      <c s="7" t="s">
        <v>46</v>
      </c>
      <c s="7" t="s">
        <v>142</v>
      </c>
      <c s="7" t="s">
        <v>25</v>
      </c>
      <c s="7" t="s">
        <v>2649</v>
      </c>
      <c s="7" t="s">
        <v>130</v>
      </c>
      <c s="10">
        <v>1264.998</v>
      </c>
      <c s="14"/>
      <c s="13">
        <f>ROUND((H45*G45),2)</f>
      </c>
      <c r="O45">
        <f>rekapitulace!H8</f>
      </c>
      <c>
        <f>O45/100*I45</f>
      </c>
    </row>
    <row r="46" spans="5:5" ht="255">
      <c r="E46" s="15" t="s">
        <v>2914</v>
      </c>
    </row>
    <row r="47" spans="5:5" ht="409.5">
      <c r="E47" s="15" t="s">
        <v>145</v>
      </c>
    </row>
    <row r="48" spans="1:16" ht="12.75">
      <c r="A48" s="7">
        <v>12</v>
      </c>
      <c s="7" t="s">
        <v>46</v>
      </c>
      <c s="7" t="s">
        <v>142</v>
      </c>
      <c s="7" t="s">
        <v>36</v>
      </c>
      <c s="7" t="s">
        <v>2651</v>
      </c>
      <c s="7" t="s">
        <v>130</v>
      </c>
      <c s="10">
        <v>60</v>
      </c>
      <c s="14"/>
      <c s="13">
        <f>ROUND((H48*G48),2)</f>
      </c>
      <c r="O48">
        <f>rekapitulace!H8</f>
      </c>
      <c>
        <f>O48/100*I48</f>
      </c>
    </row>
    <row r="49" spans="5:5" ht="51">
      <c r="E49" s="15" t="s">
        <v>2915</v>
      </c>
    </row>
    <row r="50" spans="5:5" ht="409.5">
      <c r="E50" s="15" t="s">
        <v>145</v>
      </c>
    </row>
    <row r="51" spans="1:16" ht="12.75">
      <c r="A51" s="7">
        <v>13</v>
      </c>
      <c s="7" t="s">
        <v>46</v>
      </c>
      <c s="7" t="s">
        <v>2653</v>
      </c>
      <c s="7" t="s">
        <v>58</v>
      </c>
      <c s="7" t="s">
        <v>2748</v>
      </c>
      <c s="7" t="s">
        <v>130</v>
      </c>
      <c s="10">
        <v>1874.633</v>
      </c>
      <c s="14"/>
      <c s="13">
        <f>ROUND((H51*G51),2)</f>
      </c>
      <c r="O51">
        <f>rekapitulace!H8</f>
      </c>
      <c>
        <f>O51/100*I51</f>
      </c>
    </row>
    <row r="52" spans="5:5" ht="76.5">
      <c r="E52" s="15" t="s">
        <v>2916</v>
      </c>
    </row>
    <row r="53" spans="5:5" ht="409.5">
      <c r="E53" s="15" t="s">
        <v>176</v>
      </c>
    </row>
    <row r="54" spans="1:16" ht="12.75">
      <c r="A54" s="7">
        <v>14</v>
      </c>
      <c s="7" t="s">
        <v>46</v>
      </c>
      <c s="7" t="s">
        <v>397</v>
      </c>
      <c s="7" t="s">
        <v>58</v>
      </c>
      <c s="7" t="s">
        <v>2656</v>
      </c>
      <c s="7" t="s">
        <v>130</v>
      </c>
      <c s="10">
        <v>1264.998</v>
      </c>
      <c s="14"/>
      <c s="13">
        <f>ROUND((H54*G54),2)</f>
      </c>
      <c r="O54">
        <f>rekapitulace!H8</f>
      </c>
      <c>
        <f>O54/100*I54</f>
      </c>
    </row>
    <row r="55" spans="5:5" ht="255">
      <c r="E55" s="15" t="s">
        <v>2914</v>
      </c>
    </row>
    <row r="56" spans="5:5" ht="409.5">
      <c r="E56" s="15" t="s">
        <v>1103</v>
      </c>
    </row>
    <row r="57" spans="1:16" ht="12.75">
      <c r="A57" s="7">
        <v>15</v>
      </c>
      <c s="7" t="s">
        <v>46</v>
      </c>
      <c s="7" t="s">
        <v>407</v>
      </c>
      <c s="7" t="s">
        <v>58</v>
      </c>
      <c s="7" t="s">
        <v>2750</v>
      </c>
      <c s="7" t="s">
        <v>130</v>
      </c>
      <c s="10">
        <v>193.75</v>
      </c>
      <c s="14"/>
      <c s="13">
        <f>ROUND((H57*G57),2)</f>
      </c>
      <c r="O57">
        <f>rekapitulace!H8</f>
      </c>
      <c>
        <f>O57/100*I57</f>
      </c>
    </row>
    <row r="58" spans="5:5" ht="51">
      <c r="E58" s="15" t="s">
        <v>2917</v>
      </c>
    </row>
    <row r="59" spans="5:5" ht="409.5">
      <c r="E59" s="15" t="s">
        <v>410</v>
      </c>
    </row>
    <row r="60" spans="1:16" ht="12.75">
      <c r="A60" s="7">
        <v>16</v>
      </c>
      <c s="7" t="s">
        <v>46</v>
      </c>
      <c s="7" t="s">
        <v>183</v>
      </c>
      <c s="7" t="s">
        <v>58</v>
      </c>
      <c s="7" t="s">
        <v>2657</v>
      </c>
      <c s="7" t="s">
        <v>130</v>
      </c>
      <c s="10">
        <v>1264.998</v>
      </c>
      <c s="14"/>
      <c s="13">
        <f>ROUND((H60*G60),2)</f>
      </c>
      <c r="O60">
        <f>rekapitulace!H8</f>
      </c>
      <c>
        <f>O60/100*I60</f>
      </c>
    </row>
    <row r="61" spans="5:5" ht="255">
      <c r="E61" s="15" t="s">
        <v>2914</v>
      </c>
    </row>
    <row r="62" spans="5:5" ht="409.5">
      <c r="E62" s="15" t="s">
        <v>186</v>
      </c>
    </row>
    <row r="63" spans="1:16" ht="12.75">
      <c r="A63" s="7">
        <v>17</v>
      </c>
      <c s="7" t="s">
        <v>46</v>
      </c>
      <c s="7" t="s">
        <v>793</v>
      </c>
      <c s="7" t="s">
        <v>58</v>
      </c>
      <c s="7" t="s">
        <v>2918</v>
      </c>
      <c s="7" t="s">
        <v>130</v>
      </c>
      <c s="10">
        <v>540</v>
      </c>
      <c s="14"/>
      <c s="13">
        <f>ROUND((H63*G63),2)</f>
      </c>
      <c r="O63">
        <f>rekapitulace!H8</f>
      </c>
      <c>
        <f>O63/100*I63</f>
      </c>
    </row>
    <row r="64" spans="5:5" ht="38.25">
      <c r="E64" s="15" t="s">
        <v>2919</v>
      </c>
    </row>
    <row r="65" spans="5:5" ht="409.5">
      <c r="E65" s="15" t="s">
        <v>1112</v>
      </c>
    </row>
    <row r="66" spans="1:16" ht="12.75">
      <c r="A66" s="7">
        <v>18</v>
      </c>
      <c s="7" t="s">
        <v>46</v>
      </c>
      <c s="7" t="s">
        <v>427</v>
      </c>
      <c s="7" t="s">
        <v>58</v>
      </c>
      <c s="7" t="s">
        <v>2753</v>
      </c>
      <c s="7" t="s">
        <v>117</v>
      </c>
      <c s="10">
        <v>387.5</v>
      </c>
      <c s="14"/>
      <c s="13">
        <f>ROUND((H66*G66),2)</f>
      </c>
      <c r="O66">
        <f>rekapitulace!H8</f>
      </c>
      <c>
        <f>O66/100*I66</f>
      </c>
    </row>
    <row r="67" spans="5:5" ht="38.25">
      <c r="E67" s="15" t="s">
        <v>2920</v>
      </c>
    </row>
    <row r="68" spans="5:5" ht="153">
      <c r="E68" s="15" t="s">
        <v>430</v>
      </c>
    </row>
    <row r="69" spans="1:16" ht="12.75">
      <c r="A69" s="7">
        <v>19</v>
      </c>
      <c s="7" t="s">
        <v>46</v>
      </c>
      <c s="7" t="s">
        <v>435</v>
      </c>
      <c s="7" t="s">
        <v>58</v>
      </c>
      <c s="7" t="s">
        <v>2659</v>
      </c>
      <c s="7" t="s">
        <v>117</v>
      </c>
      <c s="10">
        <v>400</v>
      </c>
      <c s="14"/>
      <c s="13">
        <f>ROUND((H69*G69),2)</f>
      </c>
      <c r="O69">
        <f>rekapitulace!H8</f>
      </c>
      <c>
        <f>O69/100*I69</f>
      </c>
    </row>
    <row r="70" spans="5:5" ht="38.25">
      <c r="E70" s="15" t="s">
        <v>2921</v>
      </c>
    </row>
    <row r="71" spans="5:5" ht="204">
      <c r="E71" s="15" t="s">
        <v>1119</v>
      </c>
    </row>
    <row r="72" spans="1:16" ht="12.75" customHeight="1">
      <c r="A72" s="16"/>
      <c s="16"/>
      <c s="16" t="s">
        <v>25</v>
      </c>
      <c s="16"/>
      <c s="16" t="s">
        <v>114</v>
      </c>
      <c s="16"/>
      <c s="16"/>
      <c s="16"/>
      <c s="16">
        <f>SUM(I36:I71)</f>
      </c>
      <c r="P72">
        <f>ROUND(SUM(P36:P71),2)</f>
      </c>
    </row>
    <row r="74" spans="1:9" ht="12.75" customHeight="1">
      <c r="A74" s="9"/>
      <c s="9"/>
      <c s="9" t="s">
        <v>36</v>
      </c>
      <c s="9"/>
      <c s="9" t="s">
        <v>241</v>
      </c>
      <c s="9"/>
      <c s="11"/>
      <c s="9"/>
      <c s="11"/>
    </row>
    <row r="75" spans="1:16" ht="12.75">
      <c r="A75" s="7">
        <v>20</v>
      </c>
      <c s="7" t="s">
        <v>46</v>
      </c>
      <c s="7" t="s">
        <v>822</v>
      </c>
      <c s="7" t="s">
        <v>58</v>
      </c>
      <c s="7" t="s">
        <v>2470</v>
      </c>
      <c s="7" t="s">
        <v>130</v>
      </c>
      <c s="10">
        <v>13.233</v>
      </c>
      <c s="14"/>
      <c s="13">
        <f>ROUND((H75*G75),2)</f>
      </c>
      <c r="O75">
        <f>rekapitulace!H8</f>
      </c>
      <c>
        <f>O75/100*I75</f>
      </c>
    </row>
    <row r="76" spans="5:5" ht="63.75">
      <c r="E76" s="15" t="s">
        <v>2922</v>
      </c>
    </row>
    <row r="77" spans="5:5" ht="306">
      <c r="E77" s="15" t="s">
        <v>825</v>
      </c>
    </row>
    <row r="78" spans="1:16" ht="12.75">
      <c r="A78" s="7">
        <v>21</v>
      </c>
      <c s="7" t="s">
        <v>46</v>
      </c>
      <c s="7" t="s">
        <v>2758</v>
      </c>
      <c s="7" t="s">
        <v>58</v>
      </c>
      <c s="7" t="s">
        <v>2759</v>
      </c>
      <c s="7" t="s">
        <v>167</v>
      </c>
      <c s="10">
        <v>5.112</v>
      </c>
      <c s="14"/>
      <c s="13">
        <f>ROUND((H78*G78),2)</f>
      </c>
      <c r="O78">
        <f>rekapitulace!H8</f>
      </c>
      <c>
        <f>O78/100*I78</f>
      </c>
    </row>
    <row r="79" spans="5:5" ht="63.75">
      <c r="E79" s="15" t="s">
        <v>2923</v>
      </c>
    </row>
    <row r="80" spans="5:5" ht="357">
      <c r="E80" s="15" t="s">
        <v>2761</v>
      </c>
    </row>
    <row r="81" spans="1:16" ht="12.75">
      <c r="A81" s="7">
        <v>22</v>
      </c>
      <c s="7" t="s">
        <v>46</v>
      </c>
      <c s="7" t="s">
        <v>2762</v>
      </c>
      <c s="7" t="s">
        <v>58</v>
      </c>
      <c s="7" t="s">
        <v>2763</v>
      </c>
      <c s="7" t="s">
        <v>117</v>
      </c>
      <c s="10">
        <v>60</v>
      </c>
      <c s="14"/>
      <c s="13">
        <f>ROUND((H81*G81),2)</f>
      </c>
      <c r="O81">
        <f>rekapitulace!H8</f>
      </c>
      <c>
        <f>O81/100*I81</f>
      </c>
    </row>
    <row r="82" spans="5:5" ht="38.25">
      <c r="E82" s="15" t="s">
        <v>2764</v>
      </c>
    </row>
    <row r="83" spans="5:5" ht="140.25">
      <c r="E83" s="15" t="s">
        <v>2310</v>
      </c>
    </row>
    <row r="84" spans="1:16" ht="12.75">
      <c r="A84" s="7">
        <v>23</v>
      </c>
      <c s="7" t="s">
        <v>46</v>
      </c>
      <c s="7" t="s">
        <v>2765</v>
      </c>
      <c s="7" t="s">
        <v>58</v>
      </c>
      <c s="7" t="s">
        <v>2766</v>
      </c>
      <c s="7" t="s">
        <v>207</v>
      </c>
      <c s="10">
        <v>120</v>
      </c>
      <c s="14"/>
      <c s="13">
        <f>ROUND((H84*G84),2)</f>
      </c>
      <c r="O84">
        <f>rekapitulace!H6</f>
      </c>
      <c>
        <f>O84/100*I84</f>
      </c>
    </row>
    <row r="85" spans="5:5" ht="38.25">
      <c r="E85" s="15" t="s">
        <v>2924</v>
      </c>
    </row>
    <row r="86" spans="5:5" ht="318.75">
      <c r="E86" s="15" t="s">
        <v>2768</v>
      </c>
    </row>
    <row r="87" spans="1:16" ht="12.75">
      <c r="A87" s="7">
        <v>24</v>
      </c>
      <c s="7" t="s">
        <v>46</v>
      </c>
      <c s="7" t="s">
        <v>2482</v>
      </c>
      <c s="7" t="s">
        <v>58</v>
      </c>
      <c s="7" t="s">
        <v>2925</v>
      </c>
      <c s="7" t="s">
        <v>130</v>
      </c>
      <c s="10">
        <v>16.074</v>
      </c>
      <c s="14"/>
      <c s="13">
        <f>ROUND((H87*G87),2)</f>
      </c>
      <c r="O87">
        <f>rekapitulace!H8</f>
      </c>
      <c>
        <f>O87/100*I87</f>
      </c>
    </row>
    <row r="88" spans="5:5" ht="51">
      <c r="E88" s="15" t="s">
        <v>2926</v>
      </c>
    </row>
    <row r="89" spans="5:5" ht="409.5">
      <c r="E89" s="15" t="s">
        <v>2322</v>
      </c>
    </row>
    <row r="90" spans="1:16" ht="12.75">
      <c r="A90" s="7">
        <v>25</v>
      </c>
      <c s="7" t="s">
        <v>46</v>
      </c>
      <c s="7" t="s">
        <v>835</v>
      </c>
      <c s="7" t="s">
        <v>58</v>
      </c>
      <c s="7" t="s">
        <v>2770</v>
      </c>
      <c s="7" t="s">
        <v>167</v>
      </c>
      <c s="10">
        <v>2.009</v>
      </c>
      <c s="14"/>
      <c s="13">
        <f>ROUND((H90*G90),2)</f>
      </c>
      <c r="O90">
        <f>rekapitulace!H8</f>
      </c>
      <c>
        <f>O90/100*I90</f>
      </c>
    </row>
    <row r="91" spans="5:5" ht="51">
      <c r="E91" s="15" t="s">
        <v>2927</v>
      </c>
    </row>
    <row r="92" spans="5:5" ht="409.5">
      <c r="E92" s="15" t="s">
        <v>1128</v>
      </c>
    </row>
    <row r="93" spans="1:16" ht="12.75">
      <c r="A93" s="7">
        <v>26</v>
      </c>
      <c s="7" t="s">
        <v>46</v>
      </c>
      <c s="7" t="s">
        <v>2487</v>
      </c>
      <c s="7" t="s">
        <v>58</v>
      </c>
      <c s="7" t="s">
        <v>2488</v>
      </c>
      <c s="7" t="s">
        <v>117</v>
      </c>
      <c s="10">
        <v>235.248</v>
      </c>
      <c s="14"/>
      <c s="13">
        <f>ROUND((H93*G93),2)</f>
      </c>
      <c r="O93">
        <f>rekapitulace!H8</f>
      </c>
      <c>
        <f>O93/100*I93</f>
      </c>
    </row>
    <row r="94" spans="5:5" ht="63.75">
      <c r="E94" s="15" t="s">
        <v>2928</v>
      </c>
    </row>
    <row r="95" spans="5:5" ht="395.25">
      <c r="E95" s="15" t="s">
        <v>2490</v>
      </c>
    </row>
    <row r="96" spans="1:16" ht="12.75" customHeight="1">
      <c r="A96" s="16"/>
      <c s="16"/>
      <c s="16" t="s">
        <v>36</v>
      </c>
      <c s="16"/>
      <c s="16" t="s">
        <v>241</v>
      </c>
      <c s="16"/>
      <c s="16"/>
      <c s="16"/>
      <c s="16">
        <f>SUM(I75:I95)</f>
      </c>
      <c r="P96">
        <f>ROUND(SUM(P75:P95),2)</f>
      </c>
    </row>
    <row r="98" spans="1:9" ht="12.75" customHeight="1">
      <c r="A98" s="9"/>
      <c s="9"/>
      <c s="9" t="s">
        <v>37</v>
      </c>
      <c s="9"/>
      <c s="9" t="s">
        <v>187</v>
      </c>
      <c s="9"/>
      <c s="11"/>
      <c s="9"/>
      <c s="11"/>
    </row>
    <row r="99" spans="1:16" ht="12.75">
      <c r="A99" s="7">
        <v>27</v>
      </c>
      <c s="7" t="s">
        <v>46</v>
      </c>
      <c s="7" t="s">
        <v>2337</v>
      </c>
      <c s="7" t="s">
        <v>58</v>
      </c>
      <c s="7" t="s">
        <v>2495</v>
      </c>
      <c s="7" t="s">
        <v>130</v>
      </c>
      <c s="10">
        <v>3.42</v>
      </c>
      <c s="14"/>
      <c s="13">
        <f>ROUND((H99*G99),2)</f>
      </c>
      <c r="O99">
        <f>rekapitulace!H8</f>
      </c>
      <c>
        <f>O99/100*I99</f>
      </c>
    </row>
    <row r="100" spans="5:5" ht="63.75">
      <c r="E100" s="15" t="s">
        <v>2929</v>
      </c>
    </row>
    <row r="101" spans="5:5" ht="409.5">
      <c r="E101" s="15" t="s">
        <v>2340</v>
      </c>
    </row>
    <row r="102" spans="1:16" ht="12.75">
      <c r="A102" s="7">
        <v>28</v>
      </c>
      <c s="7" t="s">
        <v>46</v>
      </c>
      <c s="7" t="s">
        <v>846</v>
      </c>
      <c s="7" t="s">
        <v>58</v>
      </c>
      <c s="7" t="s">
        <v>2497</v>
      </c>
      <c s="7" t="s">
        <v>167</v>
      </c>
      <c s="10">
        <v>0.547</v>
      </c>
      <c s="14"/>
      <c s="13">
        <f>ROUND((H102*G102),2)</f>
      </c>
      <c r="O102">
        <f>rekapitulace!H8</f>
      </c>
      <c>
        <f>O102/100*I102</f>
      </c>
    </row>
    <row r="103" spans="5:5" ht="76.5">
      <c r="E103" s="15" t="s">
        <v>2930</v>
      </c>
    </row>
    <row r="104" spans="5:5" ht="409.5">
      <c r="E104" s="15" t="s">
        <v>2343</v>
      </c>
    </row>
    <row r="105" spans="1:16" ht="12.75">
      <c r="A105" s="7">
        <v>29</v>
      </c>
      <c s="7" t="s">
        <v>46</v>
      </c>
      <c s="7" t="s">
        <v>2689</v>
      </c>
      <c s="7" t="s">
        <v>58</v>
      </c>
      <c s="7" t="s">
        <v>2778</v>
      </c>
      <c s="7" t="s">
        <v>130</v>
      </c>
      <c s="10">
        <v>247.547</v>
      </c>
      <c s="14"/>
      <c s="13">
        <f>ROUND((H105*G105),2)</f>
      </c>
      <c r="O105">
        <f>rekapitulace!H8</f>
      </c>
      <c>
        <f>O105/100*I105</f>
      </c>
    </row>
    <row r="106" spans="5:5" ht="409.5">
      <c r="E106" s="15" t="s">
        <v>2931</v>
      </c>
    </row>
    <row r="107" spans="5:5" ht="409.5">
      <c r="E107" s="15" t="s">
        <v>191</v>
      </c>
    </row>
    <row r="108" spans="1:16" ht="12.75">
      <c r="A108" s="7">
        <v>30</v>
      </c>
      <c s="7" t="s">
        <v>46</v>
      </c>
      <c s="7" t="s">
        <v>2694</v>
      </c>
      <c s="7" t="s">
        <v>58</v>
      </c>
      <c s="7" t="s">
        <v>2695</v>
      </c>
      <c s="7" t="s">
        <v>167</v>
      </c>
      <c s="10">
        <v>44.558</v>
      </c>
      <c s="14"/>
      <c s="13">
        <f>ROUND((H108*G108),2)</f>
      </c>
      <c r="O108">
        <f>rekapitulace!H8</f>
      </c>
      <c>
        <f>O108/100*I108</f>
      </c>
    </row>
    <row r="109" spans="5:5" ht="409.5">
      <c r="E109" s="15" t="s">
        <v>2932</v>
      </c>
    </row>
    <row r="110" spans="5:5" ht="409.5">
      <c r="E110" s="15" t="s">
        <v>1128</v>
      </c>
    </row>
    <row r="111" spans="1:16" ht="12.75" customHeight="1">
      <c r="A111" s="16"/>
      <c s="16"/>
      <c s="16" t="s">
        <v>37</v>
      </c>
      <c s="16"/>
      <c s="16" t="s">
        <v>187</v>
      </c>
      <c s="16"/>
      <c s="16"/>
      <c s="16"/>
      <c s="16">
        <f>SUM(I99:I110)</f>
      </c>
      <c r="P111">
        <f>ROUND(SUM(P99:P110),2)</f>
      </c>
    </row>
    <row r="113" spans="1:9" ht="12.75" customHeight="1">
      <c r="A113" s="9"/>
      <c s="9"/>
      <c s="9" t="s">
        <v>38</v>
      </c>
      <c s="9"/>
      <c s="9" t="s">
        <v>192</v>
      </c>
      <c s="9"/>
      <c s="11"/>
      <c s="9"/>
      <c s="11"/>
    </row>
    <row r="114" spans="1:16" ht="12.75">
      <c r="A114" s="7">
        <v>31</v>
      </c>
      <c s="7" t="s">
        <v>46</v>
      </c>
      <c s="7" t="s">
        <v>2534</v>
      </c>
      <c s="7" t="s">
        <v>58</v>
      </c>
      <c s="7" t="s">
        <v>2535</v>
      </c>
      <c s="7" t="s">
        <v>130</v>
      </c>
      <c s="10">
        <v>44.109</v>
      </c>
      <c s="14"/>
      <c s="13">
        <f>ROUND((H114*G114),2)</f>
      </c>
      <c r="O114">
        <f>rekapitulace!H8</f>
      </c>
      <c>
        <f>O114/100*I114</f>
      </c>
    </row>
    <row r="115" spans="5:5" ht="63.75">
      <c r="E115" s="15" t="s">
        <v>2933</v>
      </c>
    </row>
    <row r="116" spans="5:5" ht="409.5">
      <c r="E116" s="15" t="s">
        <v>191</v>
      </c>
    </row>
    <row r="117" spans="1:16" ht="12.75">
      <c r="A117" s="7">
        <v>32</v>
      </c>
      <c s="7" t="s">
        <v>46</v>
      </c>
      <c s="7" t="s">
        <v>193</v>
      </c>
      <c s="7" t="s">
        <v>58</v>
      </c>
      <c s="7" t="s">
        <v>2781</v>
      </c>
      <c s="7" t="s">
        <v>130</v>
      </c>
      <c s="10">
        <v>49.253</v>
      </c>
      <c s="14"/>
      <c s="13">
        <f>ROUND((H117*G117),2)</f>
      </c>
      <c r="O117">
        <f>rekapitulace!H8</f>
      </c>
      <c>
        <f>O117/100*I117</f>
      </c>
    </row>
    <row r="118" spans="5:5" ht="293.25">
      <c r="E118" s="15" t="s">
        <v>2934</v>
      </c>
    </row>
    <row r="119" spans="5:5" ht="409.5">
      <c r="E119" s="15" t="s">
        <v>191</v>
      </c>
    </row>
    <row r="120" spans="1:16" ht="12.75">
      <c r="A120" s="7">
        <v>33</v>
      </c>
      <c s="7" t="s">
        <v>46</v>
      </c>
      <c s="7" t="s">
        <v>488</v>
      </c>
      <c s="7" t="s">
        <v>58</v>
      </c>
      <c s="7" t="s">
        <v>2865</v>
      </c>
      <c s="7" t="s">
        <v>130</v>
      </c>
      <c s="10">
        <v>47.05</v>
      </c>
      <c s="14"/>
      <c s="13">
        <f>ROUND((H120*G120),2)</f>
      </c>
      <c r="O120">
        <f>rekapitulace!H8</f>
      </c>
      <c>
        <f>O120/100*I120</f>
      </c>
    </row>
    <row r="121" spans="5:5" ht="63.75">
      <c r="E121" s="15" t="s">
        <v>2935</v>
      </c>
    </row>
    <row r="122" spans="5:5" ht="306">
      <c r="E122" s="15" t="s">
        <v>463</v>
      </c>
    </row>
    <row r="123" spans="1:16" ht="12.75">
      <c r="A123" s="7">
        <v>34</v>
      </c>
      <c s="7" t="s">
        <v>46</v>
      </c>
      <c s="7" t="s">
        <v>2704</v>
      </c>
      <c s="7" t="s">
        <v>58</v>
      </c>
      <c s="7" t="s">
        <v>2705</v>
      </c>
      <c s="7" t="s">
        <v>130</v>
      </c>
      <c s="10">
        <v>19.849</v>
      </c>
      <c s="14"/>
      <c s="13">
        <f>ROUND((H123*G123),2)</f>
      </c>
      <c r="O123">
        <f>rekapitulace!H8</f>
      </c>
      <c>
        <f>O123/100*I123</f>
      </c>
    </row>
    <row r="124" spans="5:5" ht="63.75">
      <c r="E124" s="15" t="s">
        <v>2936</v>
      </c>
    </row>
    <row r="125" spans="5:5" ht="409.5">
      <c r="E125" s="15" t="s">
        <v>2707</v>
      </c>
    </row>
    <row r="126" spans="1:16" ht="12.75" customHeight="1">
      <c r="A126" s="16"/>
      <c s="16"/>
      <c s="16" t="s">
        <v>38</v>
      </c>
      <c s="16"/>
      <c s="16" t="s">
        <v>192</v>
      </c>
      <c s="16"/>
      <c s="16"/>
      <c s="16"/>
      <c s="16">
        <f>SUM(I114:I125)</f>
      </c>
      <c r="P126">
        <f>ROUND(SUM(P114:P125),2)</f>
      </c>
    </row>
    <row r="128" spans="1:9" ht="12.75" customHeight="1">
      <c r="A128" s="9"/>
      <c s="9"/>
      <c s="9" t="s">
        <v>39</v>
      </c>
      <c s="9"/>
      <c s="9" t="s">
        <v>510</v>
      </c>
      <c s="9"/>
      <c s="11"/>
      <c s="9"/>
      <c s="11"/>
    </row>
    <row r="129" spans="1:16" ht="12.75">
      <c r="A129" s="7">
        <v>35</v>
      </c>
      <c s="7" t="s">
        <v>46</v>
      </c>
      <c s="7" t="s">
        <v>2937</v>
      </c>
      <c s="7" t="s">
        <v>58</v>
      </c>
      <c s="7" t="s">
        <v>2938</v>
      </c>
      <c s="7" t="s">
        <v>130</v>
      </c>
      <c s="10">
        <v>44.33</v>
      </c>
      <c s="14"/>
      <c s="13">
        <f>ROUND((H129*G129),2)</f>
      </c>
      <c r="O129">
        <f>rekapitulace!H8</f>
      </c>
      <c>
        <f>O129/100*I129</f>
      </c>
    </row>
    <row r="130" spans="5:5" ht="76.5">
      <c r="E130" s="15" t="s">
        <v>2939</v>
      </c>
    </row>
    <row r="131" spans="5:5" ht="409.5">
      <c r="E131" s="15" t="s">
        <v>514</v>
      </c>
    </row>
    <row r="132" spans="1:16" ht="12.75">
      <c r="A132" s="7">
        <v>36</v>
      </c>
      <c s="7" t="s">
        <v>46</v>
      </c>
      <c s="7" t="s">
        <v>518</v>
      </c>
      <c s="7" t="s">
        <v>58</v>
      </c>
      <c s="7" t="s">
        <v>2790</v>
      </c>
      <c s="7" t="s">
        <v>130</v>
      </c>
      <c s="10">
        <v>111.875</v>
      </c>
      <c s="14"/>
      <c s="13">
        <f>ROUND((H132*G132),2)</f>
      </c>
      <c r="O132">
        <f>rekapitulace!H8</f>
      </c>
      <c>
        <f>O132/100*I132</f>
      </c>
    </row>
    <row r="133" spans="5:5" ht="204">
      <c r="E133" s="15" t="s">
        <v>2940</v>
      </c>
    </row>
    <row r="134" spans="5:5" ht="331.5">
      <c r="E134" s="15" t="s">
        <v>521</v>
      </c>
    </row>
    <row r="135" spans="1:16" ht="12.75">
      <c r="A135" s="7">
        <v>37</v>
      </c>
      <c s="7" t="s">
        <v>46</v>
      </c>
      <c s="7" t="s">
        <v>537</v>
      </c>
      <c s="7" t="s">
        <v>58</v>
      </c>
      <c s="7" t="s">
        <v>2792</v>
      </c>
      <c s="7" t="s">
        <v>117</v>
      </c>
      <c s="10">
        <v>407</v>
      </c>
      <c s="14"/>
      <c s="13">
        <f>ROUND((H135*G135),2)</f>
      </c>
      <c r="O135">
        <f>rekapitulace!H8</f>
      </c>
      <c>
        <f>O135/100*I135</f>
      </c>
    </row>
    <row r="136" spans="5:5" ht="178.5">
      <c r="E136" s="15" t="s">
        <v>2941</v>
      </c>
    </row>
    <row r="137" spans="5:5" ht="357">
      <c r="E137" s="15" t="s">
        <v>540</v>
      </c>
    </row>
    <row r="138" spans="1:16" ht="12.75">
      <c r="A138" s="7">
        <v>38</v>
      </c>
      <c s="7" t="s">
        <v>46</v>
      </c>
      <c s="7" t="s">
        <v>541</v>
      </c>
      <c s="7" t="s">
        <v>58</v>
      </c>
      <c s="7" t="s">
        <v>2794</v>
      </c>
      <c s="7" t="s">
        <v>117</v>
      </c>
      <c s="10">
        <v>389.356</v>
      </c>
      <c s="14"/>
      <c s="13">
        <f>ROUND((H138*G138),2)</f>
      </c>
      <c r="O138">
        <f>rekapitulace!H8</f>
      </c>
      <c>
        <f>O138/100*I138</f>
      </c>
    </row>
    <row r="139" spans="5:5" ht="204">
      <c r="E139" s="15" t="s">
        <v>2942</v>
      </c>
    </row>
    <row r="140" spans="5:5" ht="357">
      <c r="E140" s="15" t="s">
        <v>540</v>
      </c>
    </row>
    <row r="141" spans="1:16" ht="12.75">
      <c r="A141" s="7">
        <v>39</v>
      </c>
      <c s="7" t="s">
        <v>46</v>
      </c>
      <c s="7" t="s">
        <v>544</v>
      </c>
      <c s="7" t="s">
        <v>58</v>
      </c>
      <c s="7" t="s">
        <v>2943</v>
      </c>
      <c s="7" t="s">
        <v>130</v>
      </c>
      <c s="10">
        <v>29.87</v>
      </c>
      <c s="14"/>
      <c s="13">
        <f>ROUND((H141*G141),2)</f>
      </c>
      <c r="O141">
        <f>rekapitulace!H8</f>
      </c>
      <c>
        <f>O141/100*I141</f>
      </c>
    </row>
    <row r="142" spans="5:5" ht="204">
      <c r="E142" s="15" t="s">
        <v>2944</v>
      </c>
    </row>
    <row r="143" spans="5:5" ht="409.5">
      <c r="E143" s="15" t="s">
        <v>547</v>
      </c>
    </row>
    <row r="144" spans="1:16" ht="12.75">
      <c r="A144" s="7">
        <v>40</v>
      </c>
      <c s="7" t="s">
        <v>46</v>
      </c>
      <c s="7" t="s">
        <v>2945</v>
      </c>
      <c s="7" t="s">
        <v>58</v>
      </c>
      <c s="7" t="s">
        <v>2946</v>
      </c>
      <c s="7" t="s">
        <v>117</v>
      </c>
      <c s="10">
        <v>328.6</v>
      </c>
      <c s="14"/>
      <c s="13">
        <f>ROUND((H144*G144),2)</f>
      </c>
      <c r="O144">
        <f>rekapitulace!H8</f>
      </c>
      <c>
        <f>O144/100*I144</f>
      </c>
    </row>
    <row r="145" spans="5:5" ht="38.25">
      <c r="E145" s="15" t="s">
        <v>2947</v>
      </c>
    </row>
    <row r="146" spans="5:5" ht="409.5">
      <c r="E146" s="15" t="s">
        <v>547</v>
      </c>
    </row>
    <row r="147" spans="1:16" ht="12.75">
      <c r="A147" s="7">
        <v>41</v>
      </c>
      <c s="7" t="s">
        <v>46</v>
      </c>
      <c s="7" t="s">
        <v>2803</v>
      </c>
      <c s="7" t="s">
        <v>58</v>
      </c>
      <c s="7" t="s">
        <v>2804</v>
      </c>
      <c s="7" t="s">
        <v>117</v>
      </c>
      <c s="10">
        <v>373.1</v>
      </c>
      <c s="14"/>
      <c s="13">
        <f>ROUND((H147*G147),2)</f>
      </c>
      <c r="O147">
        <f>rekapitulace!H8</f>
      </c>
      <c>
        <f>O147/100*I147</f>
      </c>
    </row>
    <row r="148" spans="5:5" ht="178.5">
      <c r="E148" s="15" t="s">
        <v>2948</v>
      </c>
    </row>
    <row r="149" spans="5:5" ht="409.5">
      <c r="E149" s="15" t="s">
        <v>547</v>
      </c>
    </row>
    <row r="150" spans="1:16" ht="12.75">
      <c r="A150" s="7">
        <v>42</v>
      </c>
      <c s="7" t="s">
        <v>46</v>
      </c>
      <c s="7" t="s">
        <v>556</v>
      </c>
      <c s="7" t="s">
        <v>58</v>
      </c>
      <c s="7" t="s">
        <v>2949</v>
      </c>
      <c s="7" t="s">
        <v>117</v>
      </c>
      <c s="10">
        <v>310</v>
      </c>
      <c s="14"/>
      <c s="13">
        <f>ROUND((H150*G150),2)</f>
      </c>
      <c r="O150">
        <f>rekapitulace!H8</f>
      </c>
      <c>
        <f>O150/100*I150</f>
      </c>
    </row>
    <row r="151" spans="5:5" ht="63.75">
      <c r="E151" s="15" t="s">
        <v>2950</v>
      </c>
    </row>
    <row r="152" spans="5:5" ht="165.75">
      <c r="E152" s="15" t="s">
        <v>559</v>
      </c>
    </row>
    <row r="153" spans="1:16" ht="12.75" customHeight="1">
      <c r="A153" s="16"/>
      <c s="16"/>
      <c s="16" t="s">
        <v>39</v>
      </c>
      <c s="16"/>
      <c s="16" t="s">
        <v>510</v>
      </c>
      <c s="16"/>
      <c s="16"/>
      <c s="16"/>
      <c s="16">
        <f>SUM(I129:I152)</f>
      </c>
      <c r="P153">
        <f>ROUND(SUM(P129:P152),2)</f>
      </c>
    </row>
    <row r="155" spans="1:9" ht="12.75" customHeight="1">
      <c r="A155" s="9"/>
      <c s="9"/>
      <c s="9" t="s">
        <v>41</v>
      </c>
      <c s="9"/>
      <c s="9" t="s">
        <v>276</v>
      </c>
      <c s="9"/>
      <c s="11"/>
      <c s="9"/>
      <c s="11"/>
    </row>
    <row r="156" spans="1:16" ht="12.75">
      <c r="A156" s="7">
        <v>43</v>
      </c>
      <c s="7" t="s">
        <v>46</v>
      </c>
      <c s="7" t="s">
        <v>2390</v>
      </c>
      <c s="7" t="s">
        <v>58</v>
      </c>
      <c s="7" t="s">
        <v>2713</v>
      </c>
      <c s="7" t="s">
        <v>117</v>
      </c>
      <c s="10">
        <v>632.229</v>
      </c>
      <c s="14"/>
      <c s="13">
        <f>ROUND((H156*G156),2)</f>
      </c>
      <c r="O156">
        <f>rekapitulace!H8</f>
      </c>
      <c>
        <f>O156/100*I156</f>
      </c>
    </row>
    <row r="157" spans="5:5" ht="63.75">
      <c r="E157" s="15" t="s">
        <v>2951</v>
      </c>
    </row>
    <row r="158" spans="5:5" ht="409.5">
      <c r="E158" s="15" t="s">
        <v>2393</v>
      </c>
    </row>
    <row r="159" spans="1:16" ht="12.75">
      <c r="A159" s="7">
        <v>44</v>
      </c>
      <c s="7" t="s">
        <v>46</v>
      </c>
      <c s="7" t="s">
        <v>2715</v>
      </c>
      <c s="7" t="s">
        <v>58</v>
      </c>
      <c s="7" t="s">
        <v>2806</v>
      </c>
      <c s="7" t="s">
        <v>117</v>
      </c>
      <c s="10">
        <v>198.491</v>
      </c>
      <c s="14"/>
      <c s="13">
        <f>ROUND((H159*G159),2)</f>
      </c>
      <c r="O159">
        <f>rekapitulace!H8</f>
      </c>
      <c>
        <f>O159/100*I159</f>
      </c>
    </row>
    <row r="160" spans="5:5" ht="51">
      <c r="E160" s="15" t="s">
        <v>2952</v>
      </c>
    </row>
    <row r="161" spans="5:5" ht="409.5">
      <c r="E161" s="15" t="s">
        <v>2397</v>
      </c>
    </row>
    <row r="162" spans="1:16" ht="12.75">
      <c r="A162" s="7">
        <v>45</v>
      </c>
      <c s="7" t="s">
        <v>46</v>
      </c>
      <c s="7" t="s">
        <v>2402</v>
      </c>
      <c s="7" t="s">
        <v>58</v>
      </c>
      <c s="7" t="s">
        <v>2718</v>
      </c>
      <c s="7" t="s">
        <v>117</v>
      </c>
      <c s="10">
        <v>632.229</v>
      </c>
      <c s="14"/>
      <c s="13">
        <f>ROUND((H162*G162),2)</f>
      </c>
      <c r="O162">
        <f>rekapitulace!H8</f>
      </c>
      <c>
        <f>O162/100*I162</f>
      </c>
    </row>
    <row r="163" spans="5:5" ht="63.75">
      <c r="E163" s="15" t="s">
        <v>2951</v>
      </c>
    </row>
    <row r="164" spans="5:5" ht="140.25">
      <c r="E164" s="15" t="s">
        <v>2401</v>
      </c>
    </row>
    <row r="165" spans="1:16" ht="12.75">
      <c r="A165" s="7">
        <v>46</v>
      </c>
      <c s="7" t="s">
        <v>46</v>
      </c>
      <c s="7" t="s">
        <v>2578</v>
      </c>
      <c s="7" t="s">
        <v>58</v>
      </c>
      <c s="7" t="s">
        <v>2579</v>
      </c>
      <c s="7" t="s">
        <v>117</v>
      </c>
      <c s="10">
        <v>5.94</v>
      </c>
      <c s="14"/>
      <c s="13">
        <f>ROUND((H165*G165),2)</f>
      </c>
      <c r="O165">
        <f>rekapitulace!H8</f>
      </c>
      <c>
        <f>O165/100*I165</f>
      </c>
    </row>
    <row r="166" spans="5:5" ht="89.25">
      <c r="E166" s="15" t="s">
        <v>2953</v>
      </c>
    </row>
    <row r="167" spans="5:5" ht="395.25">
      <c r="E167" s="15" t="s">
        <v>2408</v>
      </c>
    </row>
    <row r="168" spans="1:16" ht="12.75" customHeight="1">
      <c r="A168" s="16"/>
      <c s="16"/>
      <c s="16" t="s">
        <v>41</v>
      </c>
      <c s="16"/>
      <c s="16" t="s">
        <v>276</v>
      </c>
      <c s="16"/>
      <c s="16"/>
      <c s="16"/>
      <c s="16">
        <f>SUM(I156:I167)</f>
      </c>
      <c r="P168">
        <f>ROUND(SUM(P156:P167),2)</f>
      </c>
    </row>
    <row r="170" spans="1:9" ht="12.75" customHeight="1">
      <c r="A170" s="9"/>
      <c s="9"/>
      <c s="9" t="s">
        <v>42</v>
      </c>
      <c s="9"/>
      <c s="9" t="s">
        <v>200</v>
      </c>
      <c s="9"/>
      <c s="11"/>
      <c s="9"/>
      <c s="11"/>
    </row>
    <row r="171" spans="1:16" ht="12.75">
      <c r="A171" s="7">
        <v>47</v>
      </c>
      <c s="7" t="s">
        <v>46</v>
      </c>
      <c s="7" t="s">
        <v>2412</v>
      </c>
      <c s="7" t="s">
        <v>58</v>
      </c>
      <c s="7" t="s">
        <v>2893</v>
      </c>
      <c s="7" t="s">
        <v>207</v>
      </c>
      <c s="10">
        <v>147.03</v>
      </c>
      <c s="14"/>
      <c s="13">
        <f>ROUND((H171*G171),2)</f>
      </c>
      <c r="O171">
        <f>rekapitulace!H8</f>
      </c>
      <c>
        <f>O171/100*I171</f>
      </c>
    </row>
    <row r="172" spans="5:5" ht="51">
      <c r="E172" s="15" t="s">
        <v>2954</v>
      </c>
    </row>
    <row r="173" spans="5:5" ht="409.5">
      <c r="E173" s="15" t="s">
        <v>1349</v>
      </c>
    </row>
    <row r="174" spans="1:16" ht="12.75" customHeight="1">
      <c r="A174" s="16"/>
      <c s="16"/>
      <c s="16" t="s">
        <v>42</v>
      </c>
      <c s="16"/>
      <c s="16" t="s">
        <v>200</v>
      </c>
      <c s="16"/>
      <c s="16"/>
      <c s="16"/>
      <c s="16">
        <f>SUM(I171:I173)</f>
      </c>
      <c r="P174">
        <f>ROUND(SUM(P171:P173),2)</f>
      </c>
    </row>
    <row r="176" spans="1:9" ht="12.75" customHeight="1">
      <c r="A176" s="9"/>
      <c s="9"/>
      <c s="9" t="s">
        <v>43</v>
      </c>
      <c s="9"/>
      <c s="9" t="s">
        <v>204</v>
      </c>
      <c s="9"/>
      <c s="11"/>
      <c s="9"/>
      <c s="11"/>
    </row>
    <row r="177" spans="1:16" ht="12.75">
      <c r="A177" s="7">
        <v>48</v>
      </c>
      <c s="7" t="s">
        <v>46</v>
      </c>
      <c s="7" t="s">
        <v>2421</v>
      </c>
      <c s="7" t="s">
        <v>58</v>
      </c>
      <c s="7" t="s">
        <v>2729</v>
      </c>
      <c s="7" t="s">
        <v>207</v>
      </c>
      <c s="10">
        <v>4.8</v>
      </c>
      <c s="14"/>
      <c s="13">
        <f>ROUND((H177*G177),2)</f>
      </c>
      <c r="O177">
        <f>rekapitulace!H8</f>
      </c>
      <c>
        <f>O177/100*I177</f>
      </c>
    </row>
    <row r="178" spans="5:5" ht="25.5">
      <c r="E178" s="15" t="s">
        <v>2815</v>
      </c>
    </row>
    <row r="179" spans="5:5" ht="369.75">
      <c r="E179" s="15" t="s">
        <v>2424</v>
      </c>
    </row>
    <row r="180" spans="1:16" ht="12.75">
      <c r="A180" s="7">
        <v>49</v>
      </c>
      <c s="7" t="s">
        <v>46</v>
      </c>
      <c s="7" t="s">
        <v>2955</v>
      </c>
      <c s="7" t="s">
        <v>58</v>
      </c>
      <c s="7" t="s">
        <v>2956</v>
      </c>
      <c s="7" t="s">
        <v>207</v>
      </c>
      <c s="10">
        <v>13.1</v>
      </c>
      <c s="14"/>
      <c s="13">
        <f>ROUND((H180*G180),2)</f>
      </c>
      <c r="O180">
        <f>rekapitulace!H8</f>
      </c>
      <c>
        <f>O180/100*I180</f>
      </c>
    </row>
    <row r="181" spans="5:5" ht="25.5">
      <c r="E181" s="15" t="s">
        <v>2957</v>
      </c>
    </row>
    <row r="182" spans="5:5" ht="369.75">
      <c r="E182" s="15" t="s">
        <v>2424</v>
      </c>
    </row>
    <row r="183" spans="1:16" ht="12.75">
      <c r="A183" s="7">
        <v>50</v>
      </c>
      <c s="7" t="s">
        <v>46</v>
      </c>
      <c s="7" t="s">
        <v>1754</v>
      </c>
      <c s="7" t="s">
        <v>58</v>
      </c>
      <c s="7" t="s">
        <v>2958</v>
      </c>
      <c s="7" t="s">
        <v>207</v>
      </c>
      <c s="10">
        <v>40</v>
      </c>
      <c s="14"/>
      <c s="13">
        <f>ROUND((H183*G183),2)</f>
      </c>
      <c r="O183">
        <f>rekapitulace!H8</f>
      </c>
      <c>
        <f>O183/100*I183</f>
      </c>
    </row>
    <row r="184" spans="5:5" ht="25.5">
      <c r="E184" s="15" t="s">
        <v>2959</v>
      </c>
    </row>
    <row r="185" spans="5:5" ht="409.5">
      <c r="E185" s="15" t="s">
        <v>641</v>
      </c>
    </row>
    <row r="186" spans="1:16" ht="12.75">
      <c r="A186" s="7">
        <v>51</v>
      </c>
      <c s="7" t="s">
        <v>46</v>
      </c>
      <c s="7" t="s">
        <v>2254</v>
      </c>
      <c s="7" t="s">
        <v>58</v>
      </c>
      <c s="7" t="s">
        <v>2255</v>
      </c>
      <c s="7" t="s">
        <v>73</v>
      </c>
      <c s="10">
        <v>2</v>
      </c>
      <c s="14"/>
      <c s="13">
        <f>ROUND((H186*G186),2)</f>
      </c>
      <c r="O186">
        <f>rekapitulace!H8</f>
      </c>
      <c>
        <f>O186/100*I186</f>
      </c>
    </row>
    <row r="187" spans="5:5" ht="25.5">
      <c r="E187" s="15" t="s">
        <v>76</v>
      </c>
    </row>
    <row r="188" spans="5:5" ht="204">
      <c r="E188" s="15" t="s">
        <v>2960</v>
      </c>
    </row>
    <row r="189" spans="1:16" ht="12.75">
      <c r="A189" s="7">
        <v>52</v>
      </c>
      <c s="7" t="s">
        <v>46</v>
      </c>
      <c s="7" t="s">
        <v>2961</v>
      </c>
      <c s="7" t="s">
        <v>58</v>
      </c>
      <c s="7" t="s">
        <v>2962</v>
      </c>
      <c s="7" t="s">
        <v>73</v>
      </c>
      <c s="10">
        <v>2</v>
      </c>
      <c s="14"/>
      <c s="13">
        <f>ROUND((H189*G189),2)</f>
      </c>
      <c r="O189">
        <f>rekapitulace!H8</f>
      </c>
      <c>
        <f>O189/100*I189</f>
      </c>
    </row>
    <row r="190" spans="5:5" ht="25.5">
      <c r="E190" s="15" t="s">
        <v>76</v>
      </c>
    </row>
    <row r="191" spans="5:5" ht="165.75">
      <c r="E191" s="15" t="s">
        <v>2174</v>
      </c>
    </row>
    <row r="192" spans="1:16" ht="12.75">
      <c r="A192" s="7">
        <v>53</v>
      </c>
      <c s="7" t="s">
        <v>46</v>
      </c>
      <c s="7" t="s">
        <v>2823</v>
      </c>
      <c s="7" t="s">
        <v>58</v>
      </c>
      <c s="7" t="s">
        <v>2824</v>
      </c>
      <c s="7" t="s">
        <v>207</v>
      </c>
      <c s="10">
        <v>37</v>
      </c>
      <c s="14"/>
      <c s="13">
        <f>ROUND((H192*G192),2)</f>
      </c>
      <c r="O192">
        <f>rekapitulace!H8</f>
      </c>
      <c>
        <f>O192/100*I192</f>
      </c>
    </row>
    <row r="193" spans="5:5" ht="38.25">
      <c r="E193" s="15" t="s">
        <v>2963</v>
      </c>
    </row>
    <row r="194" spans="5:5" ht="140.25">
      <c r="E194" s="15" t="s">
        <v>693</v>
      </c>
    </row>
    <row r="195" spans="1:16" ht="12.75">
      <c r="A195" s="7">
        <v>54</v>
      </c>
      <c s="7" t="s">
        <v>46</v>
      </c>
      <c s="7" t="s">
        <v>2826</v>
      </c>
      <c s="7" t="s">
        <v>58</v>
      </c>
      <c s="7" t="s">
        <v>2827</v>
      </c>
      <c s="7" t="s">
        <v>207</v>
      </c>
      <c s="10">
        <v>37</v>
      </c>
      <c s="14"/>
      <c s="13">
        <f>ROUND((H195*G195),2)</f>
      </c>
      <c r="O195">
        <f>rekapitulace!H8</f>
      </c>
      <c>
        <f>O195/100*I195</f>
      </c>
    </row>
    <row r="196" spans="5:5" ht="38.25">
      <c r="E196" s="15" t="s">
        <v>2963</v>
      </c>
    </row>
    <row r="197" spans="5:5" ht="242.25">
      <c r="E197" s="15" t="s">
        <v>697</v>
      </c>
    </row>
    <row r="198" spans="1:16" ht="12.75">
      <c r="A198" s="7">
        <v>55</v>
      </c>
      <c s="7" t="s">
        <v>46</v>
      </c>
      <c s="7" t="s">
        <v>701</v>
      </c>
      <c s="7" t="s">
        <v>58</v>
      </c>
      <c s="7" t="s">
        <v>2434</v>
      </c>
      <c s="7" t="s">
        <v>207</v>
      </c>
      <c s="10">
        <v>27.7</v>
      </c>
      <c s="14"/>
      <c s="13">
        <f>ROUND((H198*G198),2)</f>
      </c>
      <c r="O198">
        <f>rekapitulace!H8</f>
      </c>
      <c>
        <f>O198/100*I198</f>
      </c>
    </row>
    <row r="199" spans="5:5" ht="38.25">
      <c r="E199" s="15" t="s">
        <v>2964</v>
      </c>
    </row>
    <row r="200" spans="5:5" ht="409.5">
      <c r="E200" s="15" t="s">
        <v>704</v>
      </c>
    </row>
    <row r="201" spans="1:16" ht="12.75" customHeight="1">
      <c r="A201" s="16"/>
      <c s="16"/>
      <c s="16" t="s">
        <v>43</v>
      </c>
      <c s="16"/>
      <c s="16" t="s">
        <v>204</v>
      </c>
      <c s="16"/>
      <c s="16"/>
      <c s="16"/>
      <c s="16">
        <f>SUM(I177:I200)</f>
      </c>
      <c r="P201">
        <f>ROUND(SUM(P177:P200),2)</f>
      </c>
    </row>
    <row r="203" spans="1:16" ht="12.75" customHeight="1">
      <c r="A203" s="16"/>
      <c s="16"/>
      <c s="16"/>
      <c s="16"/>
      <c s="16" t="s">
        <v>105</v>
      </c>
      <c s="16"/>
      <c s="16"/>
      <c s="16"/>
      <c s="16">
        <f>+I33+I72+I96+I111+I126+I153+I168+I174+I201</f>
      </c>
      <c r="P203">
        <f>+P33+P72+P96+P111+P126+P153+P168+P174+P201</f>
      </c>
    </row>
    <row r="205" spans="1:9" ht="12.75" customHeight="1">
      <c r="A205" s="9" t="s">
        <v>106</v>
      </c>
      <c s="9"/>
      <c s="9"/>
      <c s="9"/>
      <c s="9"/>
      <c s="9"/>
      <c s="9"/>
      <c s="9"/>
      <c s="9"/>
    </row>
    <row r="206" spans="1:9" ht="12.75" customHeight="1">
      <c r="A206" s="9"/>
      <c s="9"/>
      <c s="9"/>
      <c s="9"/>
      <c s="9" t="s">
        <v>107</v>
      </c>
      <c s="9"/>
      <c s="9"/>
      <c s="9"/>
      <c s="9"/>
    </row>
    <row r="207" spans="1:16" ht="12.75" customHeight="1">
      <c r="A207" s="16"/>
      <c s="16"/>
      <c s="16"/>
      <c s="16"/>
      <c s="16" t="s">
        <v>108</v>
      </c>
      <c s="16"/>
      <c s="16"/>
      <c s="16"/>
      <c s="16">
        <v>0</v>
      </c>
      <c r="P207">
        <v>0</v>
      </c>
    </row>
    <row r="208" spans="1:9" ht="12.75" customHeight="1">
      <c r="A208" s="16"/>
      <c s="16"/>
      <c s="16"/>
      <c s="16"/>
      <c s="16" t="s">
        <v>109</v>
      </c>
      <c s="16"/>
      <c s="16"/>
      <c s="16"/>
      <c s="16"/>
    </row>
    <row r="209" spans="1:16" ht="12.75" customHeight="1">
      <c r="A209" s="16"/>
      <c s="16"/>
      <c s="16"/>
      <c s="16"/>
      <c s="16" t="s">
        <v>110</v>
      </c>
      <c s="16"/>
      <c s="16"/>
      <c s="16"/>
      <c s="16">
        <v>0</v>
      </c>
      <c r="P209">
        <v>0</v>
      </c>
    </row>
    <row r="210" spans="1:16" ht="12.75" customHeight="1">
      <c r="A210" s="16"/>
      <c s="16"/>
      <c s="16"/>
      <c s="16"/>
      <c s="16" t="s">
        <v>111</v>
      </c>
      <c s="16"/>
      <c s="16"/>
      <c s="16"/>
      <c s="16">
        <f>I207+I209</f>
      </c>
      <c r="P210">
        <f>P207+P209</f>
      </c>
    </row>
    <row r="212" spans="1:16" ht="12.75" customHeight="1">
      <c r="A212" s="16"/>
      <c s="16"/>
      <c s="16"/>
      <c s="16"/>
      <c s="16" t="s">
        <v>111</v>
      </c>
      <c s="16"/>
      <c s="16"/>
      <c s="16"/>
      <c s="16">
        <f>I203+I210</f>
      </c>
      <c r="P212">
        <f>P203+P210</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52.xml><?xml version="1.0" encoding="utf-8"?>
<worksheet xmlns="http://schemas.openxmlformats.org/spreadsheetml/2006/main" xmlns:r="http://schemas.openxmlformats.org/officeDocument/2006/relationships">
  <sheetPr>
    <pageSetUpPr fitToPage="1"/>
  </sheetPr>
  <dimension ref="A1:P119"/>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2965</v>
      </c>
      <c s="5"/>
      <c s="5" t="s">
        <v>2966</v>
      </c>
    </row>
    <row r="6" spans="1:5" ht="12.75" customHeight="1">
      <c r="A6" t="s">
        <v>17</v>
      </c>
      <c r="C6" s="5" t="s">
        <v>2965</v>
      </c>
      <c s="5"/>
      <c s="5" t="s">
        <v>2966</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165</v>
      </c>
      <c s="7" t="s">
        <v>40</v>
      </c>
      <c s="7" t="s">
        <v>2442</v>
      </c>
      <c s="7" t="s">
        <v>167</v>
      </c>
      <c s="10">
        <v>2561.34</v>
      </c>
      <c s="14"/>
      <c s="13">
        <f>ROUND((H12*G12),2)</f>
      </c>
      <c r="O12">
        <f>rekapitulace!H8</f>
      </c>
      <c>
        <f>O12/100*I12</f>
      </c>
    </row>
    <row r="13" spans="5:5" ht="306">
      <c r="E13" s="15" t="s">
        <v>2967</v>
      </c>
    </row>
    <row r="14" spans="5:5" ht="153">
      <c r="E14" s="15" t="s">
        <v>169</v>
      </c>
    </row>
    <row r="15" spans="1:16" ht="12.75" customHeight="1">
      <c r="A15" s="16"/>
      <c s="16"/>
      <c s="16" t="s">
        <v>45</v>
      </c>
      <c s="16"/>
      <c s="16" t="s">
        <v>44</v>
      </c>
      <c s="16"/>
      <c s="16"/>
      <c s="16"/>
      <c s="16">
        <f>SUM(I12:I14)</f>
      </c>
      <c r="P15">
        <f>ROUND(SUM(P12:P14),2)</f>
      </c>
    </row>
    <row r="17" spans="1:9" ht="12.75" customHeight="1">
      <c r="A17" s="9"/>
      <c s="9"/>
      <c s="9" t="s">
        <v>25</v>
      </c>
      <c s="9"/>
      <c s="9" t="s">
        <v>114</v>
      </c>
      <c s="9"/>
      <c s="11"/>
      <c s="9"/>
      <c s="11"/>
    </row>
    <row r="18" spans="1:16" ht="12.75">
      <c r="A18" s="7">
        <v>2</v>
      </c>
      <c s="7" t="s">
        <v>46</v>
      </c>
      <c s="7" t="s">
        <v>142</v>
      </c>
      <c s="7" t="s">
        <v>250</v>
      </c>
      <c s="7" t="s">
        <v>251</v>
      </c>
      <c s="7" t="s">
        <v>130</v>
      </c>
      <c s="10">
        <v>1280.67</v>
      </c>
      <c s="14"/>
      <c s="13">
        <f>ROUND((H18*G18),2)</f>
      </c>
      <c r="O18">
        <f>rekapitulace!H8</f>
      </c>
      <c>
        <f>O18/100*I18</f>
      </c>
    </row>
    <row r="19" spans="5:5" ht="293.25">
      <c r="E19" s="15" t="s">
        <v>2968</v>
      </c>
    </row>
    <row r="20" spans="5:5" ht="409.5">
      <c r="E20" s="15" t="s">
        <v>145</v>
      </c>
    </row>
    <row r="21" spans="1:16" ht="12.75">
      <c r="A21" s="7">
        <v>3</v>
      </c>
      <c s="7" t="s">
        <v>46</v>
      </c>
      <c s="7" t="s">
        <v>254</v>
      </c>
      <c s="7" t="s">
        <v>58</v>
      </c>
      <c s="7" t="s">
        <v>2969</v>
      </c>
      <c s="7" t="s">
        <v>130</v>
      </c>
      <c s="10">
        <v>1280.67</v>
      </c>
      <c s="14"/>
      <c s="13">
        <f>ROUND((H21*G21),2)</f>
      </c>
      <c r="O21">
        <f>rekapitulace!H8</f>
      </c>
      <c>
        <f>O21/100*I21</f>
      </c>
    </row>
    <row r="22" spans="5:5" ht="293.25">
      <c r="E22" s="15" t="s">
        <v>2968</v>
      </c>
    </row>
    <row r="23" spans="5:5" ht="102">
      <c r="E23" s="15" t="s">
        <v>257</v>
      </c>
    </row>
    <row r="24" spans="1:16" ht="12.75">
      <c r="A24" s="7">
        <v>4</v>
      </c>
      <c s="7" t="s">
        <v>46</v>
      </c>
      <c s="7" t="s">
        <v>2456</v>
      </c>
      <c s="7" t="s">
        <v>58</v>
      </c>
      <c s="7" t="s">
        <v>2970</v>
      </c>
      <c s="7" t="s">
        <v>130</v>
      </c>
      <c s="10">
        <v>1280.67</v>
      </c>
      <c s="14"/>
      <c s="13">
        <f>ROUND((H24*G24),2)</f>
      </c>
      <c r="O24">
        <f>rekapitulace!H8</f>
      </c>
      <c>
        <f>O24/100*I24</f>
      </c>
    </row>
    <row r="25" spans="5:5" ht="293.25">
      <c r="E25" s="15" t="s">
        <v>2968</v>
      </c>
    </row>
    <row r="26" spans="5:5" ht="409.5">
      <c r="E26" s="15" t="s">
        <v>267</v>
      </c>
    </row>
    <row r="27" spans="1:16" ht="12.75">
      <c r="A27" s="7">
        <v>5</v>
      </c>
      <c s="7" t="s">
        <v>46</v>
      </c>
      <c s="7" t="s">
        <v>397</v>
      </c>
      <c s="7" t="s">
        <v>58</v>
      </c>
      <c s="7" t="s">
        <v>2971</v>
      </c>
      <c s="7" t="s">
        <v>130</v>
      </c>
      <c s="10">
        <v>1280.67</v>
      </c>
      <c s="14"/>
      <c s="13">
        <f>ROUND((H27*G27),2)</f>
      </c>
      <c r="O27">
        <f>rekapitulace!H8</f>
      </c>
      <c>
        <f>O27/100*I27</f>
      </c>
    </row>
    <row r="28" spans="5:5" ht="293.25">
      <c r="E28" s="15" t="s">
        <v>2968</v>
      </c>
    </row>
    <row r="29" spans="5:5" ht="409.5">
      <c r="E29" s="15" t="s">
        <v>1103</v>
      </c>
    </row>
    <row r="30" spans="1:16" ht="12.75">
      <c r="A30" s="7">
        <v>6</v>
      </c>
      <c s="7" t="s">
        <v>46</v>
      </c>
      <c s="7" t="s">
        <v>272</v>
      </c>
      <c s="7" t="s">
        <v>25</v>
      </c>
      <c s="7" t="s">
        <v>2972</v>
      </c>
      <c s="7" t="s">
        <v>130</v>
      </c>
      <c s="10">
        <v>17.55</v>
      </c>
      <c s="14"/>
      <c s="13">
        <f>ROUND((H30*G30),2)</f>
      </c>
      <c r="O30">
        <f>rekapitulace!H8</f>
      </c>
      <c>
        <f>O30/100*I30</f>
      </c>
    </row>
    <row r="31" spans="5:5" ht="63.75">
      <c r="E31" s="15" t="s">
        <v>2973</v>
      </c>
    </row>
    <row r="32" spans="5:5" ht="409.5">
      <c r="E32" s="15" t="s">
        <v>275</v>
      </c>
    </row>
    <row r="33" spans="1:16" ht="12.75">
      <c r="A33" s="7">
        <v>7</v>
      </c>
      <c s="7" t="s">
        <v>46</v>
      </c>
      <c s="7" t="s">
        <v>272</v>
      </c>
      <c s="7" t="s">
        <v>36</v>
      </c>
      <c s="7" t="s">
        <v>2974</v>
      </c>
      <c s="7" t="s">
        <v>130</v>
      </c>
      <c s="10">
        <v>487.5</v>
      </c>
      <c s="14"/>
      <c s="13">
        <f>ROUND((H33*G33),2)</f>
      </c>
      <c r="O33">
        <f>rekapitulace!H8</f>
      </c>
      <c>
        <f>O33/100*I33</f>
      </c>
    </row>
    <row r="34" spans="5:5" ht="63.75">
      <c r="E34" s="15" t="s">
        <v>2975</v>
      </c>
    </row>
    <row r="35" spans="5:5" ht="409.5">
      <c r="E35" s="15" t="s">
        <v>275</v>
      </c>
    </row>
    <row r="36" spans="1:16" ht="12.75" customHeight="1">
      <c r="A36" s="16"/>
      <c s="16"/>
      <c s="16" t="s">
        <v>25</v>
      </c>
      <c s="16"/>
      <c s="16" t="s">
        <v>114</v>
      </c>
      <c s="16"/>
      <c s="16"/>
      <c s="16"/>
      <c s="16">
        <f>SUM(I18:I35)</f>
      </c>
      <c r="P36">
        <f>ROUND(SUM(P18:P35),2)</f>
      </c>
    </row>
    <row r="38" spans="1:9" ht="12.75" customHeight="1">
      <c r="A38" s="9"/>
      <c s="9"/>
      <c s="9" t="s">
        <v>36</v>
      </c>
      <c s="9"/>
      <c s="9" t="s">
        <v>241</v>
      </c>
      <c s="9"/>
      <c s="11"/>
      <c s="9"/>
      <c s="11"/>
    </row>
    <row r="39" spans="1:16" ht="12.75">
      <c r="A39" s="7">
        <v>8</v>
      </c>
      <c s="7" t="s">
        <v>46</v>
      </c>
      <c s="7" t="s">
        <v>2976</v>
      </c>
      <c s="7" t="s">
        <v>58</v>
      </c>
      <c s="7" t="s">
        <v>2977</v>
      </c>
      <c s="7" t="s">
        <v>207</v>
      </c>
      <c s="10">
        <v>70.4</v>
      </c>
      <c s="14"/>
      <c s="13">
        <f>ROUND((H39*G39),2)</f>
      </c>
      <c r="O39">
        <f>rekapitulace!H8</f>
      </c>
      <c>
        <f>O39/100*I39</f>
      </c>
    </row>
    <row r="40" spans="5:5" ht="38.25">
      <c r="E40" s="15" t="s">
        <v>2978</v>
      </c>
    </row>
    <row r="41" spans="5:5" ht="409.5">
      <c r="E41" s="15" t="s">
        <v>453</v>
      </c>
    </row>
    <row r="42" spans="1:16" ht="12.75">
      <c r="A42" s="7">
        <v>9</v>
      </c>
      <c s="7" t="s">
        <v>46</v>
      </c>
      <c s="7" t="s">
        <v>2475</v>
      </c>
      <c s="7" t="s">
        <v>58</v>
      </c>
      <c s="7" t="s">
        <v>2979</v>
      </c>
      <c s="7" t="s">
        <v>117</v>
      </c>
      <c s="10">
        <v>293.7</v>
      </c>
      <c s="14"/>
      <c s="13">
        <f>ROUND((H42*G42),2)</f>
      </c>
      <c r="O42">
        <f>rekapitulace!H8</f>
      </c>
      <c>
        <f>O42/100*I42</f>
      </c>
    </row>
    <row r="43" spans="5:5" ht="76.5">
      <c r="E43" s="15" t="s">
        <v>2980</v>
      </c>
    </row>
    <row r="44" spans="5:5" ht="306">
      <c r="E44" s="15" t="s">
        <v>2478</v>
      </c>
    </row>
    <row r="45" spans="1:16" ht="12.75">
      <c r="A45" s="7">
        <v>10</v>
      </c>
      <c s="7" t="s">
        <v>46</v>
      </c>
      <c s="7" t="s">
        <v>242</v>
      </c>
      <c s="7" t="s">
        <v>58</v>
      </c>
      <c s="7" t="s">
        <v>2981</v>
      </c>
      <c s="7" t="s">
        <v>117</v>
      </c>
      <c s="10">
        <v>195</v>
      </c>
      <c s="14"/>
      <c s="13">
        <f>ROUND((H45*G45),2)</f>
      </c>
      <c r="O45">
        <f>rekapitulace!H8</f>
      </c>
      <c>
        <f>O45/100*I45</f>
      </c>
    </row>
    <row r="46" spans="5:5" ht="63.75">
      <c r="E46" s="15" t="s">
        <v>2982</v>
      </c>
    </row>
    <row r="47" spans="5:5" ht="409.5">
      <c r="E47" s="15" t="s">
        <v>467</v>
      </c>
    </row>
    <row r="48" spans="1:16" ht="12.75">
      <c r="A48" s="7">
        <v>11</v>
      </c>
      <c s="7" t="s">
        <v>46</v>
      </c>
      <c s="7" t="s">
        <v>2983</v>
      </c>
      <c s="7" t="s">
        <v>58</v>
      </c>
      <c s="7" t="s">
        <v>2984</v>
      </c>
      <c s="7" t="s">
        <v>207</v>
      </c>
      <c s="10">
        <v>2925</v>
      </c>
      <c s="14"/>
      <c s="13">
        <f>ROUND((H48*G48),2)</f>
      </c>
      <c r="O48">
        <f>rekapitulace!H8</f>
      </c>
      <c>
        <f>O48/100*I48</f>
      </c>
    </row>
    <row r="49" spans="5:5" ht="114.75">
      <c r="E49" s="15" t="s">
        <v>2985</v>
      </c>
    </row>
    <row r="50" spans="5:5" ht="318.75">
      <c r="E50" s="15" t="s">
        <v>2314</v>
      </c>
    </row>
    <row r="51" spans="1:16" ht="12.75">
      <c r="A51" s="7">
        <v>12</v>
      </c>
      <c s="7" t="s">
        <v>46</v>
      </c>
      <c s="7" t="s">
        <v>2482</v>
      </c>
      <c s="7" t="s">
        <v>58</v>
      </c>
      <c s="7" t="s">
        <v>2986</v>
      </c>
      <c s="7" t="s">
        <v>130</v>
      </c>
      <c s="10">
        <v>256.913</v>
      </c>
      <c s="14"/>
      <c s="13">
        <f>ROUND((H51*G51),2)</f>
      </c>
      <c r="O51">
        <f>rekapitulace!H8</f>
      </c>
      <c>
        <f>O51/100*I51</f>
      </c>
    </row>
    <row r="52" spans="5:5" ht="63.75">
      <c r="E52" s="15" t="s">
        <v>2987</v>
      </c>
    </row>
    <row r="53" spans="5:5" ht="409.5">
      <c r="E53" s="15" t="s">
        <v>2322</v>
      </c>
    </row>
    <row r="54" spans="1:16" ht="12.75">
      <c r="A54" s="7">
        <v>13</v>
      </c>
      <c s="7" t="s">
        <v>46</v>
      </c>
      <c s="7" t="s">
        <v>835</v>
      </c>
      <c s="7" t="s">
        <v>58</v>
      </c>
      <c s="7" t="s">
        <v>2988</v>
      </c>
      <c s="7" t="s">
        <v>167</v>
      </c>
      <c s="10">
        <v>38.537</v>
      </c>
      <c s="14"/>
      <c s="13">
        <f>ROUND((H54*G54),2)</f>
      </c>
      <c r="O54">
        <f>rekapitulace!H8</f>
      </c>
      <c>
        <f>O54/100*I54</f>
      </c>
    </row>
    <row r="55" spans="5:5" ht="76.5">
      <c r="E55" s="15" t="s">
        <v>2989</v>
      </c>
    </row>
    <row r="56" spans="5:5" ht="409.5">
      <c r="E56" s="15" t="s">
        <v>1128</v>
      </c>
    </row>
    <row r="57" spans="1:16" ht="12.75">
      <c r="A57" s="7">
        <v>14</v>
      </c>
      <c s="7" t="s">
        <v>46</v>
      </c>
      <c s="7" t="s">
        <v>2990</v>
      </c>
      <c s="7" t="s">
        <v>58</v>
      </c>
      <c s="7" t="s">
        <v>2991</v>
      </c>
      <c s="7" t="s">
        <v>130</v>
      </c>
      <c s="10">
        <v>45.004</v>
      </c>
      <c s="14"/>
      <c s="13">
        <f>ROUND((H57*G57),2)</f>
      </c>
      <c r="O57">
        <f>rekapitulace!H8</f>
      </c>
      <c>
        <f>O57/100*I57</f>
      </c>
    </row>
    <row r="58" spans="5:5" ht="127.5">
      <c r="E58" s="15" t="s">
        <v>2992</v>
      </c>
    </row>
    <row r="59" spans="5:5" ht="409.5">
      <c r="E59" s="15" t="s">
        <v>2993</v>
      </c>
    </row>
    <row r="60" spans="1:16" ht="12.75">
      <c r="A60" s="7">
        <v>15</v>
      </c>
      <c s="7" t="s">
        <v>46</v>
      </c>
      <c s="7" t="s">
        <v>2994</v>
      </c>
      <c s="7" t="s">
        <v>58</v>
      </c>
      <c s="7" t="s">
        <v>2995</v>
      </c>
      <c s="7" t="s">
        <v>130</v>
      </c>
      <c s="10">
        <v>146.85</v>
      </c>
      <c s="14"/>
      <c s="13">
        <f>ROUND((H60*G60),2)</f>
      </c>
      <c r="O60">
        <f>rekapitulace!H8</f>
      </c>
      <c>
        <f>O60/100*I60</f>
      </c>
    </row>
    <row r="61" spans="5:5" ht="76.5">
      <c r="E61" s="15" t="s">
        <v>2996</v>
      </c>
    </row>
    <row r="62" spans="5:5" ht="409.5">
      <c r="E62" s="15" t="s">
        <v>2322</v>
      </c>
    </row>
    <row r="63" spans="1:16" ht="12.75">
      <c r="A63" s="7">
        <v>16</v>
      </c>
      <c s="7" t="s">
        <v>46</v>
      </c>
      <c s="7" t="s">
        <v>2997</v>
      </c>
      <c s="7" t="s">
        <v>58</v>
      </c>
      <c s="7" t="s">
        <v>2998</v>
      </c>
      <c s="7" t="s">
        <v>167</v>
      </c>
      <c s="10">
        <v>7.734</v>
      </c>
      <c s="14"/>
      <c s="13">
        <f>ROUND((H63*G63),2)</f>
      </c>
      <c r="O63">
        <f>rekapitulace!H8</f>
      </c>
      <c>
        <f>O63/100*I63</f>
      </c>
    </row>
    <row r="64" spans="5:5" ht="76.5">
      <c r="E64" s="15" t="s">
        <v>2999</v>
      </c>
    </row>
    <row r="65" spans="5:5" ht="409.5">
      <c r="E65" s="15" t="s">
        <v>3000</v>
      </c>
    </row>
    <row r="66" spans="1:16" ht="12.75">
      <c r="A66" s="7">
        <v>17</v>
      </c>
      <c s="7" t="s">
        <v>46</v>
      </c>
      <c s="7" t="s">
        <v>3001</v>
      </c>
      <c s="7" t="s">
        <v>58</v>
      </c>
      <c s="7" t="s">
        <v>3002</v>
      </c>
      <c s="7" t="s">
        <v>207</v>
      </c>
      <c s="10">
        <v>2925</v>
      </c>
      <c s="14"/>
      <c s="13">
        <f>ROUND((H66*G66),2)</f>
      </c>
      <c r="O66">
        <f>rekapitulace!H8</f>
      </c>
      <c>
        <f>O66/100*I66</f>
      </c>
    </row>
    <row r="67" spans="5:5" ht="114.75">
      <c r="E67" s="15" t="s">
        <v>2985</v>
      </c>
    </row>
    <row r="68" spans="5:5" ht="127.5">
      <c r="E68" s="15" t="s">
        <v>3003</v>
      </c>
    </row>
    <row r="69" spans="1:16" ht="12.75" customHeight="1">
      <c r="A69" s="16"/>
      <c s="16"/>
      <c s="16" t="s">
        <v>36</v>
      </c>
      <c s="16"/>
      <c s="16" t="s">
        <v>241</v>
      </c>
      <c s="16"/>
      <c s="16"/>
      <c s="16"/>
      <c s="16">
        <f>SUM(I39:I68)</f>
      </c>
      <c r="P69">
        <f>ROUND(SUM(P39:P68),2)</f>
      </c>
    </row>
    <row r="71" spans="1:9" ht="12.75" customHeight="1">
      <c r="A71" s="9"/>
      <c s="9"/>
      <c s="9" t="s">
        <v>37</v>
      </c>
      <c s="9"/>
      <c s="9" t="s">
        <v>187</v>
      </c>
      <c s="9"/>
      <c s="11"/>
      <c s="9"/>
      <c s="11"/>
    </row>
    <row r="72" spans="1:16" ht="12.75">
      <c r="A72" s="7">
        <v>18</v>
      </c>
      <c s="7" t="s">
        <v>46</v>
      </c>
      <c s="7" t="s">
        <v>2337</v>
      </c>
      <c s="7" t="s">
        <v>58</v>
      </c>
      <c s="7" t="s">
        <v>2495</v>
      </c>
      <c s="7" t="s">
        <v>130</v>
      </c>
      <c s="10">
        <v>19.5</v>
      </c>
      <c s="14"/>
      <c s="13">
        <f>ROUND((H72*G72),2)</f>
      </c>
      <c r="O72">
        <f>rekapitulace!H8</f>
      </c>
      <c>
        <f>O72/100*I72</f>
      </c>
    </row>
    <row r="73" spans="5:5" ht="63.75">
      <c r="E73" s="15" t="s">
        <v>3004</v>
      </c>
    </row>
    <row r="74" spans="5:5" ht="409.5">
      <c r="E74" s="15" t="s">
        <v>2340</v>
      </c>
    </row>
    <row r="75" spans="1:16" ht="12.75">
      <c r="A75" s="7">
        <v>19</v>
      </c>
      <c s="7" t="s">
        <v>46</v>
      </c>
      <c s="7" t="s">
        <v>846</v>
      </c>
      <c s="7" t="s">
        <v>58</v>
      </c>
      <c s="7" t="s">
        <v>2497</v>
      </c>
      <c s="7" t="s">
        <v>167</v>
      </c>
      <c s="10">
        <v>3.12</v>
      </c>
      <c s="14"/>
      <c s="13">
        <f>ROUND((H75*G75),2)</f>
      </c>
      <c r="O75">
        <f>rekapitulace!H8</f>
      </c>
      <c>
        <f>O75/100*I75</f>
      </c>
    </row>
    <row r="76" spans="5:5" ht="63.75">
      <c r="E76" s="15" t="s">
        <v>3005</v>
      </c>
    </row>
    <row r="77" spans="5:5" ht="409.5">
      <c r="E77" s="15" t="s">
        <v>2343</v>
      </c>
    </row>
    <row r="78" spans="1:16" ht="12.75">
      <c r="A78" s="7">
        <v>20</v>
      </c>
      <c s="7" t="s">
        <v>46</v>
      </c>
      <c s="7" t="s">
        <v>3006</v>
      </c>
      <c s="7" t="s">
        <v>58</v>
      </c>
      <c s="7" t="s">
        <v>3007</v>
      </c>
      <c s="7" t="s">
        <v>130</v>
      </c>
      <c s="10">
        <v>146.85</v>
      </c>
      <c s="14"/>
      <c s="13">
        <f>ROUND((H78*G78),2)</f>
      </c>
      <c r="O78">
        <f>rekapitulace!H8</f>
      </c>
      <c>
        <f>O78/100*I78</f>
      </c>
    </row>
    <row r="79" spans="5:5" ht="76.5">
      <c r="E79" s="15" t="s">
        <v>2996</v>
      </c>
    </row>
    <row r="80" spans="5:5" ht="409.5">
      <c r="E80" s="15" t="s">
        <v>2521</v>
      </c>
    </row>
    <row r="81" spans="1:16" ht="12.75" customHeight="1">
      <c r="A81" s="16"/>
      <c s="16"/>
      <c s="16" t="s">
        <v>37</v>
      </c>
      <c s="16"/>
      <c s="16" t="s">
        <v>187</v>
      </c>
      <c s="16"/>
      <c s="16"/>
      <c s="16"/>
      <c s="16">
        <f>SUM(I72:I80)</f>
      </c>
      <c r="P81">
        <f>ROUND(SUM(P72:P80),2)</f>
      </c>
    </row>
    <row r="83" spans="1:9" ht="12.75" customHeight="1">
      <c r="A83" s="9"/>
      <c s="9"/>
      <c s="9" t="s">
        <v>38</v>
      </c>
      <c s="9"/>
      <c s="9" t="s">
        <v>192</v>
      </c>
      <c s="9"/>
      <c s="11"/>
      <c s="9"/>
      <c s="11"/>
    </row>
    <row r="84" spans="1:16" ht="12.75">
      <c r="A84" s="7">
        <v>21</v>
      </c>
      <c s="7" t="s">
        <v>46</v>
      </c>
      <c s="7" t="s">
        <v>193</v>
      </c>
      <c s="7" t="s">
        <v>58</v>
      </c>
      <c s="7" t="s">
        <v>3008</v>
      </c>
      <c s="7" t="s">
        <v>130</v>
      </c>
      <c s="10">
        <v>46.8</v>
      </c>
      <c s="14"/>
      <c s="13">
        <f>ROUND((H84*G84),2)</f>
      </c>
      <c r="O84">
        <f>rekapitulace!H8</f>
      </c>
      <c>
        <f>O84/100*I84</f>
      </c>
    </row>
    <row r="85" spans="5:5" ht="63.75">
      <c r="E85" s="15" t="s">
        <v>3009</v>
      </c>
    </row>
    <row r="86" spans="5:5" ht="409.5">
      <c r="E86" s="15" t="s">
        <v>191</v>
      </c>
    </row>
    <row r="87" spans="1:16" ht="12.75">
      <c r="A87" s="7">
        <v>22</v>
      </c>
      <c s="7" t="s">
        <v>46</v>
      </c>
      <c s="7" t="s">
        <v>478</v>
      </c>
      <c s="7" t="s">
        <v>58</v>
      </c>
      <c s="7" t="s">
        <v>3010</v>
      </c>
      <c s="7" t="s">
        <v>130</v>
      </c>
      <c s="10">
        <v>225.17</v>
      </c>
      <c s="14"/>
      <c s="13">
        <f>ROUND((H87*G87),2)</f>
      </c>
      <c r="O87">
        <f>rekapitulace!H8</f>
      </c>
      <c>
        <f>O87/100*I87</f>
      </c>
    </row>
    <row r="88" spans="5:5" ht="76.5">
      <c r="E88" s="15" t="s">
        <v>3011</v>
      </c>
    </row>
    <row r="89" spans="5:5" ht="409.5">
      <c r="E89" s="15" t="s">
        <v>191</v>
      </c>
    </row>
    <row r="90" spans="1:16" ht="12.75" customHeight="1">
      <c r="A90" s="16"/>
      <c s="16"/>
      <c s="16" t="s">
        <v>38</v>
      </c>
      <c s="16"/>
      <c s="16" t="s">
        <v>192</v>
      </c>
      <c s="16"/>
      <c s="16"/>
      <c s="16"/>
      <c s="16">
        <f>SUM(I84:I89)</f>
      </c>
      <c r="P90">
        <f>ROUND(SUM(P84:P89),2)</f>
      </c>
    </row>
    <row r="92" spans="1:9" ht="12.75" customHeight="1">
      <c r="A92" s="9"/>
      <c s="9"/>
      <c s="9" t="s">
        <v>42</v>
      </c>
      <c s="9"/>
      <c s="9" t="s">
        <v>200</v>
      </c>
      <c s="9"/>
      <c s="11"/>
      <c s="9"/>
      <c s="11"/>
    </row>
    <row r="93" spans="1:16" ht="12.75">
      <c r="A93" s="7">
        <v>23</v>
      </c>
      <c s="7" t="s">
        <v>46</v>
      </c>
      <c s="7" t="s">
        <v>949</v>
      </c>
      <c s="7" t="s">
        <v>58</v>
      </c>
      <c s="7" t="s">
        <v>3012</v>
      </c>
      <c s="7" t="s">
        <v>207</v>
      </c>
      <c s="10">
        <v>3.2</v>
      </c>
      <c s="14"/>
      <c s="13">
        <f>ROUND((H93*G93),2)</f>
      </c>
      <c r="O93">
        <f>rekapitulace!H8</f>
      </c>
      <c>
        <f>O93/100*I93</f>
      </c>
    </row>
    <row r="94" spans="5:5" ht="25.5">
      <c r="E94" s="15" t="s">
        <v>3013</v>
      </c>
    </row>
    <row r="95" spans="5:5" ht="409.5">
      <c r="E95" s="15" t="s">
        <v>1342</v>
      </c>
    </row>
    <row r="96" spans="1:16" ht="12.75">
      <c r="A96" s="7">
        <v>24</v>
      </c>
      <c s="7" t="s">
        <v>46</v>
      </c>
      <c s="7" t="s">
        <v>2412</v>
      </c>
      <c s="7" t="s">
        <v>58</v>
      </c>
      <c s="7" t="s">
        <v>3014</v>
      </c>
      <c s="7" t="s">
        <v>207</v>
      </c>
      <c s="10">
        <v>555</v>
      </c>
      <c s="14"/>
      <c s="13">
        <f>ROUND((H96*G96),2)</f>
      </c>
      <c r="O96">
        <f>rekapitulace!H8</f>
      </c>
      <c>
        <f>O96/100*I96</f>
      </c>
    </row>
    <row r="97" spans="5:5" ht="267.75">
      <c r="E97" s="15" t="s">
        <v>3015</v>
      </c>
    </row>
    <row r="98" spans="5:5" ht="409.5">
      <c r="E98" s="15" t="s">
        <v>1349</v>
      </c>
    </row>
    <row r="99" spans="1:16" ht="12.75">
      <c r="A99" s="7">
        <v>25</v>
      </c>
      <c s="7" t="s">
        <v>46</v>
      </c>
      <c s="7" t="s">
        <v>1353</v>
      </c>
      <c s="7" t="s">
        <v>58</v>
      </c>
      <c s="7" t="s">
        <v>3016</v>
      </c>
      <c s="7" t="s">
        <v>73</v>
      </c>
      <c s="10">
        <v>2</v>
      </c>
      <c s="14"/>
      <c s="13">
        <f>ROUND((H99*G99),2)</f>
      </c>
      <c r="O99">
        <f>rekapitulace!H8</f>
      </c>
      <c>
        <f>O99/100*I99</f>
      </c>
    </row>
    <row r="100" spans="5:5" ht="25.5">
      <c r="E100" s="15" t="s">
        <v>76</v>
      </c>
    </row>
    <row r="101" spans="5:5" ht="409.5">
      <c r="E101" s="15" t="s">
        <v>1355</v>
      </c>
    </row>
    <row r="102" spans="1:16" ht="12.75" customHeight="1">
      <c r="A102" s="16"/>
      <c s="16"/>
      <c s="16" t="s">
        <v>42</v>
      </c>
      <c s="16"/>
      <c s="16" t="s">
        <v>200</v>
      </c>
      <c s="16"/>
      <c s="16"/>
      <c s="16"/>
      <c s="16">
        <f>SUM(I93:I101)</f>
      </c>
      <c r="P102">
        <f>ROUND(SUM(P93:P101),2)</f>
      </c>
    </row>
    <row r="104" spans="1:9" ht="12.75" customHeight="1">
      <c r="A104" s="9"/>
      <c s="9"/>
      <c s="9" t="s">
        <v>43</v>
      </c>
      <c s="9"/>
      <c s="9" t="s">
        <v>204</v>
      </c>
      <c s="9"/>
      <c s="11"/>
      <c s="9"/>
      <c s="11"/>
    </row>
    <row r="105" spans="1:16" ht="12.75">
      <c r="A105" s="7">
        <v>26</v>
      </c>
      <c s="7" t="s">
        <v>46</v>
      </c>
      <c s="7" t="s">
        <v>3017</v>
      </c>
      <c s="7" t="s">
        <v>58</v>
      </c>
      <c s="7" t="s">
        <v>3018</v>
      </c>
      <c s="7" t="s">
        <v>207</v>
      </c>
      <c s="10">
        <v>201</v>
      </c>
      <c s="14"/>
      <c s="13">
        <f>ROUND((H105*G105),2)</f>
      </c>
      <c r="O105">
        <f>rekapitulace!H8</f>
      </c>
      <c>
        <f>O105/100*I105</f>
      </c>
    </row>
    <row r="106" spans="5:5" ht="63.75">
      <c r="E106" s="15" t="s">
        <v>3019</v>
      </c>
    </row>
    <row r="107" spans="5:5" ht="409.5">
      <c r="E107" s="15" t="s">
        <v>3020</v>
      </c>
    </row>
    <row r="108" spans="1:16" ht="12.75" customHeight="1">
      <c r="A108" s="16"/>
      <c s="16"/>
      <c s="16" t="s">
        <v>43</v>
      </c>
      <c s="16"/>
      <c s="16" t="s">
        <v>204</v>
      </c>
      <c s="16"/>
      <c s="16"/>
      <c s="16"/>
      <c s="16">
        <f>SUM(I105:I107)</f>
      </c>
      <c r="P108">
        <f>ROUND(SUM(P105:P107),2)</f>
      </c>
    </row>
    <row r="110" spans="1:16" ht="12.75" customHeight="1">
      <c r="A110" s="16"/>
      <c s="16"/>
      <c s="16"/>
      <c s="16"/>
      <c s="16" t="s">
        <v>105</v>
      </c>
      <c s="16"/>
      <c s="16"/>
      <c s="16"/>
      <c s="16">
        <f>+I15+I36+I69+I81+I90+I102+I108</f>
      </c>
      <c r="P110">
        <f>+P15+P36+P69+P81+P90+P102+P108</f>
      </c>
    </row>
    <row r="112" spans="1:9" ht="12.75" customHeight="1">
      <c r="A112" s="9" t="s">
        <v>106</v>
      </c>
      <c s="9"/>
      <c s="9"/>
      <c s="9"/>
      <c s="9"/>
      <c s="9"/>
      <c s="9"/>
      <c s="9"/>
      <c s="9"/>
    </row>
    <row r="113" spans="1:9" ht="12.75" customHeight="1">
      <c r="A113" s="9"/>
      <c s="9"/>
      <c s="9"/>
      <c s="9"/>
      <c s="9" t="s">
        <v>107</v>
      </c>
      <c s="9"/>
      <c s="9"/>
      <c s="9"/>
      <c s="9"/>
    </row>
    <row r="114" spans="1:16" ht="12.75" customHeight="1">
      <c r="A114" s="16"/>
      <c s="16"/>
      <c s="16"/>
      <c s="16"/>
      <c s="16" t="s">
        <v>108</v>
      </c>
      <c s="16"/>
      <c s="16"/>
      <c s="16"/>
      <c s="16">
        <v>0</v>
      </c>
      <c r="P114">
        <v>0</v>
      </c>
    </row>
    <row r="115" spans="1:9" ht="12.75" customHeight="1">
      <c r="A115" s="16"/>
      <c s="16"/>
      <c s="16"/>
      <c s="16"/>
      <c s="16" t="s">
        <v>109</v>
      </c>
      <c s="16"/>
      <c s="16"/>
      <c s="16"/>
      <c s="16"/>
    </row>
    <row r="116" spans="1:16" ht="12.75" customHeight="1">
      <c r="A116" s="16"/>
      <c s="16"/>
      <c s="16"/>
      <c s="16"/>
      <c s="16" t="s">
        <v>110</v>
      </c>
      <c s="16"/>
      <c s="16"/>
      <c s="16"/>
      <c s="16">
        <v>0</v>
      </c>
      <c r="P116">
        <v>0</v>
      </c>
    </row>
    <row r="117" spans="1:16" ht="12.75" customHeight="1">
      <c r="A117" s="16"/>
      <c s="16"/>
      <c s="16"/>
      <c s="16"/>
      <c s="16" t="s">
        <v>111</v>
      </c>
      <c s="16"/>
      <c s="16"/>
      <c s="16"/>
      <c s="16">
        <f>I114+I116</f>
      </c>
      <c r="P117">
        <f>P114+P116</f>
      </c>
    </row>
    <row r="119" spans="1:16" ht="12.75" customHeight="1">
      <c r="A119" s="16"/>
      <c s="16"/>
      <c s="16"/>
      <c s="16"/>
      <c s="16" t="s">
        <v>111</v>
      </c>
      <c s="16"/>
      <c s="16"/>
      <c s="16"/>
      <c s="16">
        <f>I110+I117</f>
      </c>
      <c r="P119">
        <f>P110+P117</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53.xml><?xml version="1.0" encoding="utf-8"?>
<worksheet xmlns="http://schemas.openxmlformats.org/spreadsheetml/2006/main" xmlns:r="http://schemas.openxmlformats.org/officeDocument/2006/relationships">
  <sheetPr>
    <pageSetUpPr fitToPage="1"/>
  </sheetPr>
  <dimension ref="A1:P182"/>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3021</v>
      </c>
      <c s="5"/>
      <c s="5" t="s">
        <v>3022</v>
      </c>
    </row>
    <row r="6" spans="1:5" ht="12.75" customHeight="1">
      <c r="A6" t="s">
        <v>17</v>
      </c>
      <c r="C6" s="5" t="s">
        <v>3021</v>
      </c>
      <c s="5"/>
      <c s="5" t="s">
        <v>3022</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165</v>
      </c>
      <c s="7" t="s">
        <v>25</v>
      </c>
      <c s="7" t="s">
        <v>717</v>
      </c>
      <c s="7" t="s">
        <v>167</v>
      </c>
      <c s="10">
        <v>94.447</v>
      </c>
      <c s="14"/>
      <c s="13">
        <f>ROUND((H12*G12),2)</f>
      </c>
      <c r="O12">
        <f>rekapitulace!H8</f>
      </c>
      <c>
        <f>O12/100*I12</f>
      </c>
    </row>
    <row r="13" spans="5:5" ht="409.5">
      <c r="E13" s="15" t="s">
        <v>3023</v>
      </c>
    </row>
    <row r="14" spans="5:5" ht="153">
      <c r="E14" s="15" t="s">
        <v>169</v>
      </c>
    </row>
    <row r="15" spans="1:16" ht="12.75">
      <c r="A15" s="7">
        <v>2</v>
      </c>
      <c s="7" t="s">
        <v>46</v>
      </c>
      <c s="7" t="s">
        <v>165</v>
      </c>
      <c s="7" t="s">
        <v>38</v>
      </c>
      <c s="7" t="s">
        <v>2633</v>
      </c>
      <c s="7" t="s">
        <v>167</v>
      </c>
      <c s="10">
        <v>19.05</v>
      </c>
      <c s="14"/>
      <c s="13">
        <f>ROUND((H15*G15),2)</f>
      </c>
      <c r="O15">
        <f>rekapitulace!H8</f>
      </c>
      <c>
        <f>O15/100*I15</f>
      </c>
    </row>
    <row r="16" spans="5:5" ht="191.25">
      <c r="E16" s="15" t="s">
        <v>3024</v>
      </c>
    </row>
    <row r="17" spans="5:5" ht="153">
      <c r="E17" s="15" t="s">
        <v>169</v>
      </c>
    </row>
    <row r="18" spans="1:16" ht="12.75">
      <c r="A18" s="7">
        <v>3</v>
      </c>
      <c s="7" t="s">
        <v>46</v>
      </c>
      <c s="7" t="s">
        <v>165</v>
      </c>
      <c s="7" t="s">
        <v>40</v>
      </c>
      <c s="7" t="s">
        <v>3025</v>
      </c>
      <c s="7" t="s">
        <v>167</v>
      </c>
      <c s="10">
        <v>9180.6</v>
      </c>
      <c s="14"/>
      <c s="13">
        <f>ROUND((H18*G18),2)</f>
      </c>
      <c r="O18">
        <f>rekapitulace!H8</f>
      </c>
      <c>
        <f>O18/100*I18</f>
      </c>
    </row>
    <row r="19" spans="5:5" ht="409.5">
      <c r="E19" s="15" t="s">
        <v>3026</v>
      </c>
    </row>
    <row r="20" spans="5:5" ht="153">
      <c r="E20" s="15" t="s">
        <v>169</v>
      </c>
    </row>
    <row r="21" spans="1:16" ht="12.75" customHeight="1">
      <c r="A21" s="16"/>
      <c s="16"/>
      <c s="16" t="s">
        <v>45</v>
      </c>
      <c s="16"/>
      <c s="16" t="s">
        <v>44</v>
      </c>
      <c s="16"/>
      <c s="16"/>
      <c s="16"/>
      <c s="16">
        <f>SUM(I12:I20)</f>
      </c>
      <c r="P21">
        <f>ROUND(SUM(P12:P20),2)</f>
      </c>
    </row>
    <row r="23" spans="1:9" ht="12.75" customHeight="1">
      <c r="A23" s="9"/>
      <c s="9"/>
      <c s="9" t="s">
        <v>25</v>
      </c>
      <c s="9"/>
      <c s="9" t="s">
        <v>114</v>
      </c>
      <c s="9"/>
      <c s="11"/>
      <c s="9"/>
      <c s="11"/>
    </row>
    <row r="24" spans="1:16" ht="12.75">
      <c r="A24" s="7">
        <v>4</v>
      </c>
      <c s="7" t="s">
        <v>46</v>
      </c>
      <c s="7" t="s">
        <v>730</v>
      </c>
      <c s="7" t="s">
        <v>58</v>
      </c>
      <c s="7" t="s">
        <v>3027</v>
      </c>
      <c s="7" t="s">
        <v>130</v>
      </c>
      <c s="10">
        <v>39.27</v>
      </c>
      <c s="14"/>
      <c s="13">
        <f>ROUND((H24*G24),2)</f>
      </c>
      <c r="O24">
        <f>rekapitulace!H8</f>
      </c>
      <c>
        <f>O24/100*I24</f>
      </c>
    </row>
    <row r="25" spans="5:5" ht="382.5">
      <c r="E25" s="15" t="s">
        <v>3028</v>
      </c>
    </row>
    <row r="26" spans="5:5" ht="409.5">
      <c r="E26" s="15" t="s">
        <v>1063</v>
      </c>
    </row>
    <row r="27" spans="1:16" ht="12.75">
      <c r="A27" s="7">
        <v>5</v>
      </c>
      <c s="7" t="s">
        <v>46</v>
      </c>
      <c s="7" t="s">
        <v>319</v>
      </c>
      <c s="7" t="s">
        <v>58</v>
      </c>
      <c s="7" t="s">
        <v>3029</v>
      </c>
      <c s="7" t="s">
        <v>207</v>
      </c>
      <c s="10">
        <v>276</v>
      </c>
      <c s="14"/>
      <c s="13">
        <f>ROUND((H27*G27),2)</f>
      </c>
      <c r="O27">
        <f>rekapitulace!H8</f>
      </c>
      <c>
        <f>O27/100*I27</f>
      </c>
    </row>
    <row r="28" spans="5:5" ht="38.25">
      <c r="E28" s="15" t="s">
        <v>3030</v>
      </c>
    </row>
    <row r="29" spans="5:5" ht="165.75">
      <c r="E29" s="15" t="s">
        <v>322</v>
      </c>
    </row>
    <row r="30" spans="1:16" ht="12.75">
      <c r="A30" s="7">
        <v>6</v>
      </c>
      <c s="7" t="s">
        <v>46</v>
      </c>
      <c s="7" t="s">
        <v>142</v>
      </c>
      <c s="7" t="s">
        <v>25</v>
      </c>
      <c s="7" t="s">
        <v>3031</v>
      </c>
      <c s="7" t="s">
        <v>130</v>
      </c>
      <c s="10">
        <v>2022.3</v>
      </c>
      <c s="14"/>
      <c s="13">
        <f>ROUND((H30*G30),2)</f>
      </c>
      <c r="O30">
        <f>rekapitulace!H8</f>
      </c>
      <c>
        <f>O30/100*I30</f>
      </c>
    </row>
    <row r="31" spans="5:5" ht="204">
      <c r="E31" s="15" t="s">
        <v>3032</v>
      </c>
    </row>
    <row r="32" spans="5:5" ht="409.5">
      <c r="E32" s="15" t="s">
        <v>145</v>
      </c>
    </row>
    <row r="33" spans="1:16" ht="12.75">
      <c r="A33" s="7">
        <v>7</v>
      </c>
      <c s="7" t="s">
        <v>46</v>
      </c>
      <c s="7" t="s">
        <v>142</v>
      </c>
      <c s="7" t="s">
        <v>36</v>
      </c>
      <c s="7" t="s">
        <v>2651</v>
      </c>
      <c s="7" t="s">
        <v>130</v>
      </c>
      <c s="10">
        <v>138</v>
      </c>
      <c s="14"/>
      <c s="13">
        <f>ROUND((H33*G33),2)</f>
      </c>
      <c r="O33">
        <f>rekapitulace!H8</f>
      </c>
      <c>
        <f>O33/100*I33</f>
      </c>
    </row>
    <row r="34" spans="5:5" ht="51">
      <c r="E34" s="15" t="s">
        <v>3033</v>
      </c>
    </row>
    <row r="35" spans="5:5" ht="409.5">
      <c r="E35" s="15" t="s">
        <v>145</v>
      </c>
    </row>
    <row r="36" spans="1:16" ht="12.75">
      <c r="A36" s="7">
        <v>8</v>
      </c>
      <c s="7" t="s">
        <v>46</v>
      </c>
      <c s="7" t="s">
        <v>2653</v>
      </c>
      <c s="7" t="s">
        <v>58</v>
      </c>
      <c s="7" t="s">
        <v>3034</v>
      </c>
      <c s="7" t="s">
        <v>130</v>
      </c>
      <c s="10">
        <v>4387</v>
      </c>
      <c s="14"/>
      <c s="13">
        <f>ROUND((H36*G36),2)</f>
      </c>
      <c r="O36">
        <f>rekapitulace!H8</f>
      </c>
      <c>
        <f>O36/100*I36</f>
      </c>
    </row>
    <row r="37" spans="5:5" ht="63.75">
      <c r="E37" s="15" t="s">
        <v>3035</v>
      </c>
    </row>
    <row r="38" spans="5:5" ht="409.5">
      <c r="E38" s="15" t="s">
        <v>176</v>
      </c>
    </row>
    <row r="39" spans="1:16" ht="12.75">
      <c r="A39" s="7">
        <v>9</v>
      </c>
      <c s="7" t="s">
        <v>46</v>
      </c>
      <c s="7" t="s">
        <v>289</v>
      </c>
      <c s="7" t="s">
        <v>58</v>
      </c>
      <c s="7" t="s">
        <v>3036</v>
      </c>
      <c s="7" t="s">
        <v>130</v>
      </c>
      <c s="10">
        <v>2225.6</v>
      </c>
      <c s="14"/>
      <c s="13">
        <f>ROUND((H39*G39),2)</f>
      </c>
      <c r="O39">
        <f>rekapitulace!H8</f>
      </c>
      <c>
        <f>O39/100*I39</f>
      </c>
    </row>
    <row r="40" spans="5:5" ht="63.75">
      <c r="E40" s="15" t="s">
        <v>3037</v>
      </c>
    </row>
    <row r="41" spans="5:5" ht="409.5">
      <c r="E41" s="15" t="s">
        <v>176</v>
      </c>
    </row>
    <row r="42" spans="1:16" ht="12.75">
      <c r="A42" s="7">
        <v>10</v>
      </c>
      <c s="7" t="s">
        <v>46</v>
      </c>
      <c s="7" t="s">
        <v>397</v>
      </c>
      <c s="7" t="s">
        <v>58</v>
      </c>
      <c s="7" t="s">
        <v>2656</v>
      </c>
      <c s="7" t="s">
        <v>130</v>
      </c>
      <c s="10">
        <v>2022.3</v>
      </c>
      <c s="14"/>
      <c s="13">
        <f>ROUND((H42*G42),2)</f>
      </c>
      <c r="O42">
        <f>rekapitulace!H8</f>
      </c>
      <c>
        <f>O42/100*I42</f>
      </c>
    </row>
    <row r="43" spans="5:5" ht="191.25">
      <c r="E43" s="15" t="s">
        <v>3038</v>
      </c>
    </row>
    <row r="44" spans="5:5" ht="409.5">
      <c r="E44" s="15" t="s">
        <v>1103</v>
      </c>
    </row>
    <row r="45" spans="1:16" ht="12.75">
      <c r="A45" s="7">
        <v>11</v>
      </c>
      <c s="7" t="s">
        <v>46</v>
      </c>
      <c s="7" t="s">
        <v>183</v>
      </c>
      <c s="7" t="s">
        <v>58</v>
      </c>
      <c s="7" t="s">
        <v>3039</v>
      </c>
      <c s="7" t="s">
        <v>130</v>
      </c>
      <c s="10">
        <v>2022.3</v>
      </c>
      <c s="14"/>
      <c s="13">
        <f>ROUND((H45*G45),2)</f>
      </c>
      <c r="O45">
        <f>rekapitulace!H8</f>
      </c>
      <c>
        <f>O45/100*I45</f>
      </c>
    </row>
    <row r="46" spans="5:5" ht="191.25">
      <c r="E46" s="15" t="s">
        <v>3038</v>
      </c>
    </row>
    <row r="47" spans="5:5" ht="409.5">
      <c r="E47" s="15" t="s">
        <v>186</v>
      </c>
    </row>
    <row r="48" spans="1:16" ht="12.75">
      <c r="A48" s="7">
        <v>12</v>
      </c>
      <c s="7" t="s">
        <v>46</v>
      </c>
      <c s="7" t="s">
        <v>793</v>
      </c>
      <c s="7" t="s">
        <v>58</v>
      </c>
      <c s="7" t="s">
        <v>2842</v>
      </c>
      <c s="7" t="s">
        <v>130</v>
      </c>
      <c s="10">
        <v>1968.8</v>
      </c>
      <c s="14"/>
      <c s="13">
        <f>ROUND((H48*G48),2)</f>
      </c>
      <c r="O48">
        <f>rekapitulace!H8</f>
      </c>
      <c>
        <f>O48/100*I48</f>
      </c>
    </row>
    <row r="49" spans="5:5" ht="51">
      <c r="E49" s="15" t="s">
        <v>3040</v>
      </c>
    </row>
    <row r="50" spans="5:5" ht="409.5">
      <c r="E50" s="15" t="s">
        <v>1112</v>
      </c>
    </row>
    <row r="51" spans="1:16" ht="12.75">
      <c r="A51" s="7">
        <v>13</v>
      </c>
      <c s="7" t="s">
        <v>46</v>
      </c>
      <c s="7" t="s">
        <v>272</v>
      </c>
      <c s="7" t="s">
        <v>58</v>
      </c>
      <c s="7" t="s">
        <v>2844</v>
      </c>
      <c s="7" t="s">
        <v>130</v>
      </c>
      <c s="10">
        <v>19.26</v>
      </c>
      <c s="14"/>
      <c s="13">
        <f>ROUND((H51*G51),2)</f>
      </c>
      <c r="O51">
        <f>rekapitulace!H8</f>
      </c>
      <c>
        <f>O51/100*I51</f>
      </c>
    </row>
    <row r="52" spans="5:5" ht="51">
      <c r="E52" s="15" t="s">
        <v>3041</v>
      </c>
    </row>
    <row r="53" spans="5:5" ht="409.5">
      <c r="E53" s="15" t="s">
        <v>275</v>
      </c>
    </row>
    <row r="54" spans="1:16" ht="12.75">
      <c r="A54" s="7">
        <v>14</v>
      </c>
      <c s="7" t="s">
        <v>46</v>
      </c>
      <c s="7" t="s">
        <v>438</v>
      </c>
      <c s="7" t="s">
        <v>58</v>
      </c>
      <c s="7" t="s">
        <v>2756</v>
      </c>
      <c s="7" t="s">
        <v>117</v>
      </c>
      <c s="10">
        <v>920</v>
      </c>
      <c s="14"/>
      <c s="13">
        <f>ROUND((H54*G54),2)</f>
      </c>
      <c r="O54">
        <f>rekapitulace!H8</f>
      </c>
      <c>
        <f>O54/100*I54</f>
      </c>
    </row>
    <row r="55" spans="5:5" ht="38.25">
      <c r="E55" s="15" t="s">
        <v>3042</v>
      </c>
    </row>
    <row r="56" spans="5:5" ht="216.75">
      <c r="E56" s="15" t="s">
        <v>153</v>
      </c>
    </row>
    <row r="57" spans="1:16" ht="12.75" customHeight="1">
      <c r="A57" s="16"/>
      <c s="16"/>
      <c s="16" t="s">
        <v>25</v>
      </c>
      <c s="16"/>
      <c s="16" t="s">
        <v>114</v>
      </c>
      <c s="16"/>
      <c s="16"/>
      <c s="16"/>
      <c s="16">
        <f>SUM(I24:I56)</f>
      </c>
      <c r="P57">
        <f>ROUND(SUM(P24:P56),2)</f>
      </c>
    </row>
    <row r="59" spans="1:9" ht="12.75" customHeight="1">
      <c r="A59" s="9"/>
      <c s="9"/>
      <c s="9" t="s">
        <v>36</v>
      </c>
      <c s="9"/>
      <c s="9" t="s">
        <v>241</v>
      </c>
      <c s="9"/>
      <c s="11"/>
      <c s="9"/>
      <c s="11"/>
    </row>
    <row r="60" spans="1:16" ht="12.75">
      <c r="A60" s="7">
        <v>15</v>
      </c>
      <c s="7" t="s">
        <v>46</v>
      </c>
      <c s="7" t="s">
        <v>2758</v>
      </c>
      <c s="7" t="s">
        <v>58</v>
      </c>
      <c s="7" t="s">
        <v>3043</v>
      </c>
      <c s="7" t="s">
        <v>167</v>
      </c>
      <c s="10">
        <v>274.512</v>
      </c>
      <c s="14"/>
      <c s="13">
        <f>ROUND((H60*G60),2)</f>
      </c>
      <c r="O60">
        <f>rekapitulace!H8</f>
      </c>
      <c>
        <f>O60/100*I60</f>
      </c>
    </row>
    <row r="61" spans="5:5" ht="165.75">
      <c r="E61" s="15" t="s">
        <v>3044</v>
      </c>
    </row>
    <row r="62" spans="5:5" ht="357">
      <c r="E62" s="15" t="s">
        <v>2761</v>
      </c>
    </row>
    <row r="63" spans="1:16" ht="12.75">
      <c r="A63" s="7">
        <v>16</v>
      </c>
      <c s="7" t="s">
        <v>46</v>
      </c>
      <c s="7" t="s">
        <v>2762</v>
      </c>
      <c s="7" t="s">
        <v>58</v>
      </c>
      <c s="7" t="s">
        <v>2763</v>
      </c>
      <c s="7" t="s">
        <v>117</v>
      </c>
      <c s="10">
        <v>2140</v>
      </c>
      <c s="14"/>
      <c s="13">
        <f>ROUND((H63*G63),2)</f>
      </c>
      <c r="O63">
        <f>rekapitulace!H8</f>
      </c>
      <c>
        <f>O63/100*I63</f>
      </c>
    </row>
    <row r="64" spans="5:5" ht="63.75">
      <c r="E64" s="15" t="s">
        <v>3045</v>
      </c>
    </row>
    <row r="65" spans="5:5" ht="140.25">
      <c r="E65" s="15" t="s">
        <v>2310</v>
      </c>
    </row>
    <row r="66" spans="1:16" ht="12.75">
      <c r="A66" s="7">
        <v>17</v>
      </c>
      <c s="7" t="s">
        <v>46</v>
      </c>
      <c s="7" t="s">
        <v>2765</v>
      </c>
      <c s="7" t="s">
        <v>58</v>
      </c>
      <c s="7" t="s">
        <v>2766</v>
      </c>
      <c s="7" t="s">
        <v>207</v>
      </c>
      <c s="10">
        <v>5160</v>
      </c>
      <c s="14"/>
      <c s="13">
        <f>ROUND((H66*G66),2)</f>
      </c>
      <c r="O66">
        <f>rekapitulace!H6</f>
      </c>
      <c>
        <f>O66/100*I66</f>
      </c>
    </row>
    <row r="67" spans="5:5" ht="140.25">
      <c r="E67" s="15" t="s">
        <v>3046</v>
      </c>
    </row>
    <row r="68" spans="5:5" ht="318.75">
      <c r="E68" s="15" t="s">
        <v>2768</v>
      </c>
    </row>
    <row r="69" spans="1:16" ht="12.75">
      <c r="A69" s="7">
        <v>18</v>
      </c>
      <c s="7" t="s">
        <v>46</v>
      </c>
      <c s="7" t="s">
        <v>2482</v>
      </c>
      <c s="7" t="s">
        <v>58</v>
      </c>
      <c s="7" t="s">
        <v>3047</v>
      </c>
      <c s="7" t="s">
        <v>130</v>
      </c>
      <c s="10">
        <v>181.929</v>
      </c>
      <c s="14"/>
      <c s="13">
        <f>ROUND((H69*G69),2)</f>
      </c>
      <c r="O69">
        <f>rekapitulace!H8</f>
      </c>
      <c>
        <f>O69/100*I69</f>
      </c>
    </row>
    <row r="70" spans="5:5" ht="51">
      <c r="E70" s="15" t="s">
        <v>3048</v>
      </c>
    </row>
    <row r="71" spans="5:5" ht="409.5">
      <c r="E71" s="15" t="s">
        <v>2322</v>
      </c>
    </row>
    <row r="72" spans="1:16" ht="12.75">
      <c r="A72" s="7">
        <v>19</v>
      </c>
      <c s="7" t="s">
        <v>46</v>
      </c>
      <c s="7" t="s">
        <v>835</v>
      </c>
      <c s="7" t="s">
        <v>58</v>
      </c>
      <c s="7" t="s">
        <v>3049</v>
      </c>
      <c s="7" t="s">
        <v>167</v>
      </c>
      <c s="10">
        <v>22.741</v>
      </c>
      <c s="14"/>
      <c s="13">
        <f>ROUND((H72*G72),2)</f>
      </c>
      <c r="O72">
        <f>rekapitulace!H8</f>
      </c>
      <c>
        <f>O72/100*I72</f>
      </c>
    </row>
    <row r="73" spans="5:5" ht="63.75">
      <c r="E73" s="15" t="s">
        <v>3050</v>
      </c>
    </row>
    <row r="74" spans="5:5" ht="409.5">
      <c r="E74" s="15" t="s">
        <v>1128</v>
      </c>
    </row>
    <row r="75" spans="1:16" ht="12.75">
      <c r="A75" s="7">
        <v>20</v>
      </c>
      <c s="7" t="s">
        <v>46</v>
      </c>
      <c s="7" t="s">
        <v>2487</v>
      </c>
      <c s="7" t="s">
        <v>58</v>
      </c>
      <c s="7" t="s">
        <v>2488</v>
      </c>
      <c s="7" t="s">
        <v>117</v>
      </c>
      <c s="10">
        <v>642</v>
      </c>
      <c s="14"/>
      <c s="13">
        <f>ROUND((H75*G75),2)</f>
      </c>
      <c r="O75">
        <f>rekapitulace!H8</f>
      </c>
      <c>
        <f>O75/100*I75</f>
      </c>
    </row>
    <row r="76" spans="5:5" ht="51">
      <c r="E76" s="15" t="s">
        <v>3051</v>
      </c>
    </row>
    <row r="77" spans="5:5" ht="395.25">
      <c r="E77" s="15" t="s">
        <v>2490</v>
      </c>
    </row>
    <row r="78" spans="1:16" ht="12.75" customHeight="1">
      <c r="A78" s="16"/>
      <c s="16"/>
      <c s="16" t="s">
        <v>36</v>
      </c>
      <c s="16"/>
      <c s="16" t="s">
        <v>241</v>
      </c>
      <c s="16"/>
      <c s="16"/>
      <c s="16"/>
      <c s="16">
        <f>SUM(I60:I77)</f>
      </c>
      <c r="P78">
        <f>ROUND(SUM(P60:P77),2)</f>
      </c>
    </row>
    <row r="80" spans="1:9" ht="12.75" customHeight="1">
      <c r="A80" s="9"/>
      <c s="9"/>
      <c s="9" t="s">
        <v>37</v>
      </c>
      <c s="9"/>
      <c s="9" t="s">
        <v>187</v>
      </c>
      <c s="9"/>
      <c s="11"/>
      <c s="9"/>
      <c s="11"/>
    </row>
    <row r="81" spans="1:16" ht="12.75">
      <c r="A81" s="7">
        <v>21</v>
      </c>
      <c s="7" t="s">
        <v>46</v>
      </c>
      <c s="7" t="s">
        <v>2337</v>
      </c>
      <c s="7" t="s">
        <v>58</v>
      </c>
      <c s="7" t="s">
        <v>2495</v>
      </c>
      <c s="7" t="s">
        <v>130</v>
      </c>
      <c s="10">
        <v>26.913</v>
      </c>
      <c s="14"/>
      <c s="13">
        <f>ROUND((H81*G81),2)</f>
      </c>
      <c r="O81">
        <f>rekapitulace!H8</f>
      </c>
      <c>
        <f>O81/100*I81</f>
      </c>
    </row>
    <row r="82" spans="5:5" ht="51">
      <c r="E82" s="15" t="s">
        <v>3052</v>
      </c>
    </row>
    <row r="83" spans="5:5" ht="409.5">
      <c r="E83" s="15" t="s">
        <v>2340</v>
      </c>
    </row>
    <row r="84" spans="1:16" ht="12.75">
      <c r="A84" s="7">
        <v>22</v>
      </c>
      <c s="7" t="s">
        <v>46</v>
      </c>
      <c s="7" t="s">
        <v>846</v>
      </c>
      <c s="7" t="s">
        <v>58</v>
      </c>
      <c s="7" t="s">
        <v>2497</v>
      </c>
      <c s="7" t="s">
        <v>167</v>
      </c>
      <c s="10">
        <v>4.306</v>
      </c>
      <c s="14"/>
      <c s="13">
        <f>ROUND((H84*G84),2)</f>
      </c>
      <c r="O84">
        <f>rekapitulace!H8</f>
      </c>
      <c>
        <f>O84/100*I84</f>
      </c>
    </row>
    <row r="85" spans="5:5" ht="51">
      <c r="E85" s="15" t="s">
        <v>3053</v>
      </c>
    </row>
    <row r="86" spans="5:5" ht="409.5">
      <c r="E86" s="15" t="s">
        <v>2343</v>
      </c>
    </row>
    <row r="87" spans="1:16" ht="12.75">
      <c r="A87" s="7">
        <v>23</v>
      </c>
      <c s="7" t="s">
        <v>46</v>
      </c>
      <c s="7" t="s">
        <v>2674</v>
      </c>
      <c s="7" t="s">
        <v>58</v>
      </c>
      <c s="7" t="s">
        <v>3054</v>
      </c>
      <c s="7" t="s">
        <v>130</v>
      </c>
      <c s="10">
        <v>341.5</v>
      </c>
      <c s="14"/>
      <c s="13">
        <f>ROUND((H87*G87),2)</f>
      </c>
      <c r="O87">
        <f>rekapitulace!H8</f>
      </c>
      <c>
        <f>O87/100*I87</f>
      </c>
    </row>
    <row r="88" spans="5:5" ht="63.75">
      <c r="E88" s="15" t="s">
        <v>3055</v>
      </c>
    </row>
    <row r="89" spans="5:5" ht="409.5">
      <c r="E89" s="15" t="s">
        <v>191</v>
      </c>
    </row>
    <row r="90" spans="1:16" ht="12.75">
      <c r="A90" s="7">
        <v>24</v>
      </c>
      <c s="7" t="s">
        <v>46</v>
      </c>
      <c s="7" t="s">
        <v>850</v>
      </c>
      <c s="7" t="s">
        <v>58</v>
      </c>
      <c s="7" t="s">
        <v>3056</v>
      </c>
      <c s="7" t="s">
        <v>167</v>
      </c>
      <c s="10">
        <v>42.688</v>
      </c>
      <c s="14"/>
      <c s="13">
        <f>ROUND((H90*G90),2)</f>
      </c>
      <c r="O90">
        <f>rekapitulace!H8</f>
      </c>
      <c>
        <f>O90/100*I90</f>
      </c>
    </row>
    <row r="91" spans="5:5" ht="63.75">
      <c r="E91" s="15" t="s">
        <v>3057</v>
      </c>
    </row>
    <row r="92" spans="5:5" ht="409.5">
      <c r="E92" s="15" t="s">
        <v>1128</v>
      </c>
    </row>
    <row r="93" spans="1:16" ht="12.75" customHeight="1">
      <c r="A93" s="16"/>
      <c s="16"/>
      <c s="16" t="s">
        <v>37</v>
      </c>
      <c s="16"/>
      <c s="16" t="s">
        <v>187</v>
      </c>
      <c s="16"/>
      <c s="16"/>
      <c s="16"/>
      <c s="16">
        <f>SUM(I81:I92)</f>
      </c>
      <c r="P93">
        <f>ROUND(SUM(P81:P92),2)</f>
      </c>
    </row>
    <row r="95" spans="1:9" ht="12.75" customHeight="1">
      <c r="A95" s="9"/>
      <c s="9"/>
      <c s="9" t="s">
        <v>38</v>
      </c>
      <c s="9"/>
      <c s="9" t="s">
        <v>192</v>
      </c>
      <c s="9"/>
      <c s="11"/>
      <c s="9"/>
      <c s="11"/>
    </row>
    <row r="96" spans="1:16" ht="12.75">
      <c r="A96" s="7">
        <v>25</v>
      </c>
      <c s="7" t="s">
        <v>46</v>
      </c>
      <c s="7" t="s">
        <v>2534</v>
      </c>
      <c s="7" t="s">
        <v>58</v>
      </c>
      <c s="7" t="s">
        <v>2535</v>
      </c>
      <c s="7" t="s">
        <v>130</v>
      </c>
      <c s="10">
        <v>102.72</v>
      </c>
      <c s="14"/>
      <c s="13">
        <f>ROUND((H96*G96),2)</f>
      </c>
      <c r="O96">
        <f>rekapitulace!H8</f>
      </c>
      <c>
        <f>O96/100*I96</f>
      </c>
    </row>
    <row r="97" spans="5:5" ht="51">
      <c r="E97" s="15" t="s">
        <v>3058</v>
      </c>
    </row>
    <row r="98" spans="5:5" ht="409.5">
      <c r="E98" s="15" t="s">
        <v>191</v>
      </c>
    </row>
    <row r="99" spans="1:16" ht="12.75">
      <c r="A99" s="7">
        <v>26</v>
      </c>
      <c s="7" t="s">
        <v>46</v>
      </c>
      <c s="7" t="s">
        <v>193</v>
      </c>
      <c s="7" t="s">
        <v>58</v>
      </c>
      <c s="7" t="s">
        <v>3059</v>
      </c>
      <c s="7" t="s">
        <v>130</v>
      </c>
      <c s="10">
        <v>93.09</v>
      </c>
      <c s="14"/>
      <c s="13">
        <f>ROUND((H99*G99),2)</f>
      </c>
      <c r="O99">
        <f>rekapitulace!H8</f>
      </c>
      <c>
        <f>O99/100*I99</f>
      </c>
    </row>
    <row r="100" spans="5:5" ht="51">
      <c r="E100" s="15" t="s">
        <v>3060</v>
      </c>
    </row>
    <row r="101" spans="5:5" ht="409.5">
      <c r="E101" s="15" t="s">
        <v>191</v>
      </c>
    </row>
    <row r="102" spans="1:16" ht="12.75">
      <c r="A102" s="7">
        <v>27</v>
      </c>
      <c s="7" t="s">
        <v>46</v>
      </c>
      <c s="7" t="s">
        <v>488</v>
      </c>
      <c s="7" t="s">
        <v>58</v>
      </c>
      <c s="7" t="s">
        <v>3061</v>
      </c>
      <c s="7" t="s">
        <v>130</v>
      </c>
      <c s="10">
        <v>8.775</v>
      </c>
      <c s="14"/>
      <c s="13">
        <f>ROUND((H102*G102),2)</f>
      </c>
      <c r="O102">
        <f>rekapitulace!H8</f>
      </c>
      <c>
        <f>O102/100*I102</f>
      </c>
    </row>
    <row r="103" spans="5:5" ht="38.25">
      <c r="E103" s="15" t="s">
        <v>3062</v>
      </c>
    </row>
    <row r="104" spans="5:5" ht="306">
      <c r="E104" s="15" t="s">
        <v>463</v>
      </c>
    </row>
    <row r="105" spans="1:16" ht="12.75" customHeight="1">
      <c r="A105" s="16"/>
      <c s="16"/>
      <c s="16" t="s">
        <v>38</v>
      </c>
      <c s="16"/>
      <c s="16" t="s">
        <v>192</v>
      </c>
      <c s="16"/>
      <c s="16"/>
      <c s="16"/>
      <c s="16">
        <f>SUM(I96:I104)</f>
      </c>
      <c r="P105">
        <f>ROUND(SUM(P96:P104),2)</f>
      </c>
    </row>
    <row r="107" spans="1:9" ht="12.75" customHeight="1">
      <c r="A107" s="9"/>
      <c s="9"/>
      <c s="9" t="s">
        <v>39</v>
      </c>
      <c s="9"/>
      <c s="9" t="s">
        <v>510</v>
      </c>
      <c s="9"/>
      <c s="11"/>
      <c s="9"/>
      <c s="11"/>
    </row>
    <row r="108" spans="1:16" ht="12.75">
      <c r="A108" s="7">
        <v>28</v>
      </c>
      <c s="7" t="s">
        <v>46</v>
      </c>
      <c s="7" t="s">
        <v>537</v>
      </c>
      <c s="7" t="s">
        <v>58</v>
      </c>
      <c s="7" t="s">
        <v>2875</v>
      </c>
      <c s="7" t="s">
        <v>117</v>
      </c>
      <c s="10">
        <v>137.5</v>
      </c>
      <c s="14"/>
      <c s="13">
        <f>ROUND((H108*G108),2)</f>
      </c>
      <c r="O108">
        <f>rekapitulace!H8</f>
      </c>
      <c>
        <f>O108/100*I108</f>
      </c>
    </row>
    <row r="109" spans="5:5" ht="38.25">
      <c r="E109" s="15" t="s">
        <v>3063</v>
      </c>
    </row>
    <row r="110" spans="5:5" ht="357">
      <c r="E110" s="15" t="s">
        <v>540</v>
      </c>
    </row>
    <row r="111" spans="1:16" ht="12.75">
      <c r="A111" s="7">
        <v>29</v>
      </c>
      <c s="7" t="s">
        <v>46</v>
      </c>
      <c s="7" t="s">
        <v>541</v>
      </c>
      <c s="7" t="s">
        <v>58</v>
      </c>
      <c s="7" t="s">
        <v>3064</v>
      </c>
      <c s="7" t="s">
        <v>117</v>
      </c>
      <c s="10">
        <v>448.25</v>
      </c>
      <c s="14"/>
      <c s="13">
        <f>ROUND((H111*G111),2)</f>
      </c>
      <c r="O111">
        <f>rekapitulace!H8</f>
      </c>
      <c>
        <f>O111/100*I111</f>
      </c>
    </row>
    <row r="112" spans="5:5" ht="216.75">
      <c r="E112" s="15" t="s">
        <v>3065</v>
      </c>
    </row>
    <row r="113" spans="5:5" ht="357">
      <c r="E113" s="15" t="s">
        <v>540</v>
      </c>
    </row>
    <row r="114" spans="1:16" ht="12.75">
      <c r="A114" s="7">
        <v>30</v>
      </c>
      <c s="7" t="s">
        <v>46</v>
      </c>
      <c s="7" t="s">
        <v>1169</v>
      </c>
      <c s="7" t="s">
        <v>58</v>
      </c>
      <c s="7" t="s">
        <v>2796</v>
      </c>
      <c s="7" t="s">
        <v>130</v>
      </c>
      <c s="10">
        <v>15.18</v>
      </c>
      <c s="14"/>
      <c s="13">
        <f>ROUND((H114*G114),2)</f>
      </c>
      <c r="O114">
        <f>rekapitulace!H8</f>
      </c>
      <c>
        <f>O114/100*I114</f>
      </c>
    </row>
    <row r="115" spans="5:5" ht="63.75">
      <c r="E115" s="15" t="s">
        <v>3066</v>
      </c>
    </row>
    <row r="116" spans="5:5" ht="409.5">
      <c r="E116" s="15" t="s">
        <v>547</v>
      </c>
    </row>
    <row r="117" spans="1:16" ht="12.75">
      <c r="A117" s="7">
        <v>31</v>
      </c>
      <c s="7" t="s">
        <v>46</v>
      </c>
      <c s="7" t="s">
        <v>2884</v>
      </c>
      <c s="7" t="s">
        <v>58</v>
      </c>
      <c s="7" t="s">
        <v>3067</v>
      </c>
      <c s="7" t="s">
        <v>117</v>
      </c>
      <c s="10">
        <v>195.25</v>
      </c>
      <c s="14"/>
      <c s="13">
        <f>ROUND((H117*G117),2)</f>
      </c>
      <c r="O117">
        <f>rekapitulace!H8</f>
      </c>
      <c>
        <f>O117/100*I117</f>
      </c>
    </row>
    <row r="118" spans="5:5" ht="38.25">
      <c r="E118" s="15" t="s">
        <v>3068</v>
      </c>
    </row>
    <row r="119" spans="5:5" ht="409.5">
      <c r="E119" s="15" t="s">
        <v>547</v>
      </c>
    </row>
    <row r="120" spans="1:16" ht="12.75">
      <c r="A120" s="7">
        <v>32</v>
      </c>
      <c s="7" t="s">
        <v>46</v>
      </c>
      <c s="7" t="s">
        <v>2800</v>
      </c>
      <c s="7" t="s">
        <v>58</v>
      </c>
      <c s="7" t="s">
        <v>3069</v>
      </c>
      <c s="7" t="s">
        <v>117</v>
      </c>
      <c s="10">
        <v>137.5</v>
      </c>
      <c s="14"/>
      <c s="13">
        <f>ROUND((H120*G120),2)</f>
      </c>
      <c r="O120">
        <f>rekapitulace!H8</f>
      </c>
      <c>
        <f>O120/100*I120</f>
      </c>
    </row>
    <row r="121" spans="5:5" ht="38.25">
      <c r="E121" s="15" t="s">
        <v>3063</v>
      </c>
    </row>
    <row r="122" spans="5:5" ht="409.5">
      <c r="E122" s="15" t="s">
        <v>547</v>
      </c>
    </row>
    <row r="123" spans="1:16" ht="12.75" customHeight="1">
      <c r="A123" s="16"/>
      <c s="16"/>
      <c s="16" t="s">
        <v>39</v>
      </c>
      <c s="16"/>
      <c s="16" t="s">
        <v>510</v>
      </c>
      <c s="16"/>
      <c s="16"/>
      <c s="16"/>
      <c s="16">
        <f>SUM(I108:I122)</f>
      </c>
      <c r="P123">
        <f>ROUND(SUM(P108:P122),2)</f>
      </c>
    </row>
    <row r="125" spans="1:9" ht="12.75" customHeight="1">
      <c r="A125" s="9"/>
      <c s="9"/>
      <c s="9" t="s">
        <v>41</v>
      </c>
      <c s="9"/>
      <c s="9" t="s">
        <v>276</v>
      </c>
      <c s="9"/>
      <c s="11"/>
      <c s="9"/>
      <c s="11"/>
    </row>
    <row r="126" spans="1:16" ht="12.75">
      <c r="A126" s="7">
        <v>33</v>
      </c>
      <c s="7" t="s">
        <v>46</v>
      </c>
      <c s="7" t="s">
        <v>2390</v>
      </c>
      <c s="7" t="s">
        <v>58</v>
      </c>
      <c s="7" t="s">
        <v>3070</v>
      </c>
      <c s="7" t="s">
        <v>117</v>
      </c>
      <c s="10">
        <v>143.616</v>
      </c>
      <c s="14"/>
      <c s="13">
        <f>ROUND((H126*G126),2)</f>
      </c>
      <c r="O126">
        <f>rekapitulace!H8</f>
      </c>
      <c>
        <f>O126/100*I126</f>
      </c>
    </row>
    <row r="127" spans="5:5" ht="51">
      <c r="E127" s="15" t="s">
        <v>3071</v>
      </c>
    </row>
    <row r="128" spans="5:5" ht="409.5">
      <c r="E128" s="15" t="s">
        <v>2393</v>
      </c>
    </row>
    <row r="129" spans="1:16" ht="12.75">
      <c r="A129" s="7">
        <v>34</v>
      </c>
      <c s="7" t="s">
        <v>46</v>
      </c>
      <c s="7" t="s">
        <v>2402</v>
      </c>
      <c s="7" t="s">
        <v>58</v>
      </c>
      <c s="7" t="s">
        <v>3072</v>
      </c>
      <c s="7" t="s">
        <v>117</v>
      </c>
      <c s="10">
        <v>851.512</v>
      </c>
      <c s="14"/>
      <c s="13">
        <f>ROUND((H129*G129),2)</f>
      </c>
      <c r="O129">
        <f>rekapitulace!H8</f>
      </c>
      <c>
        <f>O129/100*I129</f>
      </c>
    </row>
    <row r="130" spans="5:5" ht="51">
      <c r="E130" s="15" t="s">
        <v>3073</v>
      </c>
    </row>
    <row r="131" spans="5:5" ht="140.25">
      <c r="E131" s="15" t="s">
        <v>2401</v>
      </c>
    </row>
    <row r="132" spans="1:16" ht="12.75">
      <c r="A132" s="7">
        <v>35</v>
      </c>
      <c s="7" t="s">
        <v>46</v>
      </c>
      <c s="7" t="s">
        <v>2578</v>
      </c>
      <c s="7" t="s">
        <v>58</v>
      </c>
      <c s="7" t="s">
        <v>2579</v>
      </c>
      <c s="7" t="s">
        <v>117</v>
      </c>
      <c s="10">
        <v>32.295</v>
      </c>
      <c s="14"/>
      <c s="13">
        <f>ROUND((H132*G132),2)</f>
      </c>
      <c r="O132">
        <f>rekapitulace!H8</f>
      </c>
      <c>
        <f>O132/100*I132</f>
      </c>
    </row>
    <row r="133" spans="5:5" ht="76.5">
      <c r="E133" s="15" t="s">
        <v>3074</v>
      </c>
    </row>
    <row r="134" spans="5:5" ht="395.25">
      <c r="E134" s="15" t="s">
        <v>2408</v>
      </c>
    </row>
    <row r="135" spans="1:16" ht="12.75" customHeight="1">
      <c r="A135" s="16"/>
      <c s="16"/>
      <c s="16" t="s">
        <v>41</v>
      </c>
      <c s="16"/>
      <c s="16" t="s">
        <v>276</v>
      </c>
      <c s="16"/>
      <c s="16"/>
      <c s="16"/>
      <c s="16">
        <f>SUM(I126:I134)</f>
      </c>
      <c r="P135">
        <f>ROUND(SUM(P126:P134),2)</f>
      </c>
    </row>
    <row r="137" spans="1:9" ht="12.75" customHeight="1">
      <c r="A137" s="9"/>
      <c s="9"/>
      <c s="9" t="s">
        <v>42</v>
      </c>
      <c s="9"/>
      <c s="9" t="s">
        <v>200</v>
      </c>
      <c s="9"/>
      <c s="11"/>
      <c s="9"/>
      <c s="11"/>
    </row>
    <row r="138" spans="1:16" ht="12.75">
      <c r="A138" s="7">
        <v>36</v>
      </c>
      <c s="7" t="s">
        <v>46</v>
      </c>
      <c s="7" t="s">
        <v>2412</v>
      </c>
      <c s="7" t="s">
        <v>58</v>
      </c>
      <c s="7" t="s">
        <v>2581</v>
      </c>
      <c s="7" t="s">
        <v>207</v>
      </c>
      <c s="10">
        <v>214</v>
      </c>
      <c s="14"/>
      <c s="13">
        <f>ROUND((H138*G138),2)</f>
      </c>
      <c r="O138">
        <f>rekapitulace!H8</f>
      </c>
      <c>
        <f>O138/100*I138</f>
      </c>
    </row>
    <row r="139" spans="5:5" ht="38.25">
      <c r="E139" s="15" t="s">
        <v>3075</v>
      </c>
    </row>
    <row r="140" spans="5:5" ht="409.5">
      <c r="E140" s="15" t="s">
        <v>1349</v>
      </c>
    </row>
    <row r="141" spans="1:16" ht="12.75" customHeight="1">
      <c r="A141" s="16"/>
      <c s="16"/>
      <c s="16" t="s">
        <v>42</v>
      </c>
      <c s="16"/>
      <c s="16" t="s">
        <v>200</v>
      </c>
      <c s="16"/>
      <c s="16"/>
      <c s="16"/>
      <c s="16">
        <f>SUM(I138:I140)</f>
      </c>
      <c r="P141">
        <f>ROUND(SUM(P138:P140),2)</f>
      </c>
    </row>
    <row r="143" spans="1:9" ht="12.75" customHeight="1">
      <c r="A143" s="9"/>
      <c s="9"/>
      <c s="9" t="s">
        <v>43</v>
      </c>
      <c s="9"/>
      <c s="9" t="s">
        <v>204</v>
      </c>
      <c s="9"/>
      <c s="11"/>
      <c s="9"/>
      <c s="11"/>
    </row>
    <row r="144" spans="1:16" ht="12.75">
      <c r="A144" s="7">
        <v>37</v>
      </c>
      <c s="7" t="s">
        <v>46</v>
      </c>
      <c s="7" t="s">
        <v>2421</v>
      </c>
      <c s="7" t="s">
        <v>58</v>
      </c>
      <c s="7" t="s">
        <v>2729</v>
      </c>
      <c s="7" t="s">
        <v>207</v>
      </c>
      <c s="10">
        <v>107.65</v>
      </c>
      <c s="14"/>
      <c s="13">
        <f>ROUND((H144*G144),2)</f>
      </c>
      <c r="O144">
        <f>rekapitulace!H8</f>
      </c>
      <c>
        <f>O144/100*I144</f>
      </c>
    </row>
    <row r="145" spans="5:5" ht="38.25">
      <c r="E145" s="15" t="s">
        <v>3076</v>
      </c>
    </row>
    <row r="146" spans="5:5" ht="369.75">
      <c r="E146" s="15" t="s">
        <v>2424</v>
      </c>
    </row>
    <row r="147" spans="1:16" ht="12.75">
      <c r="A147" s="7">
        <v>38</v>
      </c>
      <c s="7" t="s">
        <v>46</v>
      </c>
      <c s="7" t="s">
        <v>2818</v>
      </c>
      <c s="7" t="s">
        <v>58</v>
      </c>
      <c s="7" t="s">
        <v>2819</v>
      </c>
      <c s="7" t="s">
        <v>207</v>
      </c>
      <c s="10">
        <v>110</v>
      </c>
      <c s="14"/>
      <c s="13">
        <f>ROUND((H147*G147),2)</f>
      </c>
      <c r="O147">
        <f>rekapitulace!H8</f>
      </c>
      <c>
        <f>O147/100*I147</f>
      </c>
    </row>
    <row r="148" spans="5:5" ht="25.5">
      <c r="E148" s="15" t="s">
        <v>3077</v>
      </c>
    </row>
    <row r="149" spans="5:5" ht="140.25">
      <c r="E149" s="15" t="s">
        <v>1364</v>
      </c>
    </row>
    <row r="150" spans="1:16" ht="12.75">
      <c r="A150" s="7">
        <v>39</v>
      </c>
      <c s="7" t="s">
        <v>46</v>
      </c>
      <c s="7" t="s">
        <v>675</v>
      </c>
      <c s="7" t="s">
        <v>58</v>
      </c>
      <c s="7" t="s">
        <v>3078</v>
      </c>
      <c s="7" t="s">
        <v>207</v>
      </c>
      <c s="10">
        <v>276</v>
      </c>
      <c s="14"/>
      <c s="13">
        <f>ROUND((H150*G150),2)</f>
      </c>
      <c r="O150">
        <f>rekapitulace!H8</f>
      </c>
      <c>
        <f>O150/100*I150</f>
      </c>
    </row>
    <row r="151" spans="5:5" ht="38.25">
      <c r="E151" s="15" t="s">
        <v>3030</v>
      </c>
    </row>
    <row r="152" spans="5:5" ht="255">
      <c r="E152" s="15" t="s">
        <v>1197</v>
      </c>
    </row>
    <row r="153" spans="1:16" ht="12.75">
      <c r="A153" s="7">
        <v>40</v>
      </c>
      <c s="7" t="s">
        <v>46</v>
      </c>
      <c s="7" t="s">
        <v>694</v>
      </c>
      <c s="7" t="s">
        <v>58</v>
      </c>
      <c s="7" t="s">
        <v>3079</v>
      </c>
      <c s="7" t="s">
        <v>207</v>
      </c>
      <c s="10">
        <v>276</v>
      </c>
      <c s="14"/>
      <c s="13">
        <f>ROUND((H153*G153),2)</f>
      </c>
      <c r="O153">
        <f>rekapitulace!H8</f>
      </c>
      <c>
        <f>O153/100*I153</f>
      </c>
    </row>
    <row r="154" spans="5:5" ht="38.25">
      <c r="E154" s="15" t="s">
        <v>3030</v>
      </c>
    </row>
    <row r="155" spans="5:5" ht="242.25">
      <c r="E155" s="15" t="s">
        <v>697</v>
      </c>
    </row>
    <row r="156" spans="1:16" ht="12.75">
      <c r="A156" s="7">
        <v>41</v>
      </c>
      <c s="7" t="s">
        <v>46</v>
      </c>
      <c s="7" t="s">
        <v>698</v>
      </c>
      <c s="7" t="s">
        <v>58</v>
      </c>
      <c s="7" t="s">
        <v>3080</v>
      </c>
      <c s="7" t="s">
        <v>207</v>
      </c>
      <c s="10">
        <v>276</v>
      </c>
      <c s="14"/>
      <c s="13">
        <f>ROUND((H156*G156),2)</f>
      </c>
      <c r="O156">
        <f>rekapitulace!H8</f>
      </c>
      <c>
        <f>O156/100*I156</f>
      </c>
    </row>
    <row r="157" spans="5:5" ht="38.25">
      <c r="E157" s="15" t="s">
        <v>3030</v>
      </c>
    </row>
    <row r="158" spans="5:5" ht="204">
      <c r="E158" s="15" t="s">
        <v>700</v>
      </c>
    </row>
    <row r="159" spans="1:16" ht="12.75">
      <c r="A159" s="7">
        <v>42</v>
      </c>
      <c s="7" t="s">
        <v>46</v>
      </c>
      <c s="7" t="s">
        <v>701</v>
      </c>
      <c s="7" t="s">
        <v>58</v>
      </c>
      <c s="7" t="s">
        <v>2434</v>
      </c>
      <c s="7" t="s">
        <v>207</v>
      </c>
      <c s="10">
        <v>107.65</v>
      </c>
      <c s="14"/>
      <c s="13">
        <f>ROUND((H159*G159),2)</f>
      </c>
      <c r="O159">
        <f>rekapitulace!H8</f>
      </c>
      <c>
        <f>O159/100*I159</f>
      </c>
    </row>
    <row r="160" spans="5:5" ht="38.25">
      <c r="E160" s="15" t="s">
        <v>3081</v>
      </c>
    </row>
    <row r="161" spans="5:5" ht="409.5">
      <c r="E161" s="15" t="s">
        <v>704</v>
      </c>
    </row>
    <row r="162" spans="1:16" ht="12.75">
      <c r="A162" s="7">
        <v>43</v>
      </c>
      <c s="7" t="s">
        <v>46</v>
      </c>
      <c s="7" t="s">
        <v>1034</v>
      </c>
      <c s="7" t="s">
        <v>58</v>
      </c>
      <c s="7" t="s">
        <v>3082</v>
      </c>
      <c s="7" t="s">
        <v>130</v>
      </c>
      <c s="10">
        <v>7.5</v>
      </c>
      <c s="14"/>
      <c s="13">
        <f>ROUND((H162*G162),2)</f>
      </c>
      <c r="O162">
        <f>rekapitulace!H8</f>
      </c>
      <c>
        <f>O162/100*I162</f>
      </c>
    </row>
    <row r="163" spans="5:5" ht="51">
      <c r="E163" s="15" t="s">
        <v>3083</v>
      </c>
    </row>
    <row r="164" spans="5:5" ht="409.5">
      <c r="E164" s="15" t="s">
        <v>714</v>
      </c>
    </row>
    <row r="165" spans="1:16" ht="12.75">
      <c r="A165" s="7">
        <v>44</v>
      </c>
      <c s="7" t="s">
        <v>46</v>
      </c>
      <c s="7" t="s">
        <v>1037</v>
      </c>
      <c s="7" t="s">
        <v>58</v>
      </c>
      <c s="7" t="s">
        <v>3084</v>
      </c>
      <c s="7" t="s">
        <v>207</v>
      </c>
      <c s="10">
        <v>10.5</v>
      </c>
      <c s="14"/>
      <c s="13">
        <f>ROUND((H165*G165),2)</f>
      </c>
      <c r="O165">
        <f>rekapitulace!H8</f>
      </c>
      <c>
        <f>O165/100*I165</f>
      </c>
    </row>
    <row r="166" spans="5:5" ht="38.25">
      <c r="E166" s="15" t="s">
        <v>2829</v>
      </c>
    </row>
    <row r="167" spans="5:5" ht="409.5">
      <c r="E167" s="15" t="s">
        <v>1040</v>
      </c>
    </row>
    <row r="168" spans="1:16" ht="12.75">
      <c r="A168" s="7">
        <v>45</v>
      </c>
      <c s="7" t="s">
        <v>46</v>
      </c>
      <c s="7" t="s">
        <v>2830</v>
      </c>
      <c s="7" t="s">
        <v>58</v>
      </c>
      <c s="7" t="s">
        <v>2831</v>
      </c>
      <c s="7" t="s">
        <v>2832</v>
      </c>
      <c s="10">
        <v>355.5</v>
      </c>
      <c s="14"/>
      <c s="13">
        <f>ROUND((H168*G168),2)</f>
      </c>
      <c r="O168">
        <f>rekapitulace!H8</f>
      </c>
      <c>
        <f>O168/100*I168</f>
      </c>
    </row>
    <row r="169" spans="5:5" ht="51">
      <c r="E169" s="15" t="s">
        <v>3085</v>
      </c>
    </row>
    <row r="170" spans="5:5" ht="409.5">
      <c r="E170" s="15" t="s">
        <v>2834</v>
      </c>
    </row>
    <row r="171" spans="1:16" ht="12.75" customHeight="1">
      <c r="A171" s="16"/>
      <c s="16"/>
      <c s="16" t="s">
        <v>43</v>
      </c>
      <c s="16"/>
      <c s="16" t="s">
        <v>204</v>
      </c>
      <c s="16"/>
      <c s="16"/>
      <c s="16"/>
      <c s="16">
        <f>SUM(I144:I170)</f>
      </c>
      <c r="P171">
        <f>ROUND(SUM(P144:P170),2)</f>
      </c>
    </row>
    <row r="173" spans="1:16" ht="12.75" customHeight="1">
      <c r="A173" s="16"/>
      <c s="16"/>
      <c s="16"/>
      <c s="16"/>
      <c s="16" t="s">
        <v>105</v>
      </c>
      <c s="16"/>
      <c s="16"/>
      <c s="16"/>
      <c s="16">
        <f>+I21+I57+I78+I93+I105+I123+I135+I141+I171</f>
      </c>
      <c r="P173">
        <f>+P21+P57+P78+P93+P105+P123+P135+P141+P171</f>
      </c>
    </row>
    <row r="175" spans="1:9" ht="12.75" customHeight="1">
      <c r="A175" s="9" t="s">
        <v>106</v>
      </c>
      <c s="9"/>
      <c s="9"/>
      <c s="9"/>
      <c s="9"/>
      <c s="9"/>
      <c s="9"/>
      <c s="9"/>
      <c s="9"/>
    </row>
    <row r="176" spans="1:9" ht="12.75" customHeight="1">
      <c r="A176" s="9"/>
      <c s="9"/>
      <c s="9"/>
      <c s="9"/>
      <c s="9" t="s">
        <v>107</v>
      </c>
      <c s="9"/>
      <c s="9"/>
      <c s="9"/>
      <c s="9"/>
    </row>
    <row r="177" spans="1:16" ht="12.75" customHeight="1">
      <c r="A177" s="16"/>
      <c s="16"/>
      <c s="16"/>
      <c s="16"/>
      <c s="16" t="s">
        <v>108</v>
      </c>
      <c s="16"/>
      <c s="16"/>
      <c s="16"/>
      <c s="16">
        <v>0</v>
      </c>
      <c r="P177">
        <v>0</v>
      </c>
    </row>
    <row r="178" spans="1:9" ht="12.75" customHeight="1">
      <c r="A178" s="16"/>
      <c s="16"/>
      <c s="16"/>
      <c s="16"/>
      <c s="16" t="s">
        <v>109</v>
      </c>
      <c s="16"/>
      <c s="16"/>
      <c s="16"/>
      <c s="16"/>
    </row>
    <row r="179" spans="1:16" ht="12.75" customHeight="1">
      <c r="A179" s="16"/>
      <c s="16"/>
      <c s="16"/>
      <c s="16"/>
      <c s="16" t="s">
        <v>110</v>
      </c>
      <c s="16"/>
      <c s="16"/>
      <c s="16"/>
      <c s="16">
        <v>0</v>
      </c>
      <c r="P179">
        <v>0</v>
      </c>
    </row>
    <row r="180" spans="1:16" ht="12.75" customHeight="1">
      <c r="A180" s="16"/>
      <c s="16"/>
      <c s="16"/>
      <c s="16"/>
      <c s="16" t="s">
        <v>111</v>
      </c>
      <c s="16"/>
      <c s="16"/>
      <c s="16"/>
      <c s="16">
        <f>I177+I179</f>
      </c>
      <c r="P180">
        <f>P177+P179</f>
      </c>
    </row>
    <row r="182" spans="1:16" ht="12.75" customHeight="1">
      <c r="A182" s="16"/>
      <c s="16"/>
      <c s="16"/>
      <c s="16"/>
      <c s="16" t="s">
        <v>111</v>
      </c>
      <c s="16"/>
      <c s="16"/>
      <c s="16"/>
      <c s="16">
        <f>I173+I180</f>
      </c>
      <c r="P182">
        <f>P173+P180</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54.xml><?xml version="1.0" encoding="utf-8"?>
<worksheet xmlns="http://schemas.openxmlformats.org/spreadsheetml/2006/main" xmlns:r="http://schemas.openxmlformats.org/officeDocument/2006/relationships">
  <sheetPr>
    <pageSetUpPr fitToPage="1"/>
  </sheetPr>
  <dimension ref="A1:P128"/>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3086</v>
      </c>
      <c s="5"/>
      <c s="5" t="s">
        <v>3022</v>
      </c>
    </row>
    <row r="6" spans="1:5" ht="12.75" customHeight="1">
      <c r="A6" t="s">
        <v>17</v>
      </c>
      <c r="C6" s="5" t="s">
        <v>3086</v>
      </c>
      <c s="5"/>
      <c s="5" t="s">
        <v>3022</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165</v>
      </c>
      <c s="7" t="s">
        <v>40</v>
      </c>
      <c s="7" t="s">
        <v>2647</v>
      </c>
      <c s="7" t="s">
        <v>167</v>
      </c>
      <c s="10">
        <v>3020.22</v>
      </c>
      <c s="14"/>
      <c s="13">
        <f>ROUND((H12*G12),2)</f>
      </c>
      <c r="O12">
        <f>rekapitulace!H8</f>
      </c>
      <c>
        <f>O12/100*I12</f>
      </c>
    </row>
    <row r="13" spans="5:5" ht="344.25">
      <c r="E13" s="15" t="s">
        <v>3087</v>
      </c>
    </row>
    <row r="14" spans="5:5" ht="153">
      <c r="E14" s="15" t="s">
        <v>169</v>
      </c>
    </row>
    <row r="15" spans="1:16" ht="12.75" customHeight="1">
      <c r="A15" s="16"/>
      <c s="16"/>
      <c s="16" t="s">
        <v>45</v>
      </c>
      <c s="16"/>
      <c s="16" t="s">
        <v>44</v>
      </c>
      <c s="16"/>
      <c s="16"/>
      <c s="16"/>
      <c s="16">
        <f>SUM(I12:I14)</f>
      </c>
      <c r="P15">
        <f>ROUND(SUM(P12:P14),2)</f>
      </c>
    </row>
    <row r="17" spans="1:9" ht="12.75" customHeight="1">
      <c r="A17" s="9"/>
      <c s="9"/>
      <c s="9" t="s">
        <v>25</v>
      </c>
      <c s="9"/>
      <c s="9" t="s">
        <v>114</v>
      </c>
      <c s="9"/>
      <c s="11"/>
      <c s="9"/>
      <c s="11"/>
    </row>
    <row r="18" spans="1:16" ht="12.75">
      <c r="A18" s="7">
        <v>2</v>
      </c>
      <c s="7" t="s">
        <v>46</v>
      </c>
      <c s="7" t="s">
        <v>142</v>
      </c>
      <c s="7" t="s">
        <v>25</v>
      </c>
      <c s="7" t="s">
        <v>3031</v>
      </c>
      <c s="7" t="s">
        <v>130</v>
      </c>
      <c s="10">
        <v>1090.89</v>
      </c>
      <c s="14"/>
      <c s="13">
        <f>ROUND((H18*G18),2)</f>
      </c>
      <c r="O18">
        <f>rekapitulace!H8</f>
      </c>
      <c>
        <f>O18/100*I18</f>
      </c>
    </row>
    <row r="19" spans="5:5" ht="178.5">
      <c r="E19" s="15" t="s">
        <v>3088</v>
      </c>
    </row>
    <row r="20" spans="5:5" ht="409.5">
      <c r="E20" s="15" t="s">
        <v>145</v>
      </c>
    </row>
    <row r="21" spans="1:16" ht="12.75">
      <c r="A21" s="7">
        <v>3</v>
      </c>
      <c s="7" t="s">
        <v>46</v>
      </c>
      <c s="7" t="s">
        <v>142</v>
      </c>
      <c s="7" t="s">
        <v>36</v>
      </c>
      <c s="7" t="s">
        <v>2651</v>
      </c>
      <c s="7" t="s">
        <v>130</v>
      </c>
      <c s="10">
        <v>56.61</v>
      </c>
      <c s="14"/>
      <c s="13">
        <f>ROUND((H21*G21),2)</f>
      </c>
      <c r="O21">
        <f>rekapitulace!H8</f>
      </c>
      <c>
        <f>O21/100*I21</f>
      </c>
    </row>
    <row r="22" spans="5:5" ht="51">
      <c r="E22" s="15" t="s">
        <v>3089</v>
      </c>
    </row>
    <row r="23" spans="5:5" ht="409.5">
      <c r="E23" s="15" t="s">
        <v>145</v>
      </c>
    </row>
    <row r="24" spans="1:16" ht="12.75">
      <c r="A24" s="7">
        <v>4</v>
      </c>
      <c s="7" t="s">
        <v>46</v>
      </c>
      <c s="7" t="s">
        <v>2653</v>
      </c>
      <c s="7" t="s">
        <v>58</v>
      </c>
      <c s="7" t="s">
        <v>3090</v>
      </c>
      <c s="7" t="s">
        <v>130</v>
      </c>
      <c s="10">
        <v>2601</v>
      </c>
      <c s="14"/>
      <c s="13">
        <f>ROUND((H24*G24),2)</f>
      </c>
      <c r="O24">
        <f>rekapitulace!H8</f>
      </c>
      <c>
        <f>O24/100*I24</f>
      </c>
    </row>
    <row r="25" spans="5:5" ht="51">
      <c r="E25" s="15" t="s">
        <v>3091</v>
      </c>
    </row>
    <row r="26" spans="5:5" ht="409.5">
      <c r="E26" s="15" t="s">
        <v>176</v>
      </c>
    </row>
    <row r="27" spans="1:16" ht="12.75">
      <c r="A27" s="7">
        <v>5</v>
      </c>
      <c s="7" t="s">
        <v>46</v>
      </c>
      <c s="7" t="s">
        <v>397</v>
      </c>
      <c s="7" t="s">
        <v>58</v>
      </c>
      <c s="7" t="s">
        <v>2656</v>
      </c>
      <c s="7" t="s">
        <v>130</v>
      </c>
      <c s="10">
        <v>1090.89</v>
      </c>
      <c s="14"/>
      <c s="13">
        <f>ROUND((H27*G27),2)</f>
      </c>
      <c r="O27">
        <f>rekapitulace!H8</f>
      </c>
      <c>
        <f>O27/100*I27</f>
      </c>
    </row>
    <row r="28" spans="5:5" ht="178.5">
      <c r="E28" s="15" t="s">
        <v>3088</v>
      </c>
    </row>
    <row r="29" spans="5:5" ht="409.5">
      <c r="E29" s="15" t="s">
        <v>1103</v>
      </c>
    </row>
    <row r="30" spans="1:16" ht="12.75">
      <c r="A30" s="7">
        <v>6</v>
      </c>
      <c s="7" t="s">
        <v>46</v>
      </c>
      <c s="7" t="s">
        <v>183</v>
      </c>
      <c s="7" t="s">
        <v>58</v>
      </c>
      <c s="7" t="s">
        <v>3092</v>
      </c>
      <c s="7" t="s">
        <v>130</v>
      </c>
      <c s="10">
        <v>1090.89</v>
      </c>
      <c s="14"/>
      <c s="13">
        <f>ROUND((H30*G30),2)</f>
      </c>
      <c r="O30">
        <f>rekapitulace!H8</f>
      </c>
      <c>
        <f>O30/100*I30</f>
      </c>
    </row>
    <row r="31" spans="5:5" ht="178.5">
      <c r="E31" s="15" t="s">
        <v>3088</v>
      </c>
    </row>
    <row r="32" spans="5:5" ht="409.5">
      <c r="E32" s="15" t="s">
        <v>186</v>
      </c>
    </row>
    <row r="33" spans="1:16" ht="12.75">
      <c r="A33" s="7">
        <v>7</v>
      </c>
      <c s="7" t="s">
        <v>46</v>
      </c>
      <c s="7" t="s">
        <v>793</v>
      </c>
      <c s="7" t="s">
        <v>58</v>
      </c>
      <c s="7" t="s">
        <v>2842</v>
      </c>
      <c s="7" t="s">
        <v>130</v>
      </c>
      <c s="10">
        <v>561</v>
      </c>
      <c s="14"/>
      <c s="13">
        <f>ROUND((H33*G33),2)</f>
      </c>
      <c r="O33">
        <f>rekapitulace!H8</f>
      </c>
      <c>
        <f>O33/100*I33</f>
      </c>
    </row>
    <row r="34" spans="5:5" ht="51">
      <c r="E34" s="15" t="s">
        <v>3093</v>
      </c>
    </row>
    <row r="35" spans="5:5" ht="409.5">
      <c r="E35" s="15" t="s">
        <v>1112</v>
      </c>
    </row>
    <row r="36" spans="1:16" ht="12.75">
      <c r="A36" s="7">
        <v>8</v>
      </c>
      <c s="7" t="s">
        <v>46</v>
      </c>
      <c s="7" t="s">
        <v>272</v>
      </c>
      <c s="7" t="s">
        <v>58</v>
      </c>
      <c s="7" t="s">
        <v>2844</v>
      </c>
      <c s="7" t="s">
        <v>130</v>
      </c>
      <c s="10">
        <v>9.18</v>
      </c>
      <c s="14"/>
      <c s="13">
        <f>ROUND((H36*G36),2)</f>
      </c>
      <c r="O36">
        <f>rekapitulace!H8</f>
      </c>
      <c>
        <f>O36/100*I36</f>
      </c>
    </row>
    <row r="37" spans="5:5" ht="38.25">
      <c r="E37" s="15" t="s">
        <v>3094</v>
      </c>
    </row>
    <row r="38" spans="5:5" ht="409.5">
      <c r="E38" s="15" t="s">
        <v>275</v>
      </c>
    </row>
    <row r="39" spans="1:16" ht="12.75">
      <c r="A39" s="7">
        <v>9</v>
      </c>
      <c s="7" t="s">
        <v>46</v>
      </c>
      <c s="7" t="s">
        <v>438</v>
      </c>
      <c s="7" t="s">
        <v>58</v>
      </c>
      <c s="7" t="s">
        <v>2756</v>
      </c>
      <c s="7" t="s">
        <v>117</v>
      </c>
      <c s="10">
        <v>377.4</v>
      </c>
      <c s="14"/>
      <c s="13">
        <f>ROUND((H39*G39),2)</f>
      </c>
      <c r="O39">
        <f>rekapitulace!H8</f>
      </c>
      <c>
        <f>O39/100*I39</f>
      </c>
    </row>
    <row r="40" spans="5:5" ht="38.25">
      <c r="E40" s="15" t="s">
        <v>3095</v>
      </c>
    </row>
    <row r="41" spans="5:5" ht="216.75">
      <c r="E41" s="15" t="s">
        <v>153</v>
      </c>
    </row>
    <row r="42" spans="1:16" ht="12.75" customHeight="1">
      <c r="A42" s="16"/>
      <c s="16"/>
      <c s="16" t="s">
        <v>25</v>
      </c>
      <c s="16"/>
      <c s="16" t="s">
        <v>114</v>
      </c>
      <c s="16"/>
      <c s="16"/>
      <c s="16"/>
      <c s="16">
        <f>SUM(I18:I41)</f>
      </c>
      <c r="P42">
        <f>ROUND(SUM(P18:P41),2)</f>
      </c>
    </row>
    <row r="44" spans="1:9" ht="12.75" customHeight="1">
      <c r="A44" s="9"/>
      <c s="9"/>
      <c s="9" t="s">
        <v>36</v>
      </c>
      <c s="9"/>
      <c s="9" t="s">
        <v>241</v>
      </c>
      <c s="9"/>
      <c s="11"/>
      <c s="9"/>
      <c s="11"/>
    </row>
    <row r="45" spans="1:16" ht="12.75">
      <c r="A45" s="7">
        <v>10</v>
      </c>
      <c s="7" t="s">
        <v>46</v>
      </c>
      <c s="7" t="s">
        <v>2319</v>
      </c>
      <c s="7" t="s">
        <v>58</v>
      </c>
      <c s="7" t="s">
        <v>3096</v>
      </c>
      <c s="7" t="s">
        <v>130</v>
      </c>
      <c s="10">
        <v>172.38</v>
      </c>
      <c s="14"/>
      <c s="13">
        <f>ROUND((H45*G45),2)</f>
      </c>
      <c r="O45">
        <f>rekapitulace!H8</f>
      </c>
      <c>
        <f>O45/100*I45</f>
      </c>
    </row>
    <row r="46" spans="5:5" ht="51">
      <c r="E46" s="15" t="s">
        <v>3097</v>
      </c>
    </row>
    <row r="47" spans="5:5" ht="409.5">
      <c r="E47" s="15" t="s">
        <v>2322</v>
      </c>
    </row>
    <row r="48" spans="1:16" ht="12.75">
      <c r="A48" s="7">
        <v>11</v>
      </c>
      <c s="7" t="s">
        <v>46</v>
      </c>
      <c s="7" t="s">
        <v>835</v>
      </c>
      <c s="7" t="s">
        <v>58</v>
      </c>
      <c s="7" t="s">
        <v>3049</v>
      </c>
      <c s="7" t="s">
        <v>167</v>
      </c>
      <c s="10">
        <v>21.548</v>
      </c>
      <c s="14"/>
      <c s="13">
        <f>ROUND((H48*G48),2)</f>
      </c>
      <c r="O48">
        <f>rekapitulace!H8</f>
      </c>
      <c>
        <f>O48/100*I48</f>
      </c>
    </row>
    <row r="49" spans="5:5" ht="51">
      <c r="E49" s="15" t="s">
        <v>3098</v>
      </c>
    </row>
    <row r="50" spans="5:5" ht="409.5">
      <c r="E50" s="15" t="s">
        <v>1128</v>
      </c>
    </row>
    <row r="51" spans="1:16" ht="12.75">
      <c r="A51" s="7">
        <v>12</v>
      </c>
      <c s="7" t="s">
        <v>46</v>
      </c>
      <c s="7" t="s">
        <v>2487</v>
      </c>
      <c s="7" t="s">
        <v>58</v>
      </c>
      <c s="7" t="s">
        <v>2488</v>
      </c>
      <c s="7" t="s">
        <v>117</v>
      </c>
      <c s="10">
        <v>367.2</v>
      </c>
      <c s="14"/>
      <c s="13">
        <f>ROUND((H51*G51),2)</f>
      </c>
      <c r="O51">
        <f>rekapitulace!H8</f>
      </c>
      <c>
        <f>O51/100*I51</f>
      </c>
    </row>
    <row r="52" spans="5:5" ht="38.25">
      <c r="E52" s="15" t="s">
        <v>3099</v>
      </c>
    </row>
    <row r="53" spans="5:5" ht="395.25">
      <c r="E53" s="15" t="s">
        <v>2490</v>
      </c>
    </row>
    <row r="54" spans="1:16" ht="12.75" customHeight="1">
      <c r="A54" s="16"/>
      <c s="16"/>
      <c s="16" t="s">
        <v>36</v>
      </c>
      <c s="16"/>
      <c s="16" t="s">
        <v>241</v>
      </c>
      <c s="16"/>
      <c s="16"/>
      <c s="16"/>
      <c s="16">
        <f>SUM(I45:I53)</f>
      </c>
      <c r="P54">
        <f>ROUND(SUM(P45:P53),2)</f>
      </c>
    </row>
    <row r="56" spans="1:9" ht="12.75" customHeight="1">
      <c r="A56" s="9"/>
      <c s="9"/>
      <c s="9" t="s">
        <v>37</v>
      </c>
      <c s="9"/>
      <c s="9" t="s">
        <v>187</v>
      </c>
      <c s="9"/>
      <c s="11"/>
      <c s="9"/>
      <c s="11"/>
    </row>
    <row r="57" spans="1:16" ht="12.75">
      <c r="A57" s="7">
        <v>13</v>
      </c>
      <c s="7" t="s">
        <v>46</v>
      </c>
      <c s="7" t="s">
        <v>2337</v>
      </c>
      <c s="7" t="s">
        <v>58</v>
      </c>
      <c s="7" t="s">
        <v>2495</v>
      </c>
      <c s="7" t="s">
        <v>130</v>
      </c>
      <c s="10">
        <v>33.66</v>
      </c>
      <c s="14"/>
      <c s="13">
        <f>ROUND((H57*G57),2)</f>
      </c>
      <c r="O57">
        <f>rekapitulace!H8</f>
      </c>
      <c>
        <f>O57/100*I57</f>
      </c>
    </row>
    <row r="58" spans="5:5" ht="38.25">
      <c r="E58" s="15" t="s">
        <v>3100</v>
      </c>
    </row>
    <row r="59" spans="5:5" ht="409.5">
      <c r="E59" s="15" t="s">
        <v>2340</v>
      </c>
    </row>
    <row r="60" spans="1:16" ht="12.75">
      <c r="A60" s="7">
        <v>14</v>
      </c>
      <c s="7" t="s">
        <v>46</v>
      </c>
      <c s="7" t="s">
        <v>846</v>
      </c>
      <c s="7" t="s">
        <v>58</v>
      </c>
      <c s="7" t="s">
        <v>2497</v>
      </c>
      <c s="7" t="s">
        <v>167</v>
      </c>
      <c s="10">
        <v>5.386</v>
      </c>
      <c s="14"/>
      <c s="13">
        <f>ROUND((H60*G60),2)</f>
      </c>
      <c r="O60">
        <f>rekapitulace!H8</f>
      </c>
      <c>
        <f>O60/100*I60</f>
      </c>
    </row>
    <row r="61" spans="5:5" ht="51">
      <c r="E61" s="15" t="s">
        <v>3101</v>
      </c>
    </row>
    <row r="62" spans="5:5" ht="409.5">
      <c r="E62" s="15" t="s">
        <v>2343</v>
      </c>
    </row>
    <row r="63" spans="1:16" ht="12.75">
      <c r="A63" s="7">
        <v>15</v>
      </c>
      <c s="7" t="s">
        <v>46</v>
      </c>
      <c s="7" t="s">
        <v>3102</v>
      </c>
      <c s="7" t="s">
        <v>58</v>
      </c>
      <c s="7" t="s">
        <v>3103</v>
      </c>
      <c s="7" t="s">
        <v>130</v>
      </c>
      <c s="10">
        <v>58.75</v>
      </c>
      <c s="14"/>
      <c s="13">
        <f>ROUND((H63*G63),2)</f>
      </c>
      <c r="O63">
        <f>rekapitulace!H8</f>
      </c>
      <c>
        <f>O63/100*I63</f>
      </c>
    </row>
    <row r="64" spans="5:5" ht="63.75">
      <c r="E64" s="15" t="s">
        <v>3104</v>
      </c>
    </row>
    <row r="65" spans="5:5" ht="280.5">
      <c r="E65" s="15" t="s">
        <v>3105</v>
      </c>
    </row>
    <row r="66" spans="1:16" ht="12.75">
      <c r="A66" s="7">
        <v>16</v>
      </c>
      <c s="7" t="s">
        <v>46</v>
      </c>
      <c s="7" t="s">
        <v>2674</v>
      </c>
      <c s="7" t="s">
        <v>58</v>
      </c>
      <c s="7" t="s">
        <v>3054</v>
      </c>
      <c s="7" t="s">
        <v>130</v>
      </c>
      <c s="10">
        <v>119.4</v>
      </c>
      <c s="14"/>
      <c s="13">
        <f>ROUND((H66*G66),2)</f>
      </c>
      <c r="O66">
        <f>rekapitulace!H8</f>
      </c>
      <c>
        <f>O66/100*I66</f>
      </c>
    </row>
    <row r="67" spans="5:5" ht="63.75">
      <c r="E67" s="15" t="s">
        <v>3106</v>
      </c>
    </row>
    <row r="68" spans="5:5" ht="409.5">
      <c r="E68" s="15" t="s">
        <v>191</v>
      </c>
    </row>
    <row r="69" spans="1:16" ht="12.75">
      <c r="A69" s="7">
        <v>17</v>
      </c>
      <c s="7" t="s">
        <v>46</v>
      </c>
      <c s="7" t="s">
        <v>850</v>
      </c>
      <c s="7" t="s">
        <v>58</v>
      </c>
      <c s="7" t="s">
        <v>3056</v>
      </c>
      <c s="7" t="s">
        <v>167</v>
      </c>
      <c s="10">
        <v>14.925</v>
      </c>
      <c s="14"/>
      <c s="13">
        <f>ROUND((H69*G69),2)</f>
      </c>
      <c r="O69">
        <f>rekapitulace!H8</f>
      </c>
      <c>
        <f>O69/100*I69</f>
      </c>
    </row>
    <row r="70" spans="5:5" ht="63.75">
      <c r="E70" s="15" t="s">
        <v>3107</v>
      </c>
    </row>
    <row r="71" spans="5:5" ht="409.5">
      <c r="E71" s="15" t="s">
        <v>1128</v>
      </c>
    </row>
    <row r="72" spans="1:16" ht="12.75" customHeight="1">
      <c r="A72" s="16"/>
      <c s="16"/>
      <c s="16" t="s">
        <v>37</v>
      </c>
      <c s="16"/>
      <c s="16" t="s">
        <v>187</v>
      </c>
      <c s="16"/>
      <c s="16"/>
      <c s="16"/>
      <c s="16">
        <f>SUM(I57:I71)</f>
      </c>
      <c r="P72">
        <f>ROUND(SUM(P57:P71),2)</f>
      </c>
    </row>
    <row r="74" spans="1:9" ht="12.75" customHeight="1">
      <c r="A74" s="9"/>
      <c s="9"/>
      <c s="9" t="s">
        <v>38</v>
      </c>
      <c s="9"/>
      <c s="9" t="s">
        <v>192</v>
      </c>
      <c s="9"/>
      <c s="11"/>
      <c s="9"/>
      <c s="11"/>
    </row>
    <row r="75" spans="1:16" ht="12.75">
      <c r="A75" s="7">
        <v>18</v>
      </c>
      <c s="7" t="s">
        <v>46</v>
      </c>
      <c s="7" t="s">
        <v>2534</v>
      </c>
      <c s="7" t="s">
        <v>58</v>
      </c>
      <c s="7" t="s">
        <v>2535</v>
      </c>
      <c s="7" t="s">
        <v>130</v>
      </c>
      <c s="10">
        <v>67.32</v>
      </c>
      <c s="14"/>
      <c s="13">
        <f>ROUND((H75*G75),2)</f>
      </c>
      <c r="O75">
        <f>rekapitulace!H8</f>
      </c>
      <c>
        <f>O75/100*I75</f>
      </c>
    </row>
    <row r="76" spans="5:5" ht="51">
      <c r="E76" s="15" t="s">
        <v>3108</v>
      </c>
    </row>
    <row r="77" spans="5:5" ht="409.5">
      <c r="E77" s="15" t="s">
        <v>191</v>
      </c>
    </row>
    <row r="78" spans="1:16" ht="12.75">
      <c r="A78" s="7">
        <v>19</v>
      </c>
      <c s="7" t="s">
        <v>46</v>
      </c>
      <c s="7" t="s">
        <v>193</v>
      </c>
      <c s="7" t="s">
        <v>58</v>
      </c>
      <c s="7" t="s">
        <v>3059</v>
      </c>
      <c s="7" t="s">
        <v>130</v>
      </c>
      <c s="10">
        <v>44.37</v>
      </c>
      <c s="14"/>
      <c s="13">
        <f>ROUND((H78*G78),2)</f>
      </c>
      <c r="O78">
        <f>rekapitulace!H8</f>
      </c>
      <c>
        <f>O78/100*I78</f>
      </c>
    </row>
    <row r="79" spans="5:5" ht="38.25">
      <c r="E79" s="15" t="s">
        <v>3109</v>
      </c>
    </row>
    <row r="80" spans="5:5" ht="409.5">
      <c r="E80" s="15" t="s">
        <v>191</v>
      </c>
    </row>
    <row r="81" spans="1:16" ht="12.75">
      <c r="A81" s="7">
        <v>20</v>
      </c>
      <c s="7" t="s">
        <v>46</v>
      </c>
      <c s="7" t="s">
        <v>488</v>
      </c>
      <c s="7" t="s">
        <v>58</v>
      </c>
      <c s="7" t="s">
        <v>2865</v>
      </c>
      <c s="7" t="s">
        <v>130</v>
      </c>
      <c s="10">
        <v>71.4</v>
      </c>
      <c s="14"/>
      <c s="13">
        <f>ROUND((H81*G81),2)</f>
      </c>
      <c r="O81">
        <f>rekapitulace!H8</f>
      </c>
      <c>
        <f>O81/100*I81</f>
      </c>
    </row>
    <row r="82" spans="5:5" ht="51">
      <c r="E82" s="15" t="s">
        <v>3110</v>
      </c>
    </row>
    <row r="83" spans="5:5" ht="306">
      <c r="E83" s="15" t="s">
        <v>463</v>
      </c>
    </row>
    <row r="84" spans="1:16" ht="12.75">
      <c r="A84" s="7">
        <v>21</v>
      </c>
      <c s="7" t="s">
        <v>46</v>
      </c>
      <c s="7" t="s">
        <v>2785</v>
      </c>
      <c s="7" t="s">
        <v>58</v>
      </c>
      <c s="7" t="s">
        <v>2786</v>
      </c>
      <c s="7" t="s">
        <v>130</v>
      </c>
      <c s="10">
        <v>13</v>
      </c>
      <c s="14"/>
      <c s="13">
        <f>ROUND((H84*G84),2)</f>
      </c>
      <c r="O84">
        <f>rekapitulace!H8</f>
      </c>
      <c>
        <f>O84/100*I84</f>
      </c>
    </row>
    <row r="85" spans="5:5" ht="38.25">
      <c r="E85" s="15" t="s">
        <v>3111</v>
      </c>
    </row>
    <row r="86" spans="5:5" ht="318.75">
      <c r="E86" s="15" t="s">
        <v>2788</v>
      </c>
    </row>
    <row r="87" spans="1:16" ht="12.75" customHeight="1">
      <c r="A87" s="16"/>
      <c s="16"/>
      <c s="16" t="s">
        <v>38</v>
      </c>
      <c s="16"/>
      <c s="16" t="s">
        <v>192</v>
      </c>
      <c s="16"/>
      <c s="16"/>
      <c s="16"/>
      <c s="16">
        <f>SUM(I75:I86)</f>
      </c>
      <c r="P87">
        <f>ROUND(SUM(P75:P86),2)</f>
      </c>
    </row>
    <row r="89" spans="1:9" ht="12.75" customHeight="1">
      <c r="A89" s="9"/>
      <c s="9"/>
      <c s="9" t="s">
        <v>39</v>
      </c>
      <c s="9"/>
      <c s="9" t="s">
        <v>510</v>
      </c>
      <c s="9"/>
      <c s="9"/>
      <c s="9"/>
      <c s="9"/>
    </row>
    <row r="90" spans="1:9" ht="12.75" customHeight="1">
      <c r="A90" s="16"/>
      <c s="16"/>
      <c s="16" t="s">
        <v>39</v>
      </c>
      <c s="16"/>
      <c s="16" t="s">
        <v>510</v>
      </c>
      <c s="16"/>
      <c s="16"/>
      <c s="16"/>
      <c s="16"/>
    </row>
    <row r="92" spans="1:9" ht="12.75" customHeight="1">
      <c r="A92" s="9"/>
      <c s="9"/>
      <c s="9" t="s">
        <v>41</v>
      </c>
      <c s="9"/>
      <c s="9" t="s">
        <v>276</v>
      </c>
      <c s="9"/>
      <c s="11"/>
      <c s="9"/>
      <c s="11"/>
    </row>
    <row r="93" spans="1:16" ht="12.75">
      <c r="A93" s="7">
        <v>22</v>
      </c>
      <c s="7" t="s">
        <v>46</v>
      </c>
      <c s="7" t="s">
        <v>2390</v>
      </c>
      <c s="7" t="s">
        <v>58</v>
      </c>
      <c s="7" t="s">
        <v>3070</v>
      </c>
      <c s="7" t="s">
        <v>117</v>
      </c>
      <c s="10">
        <v>68.4</v>
      </c>
      <c s="14"/>
      <c s="13">
        <f>ROUND((H93*G93),2)</f>
      </c>
      <c r="O93">
        <f>rekapitulace!H8</f>
      </c>
      <c>
        <f>O93/100*I93</f>
      </c>
    </row>
    <row r="94" spans="5:5" ht="38.25">
      <c r="E94" s="15" t="s">
        <v>3112</v>
      </c>
    </row>
    <row r="95" spans="5:5" ht="409.5">
      <c r="E95" s="15" t="s">
        <v>2393</v>
      </c>
    </row>
    <row r="96" spans="1:16" ht="12.75">
      <c r="A96" s="7">
        <v>23</v>
      </c>
      <c s="7" t="s">
        <v>46</v>
      </c>
      <c s="7" t="s">
        <v>2402</v>
      </c>
      <c s="7" t="s">
        <v>58</v>
      </c>
      <c s="7" t="s">
        <v>3072</v>
      </c>
      <c s="7" t="s">
        <v>117</v>
      </c>
      <c s="10">
        <v>846.6</v>
      </c>
      <c s="14"/>
      <c s="13">
        <f>ROUND((H96*G96),2)</f>
      </c>
      <c r="O96">
        <f>rekapitulace!H8</f>
      </c>
      <c>
        <f>O96/100*I96</f>
      </c>
    </row>
    <row r="97" spans="5:5" ht="51">
      <c r="E97" s="15" t="s">
        <v>3113</v>
      </c>
    </row>
    <row r="98" spans="5:5" ht="140.25">
      <c r="E98" s="15" t="s">
        <v>2401</v>
      </c>
    </row>
    <row r="99" spans="1:16" ht="12.75">
      <c r="A99" s="7">
        <v>24</v>
      </c>
      <c s="7" t="s">
        <v>46</v>
      </c>
      <c s="7" t="s">
        <v>2578</v>
      </c>
      <c s="7" t="s">
        <v>58</v>
      </c>
      <c s="7" t="s">
        <v>2579</v>
      </c>
      <c s="7" t="s">
        <v>117</v>
      </c>
      <c s="10">
        <v>25.5</v>
      </c>
      <c s="14"/>
      <c s="13">
        <f>ROUND((H99*G99),2)</f>
      </c>
      <c r="O99">
        <f>rekapitulace!H8</f>
      </c>
      <c>
        <f>O99/100*I99</f>
      </c>
    </row>
    <row r="100" spans="5:5" ht="76.5">
      <c r="E100" s="15" t="s">
        <v>3114</v>
      </c>
    </row>
    <row r="101" spans="5:5" ht="395.25">
      <c r="E101" s="15" t="s">
        <v>2408</v>
      </c>
    </row>
    <row r="102" spans="1:16" ht="12.75" customHeight="1">
      <c r="A102" s="16"/>
      <c s="16"/>
      <c s="16" t="s">
        <v>41</v>
      </c>
      <c s="16"/>
      <c s="16" t="s">
        <v>276</v>
      </c>
      <c s="16"/>
      <c s="16"/>
      <c s="16"/>
      <c s="16">
        <f>SUM(I93:I101)</f>
      </c>
      <c r="P102">
        <f>ROUND(SUM(P93:P101),2)</f>
      </c>
    </row>
    <row r="104" spans="1:9" ht="12.75" customHeight="1">
      <c r="A104" s="9"/>
      <c s="9"/>
      <c s="9" t="s">
        <v>42</v>
      </c>
      <c s="9"/>
      <c s="9" t="s">
        <v>200</v>
      </c>
      <c s="9"/>
      <c s="11"/>
      <c s="9"/>
      <c s="11"/>
    </row>
    <row r="105" spans="1:16" ht="12.75">
      <c r="A105" s="7">
        <v>25</v>
      </c>
      <c s="7" t="s">
        <v>46</v>
      </c>
      <c s="7" t="s">
        <v>2412</v>
      </c>
      <c s="7" t="s">
        <v>58</v>
      </c>
      <c s="7" t="s">
        <v>2581</v>
      </c>
      <c s="7" t="s">
        <v>207</v>
      </c>
      <c s="10">
        <v>102</v>
      </c>
      <c s="14"/>
      <c s="13">
        <f>ROUND((H105*G105),2)</f>
      </c>
      <c r="O105">
        <f>rekapitulace!H8</f>
      </c>
      <c>
        <f>O105/100*I105</f>
      </c>
    </row>
    <row r="106" spans="5:5" ht="38.25">
      <c r="E106" s="15" t="s">
        <v>3115</v>
      </c>
    </row>
    <row r="107" spans="5:5" ht="409.5">
      <c r="E107" s="15" t="s">
        <v>1349</v>
      </c>
    </row>
    <row r="108" spans="1:16" ht="12.75" customHeight="1">
      <c r="A108" s="16"/>
      <c s="16"/>
      <c s="16" t="s">
        <v>42</v>
      </c>
      <c s="16"/>
      <c s="16" t="s">
        <v>200</v>
      </c>
      <c s="16"/>
      <c s="16"/>
      <c s="16"/>
      <c s="16">
        <f>SUM(I105:I107)</f>
      </c>
      <c r="P108">
        <f>ROUND(SUM(P105:P107),2)</f>
      </c>
    </row>
    <row r="110" spans="1:9" ht="12.75" customHeight="1">
      <c r="A110" s="9"/>
      <c s="9"/>
      <c s="9" t="s">
        <v>43</v>
      </c>
      <c s="9"/>
      <c s="9" t="s">
        <v>204</v>
      </c>
      <c s="9"/>
      <c s="11"/>
      <c s="9"/>
      <c s="11"/>
    </row>
    <row r="111" spans="1:16" ht="12.75">
      <c r="A111" s="7">
        <v>26</v>
      </c>
      <c s="7" t="s">
        <v>46</v>
      </c>
      <c s="7" t="s">
        <v>2421</v>
      </c>
      <c s="7" t="s">
        <v>58</v>
      </c>
      <c s="7" t="s">
        <v>2729</v>
      </c>
      <c s="7" t="s">
        <v>207</v>
      </c>
      <c s="10">
        <v>102</v>
      </c>
      <c s="14"/>
      <c s="13">
        <f>ROUND((H111*G111),2)</f>
      </c>
      <c r="O111">
        <f>rekapitulace!H8</f>
      </c>
      <c>
        <f>O111/100*I111</f>
      </c>
    </row>
    <row r="112" spans="5:5" ht="38.25">
      <c r="E112" s="15" t="s">
        <v>3115</v>
      </c>
    </row>
    <row r="113" spans="5:5" ht="369.75">
      <c r="E113" s="15" t="s">
        <v>2424</v>
      </c>
    </row>
    <row r="114" spans="1:16" ht="12.75">
      <c r="A114" s="7">
        <v>27</v>
      </c>
      <c s="7" t="s">
        <v>46</v>
      </c>
      <c s="7" t="s">
        <v>701</v>
      </c>
      <c s="7" t="s">
        <v>58</v>
      </c>
      <c s="7" t="s">
        <v>2434</v>
      </c>
      <c s="7" t="s">
        <v>207</v>
      </c>
      <c s="10">
        <v>102</v>
      </c>
      <c s="14"/>
      <c s="13">
        <f>ROUND((H114*G114),2)</f>
      </c>
      <c r="O114">
        <f>rekapitulace!H8</f>
      </c>
      <c>
        <f>O114/100*I114</f>
      </c>
    </row>
    <row r="115" spans="5:5" ht="38.25">
      <c r="E115" s="15" t="s">
        <v>3115</v>
      </c>
    </row>
    <row r="116" spans="5:5" ht="409.5">
      <c r="E116" s="15" t="s">
        <v>704</v>
      </c>
    </row>
    <row r="117" spans="1:16" ht="12.75" customHeight="1">
      <c r="A117" s="16"/>
      <c s="16"/>
      <c s="16" t="s">
        <v>43</v>
      </c>
      <c s="16"/>
      <c s="16" t="s">
        <v>204</v>
      </c>
      <c s="16"/>
      <c s="16"/>
      <c s="16"/>
      <c s="16">
        <f>SUM(I111:I116)</f>
      </c>
      <c r="P117">
        <f>ROUND(SUM(P111:P116),2)</f>
      </c>
    </row>
    <row r="119" spans="1:16" ht="12.75" customHeight="1">
      <c r="A119" s="16"/>
      <c s="16"/>
      <c s="16"/>
      <c s="16"/>
      <c s="16" t="s">
        <v>105</v>
      </c>
      <c s="16"/>
      <c s="16"/>
      <c s="16"/>
      <c s="16">
        <f>+I15+I42+I54+I72+I87+I90+I102+I108+I117</f>
      </c>
      <c r="P119">
        <f>+P15+P42+P54+P72+P87+P90+P102+P108+P117</f>
      </c>
    </row>
    <row r="121" spans="1:9" ht="12.75" customHeight="1">
      <c r="A121" s="9" t="s">
        <v>106</v>
      </c>
      <c s="9"/>
      <c s="9"/>
      <c s="9"/>
      <c s="9"/>
      <c s="9"/>
      <c s="9"/>
      <c s="9"/>
      <c s="9"/>
    </row>
    <row r="122" spans="1:9" ht="12.75" customHeight="1">
      <c r="A122" s="9"/>
      <c s="9"/>
      <c s="9"/>
      <c s="9"/>
      <c s="9" t="s">
        <v>107</v>
      </c>
      <c s="9"/>
      <c s="9"/>
      <c s="9"/>
      <c s="9"/>
    </row>
    <row r="123" spans="1:16" ht="12.75" customHeight="1">
      <c r="A123" s="16"/>
      <c s="16"/>
      <c s="16"/>
      <c s="16"/>
      <c s="16" t="s">
        <v>108</v>
      </c>
      <c s="16"/>
      <c s="16"/>
      <c s="16"/>
      <c s="16">
        <v>0</v>
      </c>
      <c r="P123">
        <v>0</v>
      </c>
    </row>
    <row r="124" spans="1:9" ht="12.75" customHeight="1">
      <c r="A124" s="16"/>
      <c s="16"/>
      <c s="16"/>
      <c s="16"/>
      <c s="16" t="s">
        <v>109</v>
      </c>
      <c s="16"/>
      <c s="16"/>
      <c s="16"/>
      <c s="16"/>
    </row>
    <row r="125" spans="1:16" ht="12.75" customHeight="1">
      <c r="A125" s="16"/>
      <c s="16"/>
      <c s="16"/>
      <c s="16"/>
      <c s="16" t="s">
        <v>110</v>
      </c>
      <c s="16"/>
      <c s="16"/>
      <c s="16"/>
      <c s="16">
        <v>0</v>
      </c>
      <c r="P125">
        <v>0</v>
      </c>
    </row>
    <row r="126" spans="1:16" ht="12.75" customHeight="1">
      <c r="A126" s="16"/>
      <c s="16"/>
      <c s="16"/>
      <c s="16"/>
      <c s="16" t="s">
        <v>111</v>
      </c>
      <c s="16"/>
      <c s="16"/>
      <c s="16"/>
      <c s="16">
        <f>I123+I125</f>
      </c>
      <c r="P126">
        <f>P123+P125</f>
      </c>
    </row>
    <row r="128" spans="1:16" ht="12.75" customHeight="1">
      <c r="A128" s="16"/>
      <c s="16"/>
      <c s="16"/>
      <c s="16"/>
      <c s="16" t="s">
        <v>111</v>
      </c>
      <c s="16"/>
      <c s="16"/>
      <c s="16"/>
      <c s="16">
        <f>I119+I126</f>
      </c>
      <c r="P128">
        <f>P119+P126</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55.xml><?xml version="1.0" encoding="utf-8"?>
<worksheet xmlns="http://schemas.openxmlformats.org/spreadsheetml/2006/main" xmlns:r="http://schemas.openxmlformats.org/officeDocument/2006/relationships">
  <sheetPr>
    <pageSetUpPr fitToPage="1"/>
  </sheetPr>
  <dimension ref="A1:P95"/>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3116</v>
      </c>
      <c s="5"/>
      <c s="5" t="s">
        <v>3117</v>
      </c>
    </row>
    <row r="6" spans="1:5" ht="12.75" customHeight="1">
      <c r="A6" t="s">
        <v>17</v>
      </c>
      <c r="C6" s="5" t="s">
        <v>3116</v>
      </c>
      <c s="5"/>
      <c s="5" t="s">
        <v>3117</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3118</v>
      </c>
      <c s="7" t="s">
        <v>3119</v>
      </c>
      <c s="7" t="s">
        <v>3120</v>
      </c>
      <c s="7" t="s">
        <v>130</v>
      </c>
      <c s="10">
        <v>1989.687</v>
      </c>
      <c s="14"/>
      <c s="13">
        <f>ROUND((H12*G12),2)</f>
      </c>
      <c r="O12">
        <f>rekapitulace!H8</f>
      </c>
      <c>
        <f>O12/100*I12</f>
      </c>
    </row>
    <row r="13" spans="5:5" ht="114.75">
      <c r="E13" s="15" t="s">
        <v>3121</v>
      </c>
    </row>
    <row r="14" spans="5:5" ht="153">
      <c r="E14" s="15" t="s">
        <v>169</v>
      </c>
    </row>
    <row r="15" spans="1:16" ht="12.75" customHeight="1">
      <c r="A15" s="16"/>
      <c s="16"/>
      <c s="16" t="s">
        <v>45</v>
      </c>
      <c s="16"/>
      <c s="16" t="s">
        <v>44</v>
      </c>
      <c s="16"/>
      <c s="16"/>
      <c s="16"/>
      <c s="16">
        <f>SUM(I12:I14)</f>
      </c>
      <c r="P15">
        <f>ROUND(SUM(P12:P14),2)</f>
      </c>
    </row>
    <row r="17" spans="1:9" ht="12.75" customHeight="1">
      <c r="A17" s="9"/>
      <c s="9"/>
      <c s="9" t="s">
        <v>25</v>
      </c>
      <c s="9"/>
      <c s="9" t="s">
        <v>114</v>
      </c>
      <c s="9"/>
      <c s="11"/>
      <c s="9"/>
      <c s="11"/>
    </row>
    <row r="18" spans="1:16" ht="12.75">
      <c r="A18" s="7">
        <v>2</v>
      </c>
      <c s="7" t="s">
        <v>46</v>
      </c>
      <c s="7" t="s">
        <v>142</v>
      </c>
      <c s="7" t="s">
        <v>58</v>
      </c>
      <c s="7" t="s">
        <v>3122</v>
      </c>
      <c s="7" t="s">
        <v>130</v>
      </c>
      <c s="10">
        <v>5912.766</v>
      </c>
      <c s="14"/>
      <c s="13">
        <f>ROUND((H18*G18),2)</f>
      </c>
      <c r="O18">
        <f>rekapitulace!H8</f>
      </c>
      <c>
        <f>O18/100*I18</f>
      </c>
    </row>
    <row r="19" spans="5:5" ht="76.5">
      <c r="E19" s="15" t="s">
        <v>3123</v>
      </c>
    </row>
    <row r="20" spans="5:5" ht="409.5">
      <c r="E20" s="15" t="s">
        <v>145</v>
      </c>
    </row>
    <row r="21" spans="1:16" ht="12.75">
      <c r="A21" s="7">
        <v>3</v>
      </c>
      <c s="7" t="s">
        <v>46</v>
      </c>
      <c s="7" t="s">
        <v>289</v>
      </c>
      <c s="7" t="s">
        <v>58</v>
      </c>
      <c s="7" t="s">
        <v>3124</v>
      </c>
      <c s="7" t="s">
        <v>130</v>
      </c>
      <c s="10">
        <v>5912.766</v>
      </c>
      <c s="14"/>
      <c s="13">
        <f>ROUND((H21*G21),2)</f>
      </c>
      <c r="O21">
        <f>rekapitulace!H8</f>
      </c>
      <c>
        <f>O21/100*I21</f>
      </c>
    </row>
    <row r="22" spans="5:5" ht="102">
      <c r="E22" s="15" t="s">
        <v>3125</v>
      </c>
    </row>
    <row r="23" spans="5:5" ht="409.5">
      <c r="E23" s="15" t="s">
        <v>176</v>
      </c>
    </row>
    <row r="24" spans="1:16" ht="12.75">
      <c r="A24" s="7">
        <v>4</v>
      </c>
      <c s="7" t="s">
        <v>46</v>
      </c>
      <c s="7" t="s">
        <v>289</v>
      </c>
      <c s="7" t="s">
        <v>3126</v>
      </c>
      <c s="7" t="s">
        <v>3127</v>
      </c>
      <c s="7" t="s">
        <v>130</v>
      </c>
      <c s="10">
        <v>1989.687</v>
      </c>
      <c s="14"/>
      <c s="13">
        <f>ROUND((H24*G24),2)</f>
      </c>
      <c r="O24">
        <f>rekapitulace!H8</f>
      </c>
      <c>
        <f>O24/100*I24</f>
      </c>
    </row>
    <row r="25" spans="5:5" ht="409.5">
      <c r="E25" s="15" t="s">
        <v>3128</v>
      </c>
    </row>
    <row r="26" spans="5:5" ht="409.5">
      <c r="E26" s="15" t="s">
        <v>176</v>
      </c>
    </row>
    <row r="27" spans="1:16" ht="12.75">
      <c r="A27" s="7">
        <v>5</v>
      </c>
      <c s="7" t="s">
        <v>46</v>
      </c>
      <c s="7" t="s">
        <v>146</v>
      </c>
      <c s="7" t="s">
        <v>58</v>
      </c>
      <c s="7" t="s">
        <v>3129</v>
      </c>
      <c s="7" t="s">
        <v>130</v>
      </c>
      <c s="10">
        <v>7902.453</v>
      </c>
      <c s="14"/>
      <c s="13">
        <f>ROUND((H27*G27),2)</f>
      </c>
      <c r="O27">
        <f>rekapitulace!H8</f>
      </c>
      <c>
        <f>O27/100*I27</f>
      </c>
    </row>
    <row r="28" spans="5:5" ht="293.25">
      <c r="E28" s="15" t="s">
        <v>3130</v>
      </c>
    </row>
    <row r="29" spans="5:5" ht="409.5">
      <c r="E29" s="15" t="s">
        <v>149</v>
      </c>
    </row>
    <row r="30" spans="1:16" ht="12.75">
      <c r="A30" s="7">
        <v>6</v>
      </c>
      <c s="7" t="s">
        <v>46</v>
      </c>
      <c s="7" t="s">
        <v>183</v>
      </c>
      <c s="7" t="s">
        <v>58</v>
      </c>
      <c s="7" t="s">
        <v>184</v>
      </c>
      <c s="7" t="s">
        <v>130</v>
      </c>
      <c s="10">
        <v>5912.766</v>
      </c>
      <c s="14"/>
      <c s="13">
        <f>ROUND((H30*G30),2)</f>
      </c>
      <c r="O30">
        <f>rekapitulace!H8</f>
      </c>
      <c>
        <f>O30/100*I30</f>
      </c>
    </row>
    <row r="31" spans="5:5" ht="409.5">
      <c r="E31" s="15" t="s">
        <v>3131</v>
      </c>
    </row>
    <row r="32" spans="5:5" ht="409.5">
      <c r="E32" s="15" t="s">
        <v>186</v>
      </c>
    </row>
    <row r="33" spans="1:16" ht="12.75">
      <c r="A33" s="7">
        <v>7</v>
      </c>
      <c s="7" t="s">
        <v>46</v>
      </c>
      <c s="7" t="s">
        <v>272</v>
      </c>
      <c s="7" t="s">
        <v>58</v>
      </c>
      <c s="7" t="s">
        <v>273</v>
      </c>
      <c s="7" t="s">
        <v>130</v>
      </c>
      <c s="10">
        <v>1450.815</v>
      </c>
      <c s="14"/>
      <c s="13">
        <f>ROUND((H33*G33),2)</f>
      </c>
      <c r="O33">
        <f>rekapitulace!H8</f>
      </c>
      <c>
        <f>O33/100*I33</f>
      </c>
    </row>
    <row r="34" spans="5:5" ht="409.5">
      <c r="E34" s="15" t="s">
        <v>3132</v>
      </c>
    </row>
    <row r="35" spans="5:5" ht="409.5">
      <c r="E35" s="15" t="s">
        <v>275</v>
      </c>
    </row>
    <row r="36" spans="1:16" ht="12.75" customHeight="1">
      <c r="A36" s="16"/>
      <c s="16"/>
      <c s="16" t="s">
        <v>25</v>
      </c>
      <c s="16"/>
      <c s="16" t="s">
        <v>114</v>
      </c>
      <c s="16"/>
      <c s="16"/>
      <c s="16"/>
      <c s="16">
        <f>SUM(I18:I35)</f>
      </c>
      <c r="P36">
        <f>ROUND(SUM(P18:P35),2)</f>
      </c>
    </row>
    <row r="38" spans="1:9" ht="12.75" customHeight="1">
      <c r="A38" s="9"/>
      <c s="9"/>
      <c s="9" t="s">
        <v>38</v>
      </c>
      <c s="9"/>
      <c s="9" t="s">
        <v>192</v>
      </c>
      <c s="9"/>
      <c s="11"/>
      <c s="9"/>
      <c s="11"/>
    </row>
    <row r="39" spans="1:16" ht="12.75">
      <c r="A39" s="7">
        <v>8</v>
      </c>
      <c s="7" t="s">
        <v>46</v>
      </c>
      <c s="7" t="s">
        <v>488</v>
      </c>
      <c s="7" t="s">
        <v>58</v>
      </c>
      <c s="7" t="s">
        <v>3133</v>
      </c>
      <c s="7" t="s">
        <v>130</v>
      </c>
      <c s="10">
        <v>218.799</v>
      </c>
      <c s="14"/>
      <c s="13">
        <f>ROUND((H39*G39),2)</f>
      </c>
      <c r="O39">
        <f>rekapitulace!H8</f>
      </c>
      <c>
        <f>O39/100*I39</f>
      </c>
    </row>
    <row r="40" spans="5:5" ht="318.75">
      <c r="E40" s="15" t="s">
        <v>3134</v>
      </c>
    </row>
    <row r="41" spans="5:5" ht="306">
      <c r="E41" s="15" t="s">
        <v>463</v>
      </c>
    </row>
    <row r="42" spans="1:16" ht="12.75" customHeight="1">
      <c r="A42" s="16"/>
      <c s="16"/>
      <c s="16" t="s">
        <v>38</v>
      </c>
      <c s="16"/>
      <c s="16" t="s">
        <v>192</v>
      </c>
      <c s="16"/>
      <c s="16"/>
      <c s="16"/>
      <c s="16">
        <f>SUM(I39:I41)</f>
      </c>
      <c r="P42">
        <f>ROUND(SUM(P39:P41),2)</f>
      </c>
    </row>
    <row r="44" spans="1:9" ht="12.75" customHeight="1">
      <c r="A44" s="9"/>
      <c s="9"/>
      <c s="9" t="s">
        <v>42</v>
      </c>
      <c s="9"/>
      <c s="9" t="s">
        <v>200</v>
      </c>
      <c s="9"/>
      <c s="11"/>
      <c s="9"/>
      <c s="11"/>
    </row>
    <row r="45" spans="1:16" ht="12.75">
      <c r="A45" s="7">
        <v>9</v>
      </c>
      <c s="7" t="s">
        <v>46</v>
      </c>
      <c s="7" t="s">
        <v>946</v>
      </c>
      <c s="7" t="s">
        <v>58</v>
      </c>
      <c s="7" t="s">
        <v>3135</v>
      </c>
      <c s="7" t="s">
        <v>207</v>
      </c>
      <c s="10">
        <v>394.49</v>
      </c>
      <c s="14"/>
      <c s="13">
        <f>ROUND((H45*G45),2)</f>
      </c>
      <c r="O45">
        <f>rekapitulace!H8</f>
      </c>
      <c>
        <f>O45/100*I45</f>
      </c>
    </row>
    <row r="46" spans="5:5" ht="51">
      <c r="E46" s="15" t="s">
        <v>3136</v>
      </c>
    </row>
    <row r="47" spans="5:5" ht="409.5">
      <c r="E47" s="15" t="s">
        <v>1342</v>
      </c>
    </row>
    <row r="48" spans="1:16" ht="12.75">
      <c r="A48" s="7">
        <v>10</v>
      </c>
      <c s="7" t="s">
        <v>46</v>
      </c>
      <c s="7" t="s">
        <v>589</v>
      </c>
      <c s="7" t="s">
        <v>58</v>
      </c>
      <c s="7" t="s">
        <v>3137</v>
      </c>
      <c s="7" t="s">
        <v>207</v>
      </c>
      <c s="10">
        <v>573.11</v>
      </c>
      <c s="14"/>
      <c s="13">
        <f>ROUND((H48*G48),2)</f>
      </c>
      <c r="O48">
        <f>rekapitulace!H8</f>
      </c>
      <c>
        <f>O48/100*I48</f>
      </c>
    </row>
    <row r="49" spans="5:5" ht="51">
      <c r="E49" s="15" t="s">
        <v>3138</v>
      </c>
    </row>
    <row r="50" spans="5:5" ht="409.5">
      <c r="E50" s="15" t="s">
        <v>1342</v>
      </c>
    </row>
    <row r="51" spans="1:16" ht="12.75">
      <c r="A51" s="7">
        <v>11</v>
      </c>
      <c s="7" t="s">
        <v>46</v>
      </c>
      <c s="7" t="s">
        <v>2809</v>
      </c>
      <c s="7" t="s">
        <v>58</v>
      </c>
      <c s="7" t="s">
        <v>3139</v>
      </c>
      <c s="7" t="s">
        <v>207</v>
      </c>
      <c s="10">
        <v>249.2</v>
      </c>
      <c s="14"/>
      <c s="13">
        <f>ROUND((H51*G51),2)</f>
      </c>
      <c r="O51">
        <f>rekapitulace!H8</f>
      </c>
      <c>
        <f>O51/100*I51</f>
      </c>
    </row>
    <row r="52" spans="5:5" ht="38.25">
      <c r="E52" s="15" t="s">
        <v>3140</v>
      </c>
    </row>
    <row r="53" spans="5:5" ht="409.5">
      <c r="E53" s="15" t="s">
        <v>1342</v>
      </c>
    </row>
    <row r="54" spans="1:16" ht="12.75">
      <c r="A54" s="7">
        <v>12</v>
      </c>
      <c s="7" t="s">
        <v>46</v>
      </c>
      <c s="7" t="s">
        <v>949</v>
      </c>
      <c s="7" t="s">
        <v>58</v>
      </c>
      <c s="7" t="s">
        <v>3141</v>
      </c>
      <c s="7" t="s">
        <v>207</v>
      </c>
      <c s="10">
        <v>336.53</v>
      </c>
      <c s="14"/>
      <c s="13">
        <f>ROUND((H54*G54),2)</f>
      </c>
      <c r="O54">
        <f>rekapitulace!H8</f>
      </c>
      <c>
        <f>O54/100*I54</f>
      </c>
    </row>
    <row r="55" spans="5:5" ht="51">
      <c r="E55" s="15" t="s">
        <v>3142</v>
      </c>
    </row>
    <row r="56" spans="5:5" ht="409.5">
      <c r="E56" s="15" t="s">
        <v>1342</v>
      </c>
    </row>
    <row r="57" spans="1:16" ht="12.75">
      <c r="A57" s="7">
        <v>13</v>
      </c>
      <c s="7" t="s">
        <v>46</v>
      </c>
      <c s="7" t="s">
        <v>3143</v>
      </c>
      <c s="7" t="s">
        <v>58</v>
      </c>
      <c s="7" t="s">
        <v>3144</v>
      </c>
      <c s="7" t="s">
        <v>73</v>
      </c>
      <c s="10">
        <v>9</v>
      </c>
      <c s="14"/>
      <c s="13">
        <f>ROUND((H57*G57),2)</f>
      </c>
      <c r="O57">
        <f>rekapitulace!H8</f>
      </c>
      <c>
        <f>O57/100*I57</f>
      </c>
    </row>
    <row r="58" spans="5:5" ht="51">
      <c r="E58" s="15" t="s">
        <v>3145</v>
      </c>
    </row>
    <row r="59" spans="5:5" ht="409.5">
      <c r="E59" s="15" t="s">
        <v>203</v>
      </c>
    </row>
    <row r="60" spans="1:16" ht="12.75">
      <c r="A60" s="7">
        <v>14</v>
      </c>
      <c s="7" t="s">
        <v>46</v>
      </c>
      <c s="7" t="s">
        <v>592</v>
      </c>
      <c s="7" t="s">
        <v>58</v>
      </c>
      <c s="7" t="s">
        <v>3146</v>
      </c>
      <c s="7" t="s">
        <v>73</v>
      </c>
      <c s="10">
        <v>14</v>
      </c>
      <c s="14"/>
      <c s="13">
        <f>ROUND((H60*G60),2)</f>
      </c>
      <c r="O60">
        <f>rekapitulace!H8</f>
      </c>
      <c>
        <f>O60/100*I60</f>
      </c>
    </row>
    <row r="61" spans="5:5" ht="51">
      <c r="E61" s="15" t="s">
        <v>3147</v>
      </c>
    </row>
    <row r="62" spans="5:5" ht="409.5">
      <c r="E62" s="15" t="s">
        <v>203</v>
      </c>
    </row>
    <row r="63" spans="1:16" ht="12.75">
      <c r="A63" s="7">
        <v>15</v>
      </c>
      <c s="7" t="s">
        <v>46</v>
      </c>
      <c s="7" t="s">
        <v>3148</v>
      </c>
      <c s="7" t="s">
        <v>58</v>
      </c>
      <c s="7" t="s">
        <v>3149</v>
      </c>
      <c s="7" t="s">
        <v>73</v>
      </c>
      <c s="10">
        <v>5</v>
      </c>
      <c s="14"/>
      <c s="13">
        <f>ROUND((H63*G63),2)</f>
      </c>
      <c r="O63">
        <f>rekapitulace!H8</f>
      </c>
      <c>
        <f>O63/100*I63</f>
      </c>
    </row>
    <row r="64" spans="5:5" ht="51">
      <c r="E64" s="15" t="s">
        <v>3150</v>
      </c>
    </row>
    <row r="65" spans="5:5" ht="409.5">
      <c r="E65" s="15" t="s">
        <v>203</v>
      </c>
    </row>
    <row r="66" spans="1:16" ht="12.75">
      <c r="A66" s="7">
        <v>16</v>
      </c>
      <c s="7" t="s">
        <v>46</v>
      </c>
      <c s="7" t="s">
        <v>962</v>
      </c>
      <c s="7" t="s">
        <v>58</v>
      </c>
      <c s="7" t="s">
        <v>3151</v>
      </c>
      <c s="7" t="s">
        <v>73</v>
      </c>
      <c s="10">
        <v>14</v>
      </c>
      <c s="14"/>
      <c s="13">
        <f>ROUND((H66*G66),2)</f>
      </c>
      <c r="O66">
        <f>rekapitulace!H8</f>
      </c>
      <c>
        <f>O66/100*I66</f>
      </c>
    </row>
    <row r="67" spans="5:5" ht="51">
      <c r="E67" s="15" t="s">
        <v>3147</v>
      </c>
    </row>
    <row r="68" spans="5:5" ht="409.5">
      <c r="E68" s="15" t="s">
        <v>203</v>
      </c>
    </row>
    <row r="69" spans="1:16" ht="12.75">
      <c r="A69" s="7">
        <v>17</v>
      </c>
      <c s="7" t="s">
        <v>46</v>
      </c>
      <c s="7" t="s">
        <v>3152</v>
      </c>
      <c s="7" t="s">
        <v>58</v>
      </c>
      <c s="7" t="s">
        <v>3153</v>
      </c>
      <c s="7" t="s">
        <v>73</v>
      </c>
      <c s="10">
        <v>1</v>
      </c>
      <c s="14"/>
      <c s="13">
        <f>ROUND((H69*G69),2)</f>
      </c>
      <c r="O69">
        <f>rekapitulace!H6</f>
      </c>
      <c>
        <f>O69/100*I69</f>
      </c>
    </row>
    <row r="70" spans="5:5" ht="25.5">
      <c r="E70" s="15" t="s">
        <v>50</v>
      </c>
    </row>
    <row r="71" spans="5:5" ht="409.5">
      <c r="E71" s="15" t="s">
        <v>3154</v>
      </c>
    </row>
    <row r="72" spans="1:16" ht="12.75">
      <c r="A72" s="7">
        <v>18</v>
      </c>
      <c s="7" t="s">
        <v>46</v>
      </c>
      <c s="7" t="s">
        <v>3155</v>
      </c>
      <c s="7" t="s">
        <v>58</v>
      </c>
      <c s="7" t="s">
        <v>3156</v>
      </c>
      <c s="7" t="s">
        <v>207</v>
      </c>
      <c s="10">
        <v>394.49</v>
      </c>
      <c s="14"/>
      <c s="13">
        <f>ROUND((H72*G72),2)</f>
      </c>
      <c r="O72">
        <f>rekapitulace!H8</f>
      </c>
      <c>
        <f>O72/100*I72</f>
      </c>
    </row>
    <row r="73" spans="5:5" ht="51">
      <c r="E73" s="15" t="s">
        <v>3136</v>
      </c>
    </row>
    <row r="74" spans="5:5" ht="409.5">
      <c r="E74" s="15" t="s">
        <v>3157</v>
      </c>
    </row>
    <row r="75" spans="1:16" ht="12.75">
      <c r="A75" s="7">
        <v>19</v>
      </c>
      <c s="7" t="s">
        <v>46</v>
      </c>
      <c s="7" t="s">
        <v>632</v>
      </c>
      <c s="7" t="s">
        <v>58</v>
      </c>
      <c s="7" t="s">
        <v>3158</v>
      </c>
      <c s="7" t="s">
        <v>207</v>
      </c>
      <c s="10">
        <v>573.11</v>
      </c>
      <c s="14"/>
      <c s="13">
        <f>ROUND((H75*G75),2)</f>
      </c>
      <c r="O75">
        <f>rekapitulace!H8</f>
      </c>
      <c>
        <f>O75/100*I75</f>
      </c>
    </row>
    <row r="76" spans="5:5" ht="51">
      <c r="E76" s="15" t="s">
        <v>3138</v>
      </c>
    </row>
    <row r="77" spans="5:5" ht="409.5">
      <c r="E77" s="15" t="s">
        <v>3157</v>
      </c>
    </row>
    <row r="78" spans="1:16" ht="12.75">
      <c r="A78" s="7">
        <v>20</v>
      </c>
      <c s="7" t="s">
        <v>46</v>
      </c>
      <c s="7" t="s">
        <v>986</v>
      </c>
      <c s="7" t="s">
        <v>58</v>
      </c>
      <c s="7" t="s">
        <v>3159</v>
      </c>
      <c s="7" t="s">
        <v>207</v>
      </c>
      <c s="10">
        <v>585.73</v>
      </c>
      <c s="14"/>
      <c s="13">
        <f>ROUND((H78*G78),2)</f>
      </c>
      <c r="O78">
        <f>rekapitulace!H8</f>
      </c>
      <c>
        <f>O78/100*I78</f>
      </c>
    </row>
    <row r="79" spans="5:5" ht="63.75">
      <c r="E79" s="15" t="s">
        <v>3160</v>
      </c>
    </row>
    <row r="80" spans="5:5" ht="409.5">
      <c r="E80" s="15" t="s">
        <v>3157</v>
      </c>
    </row>
    <row r="81" spans="1:16" ht="12.75">
      <c r="A81" s="7">
        <v>21</v>
      </c>
      <c s="7" t="s">
        <v>46</v>
      </c>
      <c s="7" t="s">
        <v>635</v>
      </c>
      <c s="7" t="s">
        <v>58</v>
      </c>
      <c s="7" t="s">
        <v>3161</v>
      </c>
      <c s="7" t="s">
        <v>207</v>
      </c>
      <c s="10">
        <v>1553.33</v>
      </c>
      <c s="14"/>
      <c s="13">
        <f>ROUND((H81*G81),2)</f>
      </c>
      <c r="O81">
        <f>rekapitulace!H8</f>
      </c>
      <c>
        <f>O81/100*I81</f>
      </c>
    </row>
    <row r="82" spans="5:5" ht="127.5">
      <c r="E82" s="15" t="s">
        <v>3162</v>
      </c>
    </row>
    <row r="83" spans="5:5" ht="216.75">
      <c r="E83" s="15" t="s">
        <v>637</v>
      </c>
    </row>
    <row r="84" spans="1:16" ht="12.75" customHeight="1">
      <c r="A84" s="16"/>
      <c s="16"/>
      <c s="16" t="s">
        <v>42</v>
      </c>
      <c s="16"/>
      <c s="16" t="s">
        <v>200</v>
      </c>
      <c s="16"/>
      <c s="16"/>
      <c s="16"/>
      <c s="16">
        <f>SUM(I45:I83)</f>
      </c>
      <c r="P84">
        <f>ROUND(SUM(P45:P83),2)</f>
      </c>
    </row>
    <row r="86" spans="1:16" ht="12.75" customHeight="1">
      <c r="A86" s="16"/>
      <c s="16"/>
      <c s="16"/>
      <c s="16"/>
      <c s="16" t="s">
        <v>105</v>
      </c>
      <c s="16"/>
      <c s="16"/>
      <c s="16"/>
      <c s="16">
        <f>+I15+I36+I42+I84</f>
      </c>
      <c r="P86">
        <f>+P15+P36+P42+P84</f>
      </c>
    </row>
    <row r="88" spans="1:9" ht="12.75" customHeight="1">
      <c r="A88" s="9" t="s">
        <v>106</v>
      </c>
      <c s="9"/>
      <c s="9"/>
      <c s="9"/>
      <c s="9"/>
      <c s="9"/>
      <c s="9"/>
      <c s="9"/>
      <c s="9"/>
    </row>
    <row r="89" spans="1:9" ht="12.75" customHeight="1">
      <c r="A89" s="9"/>
      <c s="9"/>
      <c s="9"/>
      <c s="9"/>
      <c s="9" t="s">
        <v>107</v>
      </c>
      <c s="9"/>
      <c s="9"/>
      <c s="9"/>
      <c s="9"/>
    </row>
    <row r="90" spans="1:16" ht="12.75" customHeight="1">
      <c r="A90" s="16"/>
      <c s="16"/>
      <c s="16"/>
      <c s="16"/>
      <c s="16" t="s">
        <v>108</v>
      </c>
      <c s="16"/>
      <c s="16"/>
      <c s="16"/>
      <c s="16">
        <v>0</v>
      </c>
      <c r="P90">
        <v>0</v>
      </c>
    </row>
    <row r="91" spans="1:9" ht="12.75" customHeight="1">
      <c r="A91" s="16"/>
      <c s="16"/>
      <c s="16"/>
      <c s="16"/>
      <c s="16" t="s">
        <v>109</v>
      </c>
      <c s="16"/>
      <c s="16"/>
      <c s="16"/>
      <c s="16"/>
    </row>
    <row r="92" spans="1:16" ht="12.75" customHeight="1">
      <c r="A92" s="16"/>
      <c s="16"/>
      <c s="16"/>
      <c s="16"/>
      <c s="16" t="s">
        <v>110</v>
      </c>
      <c s="16"/>
      <c s="16"/>
      <c s="16"/>
      <c s="16">
        <v>0</v>
      </c>
      <c r="P92">
        <v>0</v>
      </c>
    </row>
    <row r="93" spans="1:16" ht="12.75" customHeight="1">
      <c r="A93" s="16"/>
      <c s="16"/>
      <c s="16"/>
      <c s="16"/>
      <c s="16" t="s">
        <v>111</v>
      </c>
      <c s="16"/>
      <c s="16"/>
      <c s="16"/>
      <c s="16">
        <f>I90+I92</f>
      </c>
      <c r="P93">
        <f>P90+P92</f>
      </c>
    </row>
    <row r="95" spans="1:16" ht="12.75" customHeight="1">
      <c r="A95" s="16"/>
      <c s="16"/>
      <c s="16"/>
      <c s="16"/>
      <c s="16" t="s">
        <v>111</v>
      </c>
      <c s="16"/>
      <c s="16"/>
      <c s="16"/>
      <c s="16">
        <f>I86+I93</f>
      </c>
      <c r="P95">
        <f>P86+P93</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56.xml><?xml version="1.0" encoding="utf-8"?>
<worksheet xmlns="http://schemas.openxmlformats.org/spreadsheetml/2006/main" xmlns:r="http://schemas.openxmlformats.org/officeDocument/2006/relationships">
  <sheetPr>
    <pageSetUpPr fitToPage="1"/>
  </sheetPr>
  <dimension ref="A1:P89"/>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3163</v>
      </c>
      <c s="5"/>
      <c s="5" t="s">
        <v>3164</v>
      </c>
    </row>
    <row r="6" spans="1:5" ht="12.75" customHeight="1">
      <c r="A6" t="s">
        <v>17</v>
      </c>
      <c r="C6" s="5" t="s">
        <v>3163</v>
      </c>
      <c s="5"/>
      <c s="5" t="s">
        <v>3164</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3118</v>
      </c>
      <c s="7" t="s">
        <v>3119</v>
      </c>
      <c s="7" t="s">
        <v>3120</v>
      </c>
      <c s="7" t="s">
        <v>130</v>
      </c>
      <c s="10">
        <v>616.446</v>
      </c>
      <c s="14"/>
      <c s="13">
        <f>ROUND((H12*G12),2)</f>
      </c>
      <c r="O12">
        <f>rekapitulace!H8</f>
      </c>
      <c>
        <f>O12/100*I12</f>
      </c>
    </row>
    <row r="13" spans="5:5" ht="102">
      <c r="E13" s="15" t="s">
        <v>3165</v>
      </c>
    </row>
    <row r="14" spans="5:5" ht="153">
      <c r="E14" s="15" t="s">
        <v>169</v>
      </c>
    </row>
    <row r="15" spans="1:16" ht="12.75" customHeight="1">
      <c r="A15" s="16"/>
      <c s="16"/>
      <c s="16" t="s">
        <v>45</v>
      </c>
      <c s="16"/>
      <c s="16" t="s">
        <v>44</v>
      </c>
      <c s="16"/>
      <c s="16"/>
      <c s="16"/>
      <c s="16">
        <f>SUM(I12:I14)</f>
      </c>
      <c r="P15">
        <f>ROUND(SUM(P12:P14),2)</f>
      </c>
    </row>
    <row r="17" spans="1:9" ht="12.75" customHeight="1">
      <c r="A17" s="9"/>
      <c s="9"/>
      <c s="9" t="s">
        <v>25</v>
      </c>
      <c s="9"/>
      <c s="9" t="s">
        <v>114</v>
      </c>
      <c s="9"/>
      <c s="11"/>
      <c s="9"/>
      <c s="11"/>
    </row>
    <row r="18" spans="1:16" ht="12.75">
      <c r="A18" s="7">
        <v>2</v>
      </c>
      <c s="7" t="s">
        <v>46</v>
      </c>
      <c s="7" t="s">
        <v>142</v>
      </c>
      <c s="7" t="s">
        <v>58</v>
      </c>
      <c s="7" t="s">
        <v>3166</v>
      </c>
      <c s="7" t="s">
        <v>130</v>
      </c>
      <c s="10">
        <v>674.224</v>
      </c>
      <c s="14"/>
      <c s="13">
        <f>ROUND((H18*G18),2)</f>
      </c>
      <c r="O18">
        <f>rekapitulace!H8</f>
      </c>
      <c>
        <f>O18/100*I18</f>
      </c>
    </row>
    <row r="19" spans="5:5" ht="63.75">
      <c r="E19" s="15" t="s">
        <v>3167</v>
      </c>
    </row>
    <row r="20" spans="5:5" ht="409.5">
      <c r="E20" s="15" t="s">
        <v>145</v>
      </c>
    </row>
    <row r="21" spans="1:16" ht="12.75">
      <c r="A21" s="7">
        <v>3</v>
      </c>
      <c s="7" t="s">
        <v>46</v>
      </c>
      <c s="7" t="s">
        <v>289</v>
      </c>
      <c s="7" t="s">
        <v>58</v>
      </c>
      <c s="7" t="s">
        <v>3168</v>
      </c>
      <c s="7" t="s">
        <v>130</v>
      </c>
      <c s="10">
        <v>674.224</v>
      </c>
      <c s="14"/>
      <c s="13">
        <f>ROUND((H21*G21),2)</f>
      </c>
      <c r="O21">
        <f>rekapitulace!H8</f>
      </c>
      <c>
        <f>O21/100*I21</f>
      </c>
    </row>
    <row r="22" spans="5:5" ht="89.25">
      <c r="E22" s="15" t="s">
        <v>3169</v>
      </c>
    </row>
    <row r="23" spans="5:5" ht="409.5">
      <c r="E23" s="15" t="s">
        <v>176</v>
      </c>
    </row>
    <row r="24" spans="1:16" ht="12.75">
      <c r="A24" s="7">
        <v>4</v>
      </c>
      <c s="7" t="s">
        <v>46</v>
      </c>
      <c s="7" t="s">
        <v>289</v>
      </c>
      <c s="7" t="s">
        <v>3126</v>
      </c>
      <c s="7" t="s">
        <v>3127</v>
      </c>
      <c s="7" t="s">
        <v>130</v>
      </c>
      <c s="10">
        <v>616.446</v>
      </c>
      <c s="14"/>
      <c s="13">
        <f>ROUND((H24*G24),2)</f>
      </c>
      <c r="O24">
        <f>rekapitulace!H8</f>
      </c>
      <c>
        <f>O24/100*I24</f>
      </c>
    </row>
    <row r="25" spans="5:5" ht="409.5">
      <c r="E25" s="15" t="s">
        <v>3170</v>
      </c>
    </row>
    <row r="26" spans="5:5" ht="409.5">
      <c r="E26" s="15" t="s">
        <v>176</v>
      </c>
    </row>
    <row r="27" spans="1:16" ht="12.75">
      <c r="A27" s="7">
        <v>5</v>
      </c>
      <c s="7" t="s">
        <v>46</v>
      </c>
      <c s="7" t="s">
        <v>146</v>
      </c>
      <c s="7" t="s">
        <v>58</v>
      </c>
      <c s="7" t="s">
        <v>3129</v>
      </c>
      <c s="7" t="s">
        <v>130</v>
      </c>
      <c s="10">
        <v>1290.67</v>
      </c>
      <c s="14"/>
      <c s="13">
        <f>ROUND((H27*G27),2)</f>
      </c>
      <c r="O27">
        <f>rekapitulace!H8</f>
      </c>
      <c>
        <f>O27/100*I27</f>
      </c>
    </row>
    <row r="28" spans="5:5" ht="267.75">
      <c r="E28" s="15" t="s">
        <v>3171</v>
      </c>
    </row>
    <row r="29" spans="5:5" ht="409.5">
      <c r="E29" s="15" t="s">
        <v>149</v>
      </c>
    </row>
    <row r="30" spans="1:16" ht="12.75">
      <c r="A30" s="7">
        <v>6</v>
      </c>
      <c s="7" t="s">
        <v>46</v>
      </c>
      <c s="7" t="s">
        <v>183</v>
      </c>
      <c s="7" t="s">
        <v>58</v>
      </c>
      <c s="7" t="s">
        <v>184</v>
      </c>
      <c s="7" t="s">
        <v>130</v>
      </c>
      <c s="10">
        <v>674.224</v>
      </c>
      <c s="14"/>
      <c s="13">
        <f>ROUND((H30*G30),2)</f>
      </c>
      <c r="O30">
        <f>rekapitulace!H8</f>
      </c>
      <c>
        <f>O30/100*I30</f>
      </c>
    </row>
    <row r="31" spans="5:5" ht="409.5">
      <c r="E31" s="15" t="s">
        <v>3172</v>
      </c>
    </row>
    <row r="32" spans="5:5" ht="409.5">
      <c r="E32" s="15" t="s">
        <v>186</v>
      </c>
    </row>
    <row r="33" spans="1:16" ht="12.75">
      <c r="A33" s="7">
        <v>7</v>
      </c>
      <c s="7" t="s">
        <v>46</v>
      </c>
      <c s="7" t="s">
        <v>272</v>
      </c>
      <c s="7" t="s">
        <v>58</v>
      </c>
      <c s="7" t="s">
        <v>273</v>
      </c>
      <c s="7" t="s">
        <v>130</v>
      </c>
      <c s="10">
        <v>460.364</v>
      </c>
      <c s="14"/>
      <c s="13">
        <f>ROUND((H33*G33),2)</f>
      </c>
      <c r="O33">
        <f>rekapitulace!H8</f>
      </c>
      <c>
        <f>O33/100*I33</f>
      </c>
    </row>
    <row r="34" spans="5:5" ht="409.5">
      <c r="E34" s="15" t="s">
        <v>3173</v>
      </c>
    </row>
    <row r="35" spans="5:5" ht="409.5">
      <c r="E35" s="15" t="s">
        <v>275</v>
      </c>
    </row>
    <row r="36" spans="1:16" ht="12.75" customHeight="1">
      <c r="A36" s="16"/>
      <c s="16"/>
      <c s="16" t="s">
        <v>25</v>
      </c>
      <c s="16"/>
      <c s="16" t="s">
        <v>114</v>
      </c>
      <c s="16"/>
      <c s="16"/>
      <c s="16"/>
      <c s="16">
        <f>SUM(I18:I35)</f>
      </c>
      <c r="P36">
        <f>ROUND(SUM(P18:P35),2)</f>
      </c>
    </row>
    <row r="38" spans="1:9" ht="12.75" customHeight="1">
      <c r="A38" s="9"/>
      <c s="9"/>
      <c s="9" t="s">
        <v>38</v>
      </c>
      <c s="9"/>
      <c s="9" t="s">
        <v>192</v>
      </c>
      <c s="9"/>
      <c s="11"/>
      <c s="9"/>
      <c s="11"/>
    </row>
    <row r="39" spans="1:16" ht="12.75">
      <c r="A39" s="7">
        <v>8</v>
      </c>
      <c s="7" t="s">
        <v>46</v>
      </c>
      <c s="7" t="s">
        <v>488</v>
      </c>
      <c s="7" t="s">
        <v>58</v>
      </c>
      <c s="7" t="s">
        <v>3133</v>
      </c>
      <c s="7" t="s">
        <v>130</v>
      </c>
      <c s="10">
        <v>73.271</v>
      </c>
      <c s="14"/>
      <c s="13">
        <f>ROUND((H39*G39),2)</f>
      </c>
      <c r="O39">
        <f>rekapitulace!H8</f>
      </c>
      <c>
        <f>O39/100*I39</f>
      </c>
    </row>
    <row r="40" spans="5:5" ht="255">
      <c r="E40" s="15" t="s">
        <v>3174</v>
      </c>
    </row>
    <row r="41" spans="5:5" ht="306">
      <c r="E41" s="15" t="s">
        <v>463</v>
      </c>
    </row>
    <row r="42" spans="1:16" ht="12.75" customHeight="1">
      <c r="A42" s="16"/>
      <c s="16"/>
      <c s="16" t="s">
        <v>38</v>
      </c>
      <c s="16"/>
      <c s="16" t="s">
        <v>192</v>
      </c>
      <c s="16"/>
      <c s="16"/>
      <c s="16"/>
      <c s="16">
        <f>SUM(I39:I41)</f>
      </c>
      <c r="P42">
        <f>ROUND(SUM(P39:P41),2)</f>
      </c>
    </row>
    <row r="44" spans="1:9" ht="12.75" customHeight="1">
      <c r="A44" s="9"/>
      <c s="9"/>
      <c s="9" t="s">
        <v>42</v>
      </c>
      <c s="9"/>
      <c s="9" t="s">
        <v>200</v>
      </c>
      <c s="9"/>
      <c s="11"/>
      <c s="9"/>
      <c s="11"/>
    </row>
    <row r="45" spans="1:16" ht="12.75">
      <c r="A45" s="7">
        <v>9</v>
      </c>
      <c s="7" t="s">
        <v>46</v>
      </c>
      <c s="7" t="s">
        <v>946</v>
      </c>
      <c s="7" t="s">
        <v>58</v>
      </c>
      <c s="7" t="s">
        <v>3135</v>
      </c>
      <c s="7" t="s">
        <v>207</v>
      </c>
      <c s="10">
        <v>147.02</v>
      </c>
      <c s="14"/>
      <c s="13">
        <f>ROUND((H45*G45),2)</f>
      </c>
      <c r="O45">
        <f>rekapitulace!H8</f>
      </c>
      <c>
        <f>O45/100*I45</f>
      </c>
    </row>
    <row r="46" spans="5:5" ht="51">
      <c r="E46" s="15" t="s">
        <v>3175</v>
      </c>
    </row>
    <row r="47" spans="5:5" ht="409.5">
      <c r="E47" s="15" t="s">
        <v>1342</v>
      </c>
    </row>
    <row r="48" spans="1:16" ht="12.75">
      <c r="A48" s="7">
        <v>10</v>
      </c>
      <c s="7" t="s">
        <v>46</v>
      </c>
      <c s="7" t="s">
        <v>589</v>
      </c>
      <c s="7" t="s">
        <v>58</v>
      </c>
      <c s="7" t="s">
        <v>3137</v>
      </c>
      <c s="7" t="s">
        <v>207</v>
      </c>
      <c s="10">
        <v>347.19</v>
      </c>
      <c s="14"/>
      <c s="13">
        <f>ROUND((H48*G48),2)</f>
      </c>
      <c r="O48">
        <f>rekapitulace!H8</f>
      </c>
      <c>
        <f>O48/100*I48</f>
      </c>
    </row>
    <row r="49" spans="5:5" ht="51">
      <c r="E49" s="15" t="s">
        <v>3176</v>
      </c>
    </row>
    <row r="50" spans="5:5" ht="409.5">
      <c r="E50" s="15" t="s">
        <v>1342</v>
      </c>
    </row>
    <row r="51" spans="1:16" ht="12.75">
      <c r="A51" s="7">
        <v>11</v>
      </c>
      <c s="7" t="s">
        <v>46</v>
      </c>
      <c s="7" t="s">
        <v>2809</v>
      </c>
      <c s="7" t="s">
        <v>58</v>
      </c>
      <c s="7" t="s">
        <v>3139</v>
      </c>
      <c s="7" t="s">
        <v>207</v>
      </c>
      <c s="10">
        <v>46.81</v>
      </c>
      <c s="14"/>
      <c s="13">
        <f>ROUND((H51*G51),2)</f>
      </c>
      <c r="O51">
        <f>rekapitulace!H8</f>
      </c>
      <c>
        <f>O51/100*I51</f>
      </c>
    </row>
    <row r="52" spans="5:5" ht="51">
      <c r="E52" s="15" t="s">
        <v>3177</v>
      </c>
    </row>
    <row r="53" spans="5:5" ht="409.5">
      <c r="E53" s="15" t="s">
        <v>1342</v>
      </c>
    </row>
    <row r="54" spans="1:16" ht="12.75">
      <c r="A54" s="7">
        <v>12</v>
      </c>
      <c s="7" t="s">
        <v>46</v>
      </c>
      <c s="7" t="s">
        <v>3143</v>
      </c>
      <c s="7" t="s">
        <v>58</v>
      </c>
      <c s="7" t="s">
        <v>3178</v>
      </c>
      <c s="7" t="s">
        <v>73</v>
      </c>
      <c s="10">
        <v>4</v>
      </c>
      <c s="14"/>
      <c s="13">
        <f>ROUND((H54*G54),2)</f>
      </c>
      <c r="O54">
        <f>rekapitulace!H8</f>
      </c>
      <c>
        <f>O54/100*I54</f>
      </c>
    </row>
    <row r="55" spans="5:5" ht="51">
      <c r="E55" s="15" t="s">
        <v>3179</v>
      </c>
    </row>
    <row r="56" spans="5:5" ht="409.5">
      <c r="E56" s="15" t="s">
        <v>203</v>
      </c>
    </row>
    <row r="57" spans="1:16" ht="12.75">
      <c r="A57" s="7">
        <v>13</v>
      </c>
      <c s="7" t="s">
        <v>46</v>
      </c>
      <c s="7" t="s">
        <v>592</v>
      </c>
      <c s="7" t="s">
        <v>58</v>
      </c>
      <c s="7" t="s">
        <v>3146</v>
      </c>
      <c s="7" t="s">
        <v>73</v>
      </c>
      <c s="10">
        <v>8</v>
      </c>
      <c s="14"/>
      <c s="13">
        <f>ROUND((H57*G57),2)</f>
      </c>
      <c r="O57">
        <f>rekapitulace!H8</f>
      </c>
      <c>
        <f>O57/100*I57</f>
      </c>
    </row>
    <row r="58" spans="5:5" ht="51">
      <c r="E58" s="15" t="s">
        <v>3180</v>
      </c>
    </row>
    <row r="59" spans="5:5" ht="409.5">
      <c r="E59" s="15" t="s">
        <v>203</v>
      </c>
    </row>
    <row r="60" spans="1:16" ht="12.75">
      <c r="A60" s="7">
        <v>14</v>
      </c>
      <c s="7" t="s">
        <v>46</v>
      </c>
      <c s="7" t="s">
        <v>3148</v>
      </c>
      <c s="7" t="s">
        <v>58</v>
      </c>
      <c s="7" t="s">
        <v>3181</v>
      </c>
      <c s="7" t="s">
        <v>73</v>
      </c>
      <c s="10">
        <v>3</v>
      </c>
      <c s="14"/>
      <c s="13">
        <f>ROUND((H60*G60),2)</f>
      </c>
      <c r="O60">
        <f>rekapitulace!H8</f>
      </c>
      <c>
        <f>O60/100*I60</f>
      </c>
    </row>
    <row r="61" spans="5:5" ht="51">
      <c r="E61" s="15" t="s">
        <v>3182</v>
      </c>
    </row>
    <row r="62" spans="5:5" ht="409.5">
      <c r="E62" s="15" t="s">
        <v>203</v>
      </c>
    </row>
    <row r="63" spans="1:16" ht="12.75">
      <c r="A63" s="7">
        <v>15</v>
      </c>
      <c s="7" t="s">
        <v>46</v>
      </c>
      <c s="7" t="s">
        <v>595</v>
      </c>
      <c s="7" t="s">
        <v>58</v>
      </c>
      <c s="7" t="s">
        <v>3183</v>
      </c>
      <c s="7" t="s">
        <v>73</v>
      </c>
      <c s="10">
        <v>1</v>
      </c>
      <c s="14"/>
      <c s="13">
        <f>ROUND((H63*G63),2)</f>
      </c>
      <c r="O63">
        <f>rekapitulace!H6</f>
      </c>
      <c>
        <f>O63/100*I63</f>
      </c>
    </row>
    <row r="64" spans="5:5" ht="25.5">
      <c r="E64" s="15" t="s">
        <v>50</v>
      </c>
    </row>
    <row r="65" spans="5:5" ht="409.5">
      <c r="E65" s="15" t="s">
        <v>3184</v>
      </c>
    </row>
    <row r="66" spans="1:16" ht="12.75">
      <c r="A66" s="7">
        <v>16</v>
      </c>
      <c s="7" t="s">
        <v>46</v>
      </c>
      <c s="7" t="s">
        <v>3155</v>
      </c>
      <c s="7" t="s">
        <v>58</v>
      </c>
      <c s="7" t="s">
        <v>3156</v>
      </c>
      <c s="7" t="s">
        <v>207</v>
      </c>
      <c s="10">
        <v>147.02</v>
      </c>
      <c s="14"/>
      <c s="13">
        <f>ROUND((H66*G66),2)</f>
      </c>
      <c r="O66">
        <f>rekapitulace!H8</f>
      </c>
      <c>
        <f>O66/100*I66</f>
      </c>
    </row>
    <row r="67" spans="5:5" ht="51">
      <c r="E67" s="15" t="s">
        <v>3175</v>
      </c>
    </row>
    <row r="68" spans="5:5" ht="409.5">
      <c r="E68" s="15" t="s">
        <v>3157</v>
      </c>
    </row>
    <row r="69" spans="1:16" ht="12.75">
      <c r="A69" s="7">
        <v>17</v>
      </c>
      <c s="7" t="s">
        <v>46</v>
      </c>
      <c s="7" t="s">
        <v>632</v>
      </c>
      <c s="7" t="s">
        <v>58</v>
      </c>
      <c s="7" t="s">
        <v>3158</v>
      </c>
      <c s="7" t="s">
        <v>207</v>
      </c>
      <c s="10">
        <v>347.19</v>
      </c>
      <c s="14"/>
      <c s="13">
        <f>ROUND((H69*G69),2)</f>
      </c>
      <c r="O69">
        <f>rekapitulace!H8</f>
      </c>
      <c>
        <f>O69/100*I69</f>
      </c>
    </row>
    <row r="70" spans="5:5" ht="51">
      <c r="E70" s="15" t="s">
        <v>3176</v>
      </c>
    </row>
    <row r="71" spans="5:5" ht="409.5">
      <c r="E71" s="15" t="s">
        <v>3157</v>
      </c>
    </row>
    <row r="72" spans="1:16" ht="12.75">
      <c r="A72" s="7">
        <v>18</v>
      </c>
      <c s="7" t="s">
        <v>46</v>
      </c>
      <c s="7" t="s">
        <v>986</v>
      </c>
      <c s="7" t="s">
        <v>58</v>
      </c>
      <c s="7" t="s">
        <v>3159</v>
      </c>
      <c s="7" t="s">
        <v>207</v>
      </c>
      <c s="10">
        <v>46.81</v>
      </c>
      <c s="14"/>
      <c s="13">
        <f>ROUND((H72*G72),2)</f>
      </c>
      <c r="O72">
        <f>rekapitulace!H8</f>
      </c>
      <c>
        <f>O72/100*I72</f>
      </c>
    </row>
    <row r="73" spans="5:5" ht="51">
      <c r="E73" s="15" t="s">
        <v>3177</v>
      </c>
    </row>
    <row r="74" spans="5:5" ht="409.5">
      <c r="E74" s="15" t="s">
        <v>3157</v>
      </c>
    </row>
    <row r="75" spans="1:16" ht="12.75">
      <c r="A75" s="7">
        <v>19</v>
      </c>
      <c s="7" t="s">
        <v>46</v>
      </c>
      <c s="7" t="s">
        <v>635</v>
      </c>
      <c s="7" t="s">
        <v>58</v>
      </c>
      <c s="7" t="s">
        <v>3161</v>
      </c>
      <c s="7" t="s">
        <v>207</v>
      </c>
      <c s="10">
        <v>541.02</v>
      </c>
      <c s="14"/>
      <c s="13">
        <f>ROUND((H75*G75),2)</f>
      </c>
      <c r="O75">
        <f>rekapitulace!H8</f>
      </c>
      <c>
        <f>O75/100*I75</f>
      </c>
    </row>
    <row r="76" spans="5:5" ht="89.25">
      <c r="E76" s="15" t="s">
        <v>3185</v>
      </c>
    </row>
    <row r="77" spans="5:5" ht="216.75">
      <c r="E77" s="15" t="s">
        <v>637</v>
      </c>
    </row>
    <row r="78" spans="1:16" ht="12.75" customHeight="1">
      <c r="A78" s="16"/>
      <c s="16"/>
      <c s="16" t="s">
        <v>42</v>
      </c>
      <c s="16"/>
      <c s="16" t="s">
        <v>200</v>
      </c>
      <c s="16"/>
      <c s="16"/>
      <c s="16"/>
      <c s="16">
        <f>SUM(I45:I77)</f>
      </c>
      <c r="P78">
        <f>ROUND(SUM(P45:P77),2)</f>
      </c>
    </row>
    <row r="80" spans="1:16" ht="12.75" customHeight="1">
      <c r="A80" s="16"/>
      <c s="16"/>
      <c s="16"/>
      <c s="16"/>
      <c s="16" t="s">
        <v>105</v>
      </c>
      <c s="16"/>
      <c s="16"/>
      <c s="16"/>
      <c s="16">
        <f>+I15+I36+I42+I78</f>
      </c>
      <c r="P80">
        <f>+P15+P36+P42+P78</f>
      </c>
    </row>
    <row r="82" spans="1:9" ht="12.75" customHeight="1">
      <c r="A82" s="9" t="s">
        <v>106</v>
      </c>
      <c s="9"/>
      <c s="9"/>
      <c s="9"/>
      <c s="9"/>
      <c s="9"/>
      <c s="9"/>
      <c s="9"/>
      <c s="9"/>
    </row>
    <row r="83" spans="1:9" ht="12.75" customHeight="1">
      <c r="A83" s="9"/>
      <c s="9"/>
      <c s="9"/>
      <c s="9"/>
      <c s="9" t="s">
        <v>107</v>
      </c>
      <c s="9"/>
      <c s="9"/>
      <c s="9"/>
      <c s="9"/>
    </row>
    <row r="84" spans="1:16" ht="12.75" customHeight="1">
      <c r="A84" s="16"/>
      <c s="16"/>
      <c s="16"/>
      <c s="16"/>
      <c s="16" t="s">
        <v>108</v>
      </c>
      <c s="16"/>
      <c s="16"/>
      <c s="16"/>
      <c s="16">
        <v>0</v>
      </c>
      <c r="P84">
        <v>0</v>
      </c>
    </row>
    <row r="85" spans="1:9" ht="12.75" customHeight="1">
      <c r="A85" s="16"/>
      <c s="16"/>
      <c s="16"/>
      <c s="16"/>
      <c s="16" t="s">
        <v>109</v>
      </c>
      <c s="16"/>
      <c s="16"/>
      <c s="16"/>
      <c s="16"/>
    </row>
    <row r="86" spans="1:16" ht="12.75" customHeight="1">
      <c r="A86" s="16"/>
      <c s="16"/>
      <c s="16"/>
      <c s="16"/>
      <c s="16" t="s">
        <v>110</v>
      </c>
      <c s="16"/>
      <c s="16"/>
      <c s="16"/>
      <c s="16">
        <v>0</v>
      </c>
      <c r="P86">
        <v>0</v>
      </c>
    </row>
    <row r="87" spans="1:16" ht="12.75" customHeight="1">
      <c r="A87" s="16"/>
      <c s="16"/>
      <c s="16"/>
      <c s="16"/>
      <c s="16" t="s">
        <v>111</v>
      </c>
      <c s="16"/>
      <c s="16"/>
      <c s="16"/>
      <c s="16">
        <f>I84+I86</f>
      </c>
      <c r="P87">
        <f>P84+P86</f>
      </c>
    </row>
    <row r="89" spans="1:16" ht="12.75" customHeight="1">
      <c r="A89" s="16"/>
      <c s="16"/>
      <c s="16"/>
      <c s="16"/>
      <c s="16" t="s">
        <v>111</v>
      </c>
      <c s="16"/>
      <c s="16"/>
      <c s="16"/>
      <c s="16">
        <f>I80+I87</f>
      </c>
      <c r="P89">
        <f>P80+P87</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57.xml><?xml version="1.0" encoding="utf-8"?>
<worksheet xmlns="http://schemas.openxmlformats.org/spreadsheetml/2006/main" xmlns:r="http://schemas.openxmlformats.org/officeDocument/2006/relationships">
  <sheetPr>
    <pageSetUpPr fitToPage="1"/>
  </sheetPr>
  <dimension ref="A1:P71"/>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3186</v>
      </c>
      <c s="5"/>
      <c s="5" t="s">
        <v>3187</v>
      </c>
    </row>
    <row r="6" spans="1:5" ht="12.75" customHeight="1">
      <c r="A6" t="s">
        <v>17</v>
      </c>
      <c r="C6" s="5" t="s">
        <v>3186</v>
      </c>
      <c s="5"/>
      <c s="5" t="s">
        <v>3187</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3118</v>
      </c>
      <c s="7" t="s">
        <v>3119</v>
      </c>
      <c s="7" t="s">
        <v>3120</v>
      </c>
      <c s="7" t="s">
        <v>130</v>
      </c>
      <c s="10">
        <v>3798.934</v>
      </c>
      <c s="14"/>
      <c s="13">
        <f>ROUND((H12*G12),2)</f>
      </c>
      <c r="O12">
        <f>rekapitulace!H8</f>
      </c>
      <c>
        <f>O12/100*I12</f>
      </c>
    </row>
    <row r="13" spans="5:5" ht="102">
      <c r="E13" s="15" t="s">
        <v>3188</v>
      </c>
    </row>
    <row r="14" spans="5:5" ht="153">
      <c r="E14" s="15" t="s">
        <v>169</v>
      </c>
    </row>
    <row r="15" spans="1:16" ht="12.75">
      <c r="A15" s="7">
        <v>2</v>
      </c>
      <c s="7" t="s">
        <v>46</v>
      </c>
      <c s="7" t="s">
        <v>3189</v>
      </c>
      <c s="7" t="s">
        <v>58</v>
      </c>
      <c s="7" t="s">
        <v>3190</v>
      </c>
      <c s="7" t="s">
        <v>130</v>
      </c>
      <c s="10">
        <v>566.644</v>
      </c>
      <c s="14"/>
      <c s="13">
        <f>ROUND((H15*G15),2)</f>
      </c>
      <c r="O15">
        <f>rekapitulace!H8</f>
      </c>
      <c>
        <f>O15/100*I15</f>
      </c>
    </row>
    <row r="16" spans="5:5" ht="102">
      <c r="E16" s="15" t="s">
        <v>3191</v>
      </c>
    </row>
    <row r="17" spans="5:5" ht="153">
      <c r="E17" s="15" t="s">
        <v>3192</v>
      </c>
    </row>
    <row r="18" spans="1:16" ht="12.75" customHeight="1">
      <c r="A18" s="16"/>
      <c s="16"/>
      <c s="16" t="s">
        <v>45</v>
      </c>
      <c s="16"/>
      <c s="16" t="s">
        <v>44</v>
      </c>
      <c s="16"/>
      <c s="16"/>
      <c s="16"/>
      <c s="16">
        <f>SUM(I12:I17)</f>
      </c>
      <c r="P18">
        <f>ROUND(SUM(P12:P17),2)</f>
      </c>
    </row>
    <row r="20" spans="1:9" ht="12.75" customHeight="1">
      <c r="A20" s="9"/>
      <c s="9"/>
      <c s="9" t="s">
        <v>25</v>
      </c>
      <c s="9"/>
      <c s="9" t="s">
        <v>114</v>
      </c>
      <c s="9"/>
      <c s="11"/>
      <c s="9"/>
      <c s="11"/>
    </row>
    <row r="21" spans="1:16" ht="12.75">
      <c r="A21" s="7">
        <v>3</v>
      </c>
      <c s="7" t="s">
        <v>46</v>
      </c>
      <c s="7" t="s">
        <v>3193</v>
      </c>
      <c s="7" t="s">
        <v>58</v>
      </c>
      <c s="7" t="s">
        <v>3194</v>
      </c>
      <c s="7" t="s">
        <v>130</v>
      </c>
      <c s="10">
        <v>57.335</v>
      </c>
      <c s="14"/>
      <c s="13">
        <f>ROUND((H21*G21),2)</f>
      </c>
      <c r="O21">
        <f>rekapitulace!H8</f>
      </c>
      <c>
        <f>O21/100*I21</f>
      </c>
    </row>
    <row r="22" spans="5:5" ht="51">
      <c r="E22" s="15" t="s">
        <v>3195</v>
      </c>
    </row>
    <row r="23" spans="5:5" ht="409.5">
      <c r="E23" s="15" t="s">
        <v>3196</v>
      </c>
    </row>
    <row r="24" spans="1:16" ht="12.75">
      <c r="A24" s="7">
        <v>4</v>
      </c>
      <c s="7" t="s">
        <v>46</v>
      </c>
      <c s="7" t="s">
        <v>3193</v>
      </c>
      <c s="7" t="s">
        <v>3126</v>
      </c>
      <c s="7" t="s">
        <v>3197</v>
      </c>
      <c s="7" t="s">
        <v>130</v>
      </c>
      <c s="10">
        <v>3798.934</v>
      </c>
      <c s="14"/>
      <c s="13">
        <f>ROUND((H24*G24),2)</f>
      </c>
      <c r="O24">
        <f>rekapitulace!H8</f>
      </c>
      <c>
        <f>O24/100*I24</f>
      </c>
    </row>
    <row r="25" spans="5:5" ht="242.25">
      <c r="E25" s="15" t="s">
        <v>3198</v>
      </c>
    </row>
    <row r="26" spans="5:5" ht="409.5">
      <c r="E26" s="15" t="s">
        <v>3196</v>
      </c>
    </row>
    <row r="27" spans="1:16" ht="12.75">
      <c r="A27" s="7">
        <v>5</v>
      </c>
      <c s="7" t="s">
        <v>46</v>
      </c>
      <c s="7" t="s">
        <v>142</v>
      </c>
      <c s="7" t="s">
        <v>58</v>
      </c>
      <c s="7" t="s">
        <v>3166</v>
      </c>
      <c s="7" t="s">
        <v>130</v>
      </c>
      <c s="10">
        <v>57.335</v>
      </c>
      <c s="14"/>
      <c s="13">
        <f>ROUND((H27*G27),2)</f>
      </c>
      <c r="O27">
        <f>rekapitulace!H8</f>
      </c>
      <c>
        <f>O27/100*I27</f>
      </c>
    </row>
    <row r="28" spans="5:5" ht="51">
      <c r="E28" s="15" t="s">
        <v>3199</v>
      </c>
    </row>
    <row r="29" spans="5:5" ht="409.5">
      <c r="E29" s="15" t="s">
        <v>145</v>
      </c>
    </row>
    <row r="30" spans="1:16" ht="12.75">
      <c r="A30" s="7">
        <v>6</v>
      </c>
      <c s="7" t="s">
        <v>46</v>
      </c>
      <c s="7" t="s">
        <v>397</v>
      </c>
      <c s="7" t="s">
        <v>58</v>
      </c>
      <c s="7" t="s">
        <v>3200</v>
      </c>
      <c s="7" t="s">
        <v>130</v>
      </c>
      <c s="10">
        <v>57.335</v>
      </c>
      <c s="14"/>
      <c s="13">
        <f>ROUND((H30*G30),2)</f>
      </c>
      <c r="O30">
        <f>rekapitulace!H8</f>
      </c>
      <c>
        <f>O30/100*I30</f>
      </c>
    </row>
    <row r="31" spans="5:5" ht="51">
      <c r="E31" s="15" t="s">
        <v>3201</v>
      </c>
    </row>
    <row r="32" spans="5:5" ht="409.5">
      <c r="E32" s="15" t="s">
        <v>1103</v>
      </c>
    </row>
    <row r="33" spans="1:16" ht="12.75">
      <c r="A33" s="7">
        <v>7</v>
      </c>
      <c s="7" t="s">
        <v>46</v>
      </c>
      <c s="7" t="s">
        <v>146</v>
      </c>
      <c s="7" t="s">
        <v>58</v>
      </c>
      <c s="7" t="s">
        <v>3129</v>
      </c>
      <c s="7" t="s">
        <v>130</v>
      </c>
      <c s="10">
        <v>3856.269</v>
      </c>
      <c s="14"/>
      <c s="13">
        <f>ROUND((H33*G33),2)</f>
      </c>
      <c r="O33">
        <f>rekapitulace!H8</f>
      </c>
      <c>
        <f>O33/100*I33</f>
      </c>
    </row>
    <row r="34" spans="5:5" ht="306">
      <c r="E34" s="15" t="s">
        <v>3202</v>
      </c>
    </row>
    <row r="35" spans="5:5" ht="409.5">
      <c r="E35" s="15" t="s">
        <v>149</v>
      </c>
    </row>
    <row r="36" spans="1:16" ht="12.75">
      <c r="A36" s="7">
        <v>8</v>
      </c>
      <c s="7" t="s">
        <v>46</v>
      </c>
      <c s="7" t="s">
        <v>3203</v>
      </c>
      <c s="7" t="s">
        <v>58</v>
      </c>
      <c s="7" t="s">
        <v>3204</v>
      </c>
      <c s="7" t="s">
        <v>130</v>
      </c>
      <c s="10">
        <v>374.361</v>
      </c>
      <c s="14"/>
      <c s="13">
        <f>ROUND((H36*G36),2)</f>
      </c>
      <c r="O36">
        <f>rekapitulace!H8</f>
      </c>
      <c>
        <f>O36/100*I36</f>
      </c>
    </row>
    <row r="37" spans="5:5" ht="63.75">
      <c r="E37" s="15" t="s">
        <v>3205</v>
      </c>
    </row>
    <row r="38" spans="5:5" ht="204">
      <c r="E38" s="15" t="s">
        <v>1119</v>
      </c>
    </row>
    <row r="39" spans="1:16" ht="12.75">
      <c r="A39" s="7">
        <v>9</v>
      </c>
      <c s="7" t="s">
        <v>46</v>
      </c>
      <c s="7" t="s">
        <v>150</v>
      </c>
      <c s="7" t="s">
        <v>58</v>
      </c>
      <c s="7" t="s">
        <v>3206</v>
      </c>
      <c s="7" t="s">
        <v>130</v>
      </c>
      <c s="10">
        <v>192.283</v>
      </c>
      <c s="14"/>
      <c s="13">
        <f>ROUND((H39*G39),2)</f>
      </c>
      <c r="O39">
        <f>rekapitulace!H8</f>
      </c>
      <c>
        <f>O39/100*I39</f>
      </c>
    </row>
    <row r="40" spans="5:5" ht="63.75">
      <c r="E40" s="15" t="s">
        <v>3207</v>
      </c>
    </row>
    <row r="41" spans="5:5" ht="216.75">
      <c r="E41" s="15" t="s">
        <v>153</v>
      </c>
    </row>
    <row r="42" spans="1:16" ht="12.75">
      <c r="A42" s="7">
        <v>10</v>
      </c>
      <c s="7" t="s">
        <v>46</v>
      </c>
      <c s="7" t="s">
        <v>155</v>
      </c>
      <c s="7" t="s">
        <v>58</v>
      </c>
      <c s="7" t="s">
        <v>3208</v>
      </c>
      <c s="7" t="s">
        <v>117</v>
      </c>
      <c s="10">
        <v>3175.86</v>
      </c>
      <c s="14"/>
      <c s="13">
        <f>ROUND((H42*G42),2)</f>
      </c>
      <c r="O42">
        <f>rekapitulace!H8</f>
      </c>
      <c>
        <f>O42/100*I42</f>
      </c>
    </row>
    <row r="43" spans="5:5" ht="204">
      <c r="E43" s="15" t="s">
        <v>3209</v>
      </c>
    </row>
    <row r="44" spans="5:5" ht="191.25">
      <c r="E44" s="15" t="s">
        <v>158</v>
      </c>
    </row>
    <row r="45" spans="1:16" ht="12.75">
      <c r="A45" s="7">
        <v>11</v>
      </c>
      <c s="7" t="s">
        <v>46</v>
      </c>
      <c s="7" t="s">
        <v>3210</v>
      </c>
      <c s="7" t="s">
        <v>58</v>
      </c>
      <c s="7" t="s">
        <v>3211</v>
      </c>
      <c s="7" t="s">
        <v>117</v>
      </c>
      <c s="10">
        <v>3175.86</v>
      </c>
      <c s="14"/>
      <c s="13">
        <f>ROUND((H45*G45),2)</f>
      </c>
      <c r="O45">
        <f>rekapitulace!H8</f>
      </c>
      <c>
        <f>O45/100*I45</f>
      </c>
    </row>
    <row r="46" spans="5:5" ht="63.75">
      <c r="E46" s="15" t="s">
        <v>3212</v>
      </c>
    </row>
    <row r="47" spans="5:5" ht="280.5">
      <c r="E47" s="15" t="s">
        <v>3213</v>
      </c>
    </row>
    <row r="48" spans="1:16" ht="12.75">
      <c r="A48" s="7">
        <v>12</v>
      </c>
      <c s="7" t="s">
        <v>46</v>
      </c>
      <c s="7" t="s">
        <v>442</v>
      </c>
      <c s="7" t="s">
        <v>58</v>
      </c>
      <c s="7" t="s">
        <v>809</v>
      </c>
      <c s="7" t="s">
        <v>117</v>
      </c>
      <c s="10">
        <v>3175.86</v>
      </c>
      <c s="14"/>
      <c s="13">
        <f>ROUND((H48*G48),2)</f>
      </c>
      <c r="O48">
        <f>rekapitulace!H8</f>
      </c>
      <c>
        <f>O48/100*I48</f>
      </c>
    </row>
    <row r="49" spans="5:5" ht="63.75">
      <c r="E49" s="15" t="s">
        <v>3212</v>
      </c>
    </row>
    <row r="50" spans="5:5" ht="255">
      <c r="E50" s="15" t="s">
        <v>445</v>
      </c>
    </row>
    <row r="51" spans="1:16" ht="12.75" customHeight="1">
      <c r="A51" s="16"/>
      <c s="16"/>
      <c s="16" t="s">
        <v>25</v>
      </c>
      <c s="16"/>
      <c s="16" t="s">
        <v>114</v>
      </c>
      <c s="16"/>
      <c s="16"/>
      <c s="16"/>
      <c s="16">
        <f>SUM(I21:I50)</f>
      </c>
      <c r="P51">
        <f>ROUND(SUM(P21:P50),2)</f>
      </c>
    </row>
    <row r="53" spans="1:9" ht="12.75" customHeight="1">
      <c r="A53" s="9"/>
      <c s="9"/>
      <c s="9" t="s">
        <v>38</v>
      </c>
      <c s="9"/>
      <c s="9" t="s">
        <v>192</v>
      </c>
      <c s="9"/>
      <c s="11"/>
      <c s="9"/>
      <c s="11"/>
    </row>
    <row r="54" spans="1:16" ht="12.75">
      <c r="A54" s="7">
        <v>13</v>
      </c>
      <c s="7" t="s">
        <v>46</v>
      </c>
      <c s="7" t="s">
        <v>2708</v>
      </c>
      <c s="7" t="s">
        <v>58</v>
      </c>
      <c s="7" t="s">
        <v>3214</v>
      </c>
      <c s="7" t="s">
        <v>130</v>
      </c>
      <c s="10">
        <v>363.877</v>
      </c>
      <c s="14"/>
      <c s="13">
        <f>ROUND((H54*G54),2)</f>
      </c>
      <c r="O54">
        <f>rekapitulace!H8</f>
      </c>
      <c>
        <f>O54/100*I54</f>
      </c>
    </row>
    <row r="55" spans="5:5" ht="76.5">
      <c r="E55" s="15" t="s">
        <v>3215</v>
      </c>
    </row>
    <row r="56" spans="5:5" ht="369.75">
      <c r="E56" s="15" t="s">
        <v>2711</v>
      </c>
    </row>
    <row r="57" spans="1:16" ht="12.75">
      <c r="A57" s="7">
        <v>14</v>
      </c>
      <c s="7" t="s">
        <v>46</v>
      </c>
      <c s="7" t="s">
        <v>503</v>
      </c>
      <c s="7" t="s">
        <v>58</v>
      </c>
      <c s="7" t="s">
        <v>3216</v>
      </c>
      <c s="7" t="s">
        <v>130</v>
      </c>
      <c s="10">
        <v>30.465</v>
      </c>
      <c s="14"/>
      <c s="13">
        <f>ROUND((H57*G57),2)</f>
      </c>
      <c r="O57">
        <f>rekapitulace!H8</f>
      </c>
      <c>
        <f>O57/100*I57</f>
      </c>
    </row>
    <row r="58" spans="5:5" ht="229.5">
      <c r="E58" s="15" t="s">
        <v>3217</v>
      </c>
    </row>
    <row r="59" spans="5:5" ht="409.5">
      <c r="E59" s="15" t="s">
        <v>1151</v>
      </c>
    </row>
    <row r="60" spans="1:16" ht="12.75" customHeight="1">
      <c r="A60" s="16"/>
      <c s="16"/>
      <c s="16" t="s">
        <v>38</v>
      </c>
      <c s="16"/>
      <c s="16" t="s">
        <v>192</v>
      </c>
      <c s="16"/>
      <c s="16"/>
      <c s="16"/>
      <c s="16">
        <f>SUM(I54:I59)</f>
      </c>
      <c r="P60">
        <f>ROUND(SUM(P54:P59),2)</f>
      </c>
    </row>
    <row r="62" spans="1:16" ht="12.75" customHeight="1">
      <c r="A62" s="16"/>
      <c s="16"/>
      <c s="16"/>
      <c s="16"/>
      <c s="16" t="s">
        <v>105</v>
      </c>
      <c s="16"/>
      <c s="16"/>
      <c s="16"/>
      <c s="16">
        <f>+I18+I51+I60</f>
      </c>
      <c r="P62">
        <f>+P18+P51+P60</f>
      </c>
    </row>
    <row r="64" spans="1:9" ht="12.75" customHeight="1">
      <c r="A64" s="9" t="s">
        <v>106</v>
      </c>
      <c s="9"/>
      <c s="9"/>
      <c s="9"/>
      <c s="9"/>
      <c s="9"/>
      <c s="9"/>
      <c s="9"/>
      <c s="9"/>
    </row>
    <row r="65" spans="1:9" ht="12.75" customHeight="1">
      <c r="A65" s="9"/>
      <c s="9"/>
      <c s="9"/>
      <c s="9"/>
      <c s="9" t="s">
        <v>107</v>
      </c>
      <c s="9"/>
      <c s="9"/>
      <c s="9"/>
      <c s="9"/>
    </row>
    <row r="66" spans="1:16" ht="12.75" customHeight="1">
      <c r="A66" s="16"/>
      <c s="16"/>
      <c s="16"/>
      <c s="16"/>
      <c s="16" t="s">
        <v>108</v>
      </c>
      <c s="16"/>
      <c s="16"/>
      <c s="16"/>
      <c s="16">
        <v>0</v>
      </c>
      <c r="P66">
        <v>0</v>
      </c>
    </row>
    <row r="67" spans="1:9" ht="12.75" customHeight="1">
      <c r="A67" s="16"/>
      <c s="16"/>
      <c s="16"/>
      <c s="16"/>
      <c s="16" t="s">
        <v>109</v>
      </c>
      <c s="16"/>
      <c s="16"/>
      <c s="16"/>
      <c s="16"/>
    </row>
    <row r="68" spans="1:16" ht="12.75" customHeight="1">
      <c r="A68" s="16"/>
      <c s="16"/>
      <c s="16"/>
      <c s="16"/>
      <c s="16" t="s">
        <v>110</v>
      </c>
      <c s="16"/>
      <c s="16"/>
      <c s="16"/>
      <c s="16">
        <v>0</v>
      </c>
      <c r="P68">
        <v>0</v>
      </c>
    </row>
    <row r="69" spans="1:16" ht="12.75" customHeight="1">
      <c r="A69" s="16"/>
      <c s="16"/>
      <c s="16"/>
      <c s="16"/>
      <c s="16" t="s">
        <v>111</v>
      </c>
      <c s="16"/>
      <c s="16"/>
      <c s="16"/>
      <c s="16">
        <f>I66+I68</f>
      </c>
      <c r="P69">
        <f>P66+P68</f>
      </c>
    </row>
    <row r="71" spans="1:16" ht="12.75" customHeight="1">
      <c r="A71" s="16"/>
      <c s="16"/>
      <c s="16"/>
      <c s="16"/>
      <c s="16" t="s">
        <v>111</v>
      </c>
      <c s="16"/>
      <c s="16"/>
      <c s="16"/>
      <c s="16">
        <f>I62+I69</f>
      </c>
      <c r="P71">
        <f>P62+P69</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58.xml><?xml version="1.0" encoding="utf-8"?>
<worksheet xmlns="http://schemas.openxmlformats.org/spreadsheetml/2006/main" xmlns:r="http://schemas.openxmlformats.org/officeDocument/2006/relationships">
  <sheetPr>
    <pageSetUpPr fitToPage="1"/>
  </sheetPr>
  <dimension ref="A1:P113"/>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3218</v>
      </c>
      <c s="5"/>
      <c s="5" t="s">
        <v>3219</v>
      </c>
    </row>
    <row r="6" spans="1:5" ht="12.75" customHeight="1">
      <c r="A6" t="s">
        <v>17</v>
      </c>
      <c r="C6" s="5" t="s">
        <v>3218</v>
      </c>
      <c s="5"/>
      <c s="5" t="s">
        <v>3219</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3118</v>
      </c>
      <c s="7" t="s">
        <v>3119</v>
      </c>
      <c s="7" t="s">
        <v>3120</v>
      </c>
      <c s="7" t="s">
        <v>130</v>
      </c>
      <c s="10">
        <v>2456.814</v>
      </c>
      <c s="14"/>
      <c s="13">
        <f>ROUND((H12*G12),2)</f>
      </c>
      <c r="O12">
        <f>rekapitulace!H8</f>
      </c>
      <c>
        <f>O12/100*I12</f>
      </c>
    </row>
    <row r="13" spans="5:5" ht="114.75">
      <c r="E13" s="15" t="s">
        <v>3220</v>
      </c>
    </row>
    <row r="14" spans="5:5" ht="153">
      <c r="E14" s="15" t="s">
        <v>169</v>
      </c>
    </row>
    <row r="15" spans="1:16" ht="12.75">
      <c r="A15" s="7">
        <v>2</v>
      </c>
      <c s="7" t="s">
        <v>46</v>
      </c>
      <c s="7" t="s">
        <v>3189</v>
      </c>
      <c s="7" t="s">
        <v>58</v>
      </c>
      <c s="7" t="s">
        <v>3190</v>
      </c>
      <c s="7" t="s">
        <v>130</v>
      </c>
      <c s="10">
        <v>233.794</v>
      </c>
      <c s="14"/>
      <c s="13">
        <f>ROUND((H15*G15),2)</f>
      </c>
      <c r="O15">
        <f>rekapitulace!H8</f>
      </c>
      <c>
        <f>O15/100*I15</f>
      </c>
    </row>
    <row r="16" spans="5:5" ht="102">
      <c r="E16" s="15" t="s">
        <v>3221</v>
      </c>
    </row>
    <row r="17" spans="5:5" ht="153">
      <c r="E17" s="15" t="s">
        <v>3192</v>
      </c>
    </row>
    <row r="18" spans="1:16" ht="12.75" customHeight="1">
      <c r="A18" s="16"/>
      <c s="16"/>
      <c s="16" t="s">
        <v>45</v>
      </c>
      <c s="16"/>
      <c s="16" t="s">
        <v>44</v>
      </c>
      <c s="16"/>
      <c s="16"/>
      <c s="16"/>
      <c s="16">
        <f>SUM(I12:I17)</f>
      </c>
      <c r="P18">
        <f>ROUND(SUM(P12:P17),2)</f>
      </c>
    </row>
    <row r="20" spans="1:9" ht="12.75" customHeight="1">
      <c r="A20" s="9"/>
      <c s="9"/>
      <c s="9" t="s">
        <v>25</v>
      </c>
      <c s="9"/>
      <c s="9" t="s">
        <v>114</v>
      </c>
      <c s="9"/>
      <c s="11"/>
      <c s="9"/>
      <c s="11"/>
    </row>
    <row r="21" spans="1:16" ht="12.75">
      <c r="A21" s="7">
        <v>3</v>
      </c>
      <c s="7" t="s">
        <v>46</v>
      </c>
      <c s="7" t="s">
        <v>3193</v>
      </c>
      <c s="7" t="s">
        <v>3126</v>
      </c>
      <c s="7" t="s">
        <v>3197</v>
      </c>
      <c s="7" t="s">
        <v>130</v>
      </c>
      <c s="10">
        <v>905.546</v>
      </c>
      <c s="14"/>
      <c s="13">
        <f>ROUND((H21*G21),2)</f>
      </c>
      <c r="O21">
        <f>rekapitulace!H8</f>
      </c>
      <c>
        <f>O21/100*I21</f>
      </c>
    </row>
    <row r="22" spans="5:5" ht="76.5">
      <c r="E22" s="15" t="s">
        <v>3222</v>
      </c>
    </row>
    <row r="23" spans="5:5" ht="409.5">
      <c r="E23" s="15" t="s">
        <v>3196</v>
      </c>
    </row>
    <row r="24" spans="1:16" ht="12.75">
      <c r="A24" s="7">
        <v>4</v>
      </c>
      <c s="7" t="s">
        <v>46</v>
      </c>
      <c s="7" t="s">
        <v>142</v>
      </c>
      <c s="7" t="s">
        <v>58</v>
      </c>
      <c s="7" t="s">
        <v>3166</v>
      </c>
      <c s="7" t="s">
        <v>130</v>
      </c>
      <c s="10">
        <v>2195.641</v>
      </c>
      <c s="14"/>
      <c s="13">
        <f>ROUND((H24*G24),2)</f>
      </c>
      <c r="O24">
        <f>rekapitulace!H8</f>
      </c>
      <c>
        <f>O24/100*I24</f>
      </c>
    </row>
    <row r="25" spans="5:5" ht="76.5">
      <c r="E25" s="15" t="s">
        <v>3223</v>
      </c>
    </row>
    <row r="26" spans="5:5" ht="409.5">
      <c r="E26" s="15" t="s">
        <v>145</v>
      </c>
    </row>
    <row r="27" spans="1:16" ht="12.75">
      <c r="A27" s="7">
        <v>5</v>
      </c>
      <c s="7" t="s">
        <v>46</v>
      </c>
      <c s="7" t="s">
        <v>2653</v>
      </c>
      <c s="7" t="s">
        <v>58</v>
      </c>
      <c s="7" t="s">
        <v>3224</v>
      </c>
      <c s="7" t="s">
        <v>130</v>
      </c>
      <c s="10">
        <v>2195.641</v>
      </c>
      <c s="14"/>
      <c s="13">
        <f>ROUND((H27*G27),2)</f>
      </c>
      <c r="O27">
        <f>rekapitulace!H8</f>
      </c>
      <c>
        <f>O27/100*I27</f>
      </c>
    </row>
    <row r="28" spans="5:5" ht="102">
      <c r="E28" s="15" t="s">
        <v>3225</v>
      </c>
    </row>
    <row r="29" spans="5:5" ht="409.5">
      <c r="E29" s="15" t="s">
        <v>176</v>
      </c>
    </row>
    <row r="30" spans="1:16" ht="12.75">
      <c r="A30" s="7">
        <v>6</v>
      </c>
      <c s="7" t="s">
        <v>46</v>
      </c>
      <c s="7" t="s">
        <v>2653</v>
      </c>
      <c s="7" t="s">
        <v>3126</v>
      </c>
      <c s="7" t="s">
        <v>3226</v>
      </c>
      <c s="7" t="s">
        <v>130</v>
      </c>
      <c s="10">
        <v>1551.268</v>
      </c>
      <c s="14"/>
      <c s="13">
        <f>ROUND((H30*G30),2)</f>
      </c>
      <c r="O30">
        <f>rekapitulace!H8</f>
      </c>
      <c>
        <f>O30/100*I30</f>
      </c>
    </row>
    <row r="31" spans="5:5" ht="280.5">
      <c r="E31" s="15" t="s">
        <v>3227</v>
      </c>
    </row>
    <row r="32" spans="5:5" ht="409.5">
      <c r="E32" s="15" t="s">
        <v>176</v>
      </c>
    </row>
    <row r="33" spans="1:16" ht="12.75">
      <c r="A33" s="7">
        <v>7</v>
      </c>
      <c s="7" t="s">
        <v>46</v>
      </c>
      <c s="7" t="s">
        <v>146</v>
      </c>
      <c s="7" t="s">
        <v>58</v>
      </c>
      <c s="7" t="s">
        <v>3129</v>
      </c>
      <c s="7" t="s">
        <v>130</v>
      </c>
      <c s="10">
        <v>4652.455</v>
      </c>
      <c s="14"/>
      <c s="13">
        <f>ROUND((H33*G33),2)</f>
      </c>
      <c r="O33">
        <f>rekapitulace!H8</f>
      </c>
      <c>
        <f>O33/100*I33</f>
      </c>
    </row>
    <row r="34" spans="5:5" ht="409.5">
      <c r="E34" s="15" t="s">
        <v>3228</v>
      </c>
    </row>
    <row r="35" spans="5:5" ht="409.5">
      <c r="E35" s="15" t="s">
        <v>149</v>
      </c>
    </row>
    <row r="36" spans="1:16" ht="12.75">
      <c r="A36" s="7">
        <v>8</v>
      </c>
      <c s="7" t="s">
        <v>46</v>
      </c>
      <c s="7" t="s">
        <v>183</v>
      </c>
      <c s="7" t="s">
        <v>58</v>
      </c>
      <c s="7" t="s">
        <v>184</v>
      </c>
      <c s="7" t="s">
        <v>130</v>
      </c>
      <c s="10">
        <v>2195.641</v>
      </c>
      <c s="14"/>
      <c s="13">
        <f>ROUND((H36*G36),2)</f>
      </c>
      <c r="O36">
        <f>rekapitulace!H8</f>
      </c>
      <c>
        <f>O36/100*I36</f>
      </c>
    </row>
    <row r="37" spans="5:5" ht="178.5">
      <c r="E37" s="15" t="s">
        <v>3229</v>
      </c>
    </row>
    <row r="38" spans="5:5" ht="409.5">
      <c r="E38" s="15" t="s">
        <v>186</v>
      </c>
    </row>
    <row r="39" spans="1:16" ht="12.75">
      <c r="A39" s="7">
        <v>9</v>
      </c>
      <c s="7" t="s">
        <v>46</v>
      </c>
      <c s="7" t="s">
        <v>272</v>
      </c>
      <c s="7" t="s">
        <v>58</v>
      </c>
      <c s="7" t="s">
        <v>273</v>
      </c>
      <c s="7" t="s">
        <v>130</v>
      </c>
      <c s="10">
        <v>698.62</v>
      </c>
      <c s="14"/>
      <c s="13">
        <f>ROUND((H39*G39),2)</f>
      </c>
      <c r="O39">
        <f>rekapitulace!H8</f>
      </c>
      <c>
        <f>O39/100*I39</f>
      </c>
    </row>
    <row r="40" spans="5:5" ht="63.75">
      <c r="E40" s="15" t="s">
        <v>3230</v>
      </c>
    </row>
    <row r="41" spans="5:5" ht="409.5">
      <c r="E41" s="15" t="s">
        <v>275</v>
      </c>
    </row>
    <row r="42" spans="1:16" ht="12.75">
      <c r="A42" s="7">
        <v>10</v>
      </c>
      <c s="7" t="s">
        <v>46</v>
      </c>
      <c s="7" t="s">
        <v>427</v>
      </c>
      <c s="7" t="s">
        <v>58</v>
      </c>
      <c s="7" t="s">
        <v>3231</v>
      </c>
      <c s="7" t="s">
        <v>117</v>
      </c>
      <c s="10">
        <v>795.52</v>
      </c>
      <c s="14"/>
      <c s="13">
        <f>ROUND((H42*G42),2)</f>
      </c>
      <c r="O42">
        <f>rekapitulace!H8</f>
      </c>
      <c>
        <f>O42/100*I42</f>
      </c>
    </row>
    <row r="43" spans="5:5" ht="51">
      <c r="E43" s="15" t="s">
        <v>3232</v>
      </c>
    </row>
    <row r="44" spans="5:5" ht="153">
      <c r="E44" s="15" t="s">
        <v>1117</v>
      </c>
    </row>
    <row r="45" spans="1:16" ht="12.75">
      <c r="A45" s="7">
        <v>11</v>
      </c>
      <c s="7" t="s">
        <v>46</v>
      </c>
      <c s="7" t="s">
        <v>3203</v>
      </c>
      <c s="7" t="s">
        <v>58</v>
      </c>
      <c s="7" t="s">
        <v>3204</v>
      </c>
      <c s="7" t="s">
        <v>130</v>
      </c>
      <c s="10">
        <v>74.786</v>
      </c>
      <c s="14"/>
      <c s="13">
        <f>ROUND((H45*G45),2)</f>
      </c>
      <c r="O45">
        <f>rekapitulace!H8</f>
      </c>
      <c>
        <f>O45/100*I45</f>
      </c>
    </row>
    <row r="46" spans="5:5" ht="51">
      <c r="E46" s="15" t="s">
        <v>3233</v>
      </c>
    </row>
    <row r="47" spans="5:5" ht="204">
      <c r="E47" s="15" t="s">
        <v>1119</v>
      </c>
    </row>
    <row r="48" spans="1:16" ht="12.75">
      <c r="A48" s="7">
        <v>12</v>
      </c>
      <c s="7" t="s">
        <v>46</v>
      </c>
      <c s="7" t="s">
        <v>150</v>
      </c>
      <c s="7" t="s">
        <v>58</v>
      </c>
      <c s="7" t="s">
        <v>3206</v>
      </c>
      <c s="7" t="s">
        <v>130</v>
      </c>
      <c s="10">
        <v>159.008</v>
      </c>
      <c s="14"/>
      <c s="13">
        <f>ROUND((H48*G48),2)</f>
      </c>
      <c r="O48">
        <f>rekapitulace!H8</f>
      </c>
      <c>
        <f>O48/100*I48</f>
      </c>
    </row>
    <row r="49" spans="5:5" ht="76.5">
      <c r="E49" s="15" t="s">
        <v>3234</v>
      </c>
    </row>
    <row r="50" spans="5:5" ht="216.75">
      <c r="E50" s="15" t="s">
        <v>153</v>
      </c>
    </row>
    <row r="51" spans="1:16" ht="12.75">
      <c r="A51" s="7">
        <v>13</v>
      </c>
      <c s="7" t="s">
        <v>46</v>
      </c>
      <c s="7" t="s">
        <v>155</v>
      </c>
      <c s="7" t="s">
        <v>58</v>
      </c>
      <c s="7" t="s">
        <v>3208</v>
      </c>
      <c s="7" t="s">
        <v>117</v>
      </c>
      <c s="10">
        <v>976.533</v>
      </c>
      <c s="14"/>
      <c s="13">
        <f>ROUND((H51*G51),2)</f>
      </c>
      <c r="O51">
        <f>rekapitulace!H8</f>
      </c>
      <c>
        <f>O51/100*I51</f>
      </c>
    </row>
    <row r="52" spans="5:5" ht="178.5">
      <c r="E52" s="15" t="s">
        <v>3235</v>
      </c>
    </row>
    <row r="53" spans="5:5" ht="191.25">
      <c r="E53" s="15" t="s">
        <v>158</v>
      </c>
    </row>
    <row r="54" spans="1:16" ht="12.75">
      <c r="A54" s="7">
        <v>14</v>
      </c>
      <c s="7" t="s">
        <v>46</v>
      </c>
      <c s="7" t="s">
        <v>3210</v>
      </c>
      <c s="7" t="s">
        <v>58</v>
      </c>
      <c s="7" t="s">
        <v>3211</v>
      </c>
      <c s="7" t="s">
        <v>117</v>
      </c>
      <c s="10">
        <v>976.533</v>
      </c>
      <c s="14"/>
      <c s="13">
        <f>ROUND((H54*G54),2)</f>
      </c>
      <c r="O54">
        <f>rekapitulace!H8</f>
      </c>
      <c>
        <f>O54/100*I54</f>
      </c>
    </row>
    <row r="55" spans="5:5" ht="63.75">
      <c r="E55" s="15" t="s">
        <v>3236</v>
      </c>
    </row>
    <row r="56" spans="5:5" ht="280.5">
      <c r="E56" s="15" t="s">
        <v>3213</v>
      </c>
    </row>
    <row r="57" spans="1:16" ht="12.75">
      <c r="A57" s="7">
        <v>15</v>
      </c>
      <c s="7" t="s">
        <v>46</v>
      </c>
      <c s="7" t="s">
        <v>442</v>
      </c>
      <c s="7" t="s">
        <v>58</v>
      </c>
      <c s="7" t="s">
        <v>809</v>
      </c>
      <c s="7" t="s">
        <v>117</v>
      </c>
      <c s="10">
        <v>976.533</v>
      </c>
      <c s="14"/>
      <c s="13">
        <f>ROUND((H57*G57),2)</f>
      </c>
      <c r="O57">
        <f>rekapitulace!H8</f>
      </c>
      <c>
        <f>O57/100*I57</f>
      </c>
    </row>
    <row r="58" spans="5:5" ht="63.75">
      <c r="E58" s="15" t="s">
        <v>3236</v>
      </c>
    </row>
    <row r="59" spans="5:5" ht="255">
      <c r="E59" s="15" t="s">
        <v>445</v>
      </c>
    </row>
    <row r="60" spans="1:16" ht="12.75" customHeight="1">
      <c r="A60" s="16"/>
      <c s="16"/>
      <c s="16" t="s">
        <v>25</v>
      </c>
      <c s="16"/>
      <c s="16" t="s">
        <v>114</v>
      </c>
      <c s="16"/>
      <c s="16"/>
      <c s="16"/>
      <c s="16">
        <f>SUM(I21:I59)</f>
      </c>
      <c r="P60">
        <f>ROUND(SUM(P21:P59),2)</f>
      </c>
    </row>
    <row r="62" spans="1:9" ht="12.75" customHeight="1">
      <c r="A62" s="9"/>
      <c s="9"/>
      <c s="9" t="s">
        <v>38</v>
      </c>
      <c s="9"/>
      <c s="9" t="s">
        <v>192</v>
      </c>
      <c s="9"/>
      <c s="11"/>
      <c s="9"/>
      <c s="11"/>
    </row>
    <row r="63" spans="1:16" ht="12.75">
      <c r="A63" s="7">
        <v>16</v>
      </c>
      <c s="7" t="s">
        <v>46</v>
      </c>
      <c s="7" t="s">
        <v>193</v>
      </c>
      <c s="7" t="s">
        <v>58</v>
      </c>
      <c s="7" t="s">
        <v>2361</v>
      </c>
      <c s="7" t="s">
        <v>130</v>
      </c>
      <c s="10">
        <v>311.94</v>
      </c>
      <c s="14"/>
      <c s="13">
        <f>ROUND((H63*G63),2)</f>
      </c>
      <c r="O63">
        <f>rekapitulace!H8</f>
      </c>
      <c>
        <f>O63/100*I63</f>
      </c>
    </row>
    <row r="64" spans="5:5" ht="89.25">
      <c r="E64" s="15" t="s">
        <v>3237</v>
      </c>
    </row>
    <row r="65" spans="5:5" ht="409.5">
      <c r="E65" s="15" t="s">
        <v>191</v>
      </c>
    </row>
    <row r="66" spans="1:16" ht="12.75">
      <c r="A66" s="7">
        <v>17</v>
      </c>
      <c s="7" t="s">
        <v>46</v>
      </c>
      <c s="7" t="s">
        <v>2701</v>
      </c>
      <c s="7" t="s">
        <v>58</v>
      </c>
      <c s="7" t="s">
        <v>3238</v>
      </c>
      <c s="7" t="s">
        <v>130</v>
      </c>
      <c s="10">
        <v>4.321</v>
      </c>
      <c s="14"/>
      <c s="13">
        <f>ROUND((H66*G66),2)</f>
      </c>
      <c r="O66">
        <f>rekapitulace!H6</f>
      </c>
      <c>
        <f>O66/100*I66</f>
      </c>
    </row>
    <row r="67" spans="5:5" ht="242.25">
      <c r="E67" s="15" t="s">
        <v>3239</v>
      </c>
    </row>
    <row r="68" spans="5:5" ht="409.5">
      <c r="E68" s="15" t="s">
        <v>3240</v>
      </c>
    </row>
    <row r="69" spans="1:16" ht="12.75">
      <c r="A69" s="7">
        <v>18</v>
      </c>
      <c s="7" t="s">
        <v>46</v>
      </c>
      <c s="7" t="s">
        <v>488</v>
      </c>
      <c s="7" t="s">
        <v>58</v>
      </c>
      <c s="7" t="s">
        <v>3133</v>
      </c>
      <c s="7" t="s">
        <v>130</v>
      </c>
      <c s="10">
        <v>4.357</v>
      </c>
      <c s="14"/>
      <c s="13">
        <f>ROUND((H69*G69),2)</f>
      </c>
      <c r="O69">
        <f>rekapitulace!H6</f>
      </c>
      <c>
        <f>O69/100*I69</f>
      </c>
    </row>
    <row r="70" spans="5:5" ht="255">
      <c r="E70" s="15" t="s">
        <v>3241</v>
      </c>
    </row>
    <row r="71" spans="5:5" ht="306">
      <c r="E71" s="15" t="s">
        <v>3242</v>
      </c>
    </row>
    <row r="72" spans="1:16" ht="12.75">
      <c r="A72" s="7">
        <v>19</v>
      </c>
      <c s="7" t="s">
        <v>46</v>
      </c>
      <c s="7" t="s">
        <v>2708</v>
      </c>
      <c s="7" t="s">
        <v>58</v>
      </c>
      <c s="7" t="s">
        <v>3214</v>
      </c>
      <c s="7" t="s">
        <v>130</v>
      </c>
      <c s="10">
        <v>263.92</v>
      </c>
      <c s="14"/>
      <c s="13">
        <f>ROUND((H72*G72),2)</f>
      </c>
      <c r="O72">
        <f>rekapitulace!H8</f>
      </c>
      <c>
        <f>O72/100*I72</f>
      </c>
    </row>
    <row r="73" spans="5:5" ht="76.5">
      <c r="E73" s="15" t="s">
        <v>3243</v>
      </c>
    </row>
    <row r="74" spans="5:5" ht="369.75">
      <c r="E74" s="15" t="s">
        <v>2711</v>
      </c>
    </row>
    <row r="75" spans="1:16" ht="12.75">
      <c r="A75" s="7">
        <v>20</v>
      </c>
      <c s="7" t="s">
        <v>46</v>
      </c>
      <c s="7" t="s">
        <v>499</v>
      </c>
      <c s="7" t="s">
        <v>58</v>
      </c>
      <c s="7" t="s">
        <v>3244</v>
      </c>
      <c s="7" t="s">
        <v>130</v>
      </c>
      <c s="10">
        <v>8.492</v>
      </c>
      <c s="14"/>
      <c s="13">
        <f>ROUND((H75*G75),2)</f>
      </c>
      <c r="O75">
        <f>rekapitulace!H6</f>
      </c>
      <c>
        <f>O75/100*I75</f>
      </c>
    </row>
    <row r="76" spans="5:5" ht="204">
      <c r="E76" s="15" t="s">
        <v>3245</v>
      </c>
    </row>
    <row r="77" spans="5:5" ht="409.5">
      <c r="E77" s="15" t="s">
        <v>3246</v>
      </c>
    </row>
    <row r="78" spans="1:16" ht="12.75">
      <c r="A78" s="7">
        <v>21</v>
      </c>
      <c s="7" t="s">
        <v>46</v>
      </c>
      <c s="7" t="s">
        <v>503</v>
      </c>
      <c s="7" t="s">
        <v>58</v>
      </c>
      <c s="7" t="s">
        <v>3216</v>
      </c>
      <c s="7" t="s">
        <v>130</v>
      </c>
      <c s="10">
        <v>11.423</v>
      </c>
      <c s="14"/>
      <c s="13">
        <f>ROUND((H78*G78),2)</f>
      </c>
      <c r="O78">
        <f>rekapitulace!H8</f>
      </c>
      <c>
        <f>O78/100*I78</f>
      </c>
    </row>
    <row r="79" spans="5:5" ht="114.75">
      <c r="E79" s="15" t="s">
        <v>3247</v>
      </c>
    </row>
    <row r="80" spans="5:5" ht="409.5">
      <c r="E80" s="15" t="s">
        <v>1151</v>
      </c>
    </row>
    <row r="81" spans="1:16" ht="12.75" customHeight="1">
      <c r="A81" s="16"/>
      <c s="16"/>
      <c s="16" t="s">
        <v>38</v>
      </c>
      <c s="16"/>
      <c s="16" t="s">
        <v>192</v>
      </c>
      <c s="16"/>
      <c s="16"/>
      <c s="16"/>
      <c s="16">
        <f>SUM(I63:I80)</f>
      </c>
      <c r="P81">
        <f>ROUND(SUM(P63:P80),2)</f>
      </c>
    </row>
    <row r="83" spans="1:9" ht="12.75" customHeight="1">
      <c r="A83" s="9"/>
      <c s="9"/>
      <c s="9" t="s">
        <v>42</v>
      </c>
      <c s="9"/>
      <c s="9" t="s">
        <v>200</v>
      </c>
      <c s="9"/>
      <c s="11"/>
      <c s="9"/>
      <c s="11"/>
    </row>
    <row r="84" spans="1:16" ht="12.75">
      <c r="A84" s="7">
        <v>22</v>
      </c>
      <c s="7" t="s">
        <v>46</v>
      </c>
      <c s="7" t="s">
        <v>3248</v>
      </c>
      <c s="7" t="s">
        <v>58</v>
      </c>
      <c s="7" t="s">
        <v>3249</v>
      </c>
      <c s="7" t="s">
        <v>207</v>
      </c>
      <c s="10">
        <v>305.97</v>
      </c>
      <c s="14"/>
      <c s="13">
        <f>ROUND((H84*G84),2)</f>
      </c>
      <c r="O84">
        <f>rekapitulace!H8</f>
      </c>
      <c>
        <f>O84/100*I84</f>
      </c>
    </row>
    <row r="85" spans="5:5" ht="63.75">
      <c r="E85" s="15" t="s">
        <v>3250</v>
      </c>
    </row>
    <row r="86" spans="5:5" ht="409.5">
      <c r="E86" s="15" t="s">
        <v>1342</v>
      </c>
    </row>
    <row r="87" spans="1:16" ht="12.75">
      <c r="A87" s="7">
        <v>23</v>
      </c>
      <c s="7" t="s">
        <v>46</v>
      </c>
      <c s="7" t="s">
        <v>3251</v>
      </c>
      <c s="7" t="s">
        <v>58</v>
      </c>
      <c s="7" t="s">
        <v>3252</v>
      </c>
      <c s="7" t="s">
        <v>73</v>
      </c>
      <c s="10">
        <v>12</v>
      </c>
      <c s="14"/>
      <c s="13">
        <f>ROUND((H87*G87),2)</f>
      </c>
      <c r="O87">
        <f>rekapitulace!H8</f>
      </c>
      <c>
        <f>O87/100*I87</f>
      </c>
    </row>
    <row r="88" spans="5:5" ht="127.5">
      <c r="E88" s="15" t="s">
        <v>3253</v>
      </c>
    </row>
    <row r="89" spans="5:5" ht="409.5">
      <c r="E89" s="15" t="s">
        <v>203</v>
      </c>
    </row>
    <row r="90" spans="1:16" ht="12.75">
      <c r="A90" s="7">
        <v>24</v>
      </c>
      <c s="7" t="s">
        <v>46</v>
      </c>
      <c s="7" t="s">
        <v>3254</v>
      </c>
      <c s="7" t="s">
        <v>58</v>
      </c>
      <c s="7" t="s">
        <v>3255</v>
      </c>
      <c s="7" t="s">
        <v>207</v>
      </c>
      <c s="10">
        <v>305.97</v>
      </c>
      <c s="14"/>
      <c s="13">
        <f>ROUND((H90*G90),2)</f>
      </c>
      <c r="O90">
        <f>rekapitulace!H8</f>
      </c>
      <c>
        <f>O90/100*I90</f>
      </c>
    </row>
    <row r="91" spans="5:5" ht="51">
      <c r="E91" s="15" t="s">
        <v>3256</v>
      </c>
    </row>
    <row r="92" spans="5:5" ht="409.5">
      <c r="E92" s="15" t="s">
        <v>3157</v>
      </c>
    </row>
    <row r="93" spans="1:16" ht="12.75">
      <c r="A93" s="7">
        <v>25</v>
      </c>
      <c s="7" t="s">
        <v>46</v>
      </c>
      <c s="7" t="s">
        <v>635</v>
      </c>
      <c s="7" t="s">
        <v>58</v>
      </c>
      <c s="7" t="s">
        <v>3161</v>
      </c>
      <c s="7" t="s">
        <v>207</v>
      </c>
      <c s="10">
        <v>305.97</v>
      </c>
      <c s="14"/>
      <c s="13">
        <f>ROUND((H93*G93),2)</f>
      </c>
      <c r="O93">
        <f>rekapitulace!H8</f>
      </c>
      <c>
        <f>O93/100*I93</f>
      </c>
    </row>
    <row r="94" spans="5:5" ht="51">
      <c r="E94" s="15" t="s">
        <v>3256</v>
      </c>
    </row>
    <row r="95" spans="5:5" ht="216.75">
      <c r="E95" s="15" t="s">
        <v>637</v>
      </c>
    </row>
    <row r="96" spans="1:16" ht="12.75" customHeight="1">
      <c r="A96" s="16"/>
      <c s="16"/>
      <c s="16" t="s">
        <v>42</v>
      </c>
      <c s="16"/>
      <c s="16" t="s">
        <v>200</v>
      </c>
      <c s="16"/>
      <c s="16"/>
      <c s="16"/>
      <c s="16">
        <f>SUM(I84:I95)</f>
      </c>
      <c r="P96">
        <f>ROUND(SUM(P84:P95),2)</f>
      </c>
    </row>
    <row r="98" spans="1:9" ht="12.75" customHeight="1">
      <c r="A98" s="9"/>
      <c s="9"/>
      <c s="9" t="s">
        <v>43</v>
      </c>
      <c s="9"/>
      <c s="9" t="s">
        <v>204</v>
      </c>
      <c s="9"/>
      <c s="11"/>
      <c s="9"/>
      <c s="11"/>
    </row>
    <row r="99" spans="1:16" ht="12.75">
      <c r="A99" s="7">
        <v>26</v>
      </c>
      <c s="7" t="s">
        <v>46</v>
      </c>
      <c s="7" t="s">
        <v>3257</v>
      </c>
      <c s="7" t="s">
        <v>58</v>
      </c>
      <c s="7" t="s">
        <v>3258</v>
      </c>
      <c s="7" t="s">
        <v>130</v>
      </c>
      <c s="10">
        <v>1.5</v>
      </c>
      <c s="14"/>
      <c s="13">
        <f>ROUND((H99*G99),2)</f>
      </c>
      <c r="O99">
        <f>rekapitulace!H6</f>
      </c>
      <c>
        <f>O99/100*I99</f>
      </c>
    </row>
    <row r="100" spans="5:5" ht="63.75">
      <c r="E100" s="15" t="s">
        <v>3259</v>
      </c>
    </row>
    <row r="101" spans="5:5" ht="409.5">
      <c r="E101" s="15" t="s">
        <v>3260</v>
      </c>
    </row>
    <row r="102" spans="1:16" ht="12.75" customHeight="1">
      <c r="A102" s="16"/>
      <c s="16"/>
      <c s="16" t="s">
        <v>43</v>
      </c>
      <c s="16"/>
      <c s="16" t="s">
        <v>204</v>
      </c>
      <c s="16"/>
      <c s="16"/>
      <c s="16"/>
      <c s="16">
        <f>SUM(I99:I101)</f>
      </c>
      <c r="P102">
        <f>ROUND(SUM(P99:P101),2)</f>
      </c>
    </row>
    <row r="104" spans="1:16" ht="12.75" customHeight="1">
      <c r="A104" s="16"/>
      <c s="16"/>
      <c s="16"/>
      <c s="16"/>
      <c s="16" t="s">
        <v>105</v>
      </c>
      <c s="16"/>
      <c s="16"/>
      <c s="16"/>
      <c s="16">
        <f>+I18+I60+I81+I96+I102</f>
      </c>
      <c r="P104">
        <f>+P18+P60+P81+P96+P102</f>
      </c>
    </row>
    <row r="106" spans="1:9" ht="12.75" customHeight="1">
      <c r="A106" s="9" t="s">
        <v>106</v>
      </c>
      <c s="9"/>
      <c s="9"/>
      <c s="9"/>
      <c s="9"/>
      <c s="9"/>
      <c s="9"/>
      <c s="9"/>
      <c s="9"/>
    </row>
    <row r="107" spans="1:9" ht="12.75" customHeight="1">
      <c r="A107" s="9"/>
      <c s="9"/>
      <c s="9"/>
      <c s="9"/>
      <c s="9" t="s">
        <v>107</v>
      </c>
      <c s="9"/>
      <c s="9"/>
      <c s="9"/>
      <c s="9"/>
    </row>
    <row r="108" spans="1:16" ht="12.75" customHeight="1">
      <c r="A108" s="16"/>
      <c s="16"/>
      <c s="16"/>
      <c s="16"/>
      <c s="16" t="s">
        <v>108</v>
      </c>
      <c s="16"/>
      <c s="16"/>
      <c s="16"/>
      <c s="16">
        <v>0</v>
      </c>
      <c r="P108">
        <v>0</v>
      </c>
    </row>
    <row r="109" spans="1:9" ht="12.75" customHeight="1">
      <c r="A109" s="16"/>
      <c s="16"/>
      <c s="16"/>
      <c s="16"/>
      <c s="16" t="s">
        <v>109</v>
      </c>
      <c s="16"/>
      <c s="16"/>
      <c s="16"/>
      <c s="16"/>
    </row>
    <row r="110" spans="1:16" ht="12.75" customHeight="1">
      <c r="A110" s="16"/>
      <c s="16"/>
      <c s="16"/>
      <c s="16"/>
      <c s="16" t="s">
        <v>110</v>
      </c>
      <c s="16"/>
      <c s="16"/>
      <c s="16"/>
      <c s="16">
        <v>0</v>
      </c>
      <c r="P110">
        <v>0</v>
      </c>
    </row>
    <row r="111" spans="1:16" ht="12.75" customHeight="1">
      <c r="A111" s="16"/>
      <c s="16"/>
      <c s="16"/>
      <c s="16"/>
      <c s="16" t="s">
        <v>111</v>
      </c>
      <c s="16"/>
      <c s="16"/>
      <c s="16"/>
      <c s="16">
        <f>I108+I110</f>
      </c>
      <c r="P111">
        <f>P108+P110</f>
      </c>
    </row>
    <row r="113" spans="1:16" ht="12.75" customHeight="1">
      <c r="A113" s="16"/>
      <c s="16"/>
      <c s="16"/>
      <c s="16"/>
      <c s="16" t="s">
        <v>111</v>
      </c>
      <c s="16"/>
      <c s="16"/>
      <c s="16"/>
      <c s="16">
        <f>I104+I111</f>
      </c>
      <c r="P113">
        <f>P104+P111</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59.xml><?xml version="1.0" encoding="utf-8"?>
<worksheet xmlns="http://schemas.openxmlformats.org/spreadsheetml/2006/main" xmlns:r="http://schemas.openxmlformats.org/officeDocument/2006/relationships">
  <sheetPr>
    <pageSetUpPr fitToPage="1"/>
  </sheetPr>
  <dimension ref="A1:P104"/>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3261</v>
      </c>
      <c s="5"/>
      <c s="5" t="s">
        <v>3262</v>
      </c>
    </row>
    <row r="6" spans="1:5" ht="12.75" customHeight="1">
      <c r="A6" t="s">
        <v>17</v>
      </c>
      <c r="C6" s="5" t="s">
        <v>3261</v>
      </c>
      <c s="5"/>
      <c s="5" t="s">
        <v>3262</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165</v>
      </c>
      <c s="7" t="s">
        <v>25</v>
      </c>
      <c s="7" t="s">
        <v>3263</v>
      </c>
      <c s="7" t="s">
        <v>167</v>
      </c>
      <c s="10">
        <v>105.694</v>
      </c>
      <c s="14"/>
      <c s="13">
        <f>ROUND((H12*G12),2)</f>
      </c>
      <c r="O12">
        <f>rekapitulace!H8</f>
      </c>
      <c>
        <f>O12/100*I12</f>
      </c>
    </row>
    <row r="13" spans="5:5" ht="165.75">
      <c r="E13" s="15" t="s">
        <v>3264</v>
      </c>
    </row>
    <row r="14" spans="5:5" ht="153">
      <c r="E14" s="15" t="s">
        <v>169</v>
      </c>
    </row>
    <row r="15" spans="1:16" ht="12.75">
      <c r="A15" s="7">
        <v>2</v>
      </c>
      <c s="7" t="s">
        <v>46</v>
      </c>
      <c s="7" t="s">
        <v>165</v>
      </c>
      <c s="7" t="s">
        <v>37</v>
      </c>
      <c s="7" t="s">
        <v>3265</v>
      </c>
      <c s="7" t="s">
        <v>167</v>
      </c>
      <c s="10">
        <v>690.4</v>
      </c>
      <c s="14"/>
      <c s="13">
        <f>ROUND((H15*G15),2)</f>
      </c>
      <c r="O15">
        <f>rekapitulace!H8</f>
      </c>
      <c>
        <f>O15/100*I15</f>
      </c>
    </row>
    <row r="16" spans="5:5" ht="63.75">
      <c r="E16" s="15" t="s">
        <v>3266</v>
      </c>
    </row>
    <row r="17" spans="5:5" ht="153">
      <c r="E17" s="15" t="s">
        <v>169</v>
      </c>
    </row>
    <row r="18" spans="1:16" ht="12.75">
      <c r="A18" s="7">
        <v>3</v>
      </c>
      <c s="7" t="s">
        <v>46</v>
      </c>
      <c s="7" t="s">
        <v>3267</v>
      </c>
      <c s="7" t="s">
        <v>58</v>
      </c>
      <c s="7" t="s">
        <v>3268</v>
      </c>
      <c s="7" t="s">
        <v>49</v>
      </c>
      <c s="10">
        <v>1</v>
      </c>
      <c s="14"/>
      <c s="13">
        <f>ROUND((H18*G18),2)</f>
      </c>
      <c r="O18">
        <f>rekapitulace!H8</f>
      </c>
      <c>
        <f>O18/100*I18</f>
      </c>
    </row>
    <row r="19" spans="5:5" ht="25.5">
      <c r="E19" s="15" t="s">
        <v>50</v>
      </c>
    </row>
    <row r="20" spans="5:5" ht="114.75">
      <c r="E20" s="15" t="s">
        <v>55</v>
      </c>
    </row>
    <row r="21" spans="1:16" ht="12.75">
      <c r="A21" s="7">
        <v>4</v>
      </c>
      <c s="7" t="s">
        <v>46</v>
      </c>
      <c s="7" t="s">
        <v>3269</v>
      </c>
      <c s="7" t="s">
        <v>86</v>
      </c>
      <c s="7" t="s">
        <v>3270</v>
      </c>
      <c s="7" t="s">
        <v>49</v>
      </c>
      <c s="10">
        <v>1</v>
      </c>
      <c s="14"/>
      <c s="13">
        <f>ROUND((H21*G21),2)</f>
      </c>
      <c r="O21">
        <f>rekapitulace!H8</f>
      </c>
      <c>
        <f>O21/100*I21</f>
      </c>
    </row>
    <row r="22" spans="5:5" ht="25.5">
      <c r="E22" s="15" t="s">
        <v>50</v>
      </c>
    </row>
    <row r="23" spans="5:5" ht="216.75">
      <c r="E23" s="15" t="s">
        <v>104</v>
      </c>
    </row>
    <row r="24" spans="1:16" ht="12.75" customHeight="1">
      <c r="A24" s="16"/>
      <c s="16"/>
      <c s="16" t="s">
        <v>45</v>
      </c>
      <c s="16"/>
      <c s="16" t="s">
        <v>44</v>
      </c>
      <c s="16"/>
      <c s="16"/>
      <c s="16"/>
      <c s="16">
        <f>SUM(I12:I23)</f>
      </c>
      <c r="P24">
        <f>ROUND(SUM(P12:P23),2)</f>
      </c>
    </row>
    <row r="26" spans="1:9" ht="12.75" customHeight="1">
      <c r="A26" s="9"/>
      <c s="9"/>
      <c s="9" t="s">
        <v>25</v>
      </c>
      <c s="9"/>
      <c s="9" t="s">
        <v>114</v>
      </c>
      <c s="9"/>
      <c s="11"/>
      <c s="9"/>
      <c s="11"/>
    </row>
    <row r="27" spans="1:16" ht="12.75">
      <c r="A27" s="7">
        <v>5</v>
      </c>
      <c s="7" t="s">
        <v>46</v>
      </c>
      <c s="7" t="s">
        <v>315</v>
      </c>
      <c s="7" t="s">
        <v>58</v>
      </c>
      <c s="7" t="s">
        <v>3271</v>
      </c>
      <c s="7" t="s">
        <v>130</v>
      </c>
      <c s="10">
        <v>345.2</v>
      </c>
      <c s="14"/>
      <c s="13">
        <f>ROUND((H27*G27),2)</f>
      </c>
      <c r="O27">
        <f>rekapitulace!H8</f>
      </c>
      <c>
        <f>O27/100*I27</f>
      </c>
    </row>
    <row r="28" spans="5:5" ht="178.5">
      <c r="E28" s="15" t="s">
        <v>3272</v>
      </c>
    </row>
    <row r="29" spans="5:5" ht="409.5">
      <c r="E29" s="15" t="s">
        <v>318</v>
      </c>
    </row>
    <row r="30" spans="1:16" ht="12.75">
      <c r="A30" s="7">
        <v>6</v>
      </c>
      <c s="7" t="s">
        <v>46</v>
      </c>
      <c s="7" t="s">
        <v>1069</v>
      </c>
      <c s="7" t="s">
        <v>58</v>
      </c>
      <c s="7" t="s">
        <v>3273</v>
      </c>
      <c s="7" t="s">
        <v>207</v>
      </c>
      <c s="10">
        <v>4</v>
      </c>
      <c s="14"/>
      <c s="13">
        <f>ROUND((H30*G30),2)</f>
      </c>
      <c r="O30">
        <f>rekapitulace!H8</f>
      </c>
      <c>
        <f>O30/100*I30</f>
      </c>
    </row>
    <row r="31" spans="5:5" ht="25.5">
      <c r="E31" s="15" t="s">
        <v>212</v>
      </c>
    </row>
    <row r="32" spans="5:5" ht="409.5">
      <c r="E32" s="15" t="s">
        <v>318</v>
      </c>
    </row>
    <row r="33" spans="1:16" ht="12.75">
      <c r="A33" s="7">
        <v>7</v>
      </c>
      <c s="7" t="s">
        <v>46</v>
      </c>
      <c s="7" t="s">
        <v>730</v>
      </c>
      <c s="7" t="s">
        <v>58</v>
      </c>
      <c s="7" t="s">
        <v>3274</v>
      </c>
      <c s="7" t="s">
        <v>130</v>
      </c>
      <c s="10">
        <v>44</v>
      </c>
      <c s="14"/>
      <c s="13">
        <f>ROUND((H33*G33),2)</f>
      </c>
      <c r="O33">
        <f>rekapitulace!H8</f>
      </c>
      <c>
        <f>O33/100*I33</f>
      </c>
    </row>
    <row r="34" spans="5:5" ht="38.25">
      <c r="E34" s="15" t="s">
        <v>3275</v>
      </c>
    </row>
    <row r="35" spans="5:5" ht="409.5">
      <c r="E35" s="15" t="s">
        <v>318</v>
      </c>
    </row>
    <row r="36" spans="1:16" ht="12.75">
      <c r="A36" s="7">
        <v>8</v>
      </c>
      <c s="7" t="s">
        <v>46</v>
      </c>
      <c s="7" t="s">
        <v>319</v>
      </c>
      <c s="7" t="s">
        <v>58</v>
      </c>
      <c s="7" t="s">
        <v>3029</v>
      </c>
      <c s="7" t="s">
        <v>207</v>
      </c>
      <c s="10">
        <v>130</v>
      </c>
      <c s="14"/>
      <c s="13">
        <f>ROUND((H36*G36),2)</f>
      </c>
      <c r="O36">
        <f>rekapitulace!H8</f>
      </c>
      <c>
        <f>O36/100*I36</f>
      </c>
    </row>
    <row r="37" spans="5:5" ht="25.5">
      <c r="E37" s="15" t="s">
        <v>3276</v>
      </c>
    </row>
    <row r="38" spans="5:5" ht="165.75">
      <c r="E38" s="15" t="s">
        <v>322</v>
      </c>
    </row>
    <row r="39" spans="1:16" ht="12.75">
      <c r="A39" s="7">
        <v>9</v>
      </c>
      <c s="7" t="s">
        <v>46</v>
      </c>
      <c s="7" t="s">
        <v>407</v>
      </c>
      <c s="7" t="s">
        <v>58</v>
      </c>
      <c s="7" t="s">
        <v>3277</v>
      </c>
      <c s="7" t="s">
        <v>130</v>
      </c>
      <c s="10">
        <v>200</v>
      </c>
      <c s="14"/>
      <c s="13">
        <f>ROUND((H39*G39),2)</f>
      </c>
      <c r="O39">
        <f>rekapitulace!H8</f>
      </c>
      <c>
        <f>O39/100*I39</f>
      </c>
    </row>
    <row r="40" spans="5:5" ht="38.25">
      <c r="E40" s="15" t="s">
        <v>3278</v>
      </c>
    </row>
    <row r="41" spans="5:5" ht="409.5">
      <c r="E41" s="15" t="s">
        <v>410</v>
      </c>
    </row>
    <row r="42" spans="1:16" ht="12.75">
      <c r="A42" s="7">
        <v>10</v>
      </c>
      <c s="7" t="s">
        <v>46</v>
      </c>
      <c s="7" t="s">
        <v>427</v>
      </c>
      <c s="7" t="s">
        <v>58</v>
      </c>
      <c s="7" t="s">
        <v>3279</v>
      </c>
      <c s="7" t="s">
        <v>117</v>
      </c>
      <c s="10">
        <v>440</v>
      </c>
      <c s="14"/>
      <c s="13">
        <f>ROUND((H42*G42),2)</f>
      </c>
      <c r="O42">
        <f>rekapitulace!H8</f>
      </c>
      <c>
        <f>O42/100*I42</f>
      </c>
    </row>
    <row r="43" spans="5:5" ht="25.5">
      <c r="E43" s="15" t="s">
        <v>3280</v>
      </c>
    </row>
    <row r="44" spans="5:5" ht="153">
      <c r="E44" s="15" t="s">
        <v>430</v>
      </c>
    </row>
    <row r="45" spans="1:16" ht="12.75" customHeight="1">
      <c r="A45" s="16"/>
      <c s="16"/>
      <c s="16" t="s">
        <v>25</v>
      </c>
      <c s="16"/>
      <c s="16" t="s">
        <v>114</v>
      </c>
      <c s="16"/>
      <c s="16"/>
      <c s="16"/>
      <c s="16">
        <f>SUM(I27:I44)</f>
      </c>
      <c r="P45">
        <f>ROUND(SUM(P27:P44),2)</f>
      </c>
    </row>
    <row r="47" spans="1:9" ht="12.75" customHeight="1">
      <c r="A47" s="9"/>
      <c s="9"/>
      <c s="9" t="s">
        <v>39</v>
      </c>
      <c s="9"/>
      <c s="9" t="s">
        <v>510</v>
      </c>
      <c s="9"/>
      <c s="11"/>
      <c s="9"/>
      <c s="11"/>
    </row>
    <row r="48" spans="1:16" ht="12.75">
      <c r="A48" s="7">
        <v>11</v>
      </c>
      <c s="7" t="s">
        <v>46</v>
      </c>
      <c s="7" t="s">
        <v>518</v>
      </c>
      <c s="7" t="s">
        <v>58</v>
      </c>
      <c s="7" t="s">
        <v>3281</v>
      </c>
      <c s="7" t="s">
        <v>130</v>
      </c>
      <c s="10">
        <v>132</v>
      </c>
      <c s="14"/>
      <c s="13">
        <f>ROUND((H48*G48),2)</f>
      </c>
      <c r="O48">
        <f>rekapitulace!H8</f>
      </c>
      <c>
        <f>O48/100*I48</f>
      </c>
    </row>
    <row r="49" spans="5:5" ht="51">
      <c r="E49" s="15" t="s">
        <v>3282</v>
      </c>
    </row>
    <row r="50" spans="5:5" ht="331.5">
      <c r="E50" s="15" t="s">
        <v>521</v>
      </c>
    </row>
    <row r="51" spans="1:16" ht="12.75">
      <c r="A51" s="7">
        <v>12</v>
      </c>
      <c s="7" t="s">
        <v>46</v>
      </c>
      <c s="7" t="s">
        <v>537</v>
      </c>
      <c s="7" t="s">
        <v>58</v>
      </c>
      <c s="7" t="s">
        <v>3283</v>
      </c>
      <c s="7" t="s">
        <v>117</v>
      </c>
      <c s="10">
        <v>400</v>
      </c>
      <c s="14"/>
      <c s="13">
        <f>ROUND((H51*G51),2)</f>
      </c>
      <c r="O51">
        <f>rekapitulace!H8</f>
      </c>
      <c>
        <f>O51/100*I51</f>
      </c>
    </row>
    <row r="52" spans="5:5" ht="25.5">
      <c r="E52" s="15" t="s">
        <v>3284</v>
      </c>
    </row>
    <row r="53" spans="5:5" ht="357">
      <c r="E53" s="15" t="s">
        <v>540</v>
      </c>
    </row>
    <row r="54" spans="1:16" ht="12.75">
      <c r="A54" s="7">
        <v>13</v>
      </c>
      <c s="7" t="s">
        <v>46</v>
      </c>
      <c s="7" t="s">
        <v>1311</v>
      </c>
      <c s="7" t="s">
        <v>58</v>
      </c>
      <c s="7" t="s">
        <v>3285</v>
      </c>
      <c s="7" t="s">
        <v>117</v>
      </c>
      <c s="10">
        <v>400</v>
      </c>
      <c s="14"/>
      <c s="13">
        <f>ROUND((H54*G54),2)</f>
      </c>
      <c r="O54">
        <f>rekapitulace!H8</f>
      </c>
      <c>
        <f>O54/100*I54</f>
      </c>
    </row>
    <row r="55" spans="5:5" ht="25.5">
      <c r="E55" s="15" t="s">
        <v>3284</v>
      </c>
    </row>
    <row r="56" spans="5:5" ht="357">
      <c r="E56" s="15" t="s">
        <v>540</v>
      </c>
    </row>
    <row r="57" spans="1:16" ht="12.75">
      <c r="A57" s="7">
        <v>14</v>
      </c>
      <c s="7" t="s">
        <v>46</v>
      </c>
      <c s="7" t="s">
        <v>3286</v>
      </c>
      <c s="7" t="s">
        <v>58</v>
      </c>
      <c s="7" t="s">
        <v>3287</v>
      </c>
      <c s="7" t="s">
        <v>117</v>
      </c>
      <c s="10">
        <v>400</v>
      </c>
      <c s="14"/>
      <c s="13">
        <f>ROUND((H57*G57),2)</f>
      </c>
      <c r="O57">
        <f>rekapitulace!H8</f>
      </c>
      <c>
        <f>O57/100*I57</f>
      </c>
    </row>
    <row r="58" spans="5:5" ht="25.5">
      <c r="E58" s="15" t="s">
        <v>3284</v>
      </c>
    </row>
    <row r="59" spans="5:5" ht="409.5">
      <c r="E59" s="15" t="s">
        <v>547</v>
      </c>
    </row>
    <row r="60" spans="1:16" ht="12.75">
      <c r="A60" s="7">
        <v>15</v>
      </c>
      <c s="7" t="s">
        <v>46</v>
      </c>
      <c s="7" t="s">
        <v>3288</v>
      </c>
      <c s="7" t="s">
        <v>58</v>
      </c>
      <c s="7" t="s">
        <v>3289</v>
      </c>
      <c s="7" t="s">
        <v>117</v>
      </c>
      <c s="10">
        <v>400</v>
      </c>
      <c s="14"/>
      <c s="13">
        <f>ROUND((H60*G60),2)</f>
      </c>
      <c r="O60">
        <f>rekapitulace!H8</f>
      </c>
      <c>
        <f>O60/100*I60</f>
      </c>
    </row>
    <row r="61" spans="5:5" ht="25.5">
      <c r="E61" s="15" t="s">
        <v>3284</v>
      </c>
    </row>
    <row r="62" spans="5:5" ht="409.5">
      <c r="E62" s="15" t="s">
        <v>547</v>
      </c>
    </row>
    <row r="63" spans="1:16" ht="12.75">
      <c r="A63" s="7">
        <v>16</v>
      </c>
      <c s="7" t="s">
        <v>46</v>
      </c>
      <c s="7" t="s">
        <v>581</v>
      </c>
      <c s="7" t="s">
        <v>58</v>
      </c>
      <c s="7" t="s">
        <v>3290</v>
      </c>
      <c s="7" t="s">
        <v>207</v>
      </c>
      <c s="10">
        <v>11.5</v>
      </c>
      <c s="14"/>
      <c s="13">
        <f>ROUND((H63*G63),2)</f>
      </c>
      <c r="O63">
        <f>rekapitulace!H8</f>
      </c>
      <c>
        <f>O63/100*I63</f>
      </c>
    </row>
    <row r="64" spans="5:5" ht="25.5">
      <c r="E64" s="15" t="s">
        <v>3291</v>
      </c>
    </row>
    <row r="65" spans="5:5" ht="140.25">
      <c r="E65" s="15" t="s">
        <v>584</v>
      </c>
    </row>
    <row r="66" spans="1:16" ht="12.75" customHeight="1">
      <c r="A66" s="16"/>
      <c s="16"/>
      <c s="16" t="s">
        <v>39</v>
      </c>
      <c s="16"/>
      <c s="16" t="s">
        <v>510</v>
      </c>
      <c s="16"/>
      <c s="16"/>
      <c s="16"/>
      <c s="16">
        <f>SUM(I48:I65)</f>
      </c>
      <c r="P66">
        <f>ROUND(SUM(P48:P65),2)</f>
      </c>
    </row>
    <row r="68" spans="1:9" ht="12.75" customHeight="1">
      <c r="A68" s="9"/>
      <c s="9"/>
      <c s="9" t="s">
        <v>42</v>
      </c>
      <c s="9"/>
      <c s="9" t="s">
        <v>200</v>
      </c>
      <c s="9"/>
      <c s="11"/>
      <c s="9"/>
      <c s="11"/>
    </row>
    <row r="69" spans="1:16" ht="12.75">
      <c r="A69" s="7">
        <v>17</v>
      </c>
      <c s="7" t="s">
        <v>46</v>
      </c>
      <c s="7" t="s">
        <v>3292</v>
      </c>
      <c s="7" t="s">
        <v>58</v>
      </c>
      <c s="7" t="s">
        <v>3293</v>
      </c>
      <c s="7" t="s">
        <v>73</v>
      </c>
      <c s="10">
        <v>2</v>
      </c>
      <c s="14"/>
      <c s="13">
        <f>ROUND((H69*G69),2)</f>
      </c>
      <c r="O69">
        <f>rekapitulace!H8</f>
      </c>
      <c>
        <f>O69/100*I69</f>
      </c>
    </row>
    <row r="70" spans="5:5" ht="25.5">
      <c r="E70" s="15" t="s">
        <v>76</v>
      </c>
    </row>
    <row r="71" spans="5:5" ht="280.5">
      <c r="E71" s="15" t="s">
        <v>3294</v>
      </c>
    </row>
    <row r="72" spans="1:16" ht="12.75">
      <c r="A72" s="7">
        <v>18</v>
      </c>
      <c s="7" t="s">
        <v>46</v>
      </c>
      <c s="7" t="s">
        <v>3295</v>
      </c>
      <c s="7" t="s">
        <v>58</v>
      </c>
      <c s="7" t="s">
        <v>3296</v>
      </c>
      <c s="7" t="s">
        <v>73</v>
      </c>
      <c s="10">
        <v>6</v>
      </c>
      <c s="14"/>
      <c s="13">
        <f>ROUND((H72*G72),2)</f>
      </c>
      <c r="O72">
        <f>rekapitulace!H8</f>
      </c>
      <c>
        <f>O72/100*I72</f>
      </c>
    </row>
    <row r="73" spans="5:5" ht="25.5">
      <c r="E73" s="15" t="s">
        <v>1346</v>
      </c>
    </row>
    <row r="74" spans="5:5" ht="280.5">
      <c r="E74" s="15" t="s">
        <v>3294</v>
      </c>
    </row>
    <row r="75" spans="1:16" ht="12.75" customHeight="1">
      <c r="A75" s="16"/>
      <c s="16"/>
      <c s="16" t="s">
        <v>42</v>
      </c>
      <c s="16"/>
      <c s="16" t="s">
        <v>200</v>
      </c>
      <c s="16"/>
      <c s="16"/>
      <c s="16"/>
      <c s="16">
        <f>SUM(I69:I74)</f>
      </c>
      <c r="P75">
        <f>ROUND(SUM(P69:P74),2)</f>
      </c>
    </row>
    <row r="77" spans="1:9" ht="12.75" customHeight="1">
      <c r="A77" s="9"/>
      <c s="9"/>
      <c s="9" t="s">
        <v>43</v>
      </c>
      <c s="9"/>
      <c s="9" t="s">
        <v>204</v>
      </c>
      <c s="9"/>
      <c s="11"/>
      <c s="9"/>
      <c s="11"/>
    </row>
    <row r="78" spans="1:16" ht="12.75">
      <c r="A78" s="7">
        <v>19</v>
      </c>
      <c s="7" t="s">
        <v>46</v>
      </c>
      <c s="7" t="s">
        <v>3297</v>
      </c>
      <c s="7" t="s">
        <v>58</v>
      </c>
      <c s="7" t="s">
        <v>3298</v>
      </c>
      <c s="7" t="s">
        <v>207</v>
      </c>
      <c s="10">
        <v>4</v>
      </c>
      <c s="14"/>
      <c s="13">
        <f>ROUND((H78*G78),2)</f>
      </c>
      <c r="O78">
        <f>rekapitulace!H8</f>
      </c>
      <c>
        <f>O78/100*I78</f>
      </c>
    </row>
    <row r="79" spans="5:5" ht="25.5">
      <c r="E79" s="15" t="s">
        <v>212</v>
      </c>
    </row>
    <row r="80" spans="5:5" ht="293.25">
      <c r="E80" s="15" t="s">
        <v>3299</v>
      </c>
    </row>
    <row r="81" spans="1:16" ht="12.75">
      <c r="A81" s="7">
        <v>20</v>
      </c>
      <c s="7" t="s">
        <v>46</v>
      </c>
      <c s="7" t="s">
        <v>691</v>
      </c>
      <c s="7" t="s">
        <v>58</v>
      </c>
      <c s="7" t="s">
        <v>3300</v>
      </c>
      <c s="7" t="s">
        <v>207</v>
      </c>
      <c s="10">
        <v>11.5</v>
      </c>
      <c s="14"/>
      <c s="13">
        <f>ROUND((H81*G81),2)</f>
      </c>
      <c r="O81">
        <f>rekapitulace!H8</f>
      </c>
      <c>
        <f>O81/100*I81</f>
      </c>
    </row>
    <row r="82" spans="5:5" ht="25.5">
      <c r="E82" s="15" t="s">
        <v>3291</v>
      </c>
    </row>
    <row r="83" spans="5:5" ht="140.25">
      <c r="E83" s="15" t="s">
        <v>693</v>
      </c>
    </row>
    <row r="84" spans="1:16" ht="12.75">
      <c r="A84" s="7">
        <v>21</v>
      </c>
      <c s="7" t="s">
        <v>46</v>
      </c>
      <c s="7" t="s">
        <v>2609</v>
      </c>
      <c s="7" t="s">
        <v>58</v>
      </c>
      <c s="7" t="s">
        <v>3301</v>
      </c>
      <c s="7" t="s">
        <v>207</v>
      </c>
      <c s="10">
        <v>11.5</v>
      </c>
      <c s="14"/>
      <c s="13">
        <f>ROUND((H84*G84),2)</f>
      </c>
      <c r="O84">
        <f>rekapitulace!H8</f>
      </c>
      <c>
        <f>O84/100*I84</f>
      </c>
    </row>
    <row r="85" spans="5:5" ht="25.5">
      <c r="E85" s="15" t="s">
        <v>3291</v>
      </c>
    </row>
    <row r="86" spans="5:5" ht="140.25">
      <c r="E86" s="15" t="s">
        <v>693</v>
      </c>
    </row>
    <row r="87" spans="1:16" ht="12.75">
      <c r="A87" s="7">
        <v>22</v>
      </c>
      <c s="7" t="s">
        <v>46</v>
      </c>
      <c s="7" t="s">
        <v>694</v>
      </c>
      <c s="7" t="s">
        <v>58</v>
      </c>
      <c s="7" t="s">
        <v>3079</v>
      </c>
      <c s="7" t="s">
        <v>207</v>
      </c>
      <c s="10">
        <v>130</v>
      </c>
      <c s="14"/>
      <c s="13">
        <f>ROUND((H87*G87),2)</f>
      </c>
      <c r="O87">
        <f>rekapitulace!H8</f>
      </c>
      <c>
        <f>O87/100*I87</f>
      </c>
    </row>
    <row r="88" spans="5:5" ht="25.5">
      <c r="E88" s="15" t="s">
        <v>3276</v>
      </c>
    </row>
    <row r="89" spans="5:5" ht="242.25">
      <c r="E89" s="15" t="s">
        <v>697</v>
      </c>
    </row>
    <row r="90" spans="1:16" ht="12.75">
      <c r="A90" s="7">
        <v>23</v>
      </c>
      <c s="7" t="s">
        <v>46</v>
      </c>
      <c s="7" t="s">
        <v>698</v>
      </c>
      <c s="7" t="s">
        <v>58</v>
      </c>
      <c s="7" t="s">
        <v>3080</v>
      </c>
      <c s="7" t="s">
        <v>207</v>
      </c>
      <c s="10">
        <v>130</v>
      </c>
      <c s="14"/>
      <c s="13">
        <f>ROUND((H90*G90),2)</f>
      </c>
      <c r="O90">
        <f>rekapitulace!H8</f>
      </c>
      <c>
        <f>O90/100*I90</f>
      </c>
    </row>
    <row r="91" spans="5:5" ht="25.5">
      <c r="E91" s="15" t="s">
        <v>3276</v>
      </c>
    </row>
    <row r="92" spans="5:5" ht="204">
      <c r="E92" s="15" t="s">
        <v>700</v>
      </c>
    </row>
    <row r="93" spans="1:16" ht="12.75" customHeight="1">
      <c r="A93" s="16"/>
      <c s="16"/>
      <c s="16" t="s">
        <v>43</v>
      </c>
      <c s="16"/>
      <c s="16" t="s">
        <v>204</v>
      </c>
      <c s="16"/>
      <c s="16"/>
      <c s="16"/>
      <c s="16">
        <f>SUM(I78:I92)</f>
      </c>
      <c r="P93">
        <f>ROUND(SUM(P78:P92),2)</f>
      </c>
    </row>
    <row r="95" spans="1:16" ht="12.75" customHeight="1">
      <c r="A95" s="16"/>
      <c s="16"/>
      <c s="16"/>
      <c s="16"/>
      <c s="16" t="s">
        <v>105</v>
      </c>
      <c s="16"/>
      <c s="16"/>
      <c s="16"/>
      <c s="16">
        <f>+I24+I45+I66+I75+I93</f>
      </c>
      <c r="P95">
        <f>+P24+P45+P66+P75+P93</f>
      </c>
    </row>
    <row r="97" spans="1:9" ht="12.75" customHeight="1">
      <c r="A97" s="9" t="s">
        <v>106</v>
      </c>
      <c s="9"/>
      <c s="9"/>
      <c s="9"/>
      <c s="9"/>
      <c s="9"/>
      <c s="9"/>
      <c s="9"/>
      <c s="9"/>
    </row>
    <row r="98" spans="1:9" ht="12.75" customHeight="1">
      <c r="A98" s="9"/>
      <c s="9"/>
      <c s="9"/>
      <c s="9"/>
      <c s="9" t="s">
        <v>107</v>
      </c>
      <c s="9"/>
      <c s="9"/>
      <c s="9"/>
      <c s="9"/>
    </row>
    <row r="99" spans="1:16" ht="12.75" customHeight="1">
      <c r="A99" s="16"/>
      <c s="16"/>
      <c s="16"/>
      <c s="16"/>
      <c s="16" t="s">
        <v>108</v>
      </c>
      <c s="16"/>
      <c s="16"/>
      <c s="16"/>
      <c s="16">
        <v>0</v>
      </c>
      <c r="P99">
        <v>0</v>
      </c>
    </row>
    <row r="100" spans="1:9" ht="12.75" customHeight="1">
      <c r="A100" s="16"/>
      <c s="16"/>
      <c s="16"/>
      <c s="16"/>
      <c s="16" t="s">
        <v>109</v>
      </c>
      <c s="16"/>
      <c s="16"/>
      <c s="16"/>
      <c s="16"/>
    </row>
    <row r="101" spans="1:16" ht="12.75" customHeight="1">
      <c r="A101" s="16"/>
      <c s="16"/>
      <c s="16"/>
      <c s="16"/>
      <c s="16" t="s">
        <v>110</v>
      </c>
      <c s="16"/>
      <c s="16"/>
      <c s="16"/>
      <c s="16">
        <v>0</v>
      </c>
      <c r="P101">
        <v>0</v>
      </c>
    </row>
    <row r="102" spans="1:16" ht="12.75" customHeight="1">
      <c r="A102" s="16"/>
      <c s="16"/>
      <c s="16"/>
      <c s="16"/>
      <c s="16" t="s">
        <v>111</v>
      </c>
      <c s="16"/>
      <c s="16"/>
      <c s="16"/>
      <c s="16">
        <f>I99+I101</f>
      </c>
      <c r="P102">
        <f>P99+P101</f>
      </c>
    </row>
    <row r="104" spans="1:16" ht="12.75" customHeight="1">
      <c r="A104" s="16"/>
      <c s="16"/>
      <c s="16"/>
      <c s="16"/>
      <c s="16" t="s">
        <v>111</v>
      </c>
      <c s="16"/>
      <c s="16"/>
      <c s="16"/>
      <c s="16">
        <f>I95+I102</f>
      </c>
      <c r="P104">
        <f>P95+P102</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6.xml><?xml version="1.0" encoding="utf-8"?>
<worksheet xmlns="http://schemas.openxmlformats.org/spreadsheetml/2006/main" xmlns:r="http://schemas.openxmlformats.org/officeDocument/2006/relationships">
  <sheetPr>
    <pageSetUpPr fitToPage="1"/>
  </sheetPr>
  <dimension ref="A1:P32"/>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20</v>
      </c>
      <c s="5"/>
      <c s="5" t="s">
        <v>21</v>
      </c>
    </row>
    <row r="6" spans="1:5" ht="12.75" customHeight="1">
      <c r="A6" t="s">
        <v>17</v>
      </c>
      <c r="C6" s="5" t="s">
        <v>238</v>
      </c>
      <c s="5"/>
      <c s="5" t="s">
        <v>239</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53</v>
      </c>
      <c s="7" t="s">
        <v>37</v>
      </c>
      <c s="7" t="s">
        <v>240</v>
      </c>
      <c s="7" t="s">
        <v>49</v>
      </c>
      <c s="10">
        <v>1</v>
      </c>
      <c s="14"/>
      <c s="13">
        <f>ROUND((H12*G12),2)</f>
      </c>
      <c r="O12">
        <f>rekapitulace!H8</f>
      </c>
      <c>
        <f>O12/100*I12</f>
      </c>
    </row>
    <row r="13" spans="5:5" ht="25.5">
      <c r="E13" s="15" t="s">
        <v>50</v>
      </c>
    </row>
    <row r="14" spans="5:5" ht="114.75">
      <c r="E14" s="15" t="s">
        <v>55</v>
      </c>
    </row>
    <row r="15" spans="1:16" ht="12.75" customHeight="1">
      <c r="A15" s="16"/>
      <c s="16"/>
      <c s="16" t="s">
        <v>45</v>
      </c>
      <c s="16"/>
      <c s="16" t="s">
        <v>44</v>
      </c>
      <c s="16"/>
      <c s="16"/>
      <c s="16"/>
      <c s="16">
        <f>SUM(I12:I14)</f>
      </c>
      <c r="P15">
        <f>ROUND(SUM(P12:P14),2)</f>
      </c>
    </row>
    <row r="17" spans="1:9" ht="12.75" customHeight="1">
      <c r="A17" s="9"/>
      <c s="9"/>
      <c s="9" t="s">
        <v>36</v>
      </c>
      <c s="9"/>
      <c s="9" t="s">
        <v>241</v>
      </c>
      <c s="9"/>
      <c s="11"/>
      <c s="9"/>
      <c s="11"/>
    </row>
    <row r="18" spans="1:16" ht="12.75">
      <c r="A18" s="7">
        <v>2</v>
      </c>
      <c s="7" t="s">
        <v>46</v>
      </c>
      <c s="7" t="s">
        <v>242</v>
      </c>
      <c s="7" t="s">
        <v>58</v>
      </c>
      <c s="7" t="s">
        <v>243</v>
      </c>
      <c s="7" t="s">
        <v>117</v>
      </c>
      <c s="10">
        <v>1160</v>
      </c>
      <c s="14"/>
      <c s="13">
        <f>ROUND((H18*G18),2)</f>
      </c>
      <c r="O18">
        <f>rekapitulace!H8</f>
      </c>
      <c>
        <f>O18/100*I18</f>
      </c>
    </row>
    <row r="19" spans="5:5" ht="38.25">
      <c r="E19" s="15" t="s">
        <v>244</v>
      </c>
    </row>
    <row r="20" spans="5:5" ht="395.25">
      <c r="E20" s="15" t="s">
        <v>245</v>
      </c>
    </row>
    <row r="21" spans="1:16" ht="12.75" customHeight="1">
      <c r="A21" s="16"/>
      <c s="16"/>
      <c s="16" t="s">
        <v>36</v>
      </c>
      <c s="16"/>
      <c s="16" t="s">
        <v>241</v>
      </c>
      <c s="16"/>
      <c s="16"/>
      <c s="16"/>
      <c s="16">
        <f>SUM(I18:I20)</f>
      </c>
      <c r="P21">
        <f>ROUND(SUM(P18:P20),2)</f>
      </c>
    </row>
    <row r="23" spans="1:16" ht="12.75" customHeight="1">
      <c r="A23" s="16"/>
      <c s="16"/>
      <c s="16"/>
      <c s="16"/>
      <c s="16" t="s">
        <v>105</v>
      </c>
      <c s="16"/>
      <c s="16"/>
      <c s="16"/>
      <c s="16">
        <f>+I15+I21</f>
      </c>
      <c r="P23">
        <f>+P15+P21</f>
      </c>
    </row>
    <row r="25" spans="1:9" ht="12.75" customHeight="1">
      <c r="A25" s="9" t="s">
        <v>106</v>
      </c>
      <c s="9"/>
      <c s="9"/>
      <c s="9"/>
      <c s="9"/>
      <c s="9"/>
      <c s="9"/>
      <c s="9"/>
      <c s="9"/>
    </row>
    <row r="26" spans="1:9" ht="12.75" customHeight="1">
      <c r="A26" s="9"/>
      <c s="9"/>
      <c s="9"/>
      <c s="9"/>
      <c s="9" t="s">
        <v>107</v>
      </c>
      <c s="9"/>
      <c s="9"/>
      <c s="9"/>
      <c s="9"/>
    </row>
    <row r="27" spans="1:16" ht="12.75" customHeight="1">
      <c r="A27" s="16"/>
      <c s="16"/>
      <c s="16"/>
      <c s="16"/>
      <c s="16" t="s">
        <v>108</v>
      </c>
      <c s="16"/>
      <c s="16"/>
      <c s="16"/>
      <c s="16">
        <v>0</v>
      </c>
      <c r="P27">
        <v>0</v>
      </c>
    </row>
    <row r="28" spans="1:9" ht="12.75" customHeight="1">
      <c r="A28" s="16"/>
      <c s="16"/>
      <c s="16"/>
      <c s="16"/>
      <c s="16" t="s">
        <v>109</v>
      </c>
      <c s="16"/>
      <c s="16"/>
      <c s="16"/>
      <c s="16"/>
    </row>
    <row r="29" spans="1:16" ht="12.75" customHeight="1">
      <c r="A29" s="16"/>
      <c s="16"/>
      <c s="16"/>
      <c s="16"/>
      <c s="16" t="s">
        <v>110</v>
      </c>
      <c s="16"/>
      <c s="16"/>
      <c s="16"/>
      <c s="16">
        <v>0</v>
      </c>
      <c r="P29">
        <v>0</v>
      </c>
    </row>
    <row r="30" spans="1:16" ht="12.75" customHeight="1">
      <c r="A30" s="16"/>
      <c s="16"/>
      <c s="16"/>
      <c s="16"/>
      <c s="16" t="s">
        <v>111</v>
      </c>
      <c s="16"/>
      <c s="16"/>
      <c s="16"/>
      <c s="16">
        <f>I27+I29</f>
      </c>
      <c r="P30">
        <f>P27+P29</f>
      </c>
    </row>
    <row r="32" spans="1:16" ht="12.75" customHeight="1">
      <c r="A32" s="16"/>
      <c s="16"/>
      <c s="16"/>
      <c s="16"/>
      <c s="16" t="s">
        <v>111</v>
      </c>
      <c s="16"/>
      <c s="16"/>
      <c s="16"/>
      <c s="16">
        <f>I23+I30</f>
      </c>
      <c r="P32">
        <f>P23+P30</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60.xml><?xml version="1.0" encoding="utf-8"?>
<worksheet xmlns="http://schemas.openxmlformats.org/spreadsheetml/2006/main" xmlns:r="http://schemas.openxmlformats.org/officeDocument/2006/relationships">
  <sheetPr>
    <pageSetUpPr fitToPage="1"/>
  </sheetPr>
  <dimension ref="A1:P26"/>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3302</v>
      </c>
      <c s="5"/>
      <c s="5" t="s">
        <v>3303</v>
      </c>
    </row>
    <row r="6" spans="1:5" ht="12.75" customHeight="1">
      <c r="A6" t="s">
        <v>17</v>
      </c>
      <c r="C6" s="5" t="s">
        <v>3302</v>
      </c>
      <c s="5"/>
      <c s="5" t="s">
        <v>3303</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3304</v>
      </c>
      <c s="7" t="s">
        <v>86</v>
      </c>
      <c s="7" t="s">
        <v>3305</v>
      </c>
      <c s="7" t="s">
        <v>49</v>
      </c>
      <c s="10">
        <v>1</v>
      </c>
      <c s="14"/>
      <c s="13">
        <f>ROUND((H12*G12),2)</f>
      </c>
      <c r="O12">
        <f>rekapitulace!H8</f>
      </c>
      <c>
        <f>O12/100*I12</f>
      </c>
    </row>
    <row r="13" spans="5:5" ht="25.5">
      <c r="E13" s="15" t="s">
        <v>50</v>
      </c>
    </row>
    <row r="14" spans="5:5" ht="216.75">
      <c r="E14" s="15" t="s">
        <v>104</v>
      </c>
    </row>
    <row r="15" spans="1:16" ht="12.75" customHeight="1">
      <c r="A15" s="16"/>
      <c s="16"/>
      <c s="16" t="s">
        <v>45</v>
      </c>
      <c s="16"/>
      <c s="16" t="s">
        <v>44</v>
      </c>
      <c s="16"/>
      <c s="16"/>
      <c s="16"/>
      <c s="16">
        <f>SUM(I12:I14)</f>
      </c>
      <c r="P15">
        <f>ROUND(SUM(P12:P14),2)</f>
      </c>
    </row>
    <row r="17" spans="1:16" ht="12.75" customHeight="1">
      <c r="A17" s="16"/>
      <c s="16"/>
      <c s="16"/>
      <c s="16"/>
      <c s="16" t="s">
        <v>105</v>
      </c>
      <c s="16"/>
      <c s="16"/>
      <c s="16"/>
      <c s="16">
        <f>+I15</f>
      </c>
      <c r="P17">
        <f>+P15</f>
      </c>
    </row>
    <row r="19" spans="1:9" ht="12.75" customHeight="1">
      <c r="A19" s="9" t="s">
        <v>106</v>
      </c>
      <c s="9"/>
      <c s="9"/>
      <c s="9"/>
      <c s="9"/>
      <c s="9"/>
      <c s="9"/>
      <c s="9"/>
      <c s="9"/>
    </row>
    <row r="20" spans="1:9" ht="12.75" customHeight="1">
      <c r="A20" s="9"/>
      <c s="9"/>
      <c s="9"/>
      <c s="9"/>
      <c s="9" t="s">
        <v>107</v>
      </c>
      <c s="9"/>
      <c s="9"/>
      <c s="9"/>
      <c s="9"/>
    </row>
    <row r="21" spans="1:16" ht="12.75" customHeight="1">
      <c r="A21" s="16"/>
      <c s="16"/>
      <c s="16"/>
      <c s="16"/>
      <c s="16" t="s">
        <v>108</v>
      </c>
      <c s="16"/>
      <c s="16"/>
      <c s="16"/>
      <c s="16">
        <v>0</v>
      </c>
      <c r="P21">
        <v>0</v>
      </c>
    </row>
    <row r="22" spans="1:9" ht="12.75" customHeight="1">
      <c r="A22" s="16"/>
      <c s="16"/>
      <c s="16"/>
      <c s="16"/>
      <c s="16" t="s">
        <v>109</v>
      </c>
      <c s="16"/>
      <c s="16"/>
      <c s="16"/>
      <c s="16"/>
    </row>
    <row r="23" spans="1:16" ht="12.75" customHeight="1">
      <c r="A23" s="16"/>
      <c s="16"/>
      <c s="16"/>
      <c s="16"/>
      <c s="16" t="s">
        <v>110</v>
      </c>
      <c s="16"/>
      <c s="16"/>
      <c s="16"/>
      <c s="16">
        <v>0</v>
      </c>
      <c r="P23">
        <v>0</v>
      </c>
    </row>
    <row r="24" spans="1:16" ht="12.75" customHeight="1">
      <c r="A24" s="16"/>
      <c s="16"/>
      <c s="16"/>
      <c s="16"/>
      <c s="16" t="s">
        <v>111</v>
      </c>
      <c s="16"/>
      <c s="16"/>
      <c s="16"/>
      <c s="16">
        <f>I21+I23</f>
      </c>
      <c r="P24">
        <f>P21+P23</f>
      </c>
    </row>
    <row r="26" spans="1:16" ht="12.75" customHeight="1">
      <c r="A26" s="16"/>
      <c s="16"/>
      <c s="16"/>
      <c s="16"/>
      <c s="16" t="s">
        <v>111</v>
      </c>
      <c s="16"/>
      <c s="16"/>
      <c s="16"/>
      <c s="16">
        <f>I17+I24</f>
      </c>
      <c r="P26">
        <f>P17+P24</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61.xml><?xml version="1.0" encoding="utf-8"?>
<worksheet xmlns="http://schemas.openxmlformats.org/spreadsheetml/2006/main" xmlns:r="http://schemas.openxmlformats.org/officeDocument/2006/relationships">
  <sheetPr>
    <pageSetUpPr fitToPage="1"/>
  </sheetPr>
  <dimension ref="A1:P26"/>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3306</v>
      </c>
      <c s="5"/>
      <c s="5" t="s">
        <v>3307</v>
      </c>
    </row>
    <row r="6" spans="1:5" ht="12.75" customHeight="1">
      <c r="A6" t="s">
        <v>17</v>
      </c>
      <c r="C6" s="5" t="s">
        <v>3306</v>
      </c>
      <c s="5"/>
      <c s="5" t="s">
        <v>3307</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3304</v>
      </c>
      <c s="7" t="s">
        <v>86</v>
      </c>
      <c s="7" t="s">
        <v>3308</v>
      </c>
      <c s="7" t="s">
        <v>49</v>
      </c>
      <c s="10">
        <v>1</v>
      </c>
      <c s="14"/>
      <c s="13">
        <f>ROUND((H12*G12),2)</f>
      </c>
      <c r="O12">
        <f>rekapitulace!H8</f>
      </c>
      <c>
        <f>O12/100*I12</f>
      </c>
    </row>
    <row r="13" spans="5:5" ht="25.5">
      <c r="E13" s="15" t="s">
        <v>50</v>
      </c>
    </row>
    <row r="14" spans="5:5" ht="216.75">
      <c r="E14" s="15" t="s">
        <v>104</v>
      </c>
    </row>
    <row r="15" spans="1:16" ht="12.75" customHeight="1">
      <c r="A15" s="16"/>
      <c s="16"/>
      <c s="16" t="s">
        <v>45</v>
      </c>
      <c s="16"/>
      <c s="16" t="s">
        <v>44</v>
      </c>
      <c s="16"/>
      <c s="16"/>
      <c s="16"/>
      <c s="16">
        <f>SUM(I12:I14)</f>
      </c>
      <c r="P15">
        <f>ROUND(SUM(P12:P14),2)</f>
      </c>
    </row>
    <row r="17" spans="1:16" ht="12.75" customHeight="1">
      <c r="A17" s="16"/>
      <c s="16"/>
      <c s="16"/>
      <c s="16"/>
      <c s="16" t="s">
        <v>105</v>
      </c>
      <c s="16"/>
      <c s="16"/>
      <c s="16"/>
      <c s="16">
        <f>+I15</f>
      </c>
      <c r="P17">
        <f>+P15</f>
      </c>
    </row>
    <row r="19" spans="1:9" ht="12.75" customHeight="1">
      <c r="A19" s="9" t="s">
        <v>106</v>
      </c>
      <c s="9"/>
      <c s="9"/>
      <c s="9"/>
      <c s="9"/>
      <c s="9"/>
      <c s="9"/>
      <c s="9"/>
      <c s="9"/>
    </row>
    <row r="20" spans="1:9" ht="12.75" customHeight="1">
      <c r="A20" s="9"/>
      <c s="9"/>
      <c s="9"/>
      <c s="9"/>
      <c s="9" t="s">
        <v>107</v>
      </c>
      <c s="9"/>
      <c s="9"/>
      <c s="9"/>
      <c s="9"/>
    </row>
    <row r="21" spans="1:16" ht="12.75" customHeight="1">
      <c r="A21" s="16"/>
      <c s="16"/>
      <c s="16"/>
      <c s="16"/>
      <c s="16" t="s">
        <v>108</v>
      </c>
      <c s="16"/>
      <c s="16"/>
      <c s="16"/>
      <c s="16">
        <v>0</v>
      </c>
      <c r="P21">
        <v>0</v>
      </c>
    </row>
    <row r="22" spans="1:9" ht="12.75" customHeight="1">
      <c r="A22" s="16"/>
      <c s="16"/>
      <c s="16"/>
      <c s="16"/>
      <c s="16" t="s">
        <v>109</v>
      </c>
      <c s="16"/>
      <c s="16"/>
      <c s="16"/>
      <c s="16"/>
    </row>
    <row r="23" spans="1:16" ht="12.75" customHeight="1">
      <c r="A23" s="16"/>
      <c s="16"/>
      <c s="16"/>
      <c s="16"/>
      <c s="16" t="s">
        <v>110</v>
      </c>
      <c s="16"/>
      <c s="16"/>
      <c s="16"/>
      <c s="16">
        <v>0</v>
      </c>
      <c r="P23">
        <v>0</v>
      </c>
    </row>
    <row r="24" spans="1:16" ht="12.75" customHeight="1">
      <c r="A24" s="16"/>
      <c s="16"/>
      <c s="16"/>
      <c s="16"/>
      <c s="16" t="s">
        <v>111</v>
      </c>
      <c s="16"/>
      <c s="16"/>
      <c s="16"/>
      <c s="16">
        <f>I21+I23</f>
      </c>
      <c r="P24">
        <f>P21+P23</f>
      </c>
    </row>
    <row r="26" spans="1:16" ht="12.75" customHeight="1">
      <c r="A26" s="16"/>
      <c s="16"/>
      <c s="16"/>
      <c s="16"/>
      <c s="16" t="s">
        <v>111</v>
      </c>
      <c s="16"/>
      <c s="16"/>
      <c s="16"/>
      <c s="16">
        <f>I17+I24</f>
      </c>
      <c r="P26">
        <f>P17+P24</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62.xml><?xml version="1.0" encoding="utf-8"?>
<worksheet xmlns="http://schemas.openxmlformats.org/spreadsheetml/2006/main" xmlns:r="http://schemas.openxmlformats.org/officeDocument/2006/relationships">
  <sheetPr>
    <pageSetUpPr fitToPage="1"/>
  </sheetPr>
  <dimension ref="A1:P95"/>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3309</v>
      </c>
      <c s="5"/>
      <c s="5" t="s">
        <v>3310</v>
      </c>
    </row>
    <row r="6" spans="1:5" ht="12.75" customHeight="1">
      <c r="A6" t="s">
        <v>17</v>
      </c>
      <c r="C6" s="5" t="s">
        <v>3309</v>
      </c>
      <c s="5"/>
      <c s="5" t="s">
        <v>3310</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3118</v>
      </c>
      <c s="7" t="s">
        <v>3119</v>
      </c>
      <c s="7" t="s">
        <v>3120</v>
      </c>
      <c s="7" t="s">
        <v>130</v>
      </c>
      <c s="10">
        <v>5635.804</v>
      </c>
      <c s="14"/>
      <c s="13">
        <f>ROUND((H12*G12),2)</f>
      </c>
      <c r="O12">
        <f>rekapitulace!H8</f>
      </c>
      <c>
        <f>O12/100*I12</f>
      </c>
    </row>
    <row r="13" spans="5:5" ht="102">
      <c r="E13" s="15" t="s">
        <v>3311</v>
      </c>
    </row>
    <row r="14" spans="5:5" ht="153">
      <c r="E14" s="15" t="s">
        <v>169</v>
      </c>
    </row>
    <row r="15" spans="1:16" ht="12.75">
      <c r="A15" s="7">
        <v>2</v>
      </c>
      <c s="7" t="s">
        <v>46</v>
      </c>
      <c s="7" t="s">
        <v>165</v>
      </c>
      <c s="7" t="s">
        <v>3312</v>
      </c>
      <c s="7" t="s">
        <v>3120</v>
      </c>
      <c s="7" t="s">
        <v>167</v>
      </c>
      <c s="10">
        <v>308.6</v>
      </c>
      <c s="14"/>
      <c s="13">
        <f>ROUND((H15*G15),2)</f>
      </c>
      <c r="O15">
        <f>rekapitulace!H8</f>
      </c>
      <c>
        <f>O15/100*I15</f>
      </c>
    </row>
    <row r="16" spans="5:5" ht="178.5">
      <c r="E16" s="15" t="s">
        <v>3313</v>
      </c>
    </row>
    <row r="17" spans="5:5" ht="153">
      <c r="E17" s="15" t="s">
        <v>169</v>
      </c>
    </row>
    <row r="18" spans="1:16" ht="12.75">
      <c r="A18" s="7">
        <v>3</v>
      </c>
      <c s="7" t="s">
        <v>46</v>
      </c>
      <c s="7" t="s">
        <v>3189</v>
      </c>
      <c s="7" t="s">
        <v>58</v>
      </c>
      <c s="7" t="s">
        <v>3190</v>
      </c>
      <c s="7" t="s">
        <v>130</v>
      </c>
      <c s="10">
        <v>1022.459</v>
      </c>
      <c s="14"/>
      <c s="13">
        <f>ROUND((H18*G18),2)</f>
      </c>
      <c r="O18">
        <f>rekapitulace!H8</f>
      </c>
      <c>
        <f>O18/100*I18</f>
      </c>
    </row>
    <row r="19" spans="5:5" ht="267.75">
      <c r="E19" s="15" t="s">
        <v>3314</v>
      </c>
    </row>
    <row r="20" spans="5:5" ht="153">
      <c r="E20" s="15" t="s">
        <v>3192</v>
      </c>
    </row>
    <row r="21" spans="1:16" ht="12.75" customHeight="1">
      <c r="A21" s="16"/>
      <c s="16"/>
      <c s="16" t="s">
        <v>45</v>
      </c>
      <c s="16"/>
      <c s="16" t="s">
        <v>44</v>
      </c>
      <c s="16"/>
      <c s="16"/>
      <c s="16"/>
      <c s="16">
        <f>SUM(I12:I20)</f>
      </c>
      <c r="P21">
        <f>ROUND(SUM(P12:P20),2)</f>
      </c>
    </row>
    <row r="23" spans="1:9" ht="12.75" customHeight="1">
      <c r="A23" s="9"/>
      <c s="9"/>
      <c s="9" t="s">
        <v>25</v>
      </c>
      <c s="9"/>
      <c s="9" t="s">
        <v>114</v>
      </c>
      <c s="9"/>
      <c s="11"/>
      <c s="9"/>
      <c s="11"/>
    </row>
    <row r="24" spans="1:16" ht="12.75">
      <c r="A24" s="7">
        <v>4</v>
      </c>
      <c s="7" t="s">
        <v>46</v>
      </c>
      <c s="7" t="s">
        <v>142</v>
      </c>
      <c s="7" t="s">
        <v>58</v>
      </c>
      <c s="7" t="s">
        <v>3166</v>
      </c>
      <c s="7" t="s">
        <v>130</v>
      </c>
      <c s="10">
        <v>247.793</v>
      </c>
      <c s="14"/>
      <c s="13">
        <f>ROUND((H24*G24),2)</f>
      </c>
      <c r="O24">
        <f>rekapitulace!H8</f>
      </c>
      <c>
        <f>O24/100*I24</f>
      </c>
    </row>
    <row r="25" spans="5:5" ht="255">
      <c r="E25" s="15" t="s">
        <v>3315</v>
      </c>
    </row>
    <row r="26" spans="5:5" ht="409.5">
      <c r="E26" s="15" t="s">
        <v>145</v>
      </c>
    </row>
    <row r="27" spans="1:16" ht="12.75">
      <c r="A27" s="7">
        <v>5</v>
      </c>
      <c s="7" t="s">
        <v>46</v>
      </c>
      <c s="7" t="s">
        <v>2653</v>
      </c>
      <c s="7" t="s">
        <v>58</v>
      </c>
      <c s="7" t="s">
        <v>3224</v>
      </c>
      <c s="7" t="s">
        <v>130</v>
      </c>
      <c s="10">
        <v>247.793</v>
      </c>
      <c s="14"/>
      <c s="13">
        <f>ROUND((H27*G27),2)</f>
      </c>
      <c r="O27">
        <f>rekapitulace!H8</f>
      </c>
      <c>
        <f>O27/100*I27</f>
      </c>
    </row>
    <row r="28" spans="5:5" ht="255">
      <c r="E28" s="15" t="s">
        <v>3316</v>
      </c>
    </row>
    <row r="29" spans="5:5" ht="409.5">
      <c r="E29" s="15" t="s">
        <v>176</v>
      </c>
    </row>
    <row r="30" spans="1:16" ht="12.75">
      <c r="A30" s="7">
        <v>6</v>
      </c>
      <c s="7" t="s">
        <v>46</v>
      </c>
      <c s="7" t="s">
        <v>2653</v>
      </c>
      <c s="7" t="s">
        <v>3126</v>
      </c>
      <c s="7" t="s">
        <v>3226</v>
      </c>
      <c s="7" t="s">
        <v>130</v>
      </c>
      <c s="10">
        <v>5635.804</v>
      </c>
      <c s="14"/>
      <c s="13">
        <f>ROUND((H30*G30),2)</f>
      </c>
      <c r="O30">
        <f>rekapitulace!H8</f>
      </c>
      <c>
        <f>O30/100*I30</f>
      </c>
    </row>
    <row r="31" spans="5:5" ht="409.5">
      <c r="E31" s="15" t="s">
        <v>3317</v>
      </c>
    </row>
    <row r="32" spans="5:5" ht="409.5">
      <c r="E32" s="15" t="s">
        <v>176</v>
      </c>
    </row>
    <row r="33" spans="1:16" ht="12.75">
      <c r="A33" s="7">
        <v>7</v>
      </c>
      <c s="7" t="s">
        <v>46</v>
      </c>
      <c s="7" t="s">
        <v>289</v>
      </c>
      <c s="7" t="s">
        <v>58</v>
      </c>
      <c s="7" t="s">
        <v>3318</v>
      </c>
      <c s="7" t="s">
        <v>130</v>
      </c>
      <c s="10">
        <v>920.59</v>
      </c>
      <c s="14"/>
      <c s="13">
        <f>ROUND((H33*G33),2)</f>
      </c>
      <c r="O33">
        <f>rekapitulace!H8</f>
      </c>
      <c>
        <f>O33/100*I33</f>
      </c>
    </row>
    <row r="34" spans="5:5" ht="140.25">
      <c r="E34" s="15" t="s">
        <v>3319</v>
      </c>
    </row>
    <row r="35" spans="5:5" ht="409.5">
      <c r="E35" s="15" t="s">
        <v>176</v>
      </c>
    </row>
    <row r="36" spans="1:16" ht="12.75">
      <c r="A36" s="7">
        <v>8</v>
      </c>
      <c s="7" t="s">
        <v>46</v>
      </c>
      <c s="7" t="s">
        <v>397</v>
      </c>
      <c s="7" t="s">
        <v>58</v>
      </c>
      <c s="7" t="s">
        <v>3200</v>
      </c>
      <c s="7" t="s">
        <v>130</v>
      </c>
      <c s="10">
        <v>28.663</v>
      </c>
      <c s="14"/>
      <c s="13">
        <f>ROUND((H36*G36),2)</f>
      </c>
      <c r="O36">
        <f>rekapitulace!H8</f>
      </c>
      <c>
        <f>O36/100*I36</f>
      </c>
    </row>
    <row r="37" spans="5:5" ht="76.5">
      <c r="E37" s="15" t="s">
        <v>3320</v>
      </c>
    </row>
    <row r="38" spans="5:5" ht="409.5">
      <c r="E38" s="15" t="s">
        <v>1103</v>
      </c>
    </row>
    <row r="39" spans="1:16" ht="12.75">
      <c r="A39" s="7">
        <v>9</v>
      </c>
      <c s="7" t="s">
        <v>46</v>
      </c>
      <c s="7" t="s">
        <v>146</v>
      </c>
      <c s="7" t="s">
        <v>58</v>
      </c>
      <c s="7" t="s">
        <v>3129</v>
      </c>
      <c s="7" t="s">
        <v>130</v>
      </c>
      <c s="10">
        <v>5883.597</v>
      </c>
      <c s="14"/>
      <c s="13">
        <f>ROUND((H39*G39),2)</f>
      </c>
      <c r="O39">
        <f>rekapitulace!H8</f>
      </c>
      <c>
        <f>O39/100*I39</f>
      </c>
    </row>
    <row r="40" spans="5:5" ht="318.75">
      <c r="E40" s="15" t="s">
        <v>3321</v>
      </c>
    </row>
    <row r="41" spans="5:5" ht="409.5">
      <c r="E41" s="15" t="s">
        <v>149</v>
      </c>
    </row>
    <row r="42" spans="1:16" ht="12.75">
      <c r="A42" s="7">
        <v>10</v>
      </c>
      <c s="7" t="s">
        <v>46</v>
      </c>
      <c s="7" t="s">
        <v>183</v>
      </c>
      <c s="7" t="s">
        <v>58</v>
      </c>
      <c s="7" t="s">
        <v>3322</v>
      </c>
      <c s="7" t="s">
        <v>130</v>
      </c>
      <c s="10">
        <v>1139.72</v>
      </c>
      <c s="14"/>
      <c s="13">
        <f>ROUND((H42*G42),2)</f>
      </c>
      <c r="O42">
        <f>rekapitulace!H8</f>
      </c>
      <c>
        <f>O42/100*I42</f>
      </c>
    </row>
    <row r="43" spans="5:5" ht="38.25">
      <c r="E43" s="15" t="s">
        <v>3323</v>
      </c>
    </row>
    <row r="44" spans="5:5" ht="409.5">
      <c r="E44" s="15" t="s">
        <v>186</v>
      </c>
    </row>
    <row r="45" spans="1:16" ht="12.75">
      <c r="A45" s="7">
        <v>11</v>
      </c>
      <c s="7" t="s">
        <v>46</v>
      </c>
      <c s="7" t="s">
        <v>3324</v>
      </c>
      <c s="7" t="s">
        <v>58</v>
      </c>
      <c s="7" t="s">
        <v>3325</v>
      </c>
      <c s="7" t="s">
        <v>130</v>
      </c>
      <c s="10">
        <v>1615.788</v>
      </c>
      <c s="14"/>
      <c s="13">
        <f>ROUND((H45*G45),2)</f>
      </c>
      <c r="O45">
        <f>rekapitulace!H8</f>
      </c>
      <c>
        <f>O45/100*I45</f>
      </c>
    </row>
    <row r="46" spans="5:5" ht="102">
      <c r="E46" s="15" t="s">
        <v>3326</v>
      </c>
    </row>
    <row r="47" spans="5:5" ht="409.5">
      <c r="E47" s="15" t="s">
        <v>3327</v>
      </c>
    </row>
    <row r="48" spans="1:16" ht="12.75">
      <c r="A48" s="7">
        <v>12</v>
      </c>
      <c s="7" t="s">
        <v>46</v>
      </c>
      <c s="7" t="s">
        <v>427</v>
      </c>
      <c s="7" t="s">
        <v>58</v>
      </c>
      <c s="7" t="s">
        <v>3231</v>
      </c>
      <c s="7" t="s">
        <v>117</v>
      </c>
      <c s="10">
        <v>7841.508</v>
      </c>
      <c s="14"/>
      <c s="13">
        <f>ROUND((H48*G48),2)</f>
      </c>
      <c r="O48">
        <f>rekapitulace!H8</f>
      </c>
      <c>
        <f>O48/100*I48</f>
      </c>
    </row>
    <row r="49" spans="5:5" ht="318.75">
      <c r="E49" s="15" t="s">
        <v>3328</v>
      </c>
    </row>
    <row r="50" spans="5:5" ht="153">
      <c r="E50" s="15" t="s">
        <v>1117</v>
      </c>
    </row>
    <row r="51" spans="1:16" ht="12.75">
      <c r="A51" s="7">
        <v>13</v>
      </c>
      <c s="7" t="s">
        <v>46</v>
      </c>
      <c s="7" t="s">
        <v>3203</v>
      </c>
      <c s="7" t="s">
        <v>58</v>
      </c>
      <c s="7" t="s">
        <v>3204</v>
      </c>
      <c s="7" t="s">
        <v>130</v>
      </c>
      <c s="10">
        <v>432.738</v>
      </c>
      <c s="14"/>
      <c s="13">
        <f>ROUND((H51*G51),2)</f>
      </c>
      <c r="O51">
        <f>rekapitulace!H8</f>
      </c>
      <c>
        <f>O51/100*I51</f>
      </c>
    </row>
    <row r="52" spans="5:5" ht="216.75">
      <c r="E52" s="15" t="s">
        <v>3329</v>
      </c>
    </row>
    <row r="53" spans="5:5" ht="204">
      <c r="E53" s="15" t="s">
        <v>1119</v>
      </c>
    </row>
    <row r="54" spans="1:16" ht="12.75">
      <c r="A54" s="7">
        <v>14</v>
      </c>
      <c s="7" t="s">
        <v>46</v>
      </c>
      <c s="7" t="s">
        <v>150</v>
      </c>
      <c s="7" t="s">
        <v>58</v>
      </c>
      <c s="7" t="s">
        <v>3206</v>
      </c>
      <c s="7" t="s">
        <v>130</v>
      </c>
      <c s="10">
        <v>589.721</v>
      </c>
      <c s="14"/>
      <c s="13">
        <f>ROUND((H54*G54),2)</f>
      </c>
      <c r="O54">
        <f>rekapitulace!H8</f>
      </c>
      <c>
        <f>O54/100*I54</f>
      </c>
    </row>
    <row r="55" spans="5:5" ht="89.25">
      <c r="E55" s="15" t="s">
        <v>3330</v>
      </c>
    </row>
    <row r="56" spans="5:5" ht="216.75">
      <c r="E56" s="15" t="s">
        <v>153</v>
      </c>
    </row>
    <row r="57" spans="1:16" ht="12.75">
      <c r="A57" s="7">
        <v>15</v>
      </c>
      <c s="7" t="s">
        <v>46</v>
      </c>
      <c s="7" t="s">
        <v>155</v>
      </c>
      <c s="7" t="s">
        <v>58</v>
      </c>
      <c s="7" t="s">
        <v>3208</v>
      </c>
      <c s="7" t="s">
        <v>117</v>
      </c>
      <c s="10">
        <v>6816.394</v>
      </c>
      <c s="14"/>
      <c s="13">
        <f>ROUND((H57*G57),2)</f>
      </c>
      <c r="O57">
        <f>rekapitulace!H8</f>
      </c>
      <c>
        <f>O57/100*I57</f>
      </c>
    </row>
    <row r="58" spans="5:5" ht="255">
      <c r="E58" s="15" t="s">
        <v>3331</v>
      </c>
    </row>
    <row r="59" spans="5:5" ht="191.25">
      <c r="E59" s="15" t="s">
        <v>158</v>
      </c>
    </row>
    <row r="60" spans="1:16" ht="12.75">
      <c r="A60" s="7">
        <v>16</v>
      </c>
      <c s="7" t="s">
        <v>46</v>
      </c>
      <c s="7" t="s">
        <v>3210</v>
      </c>
      <c s="7" t="s">
        <v>58</v>
      </c>
      <c s="7" t="s">
        <v>3211</v>
      </c>
      <c s="7" t="s">
        <v>117</v>
      </c>
      <c s="10">
        <v>6816.394</v>
      </c>
      <c s="14"/>
      <c s="13">
        <f>ROUND((H60*G60),2)</f>
      </c>
      <c r="O60">
        <f>rekapitulace!H8</f>
      </c>
      <c>
        <f>O60/100*I60</f>
      </c>
    </row>
    <row r="61" spans="5:5" ht="76.5">
      <c r="E61" s="15" t="s">
        <v>3332</v>
      </c>
    </row>
    <row r="62" spans="5:5" ht="280.5">
      <c r="E62" s="15" t="s">
        <v>3213</v>
      </c>
    </row>
    <row r="63" spans="1:16" ht="12.75">
      <c r="A63" s="7">
        <v>17</v>
      </c>
      <c s="7" t="s">
        <v>46</v>
      </c>
      <c s="7" t="s">
        <v>442</v>
      </c>
      <c s="7" t="s">
        <v>58</v>
      </c>
      <c s="7" t="s">
        <v>809</v>
      </c>
      <c s="7" t="s">
        <v>117</v>
      </c>
      <c s="10">
        <v>6816.394</v>
      </c>
      <c s="14"/>
      <c s="13">
        <f>ROUND((H63*G63),2)</f>
      </c>
      <c r="O63">
        <f>rekapitulace!H8</f>
      </c>
      <c>
        <f>O63/100*I63</f>
      </c>
    </row>
    <row r="64" spans="5:5" ht="76.5">
      <c r="E64" s="15" t="s">
        <v>3332</v>
      </c>
    </row>
    <row r="65" spans="5:5" ht="255">
      <c r="E65" s="15" t="s">
        <v>445</v>
      </c>
    </row>
    <row r="66" spans="1:16" ht="12.75" customHeight="1">
      <c r="A66" s="16"/>
      <c s="16"/>
      <c s="16" t="s">
        <v>25</v>
      </c>
      <c s="16"/>
      <c s="16" t="s">
        <v>114</v>
      </c>
      <c s="16"/>
      <c s="16"/>
      <c s="16"/>
      <c s="16">
        <f>SUM(I24:I65)</f>
      </c>
      <c r="P66">
        <f>ROUND(SUM(P24:P65),2)</f>
      </c>
    </row>
    <row r="68" spans="1:9" ht="12.75" customHeight="1">
      <c r="A68" s="9"/>
      <c s="9"/>
      <c s="9" t="s">
        <v>38</v>
      </c>
      <c s="9"/>
      <c s="9" t="s">
        <v>192</v>
      </c>
      <c s="9"/>
      <c s="11"/>
      <c s="9"/>
      <c s="11"/>
    </row>
    <row r="69" spans="1:16" ht="12.75">
      <c r="A69" s="7">
        <v>18</v>
      </c>
      <c s="7" t="s">
        <v>46</v>
      </c>
      <c s="7" t="s">
        <v>2708</v>
      </c>
      <c s="7" t="s">
        <v>58</v>
      </c>
      <c s="7" t="s">
        <v>3214</v>
      </c>
      <c s="7" t="s">
        <v>130</v>
      </c>
      <c s="10">
        <v>230.01</v>
      </c>
      <c s="14"/>
      <c s="13">
        <f>ROUND((H69*G69),2)</f>
      </c>
      <c r="O69">
        <f>rekapitulace!H8</f>
      </c>
      <c>
        <f>O69/100*I69</f>
      </c>
    </row>
    <row r="70" spans="5:5" ht="76.5">
      <c r="E70" s="15" t="s">
        <v>3333</v>
      </c>
    </row>
    <row r="71" spans="5:5" ht="369.75">
      <c r="E71" s="15" t="s">
        <v>2711</v>
      </c>
    </row>
    <row r="72" spans="1:16" ht="12.75">
      <c r="A72" s="7">
        <v>19</v>
      </c>
      <c s="7" t="s">
        <v>46</v>
      </c>
      <c s="7" t="s">
        <v>503</v>
      </c>
      <c s="7" t="s">
        <v>58</v>
      </c>
      <c s="7" t="s">
        <v>3216</v>
      </c>
      <c s="7" t="s">
        <v>130</v>
      </c>
      <c s="10">
        <v>4.27</v>
      </c>
      <c s="14"/>
      <c s="13">
        <f>ROUND((H72*G72),2)</f>
      </c>
      <c r="O72">
        <f>rekapitulace!H8</f>
      </c>
      <c>
        <f>O72/100*I72</f>
      </c>
    </row>
    <row r="73" spans="5:5" ht="102">
      <c r="E73" s="15" t="s">
        <v>3334</v>
      </c>
    </row>
    <row r="74" spans="5:5" ht="409.5">
      <c r="E74" s="15" t="s">
        <v>1151</v>
      </c>
    </row>
    <row r="75" spans="1:16" ht="12.75" customHeight="1">
      <c r="A75" s="16"/>
      <c s="16"/>
      <c s="16" t="s">
        <v>38</v>
      </c>
      <c s="16"/>
      <c s="16" t="s">
        <v>192</v>
      </c>
      <c s="16"/>
      <c s="16"/>
      <c s="16"/>
      <c s="16">
        <f>SUM(I69:I74)</f>
      </c>
      <c r="P75">
        <f>ROUND(SUM(P69:P74),2)</f>
      </c>
    </row>
    <row r="77" spans="1:9" ht="12.75" customHeight="1">
      <c r="A77" s="9"/>
      <c s="9"/>
      <c s="9" t="s">
        <v>43</v>
      </c>
      <c s="9"/>
      <c s="9" t="s">
        <v>204</v>
      </c>
      <c s="9"/>
      <c s="11"/>
      <c s="9"/>
      <c s="11"/>
    </row>
    <row r="78" spans="1:16" ht="12.75">
      <c r="A78" s="7">
        <v>20</v>
      </c>
      <c s="7" t="s">
        <v>46</v>
      </c>
      <c s="7" t="s">
        <v>210</v>
      </c>
      <c s="7" t="s">
        <v>58</v>
      </c>
      <c s="7" t="s">
        <v>3335</v>
      </c>
      <c s="7" t="s">
        <v>73</v>
      </c>
      <c s="10">
        <v>4</v>
      </c>
      <c s="14"/>
      <c s="13">
        <f>ROUND((H78*G78),2)</f>
      </c>
      <c r="O78">
        <f>rekapitulace!H8</f>
      </c>
      <c>
        <f>O78/100*I78</f>
      </c>
    </row>
    <row r="79" spans="5:5" ht="25.5">
      <c r="E79" s="15" t="s">
        <v>212</v>
      </c>
    </row>
    <row r="80" spans="5:5" ht="409.5">
      <c r="E80" s="15" t="s">
        <v>213</v>
      </c>
    </row>
    <row r="81" spans="1:16" ht="12.75">
      <c r="A81" s="7">
        <v>21</v>
      </c>
      <c s="7" t="s">
        <v>46</v>
      </c>
      <c s="7" t="s">
        <v>214</v>
      </c>
      <c s="7" t="s">
        <v>58</v>
      </c>
      <c s="7" t="s">
        <v>3336</v>
      </c>
      <c s="7" t="s">
        <v>207</v>
      </c>
      <c s="10">
        <v>279</v>
      </c>
      <c s="14"/>
      <c s="13">
        <f>ROUND((H81*G81),2)</f>
      </c>
      <c r="O81">
        <f>rekapitulace!H8</f>
      </c>
      <c>
        <f>O81/100*I81</f>
      </c>
    </row>
    <row r="82" spans="5:5" ht="25.5">
      <c r="E82" s="15" t="s">
        <v>3337</v>
      </c>
    </row>
    <row r="83" spans="5:5" ht="409.5">
      <c r="E83" s="15" t="s">
        <v>217</v>
      </c>
    </row>
    <row r="84" spans="1:16" ht="12.75" customHeight="1">
      <c r="A84" s="16"/>
      <c s="16"/>
      <c s="16" t="s">
        <v>43</v>
      </c>
      <c s="16"/>
      <c s="16" t="s">
        <v>204</v>
      </c>
      <c s="16"/>
      <c s="16"/>
      <c s="16"/>
      <c s="16">
        <f>SUM(I78:I83)</f>
      </c>
      <c r="P84">
        <f>ROUND(SUM(P78:P83),2)</f>
      </c>
    </row>
    <row r="86" spans="1:16" ht="12.75" customHeight="1">
      <c r="A86" s="16"/>
      <c s="16"/>
      <c s="16"/>
      <c s="16"/>
      <c s="16" t="s">
        <v>105</v>
      </c>
      <c s="16"/>
      <c s="16"/>
      <c s="16"/>
      <c s="16">
        <f>+I21+I66+I75+I84</f>
      </c>
      <c r="P86">
        <f>+P21+P66+P75+P84</f>
      </c>
    </row>
    <row r="88" spans="1:9" ht="12.75" customHeight="1">
      <c r="A88" s="9" t="s">
        <v>106</v>
      </c>
      <c s="9"/>
      <c s="9"/>
      <c s="9"/>
      <c s="9"/>
      <c s="9"/>
      <c s="9"/>
      <c s="9"/>
      <c s="9"/>
    </row>
    <row r="89" spans="1:9" ht="12.75" customHeight="1">
      <c r="A89" s="9"/>
      <c s="9"/>
      <c s="9"/>
      <c s="9"/>
      <c s="9" t="s">
        <v>107</v>
      </c>
      <c s="9"/>
      <c s="9"/>
      <c s="9"/>
      <c s="9"/>
    </row>
    <row r="90" spans="1:16" ht="12.75" customHeight="1">
      <c r="A90" s="16"/>
      <c s="16"/>
      <c s="16"/>
      <c s="16"/>
      <c s="16" t="s">
        <v>108</v>
      </c>
      <c s="16"/>
      <c s="16"/>
      <c s="16"/>
      <c s="16">
        <v>0</v>
      </c>
      <c r="P90">
        <v>0</v>
      </c>
    </row>
    <row r="91" spans="1:9" ht="12.75" customHeight="1">
      <c r="A91" s="16"/>
      <c s="16"/>
      <c s="16"/>
      <c s="16"/>
      <c s="16" t="s">
        <v>109</v>
      </c>
      <c s="16"/>
      <c s="16"/>
      <c s="16"/>
      <c s="16"/>
    </row>
    <row r="92" spans="1:16" ht="12.75" customHeight="1">
      <c r="A92" s="16"/>
      <c s="16"/>
      <c s="16"/>
      <c s="16"/>
      <c s="16" t="s">
        <v>110</v>
      </c>
      <c s="16"/>
      <c s="16"/>
      <c s="16"/>
      <c s="16">
        <v>0</v>
      </c>
      <c r="P92">
        <v>0</v>
      </c>
    </row>
    <row r="93" spans="1:16" ht="12.75" customHeight="1">
      <c r="A93" s="16"/>
      <c s="16"/>
      <c s="16"/>
      <c s="16"/>
      <c s="16" t="s">
        <v>111</v>
      </c>
      <c s="16"/>
      <c s="16"/>
      <c s="16"/>
      <c s="16">
        <f>I90+I92</f>
      </c>
      <c r="P93">
        <f>P90+P92</f>
      </c>
    </row>
    <row r="95" spans="1:16" ht="12.75" customHeight="1">
      <c r="A95" s="16"/>
      <c s="16"/>
      <c s="16"/>
      <c s="16"/>
      <c s="16" t="s">
        <v>111</v>
      </c>
      <c s="16"/>
      <c s="16"/>
      <c s="16"/>
      <c s="16">
        <f>I86+I93</f>
      </c>
      <c r="P95">
        <f>P86+P93</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63.xml><?xml version="1.0" encoding="utf-8"?>
<worksheet xmlns="http://schemas.openxmlformats.org/spreadsheetml/2006/main" xmlns:r="http://schemas.openxmlformats.org/officeDocument/2006/relationships">
  <sheetPr>
    <pageSetUpPr fitToPage="1"/>
  </sheetPr>
  <dimension ref="A1:P62"/>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3338</v>
      </c>
      <c s="5"/>
      <c s="5" t="s">
        <v>3339</v>
      </c>
    </row>
    <row r="6" spans="1:5" ht="12.75" customHeight="1">
      <c r="A6" t="s">
        <v>17</v>
      </c>
      <c r="C6" s="5" t="s">
        <v>3338</v>
      </c>
      <c s="5"/>
      <c s="5" t="s">
        <v>3339</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3118</v>
      </c>
      <c s="7" t="s">
        <v>3119</v>
      </c>
      <c s="7" t="s">
        <v>3120</v>
      </c>
      <c s="7" t="s">
        <v>130</v>
      </c>
      <c s="10">
        <v>338.481</v>
      </c>
      <c s="14"/>
      <c s="13">
        <f>ROUND((H12*G12),2)</f>
      </c>
      <c r="O12">
        <f>rekapitulace!H8</f>
      </c>
      <c>
        <f>O12/100*I12</f>
      </c>
    </row>
    <row r="13" spans="5:5" ht="102">
      <c r="E13" s="15" t="s">
        <v>3340</v>
      </c>
    </row>
    <row r="14" spans="5:5" ht="153">
      <c r="E14" s="15" t="s">
        <v>169</v>
      </c>
    </row>
    <row r="15" spans="1:16" ht="12.75" customHeight="1">
      <c r="A15" s="16"/>
      <c s="16"/>
      <c s="16" t="s">
        <v>45</v>
      </c>
      <c s="16"/>
      <c s="16" t="s">
        <v>44</v>
      </c>
      <c s="16"/>
      <c s="16"/>
      <c s="16"/>
      <c s="16">
        <f>SUM(I12:I14)</f>
      </c>
      <c r="P15">
        <f>ROUND(SUM(P12:P14),2)</f>
      </c>
    </row>
    <row r="17" spans="1:9" ht="12.75" customHeight="1">
      <c r="A17" s="9"/>
      <c s="9"/>
      <c s="9" t="s">
        <v>25</v>
      </c>
      <c s="9"/>
      <c s="9" t="s">
        <v>114</v>
      </c>
      <c s="9"/>
      <c s="11"/>
      <c s="9"/>
      <c s="11"/>
    </row>
    <row r="18" spans="1:16" ht="12.75">
      <c r="A18" s="7">
        <v>2</v>
      </c>
      <c s="7" t="s">
        <v>46</v>
      </c>
      <c s="7" t="s">
        <v>142</v>
      </c>
      <c s="7" t="s">
        <v>58</v>
      </c>
      <c s="7" t="s">
        <v>3166</v>
      </c>
      <c s="7" t="s">
        <v>130</v>
      </c>
      <c s="10">
        <v>548.753</v>
      </c>
      <c s="14"/>
      <c s="13">
        <f>ROUND((H18*G18),2)</f>
      </c>
      <c r="O18">
        <f>rekapitulace!H8</f>
      </c>
      <c>
        <f>O18/100*I18</f>
      </c>
    </row>
    <row r="19" spans="5:5" ht="63.75">
      <c r="E19" s="15" t="s">
        <v>3341</v>
      </c>
    </row>
    <row r="20" spans="5:5" ht="409.5">
      <c r="E20" s="15" t="s">
        <v>145</v>
      </c>
    </row>
    <row r="21" spans="1:16" ht="12.75">
      <c r="A21" s="7">
        <v>3</v>
      </c>
      <c s="7" t="s">
        <v>46</v>
      </c>
      <c s="7" t="s">
        <v>2653</v>
      </c>
      <c s="7" t="s">
        <v>58</v>
      </c>
      <c s="7" t="s">
        <v>3224</v>
      </c>
      <c s="7" t="s">
        <v>130</v>
      </c>
      <c s="10">
        <v>548.753</v>
      </c>
      <c s="14"/>
      <c s="13">
        <f>ROUND((H21*G21),2)</f>
      </c>
      <c r="O21">
        <f>rekapitulace!H8</f>
      </c>
      <c>
        <f>O21/100*I21</f>
      </c>
    </row>
    <row r="22" spans="5:5" ht="89.25">
      <c r="E22" s="15" t="s">
        <v>3342</v>
      </c>
    </row>
    <row r="23" spans="5:5" ht="409.5">
      <c r="E23" s="15" t="s">
        <v>176</v>
      </c>
    </row>
    <row r="24" spans="1:16" ht="12.75">
      <c r="A24" s="7">
        <v>4</v>
      </c>
      <c s="7" t="s">
        <v>46</v>
      </c>
      <c s="7" t="s">
        <v>2653</v>
      </c>
      <c s="7" t="s">
        <v>3126</v>
      </c>
      <c s="7" t="s">
        <v>3226</v>
      </c>
      <c s="7" t="s">
        <v>130</v>
      </c>
      <c s="10">
        <v>161.034</v>
      </c>
      <c s="14"/>
      <c s="13">
        <f>ROUND((H24*G24),2)</f>
      </c>
      <c r="O24">
        <f>rekapitulace!H8</f>
      </c>
      <c>
        <f>O24/100*I24</f>
      </c>
    </row>
    <row r="25" spans="5:5" ht="409.5">
      <c r="E25" s="15" t="s">
        <v>3343</v>
      </c>
    </row>
    <row r="26" spans="5:5" ht="409.5">
      <c r="E26" s="15" t="s">
        <v>176</v>
      </c>
    </row>
    <row r="27" spans="1:16" ht="12.75">
      <c r="A27" s="7">
        <v>5</v>
      </c>
      <c s="7" t="s">
        <v>46</v>
      </c>
      <c s="7" t="s">
        <v>2456</v>
      </c>
      <c s="7" t="s">
        <v>3126</v>
      </c>
      <c s="7" t="s">
        <v>3344</v>
      </c>
      <c s="7" t="s">
        <v>130</v>
      </c>
      <c s="10">
        <v>177.447</v>
      </c>
      <c s="14"/>
      <c s="13">
        <f>ROUND((H27*G27),2)</f>
      </c>
      <c r="O27">
        <f>rekapitulace!H8</f>
      </c>
      <c>
        <f>O27/100*I27</f>
      </c>
    </row>
    <row r="28" spans="5:5" ht="114.75">
      <c r="E28" s="15" t="s">
        <v>3345</v>
      </c>
    </row>
    <row r="29" spans="5:5" ht="409.5">
      <c r="E29" s="15" t="s">
        <v>267</v>
      </c>
    </row>
    <row r="30" spans="1:16" ht="12.75">
      <c r="A30" s="7">
        <v>6</v>
      </c>
      <c s="7" t="s">
        <v>46</v>
      </c>
      <c s="7" t="s">
        <v>146</v>
      </c>
      <c s="7" t="s">
        <v>58</v>
      </c>
      <c s="7" t="s">
        <v>3129</v>
      </c>
      <c s="7" t="s">
        <v>130</v>
      </c>
      <c s="10">
        <v>887.234</v>
      </c>
      <c s="14"/>
      <c s="13">
        <f>ROUND((H30*G30),2)</f>
      </c>
      <c r="O30">
        <f>rekapitulace!H8</f>
      </c>
      <c>
        <f>O30/100*I30</f>
      </c>
    </row>
    <row r="31" spans="5:5" ht="331.5">
      <c r="E31" s="15" t="s">
        <v>3346</v>
      </c>
    </row>
    <row r="32" spans="5:5" ht="409.5">
      <c r="E32" s="15" t="s">
        <v>149</v>
      </c>
    </row>
    <row r="33" spans="1:16" ht="12.75">
      <c r="A33" s="7">
        <v>7</v>
      </c>
      <c s="7" t="s">
        <v>46</v>
      </c>
      <c s="7" t="s">
        <v>183</v>
      </c>
      <c s="7" t="s">
        <v>58</v>
      </c>
      <c s="7" t="s">
        <v>184</v>
      </c>
      <c s="7" t="s">
        <v>130</v>
      </c>
      <c s="10">
        <v>548.753</v>
      </c>
      <c s="14"/>
      <c s="13">
        <f>ROUND((H33*G33),2)</f>
      </c>
      <c r="O33">
        <f>rekapitulace!H8</f>
      </c>
      <c>
        <f>O33/100*I33</f>
      </c>
    </row>
    <row r="34" spans="5:5" ht="229.5">
      <c r="E34" s="15" t="s">
        <v>3347</v>
      </c>
    </row>
    <row r="35" spans="5:5" ht="409.5">
      <c r="E35" s="15" t="s">
        <v>186</v>
      </c>
    </row>
    <row r="36" spans="1:16" ht="12.75" customHeight="1">
      <c r="A36" s="16"/>
      <c s="16"/>
      <c s="16" t="s">
        <v>25</v>
      </c>
      <c s="16"/>
      <c s="16" t="s">
        <v>114</v>
      </c>
      <c s="16"/>
      <c s="16"/>
      <c s="16"/>
      <c s="16">
        <f>SUM(I18:I35)</f>
      </c>
      <c r="P36">
        <f>ROUND(SUM(P18:P35),2)</f>
      </c>
    </row>
    <row r="38" spans="1:9" ht="12.75" customHeight="1">
      <c r="A38" s="9"/>
      <c s="9"/>
      <c s="9" t="s">
        <v>38</v>
      </c>
      <c s="9"/>
      <c s="9" t="s">
        <v>192</v>
      </c>
      <c s="9"/>
      <c s="11"/>
      <c s="9"/>
      <c s="11"/>
    </row>
    <row r="39" spans="1:16" ht="12.75">
      <c r="A39" s="7">
        <v>8</v>
      </c>
      <c s="7" t="s">
        <v>46</v>
      </c>
      <c s="7" t="s">
        <v>872</v>
      </c>
      <c s="7" t="s">
        <v>58</v>
      </c>
      <c s="7" t="s">
        <v>3348</v>
      </c>
      <c s="7" t="s">
        <v>130</v>
      </c>
      <c s="10">
        <v>31.944</v>
      </c>
      <c s="14"/>
      <c s="13">
        <f>ROUND((H39*G39),2)</f>
      </c>
      <c r="O39">
        <f>rekapitulace!H8</f>
      </c>
      <c>
        <f>O39/100*I39</f>
      </c>
    </row>
    <row r="40" spans="5:5" ht="76.5">
      <c r="E40" s="15" t="s">
        <v>3349</v>
      </c>
    </row>
    <row r="41" spans="5:5" ht="306">
      <c r="E41" s="15" t="s">
        <v>463</v>
      </c>
    </row>
    <row r="42" spans="1:16" ht="12.75">
      <c r="A42" s="7">
        <v>9</v>
      </c>
      <c s="7" t="s">
        <v>46</v>
      </c>
      <c s="7" t="s">
        <v>488</v>
      </c>
      <c s="7" t="s">
        <v>58</v>
      </c>
      <c s="7" t="s">
        <v>3350</v>
      </c>
      <c s="7" t="s">
        <v>130</v>
      </c>
      <c s="10">
        <v>15.972</v>
      </c>
      <c s="14"/>
      <c s="13">
        <f>ROUND((H42*G42),2)</f>
      </c>
      <c r="O42">
        <f>rekapitulace!H8</f>
      </c>
      <c>
        <f>O42/100*I42</f>
      </c>
    </row>
    <row r="43" spans="5:5" ht="76.5">
      <c r="E43" s="15" t="s">
        <v>3351</v>
      </c>
    </row>
    <row r="44" spans="5:5" ht="306">
      <c r="E44" s="15" t="s">
        <v>463</v>
      </c>
    </row>
    <row r="45" spans="1:16" ht="12.75" customHeight="1">
      <c r="A45" s="16"/>
      <c s="16"/>
      <c s="16" t="s">
        <v>38</v>
      </c>
      <c s="16"/>
      <c s="16" t="s">
        <v>192</v>
      </c>
      <c s="16"/>
      <c s="16"/>
      <c s="16"/>
      <c s="16">
        <f>SUM(I39:I44)</f>
      </c>
      <c r="P45">
        <f>ROUND(SUM(P39:P44),2)</f>
      </c>
    </row>
    <row r="47" spans="1:9" ht="12.75" customHeight="1">
      <c r="A47" s="9"/>
      <c s="9"/>
      <c s="9" t="s">
        <v>42</v>
      </c>
      <c s="9"/>
      <c s="9" t="s">
        <v>200</v>
      </c>
      <c s="9"/>
      <c s="11"/>
      <c s="9"/>
      <c s="11"/>
    </row>
    <row r="48" spans="1:16" ht="12.75">
      <c r="A48" s="7">
        <v>10</v>
      </c>
      <c s="7" t="s">
        <v>3352</v>
      </c>
      <c s="7" t="s">
        <v>3353</v>
      </c>
      <c s="7" t="s">
        <v>58</v>
      </c>
      <c s="7" t="s">
        <v>3354</v>
      </c>
      <c s="7" t="s">
        <v>73</v>
      </c>
      <c s="10">
        <v>1</v>
      </c>
      <c s="14"/>
      <c s="13">
        <f>ROUND((H48*G48),2)</f>
      </c>
      <c r="O48">
        <f>rekapitulace!H8</f>
      </c>
      <c>
        <f>O48/100*I48</f>
      </c>
    </row>
    <row r="49" spans="5:5" ht="51">
      <c r="E49" s="15" t="s">
        <v>3355</v>
      </c>
    </row>
    <row r="50" spans="5:5" ht="409.5">
      <c r="E50" s="15" t="s">
        <v>3356</v>
      </c>
    </row>
    <row r="51" spans="1:16" ht="12.75" customHeight="1">
      <c r="A51" s="16"/>
      <c s="16"/>
      <c s="16" t="s">
        <v>42</v>
      </c>
      <c s="16"/>
      <c s="16" t="s">
        <v>200</v>
      </c>
      <c s="16"/>
      <c s="16"/>
      <c s="16"/>
      <c s="16">
        <f>SUM(I48:I50)</f>
      </c>
      <c r="P51">
        <f>ROUND(SUM(P48:P50),2)</f>
      </c>
    </row>
    <row r="53" spans="1:16" ht="12.75" customHeight="1">
      <c r="A53" s="16"/>
      <c s="16"/>
      <c s="16"/>
      <c s="16"/>
      <c s="16" t="s">
        <v>105</v>
      </c>
      <c s="16"/>
      <c s="16"/>
      <c s="16"/>
      <c s="16">
        <f>+I15+I36+I45+I51</f>
      </c>
      <c r="P53">
        <f>+P15+P36+P45+P51</f>
      </c>
    </row>
    <row r="55" spans="1:9" ht="12.75" customHeight="1">
      <c r="A55" s="9" t="s">
        <v>106</v>
      </c>
      <c s="9"/>
      <c s="9"/>
      <c s="9"/>
      <c s="9"/>
      <c s="9"/>
      <c s="9"/>
      <c s="9"/>
      <c s="9"/>
    </row>
    <row r="56" spans="1:9" ht="12.75" customHeight="1">
      <c r="A56" s="9"/>
      <c s="9"/>
      <c s="9"/>
      <c s="9"/>
      <c s="9" t="s">
        <v>107</v>
      </c>
      <c s="9"/>
      <c s="9"/>
      <c s="9"/>
      <c s="9"/>
    </row>
    <row r="57" spans="1:16" ht="12.75" customHeight="1">
      <c r="A57" s="16"/>
      <c s="16"/>
      <c s="16"/>
      <c s="16"/>
      <c s="16" t="s">
        <v>108</v>
      </c>
      <c s="16"/>
      <c s="16"/>
      <c s="16"/>
      <c s="16">
        <v>0</v>
      </c>
      <c r="P57">
        <v>0</v>
      </c>
    </row>
    <row r="58" spans="1:9" ht="12.75" customHeight="1">
      <c r="A58" s="16"/>
      <c s="16"/>
      <c s="16"/>
      <c s="16"/>
      <c s="16" t="s">
        <v>109</v>
      </c>
      <c s="16"/>
      <c s="16"/>
      <c s="16"/>
      <c s="16"/>
    </row>
    <row r="59" spans="1:16" ht="12.75" customHeight="1">
      <c r="A59" s="16"/>
      <c s="16"/>
      <c s="16"/>
      <c s="16"/>
      <c s="16" t="s">
        <v>110</v>
      </c>
      <c s="16"/>
      <c s="16"/>
      <c s="16"/>
      <c s="16">
        <v>0</v>
      </c>
      <c r="P59">
        <v>0</v>
      </c>
    </row>
    <row r="60" spans="1:16" ht="12.75" customHeight="1">
      <c r="A60" s="16"/>
      <c s="16"/>
      <c s="16"/>
      <c s="16"/>
      <c s="16" t="s">
        <v>111</v>
      </c>
      <c s="16"/>
      <c s="16"/>
      <c s="16"/>
      <c s="16">
        <f>I57+I59</f>
      </c>
      <c r="P60">
        <f>P57+P59</f>
      </c>
    </row>
    <row r="62" spans="1:16" ht="12.75" customHeight="1">
      <c r="A62" s="16"/>
      <c s="16"/>
      <c s="16"/>
      <c s="16"/>
      <c s="16" t="s">
        <v>111</v>
      </c>
      <c s="16"/>
      <c s="16"/>
      <c s="16"/>
      <c s="16">
        <f>I53+I60</f>
      </c>
      <c r="P62">
        <f>P53+P60</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64.xml><?xml version="1.0" encoding="utf-8"?>
<worksheet xmlns="http://schemas.openxmlformats.org/spreadsheetml/2006/main" xmlns:r="http://schemas.openxmlformats.org/officeDocument/2006/relationships">
  <sheetPr>
    <pageSetUpPr fitToPage="1"/>
  </sheetPr>
  <dimension ref="A1:P26"/>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3357</v>
      </c>
      <c s="5"/>
      <c s="5" t="s">
        <v>3358</v>
      </c>
    </row>
    <row r="6" spans="1:5" ht="12.75" customHeight="1">
      <c r="A6" t="s">
        <v>17</v>
      </c>
      <c r="C6" s="5" t="s">
        <v>3357</v>
      </c>
      <c s="5"/>
      <c s="5" t="s">
        <v>3358</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3269</v>
      </c>
      <c s="7" t="s">
        <v>86</v>
      </c>
      <c s="7" t="s">
        <v>3359</v>
      </c>
      <c s="7" t="s">
        <v>49</v>
      </c>
      <c s="10">
        <v>1</v>
      </c>
      <c s="14"/>
      <c s="13">
        <f>ROUND((H12*G12),2)</f>
      </c>
      <c r="O12">
        <f>rekapitulace!H8</f>
      </c>
      <c>
        <f>O12/100*I12</f>
      </c>
    </row>
    <row r="13" spans="5:5" ht="25.5">
      <c r="E13" s="15" t="s">
        <v>50</v>
      </c>
    </row>
    <row r="14" spans="5:5" ht="216.75">
      <c r="E14" s="15" t="s">
        <v>104</v>
      </c>
    </row>
    <row r="15" spans="1:16" ht="12.75" customHeight="1">
      <c r="A15" s="16"/>
      <c s="16"/>
      <c s="16" t="s">
        <v>45</v>
      </c>
      <c s="16"/>
      <c s="16" t="s">
        <v>44</v>
      </c>
      <c s="16"/>
      <c s="16"/>
      <c s="16"/>
      <c s="16">
        <f>SUM(I12:I14)</f>
      </c>
      <c r="P15">
        <f>ROUND(SUM(P12:P14),2)</f>
      </c>
    </row>
    <row r="17" spans="1:16" ht="12.75" customHeight="1">
      <c r="A17" s="16"/>
      <c s="16"/>
      <c s="16"/>
      <c s="16"/>
      <c s="16" t="s">
        <v>105</v>
      </c>
      <c s="16"/>
      <c s="16"/>
      <c s="16"/>
      <c s="16">
        <f>+I15</f>
      </c>
      <c r="P17">
        <f>+P15</f>
      </c>
    </row>
    <row r="19" spans="1:9" ht="12.75" customHeight="1">
      <c r="A19" s="9" t="s">
        <v>106</v>
      </c>
      <c s="9"/>
      <c s="9"/>
      <c s="9"/>
      <c s="9"/>
      <c s="9"/>
      <c s="9"/>
      <c s="9"/>
      <c s="9"/>
    </row>
    <row r="20" spans="1:9" ht="12.75" customHeight="1">
      <c r="A20" s="9"/>
      <c s="9"/>
      <c s="9"/>
      <c s="9"/>
      <c s="9" t="s">
        <v>107</v>
      </c>
      <c s="9"/>
      <c s="9"/>
      <c s="9"/>
      <c s="9"/>
    </row>
    <row r="21" spans="1:16" ht="12.75" customHeight="1">
      <c r="A21" s="16"/>
      <c s="16"/>
      <c s="16"/>
      <c s="16"/>
      <c s="16" t="s">
        <v>108</v>
      </c>
      <c s="16"/>
      <c s="16"/>
      <c s="16"/>
      <c s="16">
        <v>0</v>
      </c>
      <c r="P21">
        <v>0</v>
      </c>
    </row>
    <row r="22" spans="1:9" ht="12.75" customHeight="1">
      <c r="A22" s="16"/>
      <c s="16"/>
      <c s="16"/>
      <c s="16"/>
      <c s="16" t="s">
        <v>109</v>
      </c>
      <c s="16"/>
      <c s="16"/>
      <c s="16"/>
      <c s="16"/>
    </row>
    <row r="23" spans="1:16" ht="12.75" customHeight="1">
      <c r="A23" s="16"/>
      <c s="16"/>
      <c s="16"/>
      <c s="16"/>
      <c s="16" t="s">
        <v>110</v>
      </c>
      <c s="16"/>
      <c s="16"/>
      <c s="16"/>
      <c s="16">
        <v>0</v>
      </c>
      <c r="P23">
        <v>0</v>
      </c>
    </row>
    <row r="24" spans="1:16" ht="12.75" customHeight="1">
      <c r="A24" s="16"/>
      <c s="16"/>
      <c s="16"/>
      <c s="16"/>
      <c s="16" t="s">
        <v>111</v>
      </c>
      <c s="16"/>
      <c s="16"/>
      <c s="16"/>
      <c s="16">
        <f>I21+I23</f>
      </c>
      <c r="P24">
        <f>P21+P23</f>
      </c>
    </row>
    <row r="26" spans="1:16" ht="12.75" customHeight="1">
      <c r="A26" s="16"/>
      <c s="16"/>
      <c s="16"/>
      <c s="16"/>
      <c s="16" t="s">
        <v>111</v>
      </c>
      <c s="16"/>
      <c s="16"/>
      <c s="16"/>
      <c s="16">
        <f>I17+I24</f>
      </c>
      <c r="P26">
        <f>P17+P24</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65.xml><?xml version="1.0" encoding="utf-8"?>
<worksheet xmlns="http://schemas.openxmlformats.org/spreadsheetml/2006/main" xmlns:r="http://schemas.openxmlformats.org/officeDocument/2006/relationships">
  <sheetPr>
    <pageSetUpPr fitToPage="1"/>
  </sheetPr>
  <dimension ref="A1:P71"/>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3360</v>
      </c>
      <c s="5"/>
      <c s="5" t="s">
        <v>3361</v>
      </c>
    </row>
    <row r="6" spans="1:5" ht="12.75" customHeight="1">
      <c r="A6" t="s">
        <v>17</v>
      </c>
      <c r="C6" s="5" t="s">
        <v>3360</v>
      </c>
      <c s="5"/>
      <c s="5" t="s">
        <v>3361</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3118</v>
      </c>
      <c s="7" t="s">
        <v>3119</v>
      </c>
      <c s="7" t="s">
        <v>3120</v>
      </c>
      <c s="7" t="s">
        <v>130</v>
      </c>
      <c s="10">
        <v>419.043</v>
      </c>
      <c s="14"/>
      <c s="13">
        <f>ROUND((H12*G12),2)</f>
      </c>
      <c r="O12">
        <f>rekapitulace!H8</f>
      </c>
      <c>
        <f>O12/100*I12</f>
      </c>
    </row>
    <row r="13" spans="5:5" ht="89.25">
      <c r="E13" s="15" t="s">
        <v>3362</v>
      </c>
    </row>
    <row r="14" spans="5:5" ht="153">
      <c r="E14" s="15" t="s">
        <v>169</v>
      </c>
    </row>
    <row r="15" spans="1:16" ht="12.75" customHeight="1">
      <c r="A15" s="16"/>
      <c s="16"/>
      <c s="16" t="s">
        <v>45</v>
      </c>
      <c s="16"/>
      <c s="16" t="s">
        <v>44</v>
      </c>
      <c s="16"/>
      <c s="16"/>
      <c s="16"/>
      <c s="16">
        <f>SUM(I12:I14)</f>
      </c>
      <c r="P15">
        <f>ROUND(SUM(P12:P14),2)</f>
      </c>
    </row>
    <row r="17" spans="1:9" ht="12.75" customHeight="1">
      <c r="A17" s="9"/>
      <c s="9"/>
      <c s="9" t="s">
        <v>25</v>
      </c>
      <c s="9"/>
      <c s="9" t="s">
        <v>114</v>
      </c>
      <c s="9"/>
      <c s="11"/>
      <c s="9"/>
      <c s="11"/>
    </row>
    <row r="18" spans="1:16" ht="12.75">
      <c r="A18" s="7">
        <v>2</v>
      </c>
      <c s="7" t="s">
        <v>46</v>
      </c>
      <c s="7" t="s">
        <v>3363</v>
      </c>
      <c s="7" t="s">
        <v>58</v>
      </c>
      <c s="7" t="s">
        <v>3364</v>
      </c>
      <c s="7" t="s">
        <v>130</v>
      </c>
      <c s="10">
        <v>24</v>
      </c>
      <c s="14"/>
      <c s="13">
        <f>ROUND((H18*G18),2)</f>
      </c>
      <c r="O18">
        <f>rekapitulace!H8</f>
      </c>
      <c>
        <f>O18/100*I18</f>
      </c>
    </row>
    <row r="19" spans="5:5" ht="63.75">
      <c r="E19" s="15" t="s">
        <v>3365</v>
      </c>
    </row>
    <row r="20" spans="5:5" ht="409.5">
      <c r="E20" s="15" t="s">
        <v>1063</v>
      </c>
    </row>
    <row r="21" spans="1:16" ht="12.75">
      <c r="A21" s="7">
        <v>3</v>
      </c>
      <c s="7" t="s">
        <v>46</v>
      </c>
      <c s="7" t="s">
        <v>142</v>
      </c>
      <c s="7" t="s">
        <v>58</v>
      </c>
      <c s="7" t="s">
        <v>3166</v>
      </c>
      <c s="7" t="s">
        <v>130</v>
      </c>
      <c s="10">
        <v>2256.722</v>
      </c>
      <c s="14"/>
      <c s="13">
        <f>ROUND((H21*G21),2)</f>
      </c>
      <c r="O21">
        <f>rekapitulace!H8</f>
      </c>
      <c>
        <f>O21/100*I21</f>
      </c>
    </row>
    <row r="22" spans="5:5" ht="76.5">
      <c r="E22" s="15" t="s">
        <v>3366</v>
      </c>
    </row>
    <row r="23" spans="5:5" ht="409.5">
      <c r="E23" s="15" t="s">
        <v>145</v>
      </c>
    </row>
    <row r="24" spans="1:16" ht="12.75">
      <c r="A24" s="7">
        <v>4</v>
      </c>
      <c s="7" t="s">
        <v>46</v>
      </c>
      <c s="7" t="s">
        <v>2653</v>
      </c>
      <c s="7" t="s">
        <v>58</v>
      </c>
      <c s="7" t="s">
        <v>3224</v>
      </c>
      <c s="7" t="s">
        <v>130</v>
      </c>
      <c s="10">
        <v>535.153</v>
      </c>
      <c s="14"/>
      <c s="13">
        <f>ROUND((H24*G24),2)</f>
      </c>
      <c r="O24">
        <f>rekapitulace!H8</f>
      </c>
      <c>
        <f>O24/100*I24</f>
      </c>
    </row>
    <row r="25" spans="5:5" ht="306">
      <c r="E25" s="15" t="s">
        <v>3367</v>
      </c>
    </row>
    <row r="26" spans="5:5" ht="409.5">
      <c r="E26" s="15" t="s">
        <v>176</v>
      </c>
    </row>
    <row r="27" spans="1:16" ht="12.75">
      <c r="A27" s="7">
        <v>5</v>
      </c>
      <c s="7" t="s">
        <v>46</v>
      </c>
      <c s="7" t="s">
        <v>2456</v>
      </c>
      <c s="7" t="s">
        <v>58</v>
      </c>
      <c s="7" t="s">
        <v>3368</v>
      </c>
      <c s="7" t="s">
        <v>130</v>
      </c>
      <c s="10">
        <v>1721.569</v>
      </c>
      <c s="14"/>
      <c s="13">
        <f>ROUND((H27*G27),2)</f>
      </c>
      <c r="O27">
        <f>rekapitulace!H8</f>
      </c>
      <c>
        <f>O27/100*I27</f>
      </c>
    </row>
    <row r="28" spans="5:5" ht="102">
      <c r="E28" s="15" t="s">
        <v>3369</v>
      </c>
    </row>
    <row r="29" spans="5:5" ht="409.5">
      <c r="E29" s="15" t="s">
        <v>267</v>
      </c>
    </row>
    <row r="30" spans="1:16" ht="12.75">
      <c r="A30" s="7">
        <v>6</v>
      </c>
      <c s="7" t="s">
        <v>46</v>
      </c>
      <c s="7" t="s">
        <v>2456</v>
      </c>
      <c s="7" t="s">
        <v>3126</v>
      </c>
      <c s="7" t="s">
        <v>3344</v>
      </c>
      <c s="7" t="s">
        <v>130</v>
      </c>
      <c s="10">
        <v>419.043</v>
      </c>
      <c s="14"/>
      <c s="13">
        <f>ROUND((H30*G30),2)</f>
      </c>
      <c r="O30">
        <f>rekapitulace!H8</f>
      </c>
      <c>
        <f>O30/100*I30</f>
      </c>
    </row>
    <row r="31" spans="5:5" ht="293.25">
      <c r="E31" s="15" t="s">
        <v>3370</v>
      </c>
    </row>
    <row r="32" spans="5:5" ht="409.5">
      <c r="E32" s="15" t="s">
        <v>267</v>
      </c>
    </row>
    <row r="33" spans="1:16" ht="12.75">
      <c r="A33" s="7">
        <v>7</v>
      </c>
      <c s="7" t="s">
        <v>46</v>
      </c>
      <c s="7" t="s">
        <v>146</v>
      </c>
      <c s="7" t="s">
        <v>58</v>
      </c>
      <c s="7" t="s">
        <v>3129</v>
      </c>
      <c s="7" t="s">
        <v>130</v>
      </c>
      <c s="10">
        <v>2675.765</v>
      </c>
      <c s="14"/>
      <c s="13">
        <f>ROUND((H33*G33),2)</f>
      </c>
      <c r="O33">
        <f>rekapitulace!H8</f>
      </c>
      <c>
        <f>O33/100*I33</f>
      </c>
    </row>
    <row r="34" spans="5:5" ht="318.75">
      <c r="E34" s="15" t="s">
        <v>3371</v>
      </c>
    </row>
    <row r="35" spans="5:5" ht="409.5">
      <c r="E35" s="15" t="s">
        <v>149</v>
      </c>
    </row>
    <row r="36" spans="1:16" ht="12.75">
      <c r="A36" s="7">
        <v>8</v>
      </c>
      <c s="7" t="s">
        <v>46</v>
      </c>
      <c s="7" t="s">
        <v>183</v>
      </c>
      <c s="7" t="s">
        <v>58</v>
      </c>
      <c s="7" t="s">
        <v>184</v>
      </c>
      <c s="7" t="s">
        <v>130</v>
      </c>
      <c s="10">
        <v>2256.722</v>
      </c>
      <c s="14"/>
      <c s="13">
        <f>ROUND((H36*G36),2)</f>
      </c>
      <c r="O36">
        <f>rekapitulace!H8</f>
      </c>
      <c>
        <f>O36/100*I36</f>
      </c>
    </row>
    <row r="37" spans="5:5" ht="255">
      <c r="E37" s="15" t="s">
        <v>3372</v>
      </c>
    </row>
    <row r="38" spans="5:5" ht="409.5">
      <c r="E38" s="15" t="s">
        <v>186</v>
      </c>
    </row>
    <row r="39" spans="1:16" ht="12.75" customHeight="1">
      <c r="A39" s="16"/>
      <c s="16"/>
      <c s="16" t="s">
        <v>25</v>
      </c>
      <c s="16"/>
      <c s="16" t="s">
        <v>114</v>
      </c>
      <c s="16"/>
      <c s="16"/>
      <c s="16"/>
      <c s="16">
        <f>SUM(I18:I38)</f>
      </c>
      <c r="P39">
        <f>ROUND(SUM(P18:P38),2)</f>
      </c>
    </row>
    <row r="41" spans="1:9" ht="12.75" customHeight="1">
      <c r="A41" s="9"/>
      <c s="9"/>
      <c s="9" t="s">
        <v>38</v>
      </c>
      <c s="9"/>
      <c s="9" t="s">
        <v>192</v>
      </c>
      <c s="9"/>
      <c s="11"/>
      <c s="9"/>
      <c s="11"/>
    </row>
    <row r="42" spans="1:16" ht="12.75">
      <c r="A42" s="7">
        <v>9</v>
      </c>
      <c s="7" t="s">
        <v>46</v>
      </c>
      <c s="7" t="s">
        <v>872</v>
      </c>
      <c s="7" t="s">
        <v>58</v>
      </c>
      <c s="7" t="s">
        <v>3348</v>
      </c>
      <c s="7" t="s">
        <v>130</v>
      </c>
      <c s="10">
        <v>37.961</v>
      </c>
      <c s="14"/>
      <c s="13">
        <f>ROUND((H42*G42),2)</f>
      </c>
      <c r="O42">
        <f>rekapitulace!H8</f>
      </c>
      <c>
        <f>O42/100*I42</f>
      </c>
    </row>
    <row r="43" spans="5:5" ht="76.5">
      <c r="E43" s="15" t="s">
        <v>3373</v>
      </c>
    </row>
    <row r="44" spans="5:5" ht="306">
      <c r="E44" s="15" t="s">
        <v>463</v>
      </c>
    </row>
    <row r="45" spans="1:16" ht="12.75">
      <c r="A45" s="7">
        <v>10</v>
      </c>
      <c s="7" t="s">
        <v>46</v>
      </c>
      <c s="7" t="s">
        <v>488</v>
      </c>
      <c s="7" t="s">
        <v>58</v>
      </c>
      <c s="7" t="s">
        <v>3350</v>
      </c>
      <c s="7" t="s">
        <v>130</v>
      </c>
      <c s="10">
        <v>18.981</v>
      </c>
      <c s="14"/>
      <c s="13">
        <f>ROUND((H45*G45),2)</f>
      </c>
      <c r="O45">
        <f>rekapitulace!H8</f>
      </c>
      <c>
        <f>O45/100*I45</f>
      </c>
    </row>
    <row r="46" spans="5:5" ht="76.5">
      <c r="E46" s="15" t="s">
        <v>3374</v>
      </c>
    </row>
    <row r="47" spans="5:5" ht="306">
      <c r="E47" s="15" t="s">
        <v>463</v>
      </c>
    </row>
    <row r="48" spans="1:16" ht="12.75" customHeight="1">
      <c r="A48" s="16"/>
      <c s="16"/>
      <c s="16" t="s">
        <v>38</v>
      </c>
      <c s="16"/>
      <c s="16" t="s">
        <v>192</v>
      </c>
      <c s="16"/>
      <c s="16"/>
      <c s="16"/>
      <c s="16">
        <f>SUM(I42:I47)</f>
      </c>
      <c r="P48">
        <f>ROUND(SUM(P42:P47),2)</f>
      </c>
    </row>
    <row r="50" spans="1:9" ht="12.75" customHeight="1">
      <c r="A50" s="9"/>
      <c s="9"/>
      <c s="9" t="s">
        <v>39</v>
      </c>
      <c s="9"/>
      <c s="9" t="s">
        <v>510</v>
      </c>
      <c s="9"/>
      <c s="11"/>
      <c s="9"/>
      <c s="11"/>
    </row>
    <row r="51" spans="1:16" ht="12.75">
      <c r="A51" s="7">
        <v>11</v>
      </c>
      <c s="7" t="s">
        <v>46</v>
      </c>
      <c s="7" t="s">
        <v>3375</v>
      </c>
      <c s="7" t="s">
        <v>58</v>
      </c>
      <c s="7" t="s">
        <v>3376</v>
      </c>
      <c s="7" t="s">
        <v>117</v>
      </c>
      <c s="10">
        <v>160</v>
      </c>
      <c s="14"/>
      <c s="13">
        <f>ROUND((H51*G51),2)</f>
      </c>
      <c r="O51">
        <f>rekapitulace!H8</f>
      </c>
      <c>
        <f>O51/100*I51</f>
      </c>
    </row>
    <row r="52" spans="5:5" ht="38.25">
      <c r="E52" s="15" t="s">
        <v>3377</v>
      </c>
    </row>
    <row r="53" spans="5:5" ht="409.5">
      <c r="E53" s="15" t="s">
        <v>1800</v>
      </c>
    </row>
    <row r="54" spans="1:16" ht="12.75" customHeight="1">
      <c r="A54" s="16"/>
      <c s="16"/>
      <c s="16" t="s">
        <v>39</v>
      </c>
      <c s="16"/>
      <c s="16" t="s">
        <v>510</v>
      </c>
      <c s="16"/>
      <c s="16"/>
      <c s="16"/>
      <c s="16">
        <f>SUM(I51:I53)</f>
      </c>
      <c r="P54">
        <f>ROUND(SUM(P51:P53),2)</f>
      </c>
    </row>
    <row r="56" spans="1:9" ht="12.75" customHeight="1">
      <c r="A56" s="9"/>
      <c s="9"/>
      <c s="9" t="s">
        <v>42</v>
      </c>
      <c s="9"/>
      <c s="9" t="s">
        <v>200</v>
      </c>
      <c s="9"/>
      <c s="11"/>
      <c s="9"/>
      <c s="11"/>
    </row>
    <row r="57" spans="1:16" ht="12.75">
      <c r="A57" s="7">
        <v>12</v>
      </c>
      <c s="7" t="s">
        <v>3352</v>
      </c>
      <c s="7" t="s">
        <v>3378</v>
      </c>
      <c s="7" t="s">
        <v>58</v>
      </c>
      <c s="7" t="s">
        <v>3379</v>
      </c>
      <c s="7" t="s">
        <v>73</v>
      </c>
      <c s="10">
        <v>1</v>
      </c>
      <c s="14"/>
      <c s="13">
        <f>ROUND((H57*G57),2)</f>
      </c>
      <c r="O57">
        <f>rekapitulace!H8</f>
      </c>
      <c>
        <f>O57/100*I57</f>
      </c>
    </row>
    <row r="58" spans="5:5" ht="51">
      <c r="E58" s="15" t="s">
        <v>3380</v>
      </c>
    </row>
    <row r="59" spans="5:5" ht="409.5">
      <c r="E59" s="15" t="s">
        <v>3356</v>
      </c>
    </row>
    <row r="60" spans="1:16" ht="12.75" customHeight="1">
      <c r="A60" s="16"/>
      <c s="16"/>
      <c s="16" t="s">
        <v>42</v>
      </c>
      <c s="16"/>
      <c s="16" t="s">
        <v>200</v>
      </c>
      <c s="16"/>
      <c s="16"/>
      <c s="16"/>
      <c s="16">
        <f>SUM(I57:I59)</f>
      </c>
      <c r="P60">
        <f>ROUND(SUM(P57:P59),2)</f>
      </c>
    </row>
    <row r="62" spans="1:16" ht="12.75" customHeight="1">
      <c r="A62" s="16"/>
      <c s="16"/>
      <c s="16"/>
      <c s="16"/>
      <c s="16" t="s">
        <v>105</v>
      </c>
      <c s="16"/>
      <c s="16"/>
      <c s="16"/>
      <c s="16">
        <f>+I15+I39+I48+I54+I60</f>
      </c>
      <c r="P62">
        <f>+P15+P39+P48+P54+P60</f>
      </c>
    </row>
    <row r="64" spans="1:9" ht="12.75" customHeight="1">
      <c r="A64" s="9" t="s">
        <v>106</v>
      </c>
      <c s="9"/>
      <c s="9"/>
      <c s="9"/>
      <c s="9"/>
      <c s="9"/>
      <c s="9"/>
      <c s="9"/>
      <c s="9"/>
    </row>
    <row r="65" spans="1:9" ht="12.75" customHeight="1">
      <c r="A65" s="9"/>
      <c s="9"/>
      <c s="9"/>
      <c s="9"/>
      <c s="9" t="s">
        <v>107</v>
      </c>
      <c s="9"/>
      <c s="9"/>
      <c s="9"/>
      <c s="9"/>
    </row>
    <row r="66" spans="1:16" ht="12.75" customHeight="1">
      <c r="A66" s="16"/>
      <c s="16"/>
      <c s="16"/>
      <c s="16"/>
      <c s="16" t="s">
        <v>108</v>
      </c>
      <c s="16"/>
      <c s="16"/>
      <c s="16"/>
      <c s="16">
        <v>0</v>
      </c>
      <c r="P66">
        <v>0</v>
      </c>
    </row>
    <row r="67" spans="1:9" ht="12.75" customHeight="1">
      <c r="A67" s="16"/>
      <c s="16"/>
      <c s="16"/>
      <c s="16"/>
      <c s="16" t="s">
        <v>109</v>
      </c>
      <c s="16"/>
      <c s="16"/>
      <c s="16"/>
      <c s="16"/>
    </row>
    <row r="68" spans="1:16" ht="12.75" customHeight="1">
      <c r="A68" s="16"/>
      <c s="16"/>
      <c s="16"/>
      <c s="16"/>
      <c s="16" t="s">
        <v>110</v>
      </c>
      <c s="16"/>
      <c s="16"/>
      <c s="16"/>
      <c s="16">
        <v>0</v>
      </c>
      <c r="P68">
        <v>0</v>
      </c>
    </row>
    <row r="69" spans="1:16" ht="12.75" customHeight="1">
      <c r="A69" s="16"/>
      <c s="16"/>
      <c s="16"/>
      <c s="16"/>
      <c s="16" t="s">
        <v>111</v>
      </c>
      <c s="16"/>
      <c s="16"/>
      <c s="16"/>
      <c s="16">
        <f>I66+I68</f>
      </c>
      <c r="P69">
        <f>P66+P68</f>
      </c>
    </row>
    <row r="71" spans="1:16" ht="12.75" customHeight="1">
      <c r="A71" s="16"/>
      <c s="16"/>
      <c s="16"/>
      <c s="16"/>
      <c s="16" t="s">
        <v>111</v>
      </c>
      <c s="16"/>
      <c s="16"/>
      <c s="16"/>
      <c s="16">
        <f>I62+I69</f>
      </c>
      <c r="P71">
        <f>P62+P69</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66.xml><?xml version="1.0" encoding="utf-8"?>
<worksheet xmlns="http://schemas.openxmlformats.org/spreadsheetml/2006/main" xmlns:r="http://schemas.openxmlformats.org/officeDocument/2006/relationships">
  <sheetPr>
    <pageSetUpPr fitToPage="1"/>
  </sheetPr>
  <dimension ref="A1:P62"/>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3381</v>
      </c>
      <c s="5"/>
      <c s="5" t="s">
        <v>3382</v>
      </c>
    </row>
    <row r="6" spans="1:5" ht="12.75" customHeight="1">
      <c r="A6" t="s">
        <v>17</v>
      </c>
      <c r="C6" s="5" t="s">
        <v>3381</v>
      </c>
      <c s="5"/>
      <c s="5" t="s">
        <v>3382</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3118</v>
      </c>
      <c s="7" t="s">
        <v>3119</v>
      </c>
      <c s="7" t="s">
        <v>3120</v>
      </c>
      <c s="7" t="s">
        <v>130</v>
      </c>
      <c s="10">
        <v>82.562</v>
      </c>
      <c s="14"/>
      <c s="13">
        <f>ROUND((H12*G12),2)</f>
      </c>
      <c r="O12">
        <f>rekapitulace!H8</f>
      </c>
      <c>
        <f>O12/100*I12</f>
      </c>
    </row>
    <row r="13" spans="5:5" ht="76.5">
      <c r="E13" s="15" t="s">
        <v>3383</v>
      </c>
    </row>
    <row r="14" spans="5:5" ht="153">
      <c r="E14" s="15" t="s">
        <v>169</v>
      </c>
    </row>
    <row r="15" spans="1:16" ht="12.75" customHeight="1">
      <c r="A15" s="16"/>
      <c s="16"/>
      <c s="16" t="s">
        <v>45</v>
      </c>
      <c s="16"/>
      <c s="16" t="s">
        <v>44</v>
      </c>
      <c s="16"/>
      <c s="16"/>
      <c s="16"/>
      <c s="16">
        <f>SUM(I12:I14)</f>
      </c>
      <c r="P15">
        <f>ROUND(SUM(P12:P14),2)</f>
      </c>
    </row>
    <row r="17" spans="1:9" ht="12.75" customHeight="1">
      <c r="A17" s="9"/>
      <c s="9"/>
      <c s="9" t="s">
        <v>25</v>
      </c>
      <c s="9"/>
      <c s="9" t="s">
        <v>114</v>
      </c>
      <c s="9"/>
      <c s="11"/>
      <c s="9"/>
      <c s="11"/>
    </row>
    <row r="18" spans="1:16" ht="12.75">
      <c r="A18" s="7">
        <v>2</v>
      </c>
      <c s="7" t="s">
        <v>46</v>
      </c>
      <c s="7" t="s">
        <v>142</v>
      </c>
      <c s="7" t="s">
        <v>58</v>
      </c>
      <c s="7" t="s">
        <v>3166</v>
      </c>
      <c s="7" t="s">
        <v>130</v>
      </c>
      <c s="10">
        <v>404.877</v>
      </c>
      <c s="14"/>
      <c s="13">
        <f>ROUND((H18*G18),2)</f>
      </c>
      <c r="O18">
        <f>rekapitulace!H8</f>
      </c>
      <c>
        <f>O18/100*I18</f>
      </c>
    </row>
    <row r="19" spans="5:5" ht="63.75">
      <c r="E19" s="15" t="s">
        <v>3384</v>
      </c>
    </row>
    <row r="20" spans="5:5" ht="409.5">
      <c r="E20" s="15" t="s">
        <v>145</v>
      </c>
    </row>
    <row r="21" spans="1:16" ht="12.75">
      <c r="A21" s="7">
        <v>3</v>
      </c>
      <c s="7" t="s">
        <v>46</v>
      </c>
      <c s="7" t="s">
        <v>2653</v>
      </c>
      <c s="7" t="s">
        <v>58</v>
      </c>
      <c s="7" t="s">
        <v>3224</v>
      </c>
      <c s="7" t="s">
        <v>130</v>
      </c>
      <c s="10">
        <v>389.951</v>
      </c>
      <c s="14"/>
      <c s="13">
        <f>ROUND((H21*G21),2)</f>
      </c>
      <c r="O21">
        <f>rekapitulace!H8</f>
      </c>
      <c>
        <f>O21/100*I21</f>
      </c>
    </row>
    <row r="22" spans="5:5" ht="255">
      <c r="E22" s="15" t="s">
        <v>3385</v>
      </c>
    </row>
    <row r="23" spans="5:5" ht="409.5">
      <c r="E23" s="15" t="s">
        <v>176</v>
      </c>
    </row>
    <row r="24" spans="1:16" ht="12.75">
      <c r="A24" s="7">
        <v>4</v>
      </c>
      <c s="7" t="s">
        <v>46</v>
      </c>
      <c s="7" t="s">
        <v>2456</v>
      </c>
      <c s="7" t="s">
        <v>58</v>
      </c>
      <c s="7" t="s">
        <v>3368</v>
      </c>
      <c s="7" t="s">
        <v>130</v>
      </c>
      <c s="10">
        <v>14.926</v>
      </c>
      <c s="14"/>
      <c s="13">
        <f>ROUND((H24*G24),2)</f>
      </c>
      <c r="O24">
        <f>rekapitulace!H8</f>
      </c>
      <c>
        <f>O24/100*I24</f>
      </c>
    </row>
    <row r="25" spans="5:5" ht="102">
      <c r="E25" s="15" t="s">
        <v>3386</v>
      </c>
    </row>
    <row r="26" spans="5:5" ht="409.5">
      <c r="E26" s="15" t="s">
        <v>267</v>
      </c>
    </row>
    <row r="27" spans="1:16" ht="12.75">
      <c r="A27" s="7">
        <v>5</v>
      </c>
      <c s="7" t="s">
        <v>46</v>
      </c>
      <c s="7" t="s">
        <v>2456</v>
      </c>
      <c s="7" t="s">
        <v>3126</v>
      </c>
      <c s="7" t="s">
        <v>3344</v>
      </c>
      <c s="7" t="s">
        <v>130</v>
      </c>
      <c s="10">
        <v>82.562</v>
      </c>
      <c s="14"/>
      <c s="13">
        <f>ROUND((H27*G27),2)</f>
      </c>
      <c r="O27">
        <f>rekapitulace!H8</f>
      </c>
      <c>
        <f>O27/100*I27</f>
      </c>
    </row>
    <row r="28" spans="5:5" ht="242.25">
      <c r="E28" s="15" t="s">
        <v>3387</v>
      </c>
    </row>
    <row r="29" spans="5:5" ht="409.5">
      <c r="E29" s="15" t="s">
        <v>267</v>
      </c>
    </row>
    <row r="30" spans="1:16" ht="12.75">
      <c r="A30" s="7">
        <v>6</v>
      </c>
      <c s="7" t="s">
        <v>46</v>
      </c>
      <c s="7" t="s">
        <v>146</v>
      </c>
      <c s="7" t="s">
        <v>58</v>
      </c>
      <c s="7" t="s">
        <v>3129</v>
      </c>
      <c s="7" t="s">
        <v>130</v>
      </c>
      <c s="10">
        <v>487.439</v>
      </c>
      <c s="14"/>
      <c s="13">
        <f>ROUND((H30*G30),2)</f>
      </c>
      <c r="O30">
        <f>rekapitulace!H8</f>
      </c>
      <c>
        <f>O30/100*I30</f>
      </c>
    </row>
    <row r="31" spans="5:5" ht="280.5">
      <c r="E31" s="15" t="s">
        <v>3388</v>
      </c>
    </row>
    <row r="32" spans="5:5" ht="409.5">
      <c r="E32" s="15" t="s">
        <v>149</v>
      </c>
    </row>
    <row r="33" spans="1:16" ht="12.75">
      <c r="A33" s="7">
        <v>7</v>
      </c>
      <c s="7" t="s">
        <v>46</v>
      </c>
      <c s="7" t="s">
        <v>183</v>
      </c>
      <c s="7" t="s">
        <v>58</v>
      </c>
      <c s="7" t="s">
        <v>184</v>
      </c>
      <c s="7" t="s">
        <v>130</v>
      </c>
      <c s="10">
        <v>404.877</v>
      </c>
      <c s="14"/>
      <c s="13">
        <f>ROUND((H33*G33),2)</f>
      </c>
      <c r="O33">
        <f>rekapitulace!H8</f>
      </c>
      <c>
        <f>O33/100*I33</f>
      </c>
    </row>
    <row r="34" spans="5:5" ht="191.25">
      <c r="E34" s="15" t="s">
        <v>3389</v>
      </c>
    </row>
    <row r="35" spans="5:5" ht="409.5">
      <c r="E35" s="15" t="s">
        <v>186</v>
      </c>
    </row>
    <row r="36" spans="1:16" ht="12.75" customHeight="1">
      <c r="A36" s="16"/>
      <c s="16"/>
      <c s="16" t="s">
        <v>25</v>
      </c>
      <c s="16"/>
      <c s="16" t="s">
        <v>114</v>
      </c>
      <c s="16"/>
      <c s="16"/>
      <c s="16"/>
      <c s="16">
        <f>SUM(I18:I35)</f>
      </c>
      <c r="P36">
        <f>ROUND(SUM(P18:P35),2)</f>
      </c>
    </row>
    <row r="38" spans="1:9" ht="12.75" customHeight="1">
      <c r="A38" s="9"/>
      <c s="9"/>
      <c s="9" t="s">
        <v>38</v>
      </c>
      <c s="9"/>
      <c s="9" t="s">
        <v>192</v>
      </c>
      <c s="9"/>
      <c s="11"/>
      <c s="9"/>
      <c s="11"/>
    </row>
    <row r="39" spans="1:16" ht="12.75">
      <c r="A39" s="7">
        <v>8</v>
      </c>
      <c s="7" t="s">
        <v>46</v>
      </c>
      <c s="7" t="s">
        <v>872</v>
      </c>
      <c s="7" t="s">
        <v>58</v>
      </c>
      <c s="7" t="s">
        <v>3348</v>
      </c>
      <c s="7" t="s">
        <v>130</v>
      </c>
      <c s="10">
        <v>8.343</v>
      </c>
      <c s="14"/>
      <c s="13">
        <f>ROUND((H39*G39),2)</f>
      </c>
      <c r="O39">
        <f>rekapitulace!H8</f>
      </c>
      <c>
        <f>O39/100*I39</f>
      </c>
    </row>
    <row r="40" spans="5:5" ht="76.5">
      <c r="E40" s="15" t="s">
        <v>3390</v>
      </c>
    </row>
    <row r="41" spans="5:5" ht="306">
      <c r="E41" s="15" t="s">
        <v>463</v>
      </c>
    </row>
    <row r="42" spans="1:16" ht="12.75">
      <c r="A42" s="7">
        <v>9</v>
      </c>
      <c s="7" t="s">
        <v>46</v>
      </c>
      <c s="7" t="s">
        <v>488</v>
      </c>
      <c s="7" t="s">
        <v>58</v>
      </c>
      <c s="7" t="s">
        <v>3350</v>
      </c>
      <c s="7" t="s">
        <v>130</v>
      </c>
      <c s="10">
        <v>4.172</v>
      </c>
      <c s="14"/>
      <c s="13">
        <f>ROUND((H42*G42),2)</f>
      </c>
      <c r="O42">
        <f>rekapitulace!H8</f>
      </c>
      <c>
        <f>O42/100*I42</f>
      </c>
    </row>
    <row r="43" spans="5:5" ht="76.5">
      <c r="E43" s="15" t="s">
        <v>3391</v>
      </c>
    </row>
    <row r="44" spans="5:5" ht="306">
      <c r="E44" s="15" t="s">
        <v>463</v>
      </c>
    </row>
    <row r="45" spans="1:16" ht="12.75" customHeight="1">
      <c r="A45" s="16"/>
      <c s="16"/>
      <c s="16" t="s">
        <v>38</v>
      </c>
      <c s="16"/>
      <c s="16" t="s">
        <v>192</v>
      </c>
      <c s="16"/>
      <c s="16"/>
      <c s="16"/>
      <c s="16">
        <f>SUM(I39:I44)</f>
      </c>
      <c r="P45">
        <f>ROUND(SUM(P39:P44),2)</f>
      </c>
    </row>
    <row r="47" spans="1:9" ht="12.75" customHeight="1">
      <c r="A47" s="9"/>
      <c s="9"/>
      <c s="9" t="s">
        <v>42</v>
      </c>
      <c s="9"/>
      <c s="9" t="s">
        <v>200</v>
      </c>
      <c s="9"/>
      <c s="11"/>
      <c s="9"/>
      <c s="11"/>
    </row>
    <row r="48" spans="1:16" ht="12.75">
      <c r="A48" s="7">
        <v>10</v>
      </c>
      <c s="7" t="s">
        <v>3352</v>
      </c>
      <c s="7" t="s">
        <v>3392</v>
      </c>
      <c s="7" t="s">
        <v>58</v>
      </c>
      <c s="7" t="s">
        <v>3379</v>
      </c>
      <c s="7" t="s">
        <v>73</v>
      </c>
      <c s="10">
        <v>1</v>
      </c>
      <c s="14"/>
      <c s="13">
        <f>ROUND((H48*G48),2)</f>
      </c>
      <c r="O48">
        <f>rekapitulace!H8</f>
      </c>
      <c>
        <f>O48/100*I48</f>
      </c>
    </row>
    <row r="49" spans="5:5" ht="51">
      <c r="E49" s="15" t="s">
        <v>3380</v>
      </c>
    </row>
    <row r="50" spans="5:5" ht="409.5">
      <c r="E50" s="15" t="s">
        <v>3356</v>
      </c>
    </row>
    <row r="51" spans="1:16" ht="12.75" customHeight="1">
      <c r="A51" s="16"/>
      <c s="16"/>
      <c s="16" t="s">
        <v>42</v>
      </c>
      <c s="16"/>
      <c s="16" t="s">
        <v>200</v>
      </c>
      <c s="16"/>
      <c s="16"/>
      <c s="16"/>
      <c s="16">
        <f>SUM(I48:I50)</f>
      </c>
      <c r="P51">
        <f>ROUND(SUM(P48:P50),2)</f>
      </c>
    </row>
    <row r="53" spans="1:16" ht="12.75" customHeight="1">
      <c r="A53" s="16"/>
      <c s="16"/>
      <c s="16"/>
      <c s="16"/>
      <c s="16" t="s">
        <v>105</v>
      </c>
      <c s="16"/>
      <c s="16"/>
      <c s="16"/>
      <c s="16">
        <f>+I15+I36+I45+I51</f>
      </c>
      <c r="P53">
        <f>+P15+P36+P45+P51</f>
      </c>
    </row>
    <row r="55" spans="1:9" ht="12.75" customHeight="1">
      <c r="A55" s="9" t="s">
        <v>106</v>
      </c>
      <c s="9"/>
      <c s="9"/>
      <c s="9"/>
      <c s="9"/>
      <c s="9"/>
      <c s="9"/>
      <c s="9"/>
      <c s="9"/>
    </row>
    <row r="56" spans="1:9" ht="12.75" customHeight="1">
      <c r="A56" s="9"/>
      <c s="9"/>
      <c s="9"/>
      <c s="9"/>
      <c s="9" t="s">
        <v>107</v>
      </c>
      <c s="9"/>
      <c s="9"/>
      <c s="9"/>
      <c s="9"/>
    </row>
    <row r="57" spans="1:16" ht="12.75" customHeight="1">
      <c r="A57" s="16"/>
      <c s="16"/>
      <c s="16"/>
      <c s="16"/>
      <c s="16" t="s">
        <v>108</v>
      </c>
      <c s="16"/>
      <c s="16"/>
      <c s="16"/>
      <c s="16">
        <v>0</v>
      </c>
      <c r="P57">
        <v>0</v>
      </c>
    </row>
    <row r="58" spans="1:9" ht="12.75" customHeight="1">
      <c r="A58" s="16"/>
      <c s="16"/>
      <c s="16"/>
      <c s="16"/>
      <c s="16" t="s">
        <v>109</v>
      </c>
      <c s="16"/>
      <c s="16"/>
      <c s="16"/>
      <c s="16"/>
    </row>
    <row r="59" spans="1:16" ht="12.75" customHeight="1">
      <c r="A59" s="16"/>
      <c s="16"/>
      <c s="16"/>
      <c s="16"/>
      <c s="16" t="s">
        <v>110</v>
      </c>
      <c s="16"/>
      <c s="16"/>
      <c s="16"/>
      <c s="16">
        <v>0</v>
      </c>
      <c r="P59">
        <v>0</v>
      </c>
    </row>
    <row r="60" spans="1:16" ht="12.75" customHeight="1">
      <c r="A60" s="16"/>
      <c s="16"/>
      <c s="16"/>
      <c s="16"/>
      <c s="16" t="s">
        <v>111</v>
      </c>
      <c s="16"/>
      <c s="16"/>
      <c s="16"/>
      <c s="16">
        <f>I57+I59</f>
      </c>
      <c r="P60">
        <f>P57+P59</f>
      </c>
    </row>
    <row r="62" spans="1:16" ht="12.75" customHeight="1">
      <c r="A62" s="16"/>
      <c s="16"/>
      <c s="16"/>
      <c s="16"/>
      <c s="16" t="s">
        <v>111</v>
      </c>
      <c s="16"/>
      <c s="16"/>
      <c s="16"/>
      <c s="16">
        <f>I53+I60</f>
      </c>
      <c r="P62">
        <f>P53+P60</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67.xml><?xml version="1.0" encoding="utf-8"?>
<worksheet xmlns="http://schemas.openxmlformats.org/spreadsheetml/2006/main" xmlns:r="http://schemas.openxmlformats.org/officeDocument/2006/relationships">
  <sheetPr>
    <pageSetUpPr fitToPage="1"/>
  </sheetPr>
  <dimension ref="A1:P77"/>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3393</v>
      </c>
      <c s="5"/>
      <c s="5" t="s">
        <v>3394</v>
      </c>
    </row>
    <row r="6" spans="1:5" ht="12.75" customHeight="1">
      <c r="A6" t="s">
        <v>17</v>
      </c>
      <c r="C6" s="5" t="s">
        <v>3393</v>
      </c>
      <c s="5"/>
      <c s="5" t="s">
        <v>3394</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3395</v>
      </c>
      <c s="7" t="s">
        <v>58</v>
      </c>
      <c s="7" t="s">
        <v>3396</v>
      </c>
      <c s="7" t="s">
        <v>130</v>
      </c>
      <c s="10">
        <v>30.025</v>
      </c>
      <c s="14"/>
      <c s="13">
        <f>ROUND((H12*G12),2)</f>
      </c>
      <c r="O12">
        <f>rekapitulace!H8</f>
      </c>
      <c>
        <f>O12/100*I12</f>
      </c>
    </row>
    <row r="13" spans="5:5" ht="369.75">
      <c r="E13" s="15" t="s">
        <v>3397</v>
      </c>
    </row>
    <row r="14" spans="5:5" ht="153">
      <c r="E14" s="15" t="s">
        <v>169</v>
      </c>
    </row>
    <row r="15" spans="1:16" ht="12.75">
      <c r="A15" s="7">
        <v>2</v>
      </c>
      <c s="7" t="s">
        <v>46</v>
      </c>
      <c s="7" t="s">
        <v>61</v>
      </c>
      <c s="7" t="s">
        <v>58</v>
      </c>
      <c s="7" t="s">
        <v>3398</v>
      </c>
      <c s="7" t="s">
        <v>49</v>
      </c>
      <c s="10">
        <v>1</v>
      </c>
      <c s="14"/>
      <c s="13">
        <f>ROUND((H15*G15),2)</f>
      </c>
      <c r="O15">
        <f>rekapitulace!H8</f>
      </c>
      <c>
        <f>O15/100*I15</f>
      </c>
    </row>
    <row r="16" spans="5:5" ht="280.5">
      <c r="E16" s="15" t="s">
        <v>63</v>
      </c>
    </row>
    <row r="17" spans="1:16" ht="12.75">
      <c r="A17" s="7">
        <v>3</v>
      </c>
      <c s="7" t="s">
        <v>46</v>
      </c>
      <c s="7" t="s">
        <v>61</v>
      </c>
      <c s="7" t="s">
        <v>25</v>
      </c>
      <c s="7" t="s">
        <v>3399</v>
      </c>
      <c s="7" t="s">
        <v>49</v>
      </c>
      <c s="10">
        <v>1</v>
      </c>
      <c s="14"/>
      <c s="13">
        <f>ROUND((H17*G17),2)</f>
      </c>
      <c r="O17">
        <f>rekapitulace!H8</f>
      </c>
      <c>
        <f>O17/100*I17</f>
      </c>
    </row>
    <row r="18" spans="5:5" ht="280.5">
      <c r="E18" s="15" t="s">
        <v>63</v>
      </c>
    </row>
    <row r="19" spans="1:16" ht="12.75">
      <c r="A19" s="7">
        <v>4</v>
      </c>
      <c s="7" t="s">
        <v>46</v>
      </c>
      <c s="7" t="s">
        <v>3400</v>
      </c>
      <c s="7" t="s">
        <v>58</v>
      </c>
      <c s="7" t="s">
        <v>3401</v>
      </c>
      <c s="7" t="s">
        <v>73</v>
      </c>
      <c s="10">
        <v>1</v>
      </c>
      <c s="14"/>
      <c s="13">
        <f>ROUND((H19*G19),2)</f>
      </c>
      <c r="O19">
        <f>rekapitulace!H8</f>
      </c>
      <c>
        <f>O19/100*I19</f>
      </c>
    </row>
    <row r="20" spans="5:5" ht="114.75">
      <c r="E20" s="15" t="s">
        <v>60</v>
      </c>
    </row>
    <row r="21" spans="1:16" ht="12.75">
      <c r="A21" s="7">
        <v>5</v>
      </c>
      <c s="7" t="s">
        <v>46</v>
      </c>
      <c s="7" t="s">
        <v>3402</v>
      </c>
      <c s="7" t="s">
        <v>58</v>
      </c>
      <c s="7" t="s">
        <v>3403</v>
      </c>
      <c s="7" t="s">
        <v>49</v>
      </c>
      <c s="10">
        <v>1</v>
      </c>
      <c s="14"/>
      <c s="13">
        <f>ROUND((H21*G21),2)</f>
      </c>
      <c r="O21">
        <f>rekapitulace!H8</f>
      </c>
      <c>
        <f>O21/100*I21</f>
      </c>
    </row>
    <row r="22" spans="5:5" ht="114.75">
      <c r="E22" s="15" t="s">
        <v>3404</v>
      </c>
    </row>
    <row r="23" spans="1:16" ht="12.75">
      <c r="A23" s="7">
        <v>6</v>
      </c>
      <c s="7" t="s">
        <v>46</v>
      </c>
      <c s="7" t="s">
        <v>3405</v>
      </c>
      <c s="7" t="s">
        <v>58</v>
      </c>
      <c s="7" t="s">
        <v>3406</v>
      </c>
      <c s="7" t="s">
        <v>49</v>
      </c>
      <c s="10">
        <v>1</v>
      </c>
      <c s="14"/>
      <c s="13">
        <f>ROUND((H23*G23),2)</f>
      </c>
      <c r="O23">
        <f>rekapitulace!H8</f>
      </c>
      <c>
        <f>O23/100*I23</f>
      </c>
    </row>
    <row r="24" spans="5:5" ht="216.75">
      <c r="E24" s="15" t="s">
        <v>104</v>
      </c>
    </row>
    <row r="25" spans="1:16" ht="12.75" customHeight="1">
      <c r="A25" s="16"/>
      <c s="16"/>
      <c s="16" t="s">
        <v>45</v>
      </c>
      <c s="16"/>
      <c s="16" t="s">
        <v>44</v>
      </c>
      <c s="16"/>
      <c s="16"/>
      <c s="16"/>
      <c s="16">
        <f>SUM(I12:I24)</f>
      </c>
      <c r="P25">
        <f>ROUND(SUM(P12:P24),2)</f>
      </c>
    </row>
    <row r="27" spans="1:9" ht="12.75" customHeight="1">
      <c r="A27" s="9"/>
      <c s="9"/>
      <c s="9" t="s">
        <v>25</v>
      </c>
      <c s="9"/>
      <c s="9" t="s">
        <v>114</v>
      </c>
      <c s="9"/>
      <c s="11"/>
      <c s="9"/>
      <c s="11"/>
    </row>
    <row r="28" spans="1:16" ht="12.75">
      <c r="A28" s="7">
        <v>7</v>
      </c>
      <c s="7" t="s">
        <v>46</v>
      </c>
      <c s="7" t="s">
        <v>289</v>
      </c>
      <c s="7" t="s">
        <v>58</v>
      </c>
      <c s="7" t="s">
        <v>3407</v>
      </c>
      <c s="7" t="s">
        <v>130</v>
      </c>
      <c s="10">
        <v>30.025</v>
      </c>
      <c s="14"/>
      <c s="13">
        <f>ROUND((H28*G28),2)</f>
      </c>
      <c r="O28">
        <f>rekapitulace!H8</f>
      </c>
      <c>
        <f>O28/100*I28</f>
      </c>
    </row>
    <row r="29" spans="5:5" ht="369.75">
      <c r="E29" s="15" t="s">
        <v>3397</v>
      </c>
    </row>
    <row r="30" spans="5:5" ht="409.5">
      <c r="E30" s="15" t="s">
        <v>176</v>
      </c>
    </row>
    <row r="31" spans="1:16" ht="12.75">
      <c r="A31" s="7">
        <v>8</v>
      </c>
      <c s="7" t="s">
        <v>46</v>
      </c>
      <c s="7" t="s">
        <v>3408</v>
      </c>
      <c s="7" t="s">
        <v>58</v>
      </c>
      <c s="7" t="s">
        <v>3409</v>
      </c>
      <c s="7" t="s">
        <v>130</v>
      </c>
      <c s="10">
        <v>8.91</v>
      </c>
      <c s="14"/>
      <c s="13">
        <f>ROUND((H31*G31),2)</f>
      </c>
      <c r="O31">
        <f>rekapitulace!H8</f>
      </c>
      <c>
        <f>O31/100*I31</f>
      </c>
    </row>
    <row r="32" spans="5:5" ht="280.5">
      <c r="E32" s="15" t="s">
        <v>3410</v>
      </c>
    </row>
    <row r="33" spans="5:5" ht="409.5">
      <c r="E33" s="15" t="s">
        <v>176</v>
      </c>
    </row>
    <row r="34" spans="1:16" ht="12.75">
      <c r="A34" s="7">
        <v>9</v>
      </c>
      <c s="7" t="s">
        <v>46</v>
      </c>
      <c s="7" t="s">
        <v>183</v>
      </c>
      <c s="7" t="s">
        <v>58</v>
      </c>
      <c s="7" t="s">
        <v>184</v>
      </c>
      <c s="7" t="s">
        <v>130</v>
      </c>
      <c s="10">
        <v>8.91</v>
      </c>
      <c s="14"/>
      <c s="13">
        <f>ROUND((H34*G34),2)</f>
      </c>
      <c r="O34">
        <f>rekapitulace!H8</f>
      </c>
      <c>
        <f>O34/100*I34</f>
      </c>
    </row>
    <row r="35" spans="5:5" ht="280.5">
      <c r="E35" s="15" t="s">
        <v>3410</v>
      </c>
    </row>
    <row r="36" spans="5:5" ht="409.5">
      <c r="E36" s="15" t="s">
        <v>186</v>
      </c>
    </row>
    <row r="37" spans="1:16" ht="12.75">
      <c r="A37" s="7">
        <v>10</v>
      </c>
      <c s="7" t="s">
        <v>46</v>
      </c>
      <c s="7" t="s">
        <v>793</v>
      </c>
      <c s="7" t="s">
        <v>58</v>
      </c>
      <c s="7" t="s">
        <v>3411</v>
      </c>
      <c s="7" t="s">
        <v>130</v>
      </c>
      <c s="10">
        <v>18.916</v>
      </c>
      <c s="14"/>
      <c s="13">
        <f>ROUND((H37*G37),2)</f>
      </c>
      <c r="O37">
        <f>rekapitulace!H8</f>
      </c>
      <c>
        <f>O37/100*I37</f>
      </c>
    </row>
    <row r="38" spans="5:5" ht="204">
      <c r="E38" s="15" t="s">
        <v>3412</v>
      </c>
    </row>
    <row r="39" spans="5:5" ht="409.5">
      <c r="E39" s="15" t="s">
        <v>1112</v>
      </c>
    </row>
    <row r="40" spans="1:16" ht="12.75">
      <c r="A40" s="7">
        <v>11</v>
      </c>
      <c s="7" t="s">
        <v>46</v>
      </c>
      <c s="7" t="s">
        <v>272</v>
      </c>
      <c s="7" t="s">
        <v>58</v>
      </c>
      <c s="7" t="s">
        <v>3413</v>
      </c>
      <c s="7" t="s">
        <v>130</v>
      </c>
      <c s="10">
        <v>2.97</v>
      </c>
      <c s="14"/>
      <c s="13">
        <f>ROUND((H40*G40),2)</f>
      </c>
      <c r="O40">
        <f>rekapitulace!H8</f>
      </c>
      <c>
        <f>O40/100*I40</f>
      </c>
    </row>
    <row r="41" spans="5:5" ht="280.5">
      <c r="E41" s="15" t="s">
        <v>3414</v>
      </c>
    </row>
    <row r="42" spans="5:5" ht="409.5">
      <c r="E42" s="15" t="s">
        <v>275</v>
      </c>
    </row>
    <row r="43" spans="1:16" ht="12.75" customHeight="1">
      <c r="A43" s="16"/>
      <c s="16"/>
      <c s="16" t="s">
        <v>25</v>
      </c>
      <c s="16"/>
      <c s="16" t="s">
        <v>114</v>
      </c>
      <c s="16"/>
      <c s="16"/>
      <c s="16"/>
      <c s="16">
        <f>SUM(I28:I42)</f>
      </c>
      <c r="P43">
        <f>ROUND(SUM(P28:P42),2)</f>
      </c>
    </row>
    <row r="45" spans="1:9" ht="12.75" customHeight="1">
      <c r="A45" s="9"/>
      <c s="9"/>
      <c s="9" t="s">
        <v>36</v>
      </c>
      <c s="9"/>
      <c s="9" t="s">
        <v>241</v>
      </c>
      <c s="9"/>
      <c s="11"/>
      <c s="9"/>
      <c s="11"/>
    </row>
    <row r="46" spans="1:16" ht="12.75">
      <c r="A46" s="7">
        <v>12</v>
      </c>
      <c s="7" t="s">
        <v>46</v>
      </c>
      <c s="7" t="s">
        <v>2479</v>
      </c>
      <c s="7" t="s">
        <v>58</v>
      </c>
      <c s="7" t="s">
        <v>3415</v>
      </c>
      <c s="7" t="s">
        <v>130</v>
      </c>
      <c s="10">
        <v>6.023</v>
      </c>
      <c s="14"/>
      <c s="13">
        <f>ROUND((H46*G46),2)</f>
      </c>
      <c r="O46">
        <f>rekapitulace!H8</f>
      </c>
      <c>
        <f>O46/100*I46</f>
      </c>
    </row>
    <row r="47" spans="5:5" ht="242.25">
      <c r="E47" s="15" t="s">
        <v>3416</v>
      </c>
    </row>
    <row r="48" spans="5:5" ht="409.5">
      <c r="E48" s="15" t="s">
        <v>2322</v>
      </c>
    </row>
    <row r="49" spans="1:16" ht="12.75" customHeight="1">
      <c r="A49" s="16"/>
      <c s="16"/>
      <c s="16" t="s">
        <v>36</v>
      </c>
      <c s="16"/>
      <c s="16" t="s">
        <v>241</v>
      </c>
      <c s="16"/>
      <c s="16"/>
      <c s="16"/>
      <c s="16">
        <f>SUM(I46:I48)</f>
      </c>
      <c r="P49">
        <f>ROUND(SUM(P46:P48),2)</f>
      </c>
    </row>
    <row r="51" spans="1:9" ht="12.75" customHeight="1">
      <c r="A51" s="9"/>
      <c s="9"/>
      <c s="9" t="s">
        <v>41</v>
      </c>
      <c s="9"/>
      <c s="9" t="s">
        <v>276</v>
      </c>
      <c s="9"/>
      <c s="11"/>
      <c s="9"/>
      <c s="11"/>
    </row>
    <row r="52" spans="1:16" ht="12.75">
      <c r="A52" s="7">
        <v>13</v>
      </c>
      <c s="7" t="s">
        <v>46</v>
      </c>
      <c s="7" t="s">
        <v>920</v>
      </c>
      <c s="7" t="s">
        <v>58</v>
      </c>
      <c s="7" t="s">
        <v>3417</v>
      </c>
      <c s="7" t="s">
        <v>207</v>
      </c>
      <c s="10">
        <v>54</v>
      </c>
      <c s="14"/>
      <c s="13">
        <f>ROUND((H52*G52),2)</f>
      </c>
      <c r="O52">
        <f>rekapitulace!H8</f>
      </c>
      <c>
        <f>O52/100*I52</f>
      </c>
    </row>
    <row r="53" spans="5:5" ht="191.25">
      <c r="E53" s="15" t="s">
        <v>3418</v>
      </c>
    </row>
    <row r="54" spans="5:5" ht="409.5">
      <c r="E54" s="15" t="s">
        <v>3419</v>
      </c>
    </row>
    <row r="55" spans="1:16" ht="12.75">
      <c r="A55" s="7">
        <v>14</v>
      </c>
      <c s="7" t="s">
        <v>46</v>
      </c>
      <c s="7" t="s">
        <v>3420</v>
      </c>
      <c s="7" t="s">
        <v>58</v>
      </c>
      <c s="7" t="s">
        <v>3421</v>
      </c>
      <c s="7" t="s">
        <v>207</v>
      </c>
      <c s="10">
        <v>71.667</v>
      </c>
      <c s="14"/>
      <c s="13">
        <f>ROUND((H55*G55),2)</f>
      </c>
      <c r="O55">
        <f>rekapitulace!H8</f>
      </c>
      <c>
        <f>O55/100*I55</f>
      </c>
    </row>
    <row r="56" spans="5:5" ht="280.5">
      <c r="E56" s="15" t="s">
        <v>3422</v>
      </c>
    </row>
    <row r="57" spans="5:5" ht="409.5">
      <c r="E57" s="15" t="s">
        <v>3423</v>
      </c>
    </row>
    <row r="58" spans="1:16" ht="12.75">
      <c r="A58" s="7">
        <v>15</v>
      </c>
      <c s="7" t="s">
        <v>46</v>
      </c>
      <c s="7" t="s">
        <v>3424</v>
      </c>
      <c s="7" t="s">
        <v>58</v>
      </c>
      <c s="7" t="s">
        <v>3425</v>
      </c>
      <c s="7" t="s">
        <v>207</v>
      </c>
      <c s="10">
        <v>20</v>
      </c>
      <c s="14"/>
      <c s="13">
        <f>ROUND((H58*G58),2)</f>
      </c>
      <c r="O58">
        <f>rekapitulace!H8</f>
      </c>
      <c>
        <f>O58/100*I58</f>
      </c>
    </row>
    <row r="59" spans="5:5" ht="293.25">
      <c r="E59" s="15" t="s">
        <v>3426</v>
      </c>
    </row>
    <row r="60" spans="5:5" ht="409.5">
      <c r="E60" s="15" t="s">
        <v>3423</v>
      </c>
    </row>
    <row r="61" spans="1:16" ht="12.75">
      <c r="A61" s="7">
        <v>16</v>
      </c>
      <c s="7" t="s">
        <v>46</v>
      </c>
      <c s="7" t="s">
        <v>3427</v>
      </c>
      <c s="7" t="s">
        <v>58</v>
      </c>
      <c s="7" t="s">
        <v>3428</v>
      </c>
      <c s="7" t="s">
        <v>207</v>
      </c>
      <c s="10">
        <v>152.774</v>
      </c>
      <c s="14"/>
      <c s="13">
        <f>ROUND((H61*G61),2)</f>
      </c>
      <c r="O61">
        <f>rekapitulace!H8</f>
      </c>
      <c>
        <f>O61/100*I61</f>
      </c>
    </row>
    <row r="62" spans="5:5" ht="229.5">
      <c r="E62" s="15" t="s">
        <v>3429</v>
      </c>
    </row>
    <row r="63" spans="5:5" ht="369.75">
      <c r="E63" s="15" t="s">
        <v>3430</v>
      </c>
    </row>
    <row r="64" spans="1:16" ht="12.75">
      <c r="A64" s="7">
        <v>17</v>
      </c>
      <c s="7" t="s">
        <v>46</v>
      </c>
      <c s="7" t="s">
        <v>3431</v>
      </c>
      <c s="7" t="s">
        <v>58</v>
      </c>
      <c s="7" t="s">
        <v>3432</v>
      </c>
      <c s="7" t="s">
        <v>73</v>
      </c>
      <c s="10">
        <v>6</v>
      </c>
      <c s="14"/>
      <c s="13">
        <f>ROUND((H64*G64),2)</f>
      </c>
      <c r="O64">
        <f>rekapitulace!H8</f>
      </c>
      <c>
        <f>O64/100*I64</f>
      </c>
    </row>
    <row r="65" spans="5:5" ht="369.75">
      <c r="E65" s="15" t="s">
        <v>3433</v>
      </c>
    </row>
    <row r="66" spans="1:16" ht="12.75" customHeight="1">
      <c r="A66" s="16"/>
      <c s="16"/>
      <c s="16" t="s">
        <v>41</v>
      </c>
      <c s="16"/>
      <c s="16" t="s">
        <v>276</v>
      </c>
      <c s="16"/>
      <c s="16"/>
      <c s="16"/>
      <c s="16">
        <f>SUM(I52:I65)</f>
      </c>
      <c r="P66">
        <f>ROUND(SUM(P52:P65),2)</f>
      </c>
    </row>
    <row r="68" spans="1:16" ht="12.75" customHeight="1">
      <c r="A68" s="16"/>
      <c s="16"/>
      <c s="16"/>
      <c s="16"/>
      <c s="16" t="s">
        <v>105</v>
      </c>
      <c s="16"/>
      <c s="16"/>
      <c s="16"/>
      <c s="16">
        <f>+I25+I43+I49+I66</f>
      </c>
      <c r="P68">
        <f>+P25+P43+P49+P66</f>
      </c>
    </row>
    <row r="70" spans="1:9" ht="12.75" customHeight="1">
      <c r="A70" s="9" t="s">
        <v>106</v>
      </c>
      <c s="9"/>
      <c s="9"/>
      <c s="9"/>
      <c s="9"/>
      <c s="9"/>
      <c s="9"/>
      <c s="9"/>
      <c s="9"/>
    </row>
    <row r="71" spans="1:9" ht="12.75" customHeight="1">
      <c r="A71" s="9"/>
      <c s="9"/>
      <c s="9"/>
      <c s="9"/>
      <c s="9" t="s">
        <v>107</v>
      </c>
      <c s="9"/>
      <c s="9"/>
      <c s="9"/>
      <c s="9"/>
    </row>
    <row r="72" spans="1:16" ht="12.75" customHeight="1">
      <c r="A72" s="16"/>
      <c s="16"/>
      <c s="16"/>
      <c s="16"/>
      <c s="16" t="s">
        <v>108</v>
      </c>
      <c s="16"/>
      <c s="16"/>
      <c s="16"/>
      <c s="16">
        <v>0</v>
      </c>
      <c r="P72">
        <v>0</v>
      </c>
    </row>
    <row r="73" spans="1:9" ht="12.75" customHeight="1">
      <c r="A73" s="16"/>
      <c s="16"/>
      <c s="16"/>
      <c s="16"/>
      <c s="16" t="s">
        <v>109</v>
      </c>
      <c s="16"/>
      <c s="16"/>
      <c s="16"/>
      <c s="16"/>
    </row>
    <row r="74" spans="1:16" ht="12.75" customHeight="1">
      <c r="A74" s="16"/>
      <c s="16"/>
      <c s="16"/>
      <c s="16"/>
      <c s="16" t="s">
        <v>110</v>
      </c>
      <c s="16"/>
      <c s="16"/>
      <c s="16"/>
      <c s="16">
        <v>0</v>
      </c>
      <c r="P74">
        <v>0</v>
      </c>
    </row>
    <row r="75" spans="1:16" ht="12.75" customHeight="1">
      <c r="A75" s="16"/>
      <c s="16"/>
      <c s="16"/>
      <c s="16"/>
      <c s="16" t="s">
        <v>111</v>
      </c>
      <c s="16"/>
      <c s="16"/>
      <c s="16"/>
      <c s="16">
        <f>I72+I74</f>
      </c>
      <c r="P75">
        <f>P72+P74</f>
      </c>
    </row>
    <row r="77" spans="1:16" ht="12.75" customHeight="1">
      <c r="A77" s="16"/>
      <c s="16"/>
      <c s="16"/>
      <c s="16"/>
      <c s="16" t="s">
        <v>111</v>
      </c>
      <c s="16"/>
      <c s="16"/>
      <c s="16"/>
      <c s="16">
        <f>I68+I75</f>
      </c>
      <c r="P77">
        <f>P68+P75</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68.xml><?xml version="1.0" encoding="utf-8"?>
<worksheet xmlns="http://schemas.openxmlformats.org/spreadsheetml/2006/main" xmlns:r="http://schemas.openxmlformats.org/officeDocument/2006/relationships">
  <sheetPr>
    <pageSetUpPr fitToPage="1"/>
  </sheetPr>
  <dimension ref="A1:P80"/>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3434</v>
      </c>
      <c s="5"/>
      <c s="5" t="s">
        <v>3435</v>
      </c>
    </row>
    <row r="6" spans="1:5" ht="12.75" customHeight="1">
      <c r="A6" t="s">
        <v>17</v>
      </c>
      <c r="C6" s="5" t="s">
        <v>3434</v>
      </c>
      <c s="5"/>
      <c s="5" t="s">
        <v>3435</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3395</v>
      </c>
      <c s="7" t="s">
        <v>58</v>
      </c>
      <c s="7" t="s">
        <v>3396</v>
      </c>
      <c s="7" t="s">
        <v>130</v>
      </c>
      <c s="10">
        <v>60.603</v>
      </c>
      <c s="14"/>
      <c s="13">
        <f>ROUND((H12*G12),2)</f>
      </c>
      <c r="O12">
        <f>rekapitulace!H8</f>
      </c>
      <c>
        <f>O12/100*I12</f>
      </c>
    </row>
    <row r="13" spans="5:5" ht="318.75">
      <c r="E13" s="15" t="s">
        <v>3436</v>
      </c>
    </row>
    <row r="14" spans="5:5" ht="153">
      <c r="E14" s="15" t="s">
        <v>169</v>
      </c>
    </row>
    <row r="15" spans="1:16" ht="12.75">
      <c r="A15" s="7">
        <v>2</v>
      </c>
      <c s="7" t="s">
        <v>46</v>
      </c>
      <c s="7" t="s">
        <v>61</v>
      </c>
      <c s="7" t="s">
        <v>58</v>
      </c>
      <c s="7" t="s">
        <v>3398</v>
      </c>
      <c s="7" t="s">
        <v>49</v>
      </c>
      <c s="10">
        <v>1</v>
      </c>
      <c s="14"/>
      <c s="13">
        <f>ROUND((H15*G15),2)</f>
      </c>
      <c r="O15">
        <f>rekapitulace!H8</f>
      </c>
      <c>
        <f>O15/100*I15</f>
      </c>
    </row>
    <row r="16" spans="5:5" ht="280.5">
      <c r="E16" s="15" t="s">
        <v>63</v>
      </c>
    </row>
    <row r="17" spans="1:16" ht="12.75">
      <c r="A17" s="7">
        <v>3</v>
      </c>
      <c s="7" t="s">
        <v>46</v>
      </c>
      <c s="7" t="s">
        <v>61</v>
      </c>
      <c s="7" t="s">
        <v>25</v>
      </c>
      <c s="7" t="s">
        <v>3399</v>
      </c>
      <c s="7" t="s">
        <v>49</v>
      </c>
      <c s="10">
        <v>1</v>
      </c>
      <c s="14"/>
      <c s="13">
        <f>ROUND((H17*G17),2)</f>
      </c>
      <c r="O17">
        <f>rekapitulace!H8</f>
      </c>
      <c>
        <f>O17/100*I17</f>
      </c>
    </row>
    <row r="18" spans="5:5" ht="280.5">
      <c r="E18" s="15" t="s">
        <v>63</v>
      </c>
    </row>
    <row r="19" spans="1:16" ht="12.75">
      <c r="A19" s="7">
        <v>4</v>
      </c>
      <c s="7" t="s">
        <v>46</v>
      </c>
      <c s="7" t="s">
        <v>3400</v>
      </c>
      <c s="7" t="s">
        <v>58</v>
      </c>
      <c s="7" t="s">
        <v>3401</v>
      </c>
      <c s="7" t="s">
        <v>73</v>
      </c>
      <c s="10">
        <v>1</v>
      </c>
      <c s="14"/>
      <c s="13">
        <f>ROUND((H19*G19),2)</f>
      </c>
      <c r="O19">
        <f>rekapitulace!H8</f>
      </c>
      <c>
        <f>O19/100*I19</f>
      </c>
    </row>
    <row r="20" spans="5:5" ht="114.75">
      <c r="E20" s="15" t="s">
        <v>60</v>
      </c>
    </row>
    <row r="21" spans="1:16" ht="12.75">
      <c r="A21" s="7">
        <v>5</v>
      </c>
      <c s="7" t="s">
        <v>46</v>
      </c>
      <c s="7" t="s">
        <v>3402</v>
      </c>
      <c s="7" t="s">
        <v>58</v>
      </c>
      <c s="7" t="s">
        <v>3403</v>
      </c>
      <c s="7" t="s">
        <v>49</v>
      </c>
      <c s="10">
        <v>1</v>
      </c>
      <c s="14"/>
      <c s="13">
        <f>ROUND((H21*G21),2)</f>
      </c>
      <c r="O21">
        <f>rekapitulace!H8</f>
      </c>
      <c>
        <f>O21/100*I21</f>
      </c>
    </row>
    <row r="22" spans="5:5" ht="114.75">
      <c r="E22" s="15" t="s">
        <v>3404</v>
      </c>
    </row>
    <row r="23" spans="1:16" ht="12.75" customHeight="1">
      <c r="A23" s="16"/>
      <c s="16"/>
      <c s="16" t="s">
        <v>45</v>
      </c>
      <c s="16"/>
      <c s="16" t="s">
        <v>44</v>
      </c>
      <c s="16"/>
      <c s="16"/>
      <c s="16"/>
      <c s="16">
        <f>SUM(I12:I22)</f>
      </c>
      <c r="P23">
        <f>ROUND(SUM(P12:P22),2)</f>
      </c>
    </row>
    <row r="25" spans="1:9" ht="12.75" customHeight="1">
      <c r="A25" s="9"/>
      <c s="9"/>
      <c s="9" t="s">
        <v>25</v>
      </c>
      <c s="9"/>
      <c s="9" t="s">
        <v>114</v>
      </c>
      <c s="9"/>
      <c s="11"/>
      <c s="9"/>
      <c s="11"/>
    </row>
    <row r="26" spans="1:16" ht="12.75">
      <c r="A26" s="7">
        <v>6</v>
      </c>
      <c s="7" t="s">
        <v>46</v>
      </c>
      <c s="7" t="s">
        <v>289</v>
      </c>
      <c s="7" t="s">
        <v>58</v>
      </c>
      <c s="7" t="s">
        <v>3407</v>
      </c>
      <c s="7" t="s">
        <v>130</v>
      </c>
      <c s="10">
        <v>60.603</v>
      </c>
      <c s="14"/>
      <c s="13">
        <f>ROUND((H26*G26),2)</f>
      </c>
      <c r="O26">
        <f>rekapitulace!H8</f>
      </c>
      <c>
        <f>O26/100*I26</f>
      </c>
    </row>
    <row r="27" spans="5:5" ht="318.75">
      <c r="E27" s="15" t="s">
        <v>3436</v>
      </c>
    </row>
    <row r="28" spans="5:5" ht="409.5">
      <c r="E28" s="15" t="s">
        <v>176</v>
      </c>
    </row>
    <row r="29" spans="1:16" ht="12.75">
      <c r="A29" s="7">
        <v>7</v>
      </c>
      <c s="7" t="s">
        <v>46</v>
      </c>
      <c s="7" t="s">
        <v>3408</v>
      </c>
      <c s="7" t="s">
        <v>58</v>
      </c>
      <c s="7" t="s">
        <v>3409</v>
      </c>
      <c s="7" t="s">
        <v>130</v>
      </c>
      <c s="10">
        <v>10.85</v>
      </c>
      <c s="14"/>
      <c s="13">
        <f>ROUND((H29*G29),2)</f>
      </c>
      <c r="O29">
        <f>rekapitulace!H8</f>
      </c>
      <c>
        <f>O29/100*I29</f>
      </c>
    </row>
    <row r="30" spans="5:5" ht="357">
      <c r="E30" s="15" t="s">
        <v>3437</v>
      </c>
    </row>
    <row r="31" spans="5:5" ht="409.5">
      <c r="E31" s="15" t="s">
        <v>176</v>
      </c>
    </row>
    <row r="32" spans="1:16" ht="12.75">
      <c r="A32" s="7">
        <v>8</v>
      </c>
      <c s="7" t="s">
        <v>46</v>
      </c>
      <c s="7" t="s">
        <v>183</v>
      </c>
      <c s="7" t="s">
        <v>58</v>
      </c>
      <c s="7" t="s">
        <v>184</v>
      </c>
      <c s="7" t="s">
        <v>130</v>
      </c>
      <c s="10">
        <v>10.85</v>
      </c>
      <c s="14"/>
      <c s="13">
        <f>ROUND((H32*G32),2)</f>
      </c>
      <c r="O32">
        <f>rekapitulace!H8</f>
      </c>
      <c>
        <f>O32/100*I32</f>
      </c>
    </row>
    <row r="33" spans="5:5" ht="357">
      <c r="E33" s="15" t="s">
        <v>3437</v>
      </c>
    </row>
    <row r="34" spans="5:5" ht="409.5">
      <c r="E34" s="15" t="s">
        <v>186</v>
      </c>
    </row>
    <row r="35" spans="1:16" ht="12.75">
      <c r="A35" s="7">
        <v>9</v>
      </c>
      <c s="7" t="s">
        <v>46</v>
      </c>
      <c s="7" t="s">
        <v>793</v>
      </c>
      <c s="7" t="s">
        <v>58</v>
      </c>
      <c s="7" t="s">
        <v>3411</v>
      </c>
      <c s="7" t="s">
        <v>130</v>
      </c>
      <c s="10">
        <v>15.036</v>
      </c>
      <c s="14"/>
      <c s="13">
        <f>ROUND((H35*G35),2)</f>
      </c>
      <c r="O35">
        <f>rekapitulace!H8</f>
      </c>
      <c>
        <f>O35/100*I35</f>
      </c>
    </row>
    <row r="36" spans="5:5" ht="165.75">
      <c r="E36" s="15" t="s">
        <v>3438</v>
      </c>
    </row>
    <row r="37" spans="5:5" ht="409.5">
      <c r="E37" s="15" t="s">
        <v>1112</v>
      </c>
    </row>
    <row r="38" spans="1:16" ht="12.75">
      <c r="A38" s="7">
        <v>10</v>
      </c>
      <c s="7" t="s">
        <v>46</v>
      </c>
      <c s="7" t="s">
        <v>272</v>
      </c>
      <c s="7" t="s">
        <v>58</v>
      </c>
      <c s="7" t="s">
        <v>3413</v>
      </c>
      <c s="7" t="s">
        <v>130</v>
      </c>
      <c s="10">
        <v>26.815</v>
      </c>
      <c s="14"/>
      <c s="13">
        <f>ROUND((H38*G38),2)</f>
      </c>
      <c r="O38">
        <f>rekapitulace!H8</f>
      </c>
      <c>
        <f>O38/100*I38</f>
      </c>
    </row>
    <row r="39" spans="5:5" ht="255">
      <c r="E39" s="15" t="s">
        <v>3439</v>
      </c>
    </row>
    <row r="40" spans="5:5" ht="409.5">
      <c r="E40" s="15" t="s">
        <v>275</v>
      </c>
    </row>
    <row r="41" spans="1:16" ht="12.75" customHeight="1">
      <c r="A41" s="16"/>
      <c s="16"/>
      <c s="16" t="s">
        <v>25</v>
      </c>
      <c s="16"/>
      <c s="16" t="s">
        <v>114</v>
      </c>
      <c s="16"/>
      <c s="16"/>
      <c s="16"/>
      <c s="16">
        <f>SUM(I26:I40)</f>
      </c>
      <c r="P41">
        <f>ROUND(SUM(P26:P40),2)</f>
      </c>
    </row>
    <row r="43" spans="1:9" ht="12.75" customHeight="1">
      <c r="A43" s="9"/>
      <c s="9"/>
      <c s="9" t="s">
        <v>36</v>
      </c>
      <c s="9"/>
      <c s="9" t="s">
        <v>241</v>
      </c>
      <c s="9"/>
      <c s="11"/>
      <c s="9"/>
      <c s="11"/>
    </row>
    <row r="44" spans="1:16" ht="12.75">
      <c r="A44" s="7">
        <v>11</v>
      </c>
      <c s="7" t="s">
        <v>46</v>
      </c>
      <c s="7" t="s">
        <v>2479</v>
      </c>
      <c s="7" t="s">
        <v>58</v>
      </c>
      <c s="7" t="s">
        <v>3415</v>
      </c>
      <c s="7" t="s">
        <v>130</v>
      </c>
      <c s="10">
        <v>7.432</v>
      </c>
      <c s="14"/>
      <c s="13">
        <f>ROUND((H44*G44),2)</f>
      </c>
      <c r="O44">
        <f>rekapitulace!H8</f>
      </c>
      <c>
        <f>O44/100*I44</f>
      </c>
    </row>
    <row r="45" spans="5:5" ht="204">
      <c r="E45" s="15" t="s">
        <v>3440</v>
      </c>
    </row>
    <row r="46" spans="5:5" ht="409.5">
      <c r="E46" s="15" t="s">
        <v>2322</v>
      </c>
    </row>
    <row r="47" spans="1:16" ht="12.75" customHeight="1">
      <c r="A47" s="16"/>
      <c s="16"/>
      <c s="16" t="s">
        <v>36</v>
      </c>
      <c s="16"/>
      <c s="16" t="s">
        <v>241</v>
      </c>
      <c s="16"/>
      <c s="16"/>
      <c s="16"/>
      <c s="16">
        <f>SUM(I44:I46)</f>
      </c>
      <c r="P47">
        <f>ROUND(SUM(P44:P46),2)</f>
      </c>
    </row>
    <row r="49" spans="1:9" ht="12.75" customHeight="1">
      <c r="A49" s="9"/>
      <c s="9"/>
      <c s="9" t="s">
        <v>41</v>
      </c>
      <c s="9"/>
      <c s="9" t="s">
        <v>276</v>
      </c>
      <c s="9"/>
      <c s="11"/>
      <c s="9"/>
      <c s="11"/>
    </row>
    <row r="50" spans="1:16" ht="12.75">
      <c r="A50" s="7">
        <v>12</v>
      </c>
      <c s="7" t="s">
        <v>46</v>
      </c>
      <c s="7" t="s">
        <v>920</v>
      </c>
      <c s="7" t="s">
        <v>58</v>
      </c>
      <c s="7" t="s">
        <v>3417</v>
      </c>
      <c s="7" t="s">
        <v>207</v>
      </c>
      <c s="10">
        <v>48</v>
      </c>
      <c s="14"/>
      <c s="13">
        <f>ROUND((H50*G50),2)</f>
      </c>
      <c r="O50">
        <f>rekapitulace!H8</f>
      </c>
      <c>
        <f>O50/100*I50</f>
      </c>
    </row>
    <row r="51" spans="5:5" ht="165.75">
      <c r="E51" s="15" t="s">
        <v>3441</v>
      </c>
    </row>
    <row r="52" spans="5:5" ht="409.5">
      <c r="E52" s="15" t="s">
        <v>3419</v>
      </c>
    </row>
    <row r="53" spans="1:16" ht="12.75">
      <c r="A53" s="7">
        <v>13</v>
      </c>
      <c s="7" t="s">
        <v>46</v>
      </c>
      <c s="7" t="s">
        <v>3420</v>
      </c>
      <c s="7" t="s">
        <v>58</v>
      </c>
      <c s="7" t="s">
        <v>3442</v>
      </c>
      <c s="7" t="s">
        <v>207</v>
      </c>
      <c s="10">
        <v>373.663</v>
      </c>
      <c s="14"/>
      <c s="13">
        <f>ROUND((H53*G53),2)</f>
      </c>
      <c r="O53">
        <f>rekapitulace!H8</f>
      </c>
      <c>
        <f>O53/100*I53</f>
      </c>
    </row>
    <row r="54" spans="5:5" ht="255">
      <c r="E54" s="15" t="s">
        <v>3443</v>
      </c>
    </row>
    <row r="55" spans="5:5" ht="409.5">
      <c r="E55" s="15" t="s">
        <v>3423</v>
      </c>
    </row>
    <row r="56" spans="1:16" ht="12.75">
      <c r="A56" s="7">
        <v>14</v>
      </c>
      <c s="7" t="s">
        <v>46</v>
      </c>
      <c s="7" t="s">
        <v>3424</v>
      </c>
      <c s="7" t="s">
        <v>58</v>
      </c>
      <c s="7" t="s">
        <v>3444</v>
      </c>
      <c s="7" t="s">
        <v>207</v>
      </c>
      <c s="10">
        <v>256</v>
      </c>
      <c s="14"/>
      <c s="13">
        <f>ROUND((H56*G56),2)</f>
      </c>
      <c r="O56">
        <f>rekapitulace!H8</f>
      </c>
      <c>
        <f>O56/100*I56</f>
      </c>
    </row>
    <row r="57" spans="5:5" ht="280.5">
      <c r="E57" s="15" t="s">
        <v>3445</v>
      </c>
    </row>
    <row r="58" spans="5:5" ht="409.5">
      <c r="E58" s="15" t="s">
        <v>3423</v>
      </c>
    </row>
    <row r="59" spans="1:16" ht="12.75">
      <c r="A59" s="7">
        <v>15</v>
      </c>
      <c s="7" t="s">
        <v>46</v>
      </c>
      <c s="7" t="s">
        <v>3427</v>
      </c>
      <c s="7" t="s">
        <v>58</v>
      </c>
      <c s="7" t="s">
        <v>3428</v>
      </c>
      <c s="7" t="s">
        <v>207</v>
      </c>
      <c s="10">
        <v>541.886</v>
      </c>
      <c s="14"/>
      <c s="13">
        <f>ROUND((H59*G59),2)</f>
      </c>
      <c r="O59">
        <f>rekapitulace!H8</f>
      </c>
      <c>
        <f>O59/100*I59</f>
      </c>
    </row>
    <row r="60" spans="5:5" ht="382.5">
      <c r="E60" s="15" t="s">
        <v>3446</v>
      </c>
    </row>
    <row r="61" spans="5:5" ht="382.5">
      <c r="E61" s="15" t="s">
        <v>3447</v>
      </c>
    </row>
    <row r="62" spans="1:16" ht="12.75">
      <c r="A62" s="7">
        <v>16</v>
      </c>
      <c s="7" t="s">
        <v>46</v>
      </c>
      <c s="7" t="s">
        <v>3431</v>
      </c>
      <c s="7" t="s">
        <v>58</v>
      </c>
      <c s="7" t="s">
        <v>3432</v>
      </c>
      <c s="7" t="s">
        <v>73</v>
      </c>
      <c s="10">
        <v>6</v>
      </c>
      <c s="14"/>
      <c s="13">
        <f>ROUND((H62*G62),2)</f>
      </c>
      <c r="O62">
        <f>rekapitulace!H8</f>
      </c>
      <c>
        <f>O62/100*I62</f>
      </c>
    </row>
    <row r="63" spans="5:5" ht="369.75">
      <c r="E63" s="15" t="s">
        <v>3433</v>
      </c>
    </row>
    <row r="64" spans="1:16" ht="12.75">
      <c r="A64" s="7">
        <v>17</v>
      </c>
      <c s="7" t="s">
        <v>46</v>
      </c>
      <c s="7" t="s">
        <v>3448</v>
      </c>
      <c s="7" t="s">
        <v>58</v>
      </c>
      <c s="7" t="s">
        <v>3449</v>
      </c>
      <c s="7" t="s">
        <v>207</v>
      </c>
      <c s="10">
        <v>180.629</v>
      </c>
      <c s="14"/>
      <c s="13">
        <f>ROUND((H64*G64),2)</f>
      </c>
      <c r="O64">
        <f>rekapitulace!H8</f>
      </c>
      <c>
        <f>O64/100*I64</f>
      </c>
    </row>
    <row r="65" spans="5:5" ht="369.75">
      <c r="E65" s="15" t="s">
        <v>3450</v>
      </c>
    </row>
    <row r="66" spans="5:5" ht="369.75">
      <c r="E66" s="15" t="s">
        <v>3430</v>
      </c>
    </row>
    <row r="67" spans="1:16" ht="12.75">
      <c r="A67" s="7">
        <v>18</v>
      </c>
      <c s="7" t="s">
        <v>46</v>
      </c>
      <c s="7" t="s">
        <v>3451</v>
      </c>
      <c s="7" t="s">
        <v>58</v>
      </c>
      <c s="7" t="s">
        <v>3452</v>
      </c>
      <c s="7" t="s">
        <v>73</v>
      </c>
      <c s="10">
        <v>2</v>
      </c>
      <c s="14"/>
      <c s="13">
        <f>ROUND((H67*G67),2)</f>
      </c>
      <c r="O67">
        <f>rekapitulace!H8</f>
      </c>
      <c>
        <f>O67/100*I67</f>
      </c>
    </row>
    <row r="68" spans="5:5" ht="369.75">
      <c r="E68" s="15" t="s">
        <v>3433</v>
      </c>
    </row>
    <row r="69" spans="1:16" ht="12.75" customHeight="1">
      <c r="A69" s="16"/>
      <c s="16"/>
      <c s="16" t="s">
        <v>41</v>
      </c>
      <c s="16"/>
      <c s="16" t="s">
        <v>276</v>
      </c>
      <c s="16"/>
      <c s="16"/>
      <c s="16"/>
      <c s="16">
        <f>SUM(I50:I68)</f>
      </c>
      <c r="P69">
        <f>ROUND(SUM(P50:P68),2)</f>
      </c>
    </row>
    <row r="71" spans="1:16" ht="12.75" customHeight="1">
      <c r="A71" s="16"/>
      <c s="16"/>
      <c s="16"/>
      <c s="16"/>
      <c s="16" t="s">
        <v>105</v>
      </c>
      <c s="16"/>
      <c s="16"/>
      <c s="16"/>
      <c s="16">
        <f>+I23+I41+I47+I69</f>
      </c>
      <c r="P71">
        <f>+P23+P41+P47+P69</f>
      </c>
    </row>
    <row r="73" spans="1:9" ht="12.75" customHeight="1">
      <c r="A73" s="9" t="s">
        <v>106</v>
      </c>
      <c s="9"/>
      <c s="9"/>
      <c s="9"/>
      <c s="9"/>
      <c s="9"/>
      <c s="9"/>
      <c s="9"/>
      <c s="9"/>
    </row>
    <row r="74" spans="1:9" ht="12.75" customHeight="1">
      <c r="A74" s="9"/>
      <c s="9"/>
      <c s="9"/>
      <c s="9"/>
      <c s="9" t="s">
        <v>107</v>
      </c>
      <c s="9"/>
      <c s="9"/>
      <c s="9"/>
      <c s="9"/>
    </row>
    <row r="75" spans="1:16" ht="12.75" customHeight="1">
      <c r="A75" s="16"/>
      <c s="16"/>
      <c s="16"/>
      <c s="16"/>
      <c s="16" t="s">
        <v>108</v>
      </c>
      <c s="16"/>
      <c s="16"/>
      <c s="16"/>
      <c s="16">
        <v>0</v>
      </c>
      <c r="P75">
        <v>0</v>
      </c>
    </row>
    <row r="76" spans="1:9" ht="12.75" customHeight="1">
      <c r="A76" s="16"/>
      <c s="16"/>
      <c s="16"/>
      <c s="16"/>
      <c s="16" t="s">
        <v>109</v>
      </c>
      <c s="16"/>
      <c s="16"/>
      <c s="16"/>
      <c s="16"/>
    </row>
    <row r="77" spans="1:16" ht="12.75" customHeight="1">
      <c r="A77" s="16"/>
      <c s="16"/>
      <c s="16"/>
      <c s="16"/>
      <c s="16" t="s">
        <v>110</v>
      </c>
      <c s="16"/>
      <c s="16"/>
      <c s="16"/>
      <c s="16">
        <v>0</v>
      </c>
      <c r="P77">
        <v>0</v>
      </c>
    </row>
    <row r="78" spans="1:16" ht="12.75" customHeight="1">
      <c r="A78" s="16"/>
      <c s="16"/>
      <c s="16"/>
      <c s="16"/>
      <c s="16" t="s">
        <v>111</v>
      </c>
      <c s="16"/>
      <c s="16"/>
      <c s="16"/>
      <c s="16">
        <f>I75+I77</f>
      </c>
      <c r="P78">
        <f>P75+P77</f>
      </c>
    </row>
    <row r="80" spans="1:16" ht="12.75" customHeight="1">
      <c r="A80" s="16"/>
      <c s="16"/>
      <c s="16"/>
      <c s="16"/>
      <c s="16" t="s">
        <v>111</v>
      </c>
      <c s="16"/>
      <c s="16"/>
      <c s="16"/>
      <c s="16">
        <f>I71+I78</f>
      </c>
      <c r="P80">
        <f>P71+P78</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69.xml><?xml version="1.0" encoding="utf-8"?>
<worksheet xmlns="http://schemas.openxmlformats.org/spreadsheetml/2006/main" xmlns:r="http://schemas.openxmlformats.org/officeDocument/2006/relationships">
  <sheetPr>
    <pageSetUpPr fitToPage="1"/>
  </sheetPr>
  <dimension ref="A1:P127"/>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3453</v>
      </c>
      <c s="5"/>
      <c s="5" t="s">
        <v>3454</v>
      </c>
    </row>
    <row r="6" spans="1:5" ht="12.75" customHeight="1">
      <c r="A6" t="s">
        <v>17</v>
      </c>
      <c r="C6" s="5" t="s">
        <v>3453</v>
      </c>
      <c s="5"/>
      <c s="5" t="s">
        <v>3454</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3395</v>
      </c>
      <c s="7" t="s">
        <v>58</v>
      </c>
      <c s="7" t="s">
        <v>3396</v>
      </c>
      <c s="7" t="s">
        <v>130</v>
      </c>
      <c s="10">
        <v>19.986</v>
      </c>
      <c s="14"/>
      <c s="13">
        <f>ROUND((H12*G12),2)</f>
      </c>
      <c r="O12">
        <f>rekapitulace!H8</f>
      </c>
      <c>
        <f>O12/100*I12</f>
      </c>
    </row>
    <row r="13" spans="5:5" ht="409.5">
      <c r="E13" s="15" t="s">
        <v>3455</v>
      </c>
    </row>
    <row r="14" spans="5:5" ht="153">
      <c r="E14" s="15" t="s">
        <v>169</v>
      </c>
    </row>
    <row r="15" spans="1:16" ht="12.75">
      <c r="A15" s="7">
        <v>2</v>
      </c>
      <c s="7" t="s">
        <v>46</v>
      </c>
      <c s="7" t="s">
        <v>61</v>
      </c>
      <c s="7" t="s">
        <v>58</v>
      </c>
      <c s="7" t="s">
        <v>3456</v>
      </c>
      <c s="7" t="s">
        <v>49</v>
      </c>
      <c s="10">
        <v>2</v>
      </c>
      <c s="14"/>
      <c s="13">
        <f>ROUND((H15*G15),2)</f>
      </c>
      <c r="O15">
        <f>rekapitulace!H8</f>
      </c>
      <c>
        <f>O15/100*I15</f>
      </c>
    </row>
    <row r="16" spans="5:5" ht="25.5">
      <c r="E16" s="15" t="s">
        <v>76</v>
      </c>
    </row>
    <row r="17" spans="5:5" ht="280.5">
      <c r="E17" s="15" t="s">
        <v>63</v>
      </c>
    </row>
    <row r="18" spans="1:16" ht="12.75">
      <c r="A18" s="7">
        <v>3</v>
      </c>
      <c s="7" t="s">
        <v>46</v>
      </c>
      <c s="7" t="s">
        <v>61</v>
      </c>
      <c s="7" t="s">
        <v>25</v>
      </c>
      <c s="7" t="s">
        <v>3457</v>
      </c>
      <c s="7" t="s">
        <v>49</v>
      </c>
      <c s="10">
        <v>2</v>
      </c>
      <c s="14"/>
      <c s="13">
        <f>ROUND((H18*G18),2)</f>
      </c>
      <c r="O18">
        <f>rekapitulace!H8</f>
      </c>
      <c>
        <f>O18/100*I18</f>
      </c>
    </row>
    <row r="19" spans="5:5" ht="25.5">
      <c r="E19" s="15" t="s">
        <v>76</v>
      </c>
    </row>
    <row r="20" spans="5:5" ht="280.5">
      <c r="E20" s="15" t="s">
        <v>63</v>
      </c>
    </row>
    <row r="21" spans="1:16" ht="12.75">
      <c r="A21" s="7">
        <v>4</v>
      </c>
      <c s="7" t="s">
        <v>46</v>
      </c>
      <c s="7" t="s">
        <v>3400</v>
      </c>
      <c s="7" t="s">
        <v>58</v>
      </c>
      <c s="7" t="s">
        <v>3458</v>
      </c>
      <c s="7" t="s">
        <v>73</v>
      </c>
      <c s="10">
        <v>3</v>
      </c>
      <c s="14"/>
      <c s="13">
        <f>ROUND((H21*G21),2)</f>
      </c>
      <c r="O21">
        <f>rekapitulace!H8</f>
      </c>
      <c>
        <f>O21/100*I21</f>
      </c>
    </row>
    <row r="22" spans="5:5" ht="25.5">
      <c r="E22" s="15" t="s">
        <v>600</v>
      </c>
    </row>
    <row r="23" spans="5:5" ht="114.75">
      <c r="E23" s="15" t="s">
        <v>60</v>
      </c>
    </row>
    <row r="24" spans="1:16" ht="12.75">
      <c r="A24" s="7">
        <v>5</v>
      </c>
      <c s="7" t="s">
        <v>46</v>
      </c>
      <c s="7" t="s">
        <v>3400</v>
      </c>
      <c s="7" t="s">
        <v>25</v>
      </c>
      <c s="7" t="s">
        <v>3459</v>
      </c>
      <c s="7" t="s">
        <v>73</v>
      </c>
      <c s="10">
        <v>2</v>
      </c>
      <c s="14"/>
      <c s="13">
        <f>ROUND((H24*G24),2)</f>
      </c>
      <c r="O24">
        <f>rekapitulace!H8</f>
      </c>
      <c>
        <f>O24/100*I24</f>
      </c>
    </row>
    <row r="25" spans="5:5" ht="25.5">
      <c r="E25" s="15" t="s">
        <v>76</v>
      </c>
    </row>
    <row r="26" spans="5:5" ht="114.75">
      <c r="E26" s="15" t="s">
        <v>60</v>
      </c>
    </row>
    <row r="27" spans="1:16" ht="12.75">
      <c r="A27" s="7">
        <v>6</v>
      </c>
      <c s="7" t="s">
        <v>46</v>
      </c>
      <c s="7" t="s">
        <v>3402</v>
      </c>
      <c s="7" t="s">
        <v>58</v>
      </c>
      <c s="7" t="s">
        <v>3460</v>
      </c>
      <c s="7" t="s">
        <v>49</v>
      </c>
      <c s="10">
        <v>1</v>
      </c>
      <c s="14"/>
      <c s="13">
        <f>ROUND((H27*G27),2)</f>
      </c>
      <c r="O27">
        <f>rekapitulace!H8</f>
      </c>
      <c>
        <f>O27/100*I27</f>
      </c>
    </row>
    <row r="28" spans="5:5" ht="25.5">
      <c r="E28" s="15" t="s">
        <v>50</v>
      </c>
    </row>
    <row r="29" spans="5:5" ht="114.75">
      <c r="E29" s="15" t="s">
        <v>3404</v>
      </c>
    </row>
    <row r="30" spans="1:16" ht="12.75" customHeight="1">
      <c r="A30" s="16"/>
      <c s="16"/>
      <c s="16" t="s">
        <v>45</v>
      </c>
      <c s="16"/>
      <c s="16" t="s">
        <v>44</v>
      </c>
      <c s="16"/>
      <c s="16"/>
      <c s="16"/>
      <c s="16">
        <f>SUM(I12:I29)</f>
      </c>
      <c r="P30">
        <f>ROUND(SUM(P12:P29),2)</f>
      </c>
    </row>
    <row r="32" spans="1:9" ht="12.75" customHeight="1">
      <c r="A32" s="9"/>
      <c s="9"/>
      <c s="9" t="s">
        <v>25</v>
      </c>
      <c s="9"/>
      <c s="9" t="s">
        <v>114</v>
      </c>
      <c s="9"/>
      <c s="11"/>
      <c s="9"/>
      <c s="11"/>
    </row>
    <row r="33" spans="1:16" ht="12.75">
      <c r="A33" s="7">
        <v>7</v>
      </c>
      <c s="7" t="s">
        <v>46</v>
      </c>
      <c s="7" t="s">
        <v>289</v>
      </c>
      <c s="7" t="s">
        <v>58</v>
      </c>
      <c s="7" t="s">
        <v>3407</v>
      </c>
      <c s="7" t="s">
        <v>130</v>
      </c>
      <c s="10">
        <v>19.986</v>
      </c>
      <c s="14"/>
      <c s="13">
        <f>ROUND((H33*G33),2)</f>
      </c>
      <c r="O33">
        <f>rekapitulace!H8</f>
      </c>
      <c>
        <f>O33/100*I33</f>
      </c>
    </row>
    <row r="34" spans="5:5" ht="409.5">
      <c r="E34" s="15" t="s">
        <v>3455</v>
      </c>
    </row>
    <row r="35" spans="5:5" ht="409.5">
      <c r="E35" s="15" t="s">
        <v>176</v>
      </c>
    </row>
    <row r="36" spans="1:16" ht="12.75">
      <c r="A36" s="7">
        <v>8</v>
      </c>
      <c s="7" t="s">
        <v>46</v>
      </c>
      <c s="7" t="s">
        <v>3408</v>
      </c>
      <c s="7" t="s">
        <v>58</v>
      </c>
      <c s="7" t="s">
        <v>3409</v>
      </c>
      <c s="7" t="s">
        <v>130</v>
      </c>
      <c s="10">
        <v>23.807</v>
      </c>
      <c s="14"/>
      <c s="13">
        <f>ROUND((H36*G36),2)</f>
      </c>
      <c r="O36">
        <f>rekapitulace!H8</f>
      </c>
      <c>
        <f>O36/100*I36</f>
      </c>
    </row>
    <row r="37" spans="5:5" ht="331.5">
      <c r="E37" s="15" t="s">
        <v>3461</v>
      </c>
    </row>
    <row r="38" spans="5:5" ht="409.5">
      <c r="E38" s="15" t="s">
        <v>176</v>
      </c>
    </row>
    <row r="39" spans="1:16" ht="12.75">
      <c r="A39" s="7">
        <v>9</v>
      </c>
      <c s="7" t="s">
        <v>46</v>
      </c>
      <c s="7" t="s">
        <v>183</v>
      </c>
      <c s="7" t="s">
        <v>58</v>
      </c>
      <c s="7" t="s">
        <v>184</v>
      </c>
      <c s="7" t="s">
        <v>130</v>
      </c>
      <c s="10">
        <v>27.275</v>
      </c>
      <c s="14"/>
      <c s="13">
        <f>ROUND((H39*G39),2)</f>
      </c>
      <c r="O39">
        <f>rekapitulace!H8</f>
      </c>
      <c>
        <f>O39/100*I39</f>
      </c>
    </row>
    <row r="40" spans="5:5" ht="409.5">
      <c r="E40" s="15" t="s">
        <v>3462</v>
      </c>
    </row>
    <row r="41" spans="5:5" ht="409.5">
      <c r="E41" s="15" t="s">
        <v>186</v>
      </c>
    </row>
    <row r="42" spans="1:16" ht="12.75">
      <c r="A42" s="7">
        <v>10</v>
      </c>
      <c s="7" t="s">
        <v>46</v>
      </c>
      <c s="7" t="s">
        <v>793</v>
      </c>
      <c s="7" t="s">
        <v>58</v>
      </c>
      <c s="7" t="s">
        <v>3411</v>
      </c>
      <c s="7" t="s">
        <v>130</v>
      </c>
      <c s="10">
        <v>5.191</v>
      </c>
      <c s="14"/>
      <c s="13">
        <f>ROUND((H42*G42),2)</f>
      </c>
      <c r="O42">
        <f>rekapitulace!H8</f>
      </c>
      <c>
        <f>O42/100*I42</f>
      </c>
    </row>
    <row r="43" spans="5:5" ht="204">
      <c r="E43" s="15" t="s">
        <v>3463</v>
      </c>
    </row>
    <row r="44" spans="5:5" ht="409.5">
      <c r="E44" s="15" t="s">
        <v>1112</v>
      </c>
    </row>
    <row r="45" spans="1:16" ht="12.75">
      <c r="A45" s="7">
        <v>11</v>
      </c>
      <c s="7" t="s">
        <v>46</v>
      </c>
      <c s="7" t="s">
        <v>272</v>
      </c>
      <c s="7" t="s">
        <v>58</v>
      </c>
      <c s="7" t="s">
        <v>3413</v>
      </c>
      <c s="7" t="s">
        <v>130</v>
      </c>
      <c s="10">
        <v>8.656</v>
      </c>
      <c s="14"/>
      <c s="13">
        <f>ROUND((H45*G45),2)</f>
      </c>
      <c r="O45">
        <f>rekapitulace!H8</f>
      </c>
      <c>
        <f>O45/100*I45</f>
      </c>
    </row>
    <row r="46" spans="5:5" ht="409.5">
      <c r="E46" s="15" t="s">
        <v>3464</v>
      </c>
    </row>
    <row r="47" spans="5:5" ht="409.5">
      <c r="E47" s="15" t="s">
        <v>275</v>
      </c>
    </row>
    <row r="48" spans="1:16" ht="12.75" customHeight="1">
      <c r="A48" s="16"/>
      <c s="16"/>
      <c s="16" t="s">
        <v>25</v>
      </c>
      <c s="16"/>
      <c s="16" t="s">
        <v>114</v>
      </c>
      <c s="16"/>
      <c s="16"/>
      <c s="16"/>
      <c s="16">
        <f>SUM(I33:I47)</f>
      </c>
      <c r="P48">
        <f>ROUND(SUM(P33:P47),2)</f>
      </c>
    </row>
    <row r="50" spans="1:9" ht="12.75" customHeight="1">
      <c r="A50" s="9"/>
      <c s="9"/>
      <c s="9" t="s">
        <v>36</v>
      </c>
      <c s="9"/>
      <c s="9" t="s">
        <v>241</v>
      </c>
      <c s="9"/>
      <c s="11"/>
      <c s="9"/>
      <c s="11"/>
    </row>
    <row r="51" spans="1:16" ht="12.75">
      <c r="A51" s="7">
        <v>12</v>
      </c>
      <c s="7" t="s">
        <v>46</v>
      </c>
      <c s="7" t="s">
        <v>2479</v>
      </c>
      <c s="7" t="s">
        <v>58</v>
      </c>
      <c s="7" t="s">
        <v>3415</v>
      </c>
      <c s="7" t="s">
        <v>130</v>
      </c>
      <c s="10">
        <v>7.057</v>
      </c>
      <c s="14"/>
      <c s="13">
        <f>ROUND((H51*G51),2)</f>
      </c>
      <c r="O51">
        <f>rekapitulace!H8</f>
      </c>
      <c>
        <f>O51/100*I51</f>
      </c>
    </row>
    <row r="52" spans="5:5" ht="408">
      <c r="E52" s="15" t="s">
        <v>3465</v>
      </c>
    </row>
    <row r="53" spans="5:5" ht="409.5">
      <c r="E53" s="15" t="s">
        <v>2322</v>
      </c>
    </row>
    <row r="54" spans="1:16" ht="12.75" customHeight="1">
      <c r="A54" s="16"/>
      <c s="16"/>
      <c s="16" t="s">
        <v>36</v>
      </c>
      <c s="16"/>
      <c s="16" t="s">
        <v>241</v>
      </c>
      <c s="16"/>
      <c s="16"/>
      <c s="16"/>
      <c s="16">
        <f>SUM(I51:I53)</f>
      </c>
      <c r="P54">
        <f>ROUND(SUM(P51:P53),2)</f>
      </c>
    </row>
    <row r="56" spans="1:9" ht="12.75" customHeight="1">
      <c r="A56" s="9"/>
      <c s="9"/>
      <c s="9" t="s">
        <v>41</v>
      </c>
      <c s="9"/>
      <c s="9" t="s">
        <v>276</v>
      </c>
      <c s="9"/>
      <c s="11"/>
      <c s="9"/>
      <c s="11"/>
    </row>
    <row r="57" spans="1:16" ht="12.75">
      <c r="A57" s="7">
        <v>13</v>
      </c>
      <c s="7" t="s">
        <v>46</v>
      </c>
      <c s="7" t="s">
        <v>3466</v>
      </c>
      <c s="7" t="s">
        <v>58</v>
      </c>
      <c s="7" t="s">
        <v>3467</v>
      </c>
      <c s="7" t="s">
        <v>207</v>
      </c>
      <c s="10">
        <v>24</v>
      </c>
      <c s="14"/>
      <c s="13">
        <f>ROUND((H57*G57),2)</f>
      </c>
      <c r="O57">
        <f>rekapitulace!H8</f>
      </c>
      <c>
        <f>O57/100*I57</f>
      </c>
    </row>
    <row r="58" spans="5:5" ht="191.25">
      <c r="E58" s="15" t="s">
        <v>3468</v>
      </c>
    </row>
    <row r="59" spans="5:5" ht="409.5">
      <c r="E59" s="15" t="s">
        <v>3419</v>
      </c>
    </row>
    <row r="60" spans="1:16" ht="12.75">
      <c r="A60" s="7">
        <v>14</v>
      </c>
      <c s="7" t="s">
        <v>46</v>
      </c>
      <c s="7" t="s">
        <v>3420</v>
      </c>
      <c s="7" t="s">
        <v>58</v>
      </c>
      <c s="7" t="s">
        <v>3421</v>
      </c>
      <c s="7" t="s">
        <v>207</v>
      </c>
      <c s="10">
        <v>116.977</v>
      </c>
      <c s="14"/>
      <c s="13">
        <f>ROUND((H60*G60),2)</f>
      </c>
      <c r="O60">
        <f>rekapitulace!H8</f>
      </c>
      <c>
        <f>O60/100*I60</f>
      </c>
    </row>
    <row r="61" spans="5:5" ht="191.25">
      <c r="E61" s="15" t="s">
        <v>3469</v>
      </c>
    </row>
    <row r="62" spans="5:5" ht="409.5">
      <c r="E62" s="15" t="s">
        <v>3423</v>
      </c>
    </row>
    <row r="63" spans="1:16" ht="12.75">
      <c r="A63" s="7">
        <v>15</v>
      </c>
      <c s="7" t="s">
        <v>46</v>
      </c>
      <c s="7" t="s">
        <v>3424</v>
      </c>
      <c s="7" t="s">
        <v>58</v>
      </c>
      <c s="7" t="s">
        <v>3425</v>
      </c>
      <c s="7" t="s">
        <v>207</v>
      </c>
      <c s="10">
        <v>104</v>
      </c>
      <c s="14"/>
      <c s="13">
        <f>ROUND((H63*G63),2)</f>
      </c>
      <c r="O63">
        <f>rekapitulace!H8</f>
      </c>
      <c>
        <f>O63/100*I63</f>
      </c>
    </row>
    <row r="64" spans="5:5" ht="331.5">
      <c r="E64" s="15" t="s">
        <v>3470</v>
      </c>
    </row>
    <row r="65" spans="5:5" ht="409.5">
      <c r="E65" s="15" t="s">
        <v>3423</v>
      </c>
    </row>
    <row r="66" spans="1:16" ht="12.75">
      <c r="A66" s="7">
        <v>16</v>
      </c>
      <c s="7" t="s">
        <v>46</v>
      </c>
      <c s="7" t="s">
        <v>3471</v>
      </c>
      <c s="7" t="s">
        <v>58</v>
      </c>
      <c s="7" t="s">
        <v>3472</v>
      </c>
      <c s="7" t="s">
        <v>207</v>
      </c>
      <c s="10">
        <v>149.249</v>
      </c>
      <c s="14"/>
      <c s="13">
        <f>ROUND((H66*G66),2)</f>
      </c>
      <c r="O66">
        <f>rekapitulace!H8</f>
      </c>
      <c>
        <f>O66/100*I66</f>
      </c>
    </row>
    <row r="67" spans="5:5" ht="306">
      <c r="E67" s="15" t="s">
        <v>3473</v>
      </c>
    </row>
    <row r="68" spans="5:5" ht="409.5">
      <c r="E68" s="15" t="s">
        <v>3474</v>
      </c>
    </row>
    <row r="69" spans="1:16" ht="12.75">
      <c r="A69" s="7">
        <v>17</v>
      </c>
      <c s="7" t="s">
        <v>46</v>
      </c>
      <c s="7" t="s">
        <v>3475</v>
      </c>
      <c s="7" t="s">
        <v>58</v>
      </c>
      <c s="7" t="s">
        <v>3476</v>
      </c>
      <c s="7" t="s">
        <v>207</v>
      </c>
      <c s="10">
        <v>40</v>
      </c>
      <c s="14"/>
      <c s="13">
        <f>ROUND((H69*G69),2)</f>
      </c>
      <c r="O69">
        <f>rekapitulace!H8</f>
      </c>
      <c>
        <f>O69/100*I69</f>
      </c>
    </row>
    <row r="70" spans="5:5" ht="38.25">
      <c r="E70" s="15" t="s">
        <v>3477</v>
      </c>
    </row>
    <row r="71" spans="5:5" ht="293.25">
      <c r="E71" s="15" t="s">
        <v>3478</v>
      </c>
    </row>
    <row r="72" spans="1:16" ht="12.75">
      <c r="A72" s="7">
        <v>18</v>
      </c>
      <c s="7" t="s">
        <v>46</v>
      </c>
      <c s="7" t="s">
        <v>3479</v>
      </c>
      <c s="7" t="s">
        <v>58</v>
      </c>
      <c s="7" t="s">
        <v>3480</v>
      </c>
      <c s="7" t="s">
        <v>73</v>
      </c>
      <c s="10">
        <v>2</v>
      </c>
      <c s="14"/>
      <c s="13">
        <f>ROUND((H72*G72),2)</f>
      </c>
      <c r="O72">
        <f>rekapitulace!H8</f>
      </c>
      <c>
        <f>O72/100*I72</f>
      </c>
    </row>
    <row r="73" spans="5:5" ht="267.75">
      <c r="E73" s="15" t="s">
        <v>3481</v>
      </c>
    </row>
    <row r="74" spans="1:16" ht="12.75">
      <c r="A74" s="7">
        <v>19</v>
      </c>
      <c s="7" t="s">
        <v>46</v>
      </c>
      <c s="7" t="s">
        <v>3482</v>
      </c>
      <c s="7" t="s">
        <v>58</v>
      </c>
      <c s="7" t="s">
        <v>3483</v>
      </c>
      <c s="7" t="s">
        <v>207</v>
      </c>
      <c s="10">
        <v>149.249</v>
      </c>
      <c s="14"/>
      <c s="13">
        <f>ROUND((H74*G74),2)</f>
      </c>
      <c r="O74">
        <f>rekapitulace!H8</f>
      </c>
      <c>
        <f>O74/100*I74</f>
      </c>
    </row>
    <row r="75" spans="5:5" ht="306">
      <c r="E75" s="15" t="s">
        <v>3473</v>
      </c>
    </row>
    <row r="76" spans="5:5" ht="382.5">
      <c r="E76" s="15" t="s">
        <v>3447</v>
      </c>
    </row>
    <row r="77" spans="1:16" ht="12.75">
      <c r="A77" s="7">
        <v>20</v>
      </c>
      <c s="7" t="s">
        <v>46</v>
      </c>
      <c s="7" t="s">
        <v>3484</v>
      </c>
      <c s="7" t="s">
        <v>58</v>
      </c>
      <c s="7" t="s">
        <v>3485</v>
      </c>
      <c s="7" t="s">
        <v>73</v>
      </c>
      <c s="10">
        <v>10</v>
      </c>
      <c s="14"/>
      <c s="13">
        <f>ROUND((H77*G77),2)</f>
      </c>
      <c r="O77">
        <f>rekapitulace!H8</f>
      </c>
      <c>
        <f>O77/100*I77</f>
      </c>
    </row>
    <row r="78" spans="5:5" ht="369.75">
      <c r="E78" s="15" t="s">
        <v>3433</v>
      </c>
    </row>
    <row r="79" spans="1:16" ht="12.75">
      <c r="A79" s="7">
        <v>21</v>
      </c>
      <c s="7" t="s">
        <v>46</v>
      </c>
      <c s="7" t="s">
        <v>3486</v>
      </c>
      <c s="7" t="s">
        <v>58</v>
      </c>
      <c s="7" t="s">
        <v>3487</v>
      </c>
      <c s="7" t="s">
        <v>73</v>
      </c>
      <c s="10">
        <v>2</v>
      </c>
      <c s="14"/>
      <c s="13">
        <f>ROUND((H79*G79),2)</f>
      </c>
      <c r="O79">
        <f>rekapitulace!H8</f>
      </c>
      <c>
        <f>O79/100*I79</f>
      </c>
    </row>
    <row r="80" spans="5:5" ht="369.75">
      <c r="E80" s="15" t="s">
        <v>3433</v>
      </c>
    </row>
    <row r="81" spans="1:16" ht="12.75">
      <c r="A81" s="7">
        <v>22</v>
      </c>
      <c s="7" t="s">
        <v>46</v>
      </c>
      <c s="7" t="s">
        <v>3488</v>
      </c>
      <c s="7" t="s">
        <v>58</v>
      </c>
      <c s="7" t="s">
        <v>3489</v>
      </c>
      <c s="7" t="s">
        <v>73</v>
      </c>
      <c s="10">
        <v>2</v>
      </c>
      <c s="14"/>
      <c s="13">
        <f>ROUND((H81*G81),2)</f>
      </c>
      <c r="O81">
        <f>rekapitulace!H8</f>
      </c>
      <c>
        <f>O81/100*I81</f>
      </c>
    </row>
    <row r="82" spans="5:5" ht="409.5">
      <c r="E82" s="15" t="s">
        <v>1339</v>
      </c>
    </row>
    <row r="83" spans="1:16" ht="12.75">
      <c r="A83" s="7">
        <v>23</v>
      </c>
      <c s="7" t="s">
        <v>46</v>
      </c>
      <c s="7" t="s">
        <v>3490</v>
      </c>
      <c s="7" t="s">
        <v>58</v>
      </c>
      <c s="7" t="s">
        <v>3491</v>
      </c>
      <c s="7" t="s">
        <v>207</v>
      </c>
      <c s="10">
        <v>40</v>
      </c>
      <c s="14"/>
      <c s="13">
        <f>ROUND((H83*G83),2)</f>
      </c>
      <c r="O83">
        <f>rekapitulace!H8</f>
      </c>
      <c>
        <f>O83/100*I83</f>
      </c>
    </row>
    <row r="84" spans="5:5" ht="38.25">
      <c r="E84" s="15" t="s">
        <v>3477</v>
      </c>
    </row>
    <row r="85" spans="5:5" ht="409.5">
      <c r="E85" s="15" t="s">
        <v>3492</v>
      </c>
    </row>
    <row r="86" spans="1:16" ht="12.75">
      <c r="A86" s="7">
        <v>24</v>
      </c>
      <c s="7" t="s">
        <v>46</v>
      </c>
      <c s="7" t="s">
        <v>3493</v>
      </c>
      <c s="7" t="s">
        <v>58</v>
      </c>
      <c s="7" t="s">
        <v>3494</v>
      </c>
      <c s="7" t="s">
        <v>73</v>
      </c>
      <c s="10">
        <v>1</v>
      </c>
      <c s="14"/>
      <c s="13">
        <f>ROUND((H86*G86),2)</f>
      </c>
      <c r="O86">
        <f>rekapitulace!H8</f>
      </c>
      <c>
        <f>O86/100*I86</f>
      </c>
    </row>
    <row r="87" spans="5:5" ht="409.5">
      <c r="E87" s="15" t="s">
        <v>3495</v>
      </c>
    </row>
    <row r="88" spans="1:16" ht="12.75">
      <c r="A88" s="7">
        <v>25</v>
      </c>
      <c s="7" t="s">
        <v>46</v>
      </c>
      <c s="7" t="s">
        <v>3493</v>
      </c>
      <c s="7" t="s">
        <v>25</v>
      </c>
      <c s="7" t="s">
        <v>3496</v>
      </c>
      <c s="7" t="s">
        <v>73</v>
      </c>
      <c s="10">
        <v>1</v>
      </c>
      <c s="14"/>
      <c s="13">
        <f>ROUND((H88*G88),2)</f>
      </c>
      <c r="O88">
        <f>rekapitulace!H8</f>
      </c>
      <c>
        <f>O88/100*I88</f>
      </c>
    </row>
    <row r="89" spans="5:5" ht="409.5">
      <c r="E89" s="15" t="s">
        <v>3495</v>
      </c>
    </row>
    <row r="90" spans="1:16" ht="12.75">
      <c r="A90" s="7">
        <v>26</v>
      </c>
      <c s="7" t="s">
        <v>46</v>
      </c>
      <c s="7" t="s">
        <v>3497</v>
      </c>
      <c s="7" t="s">
        <v>58</v>
      </c>
      <c s="7" t="s">
        <v>3498</v>
      </c>
      <c s="7" t="s">
        <v>73</v>
      </c>
      <c s="10">
        <v>2</v>
      </c>
      <c s="14"/>
      <c s="13">
        <f>ROUND((H90*G90),2)</f>
      </c>
      <c r="O90">
        <f>rekapitulace!H8</f>
      </c>
      <c>
        <f>O90/100*I90</f>
      </c>
    </row>
    <row r="91" spans="5:5" ht="409.5">
      <c r="E91" s="15" t="s">
        <v>3495</v>
      </c>
    </row>
    <row r="92" spans="1:16" ht="12.75">
      <c r="A92" s="7">
        <v>27</v>
      </c>
      <c s="7" t="s">
        <v>46</v>
      </c>
      <c s="7" t="s">
        <v>3499</v>
      </c>
      <c s="7" t="s">
        <v>58</v>
      </c>
      <c s="7" t="s">
        <v>3500</v>
      </c>
      <c s="7" t="s">
        <v>73</v>
      </c>
      <c s="10">
        <v>4</v>
      </c>
      <c s="14"/>
      <c s="13">
        <f>ROUND((H92*G92),2)</f>
      </c>
      <c r="O92">
        <f>rekapitulace!H8</f>
      </c>
      <c>
        <f>O92/100*I92</f>
      </c>
    </row>
    <row r="93" spans="5:5" ht="331.5">
      <c r="E93" s="15" t="s">
        <v>3501</v>
      </c>
    </row>
    <row r="94" spans="1:16" ht="12.75">
      <c r="A94" s="7">
        <v>28</v>
      </c>
      <c s="7" t="s">
        <v>46</v>
      </c>
      <c s="7" t="s">
        <v>3502</v>
      </c>
      <c s="7" t="s">
        <v>58</v>
      </c>
      <c s="7" t="s">
        <v>3503</v>
      </c>
      <c s="7" t="s">
        <v>73</v>
      </c>
      <c s="10">
        <v>2</v>
      </c>
      <c s="14"/>
      <c s="13">
        <f>ROUND((H94*G94),2)</f>
      </c>
      <c r="O94">
        <f>rekapitulace!H8</f>
      </c>
      <c>
        <f>O94/100*I94</f>
      </c>
    </row>
    <row r="95" spans="5:5" ht="357">
      <c r="E95" s="15" t="s">
        <v>3504</v>
      </c>
    </row>
    <row r="96" spans="1:16" ht="12.75">
      <c r="A96" s="7">
        <v>29</v>
      </c>
      <c s="7" t="s">
        <v>46</v>
      </c>
      <c s="7" t="s">
        <v>3505</v>
      </c>
      <c s="7" t="s">
        <v>58</v>
      </c>
      <c s="7" t="s">
        <v>3506</v>
      </c>
      <c s="7" t="s">
        <v>73</v>
      </c>
      <c s="10">
        <v>1</v>
      </c>
      <c s="14"/>
      <c s="13">
        <f>ROUND((H96*G96),2)</f>
      </c>
      <c r="O96">
        <f>rekapitulace!H8</f>
      </c>
      <c>
        <f>O96/100*I96</f>
      </c>
    </row>
    <row r="97" spans="5:5" ht="357">
      <c r="E97" s="15" t="s">
        <v>3504</v>
      </c>
    </row>
    <row r="98" spans="1:16" ht="12.75">
      <c r="A98" s="7">
        <v>30</v>
      </c>
      <c s="7" t="s">
        <v>46</v>
      </c>
      <c s="7" t="s">
        <v>3507</v>
      </c>
      <c s="7" t="s">
        <v>58</v>
      </c>
      <c s="7" t="s">
        <v>3508</v>
      </c>
      <c s="7" t="s">
        <v>73</v>
      </c>
      <c s="10">
        <v>1</v>
      </c>
      <c s="14"/>
      <c s="13">
        <f>ROUND((H98*G98),2)</f>
      </c>
      <c r="O98">
        <f>rekapitulace!H8</f>
      </c>
      <c>
        <f>O98/100*I98</f>
      </c>
    </row>
    <row r="99" spans="5:5" ht="357">
      <c r="E99" s="15" t="s">
        <v>3504</v>
      </c>
    </row>
    <row r="100" spans="1:16" ht="12.75">
      <c r="A100" s="7">
        <v>31</v>
      </c>
      <c s="7" t="s">
        <v>46</v>
      </c>
      <c s="7" t="s">
        <v>3509</v>
      </c>
      <c s="7" t="s">
        <v>58</v>
      </c>
      <c s="7" t="s">
        <v>3510</v>
      </c>
      <c s="7" t="s">
        <v>73</v>
      </c>
      <c s="10">
        <v>2</v>
      </c>
      <c s="14"/>
      <c s="13">
        <f>ROUND((H100*G100),2)</f>
      </c>
      <c r="O100">
        <f>rekapitulace!H8</f>
      </c>
      <c>
        <f>O100/100*I100</f>
      </c>
    </row>
    <row r="101" spans="5:5" ht="357">
      <c r="E101" s="15" t="s">
        <v>3511</v>
      </c>
    </row>
    <row r="102" spans="1:16" ht="12.75">
      <c r="A102" s="7">
        <v>32</v>
      </c>
      <c s="7" t="s">
        <v>46</v>
      </c>
      <c s="7" t="s">
        <v>3512</v>
      </c>
      <c s="7" t="s">
        <v>58</v>
      </c>
      <c s="7" t="s">
        <v>3513</v>
      </c>
      <c s="7" t="s">
        <v>73</v>
      </c>
      <c s="10">
        <v>3</v>
      </c>
      <c s="14"/>
      <c s="13">
        <f>ROUND((H102*G102),2)</f>
      </c>
      <c r="O102">
        <f>rekapitulace!H8</f>
      </c>
      <c>
        <f>O102/100*I102</f>
      </c>
    </row>
    <row r="103" spans="5:5" ht="357">
      <c r="E103" s="15" t="s">
        <v>3511</v>
      </c>
    </row>
    <row r="104" spans="1:16" ht="12.75">
      <c r="A104" s="7">
        <v>33</v>
      </c>
      <c s="7" t="s">
        <v>46</v>
      </c>
      <c s="7" t="s">
        <v>1336</v>
      </c>
      <c s="7" t="s">
        <v>58</v>
      </c>
      <c s="7" t="s">
        <v>3514</v>
      </c>
      <c s="7" t="s">
        <v>73</v>
      </c>
      <c s="10">
        <v>3</v>
      </c>
      <c s="14"/>
      <c s="13">
        <f>ROUND((H104*G104),2)</f>
      </c>
      <c r="O104">
        <f>rekapitulace!H8</f>
      </c>
      <c>
        <f>O104/100*I104</f>
      </c>
    </row>
    <row r="105" spans="5:5" ht="409.5">
      <c r="E105" s="15" t="s">
        <v>1339</v>
      </c>
    </row>
    <row r="106" spans="1:16" ht="12.75">
      <c r="A106" s="7">
        <v>34</v>
      </c>
      <c s="7" t="s">
        <v>46</v>
      </c>
      <c s="7" t="s">
        <v>3515</v>
      </c>
      <c s="7" t="s">
        <v>58</v>
      </c>
      <c s="7" t="s">
        <v>3516</v>
      </c>
      <c s="7" t="s">
        <v>73</v>
      </c>
      <c s="10">
        <v>4</v>
      </c>
      <c s="14"/>
      <c s="13">
        <f>ROUND((H106*G106),2)</f>
      </c>
      <c r="O106">
        <f>rekapitulace!H8</f>
      </c>
      <c>
        <f>O106/100*I106</f>
      </c>
    </row>
    <row r="107" spans="5:5" ht="409.5">
      <c r="E107" s="15" t="s">
        <v>1339</v>
      </c>
    </row>
    <row r="108" spans="1:16" ht="12.75">
      <c r="A108" s="7">
        <v>35</v>
      </c>
      <c s="7" t="s">
        <v>46</v>
      </c>
      <c s="7" t="s">
        <v>3515</v>
      </c>
      <c s="7" t="s">
        <v>25</v>
      </c>
      <c s="7" t="s">
        <v>3517</v>
      </c>
      <c s="7" t="s">
        <v>73</v>
      </c>
      <c s="10">
        <v>1</v>
      </c>
      <c s="14"/>
      <c s="13">
        <f>ROUND((H108*G108),2)</f>
      </c>
      <c r="O108">
        <f>rekapitulace!H8</f>
      </c>
      <c>
        <f>O108/100*I108</f>
      </c>
    </row>
    <row r="109" spans="5:5" ht="409.5">
      <c r="E109" s="15" t="s">
        <v>1339</v>
      </c>
    </row>
    <row r="110" spans="1:16" ht="12.75" customHeight="1">
      <c r="A110" s="16"/>
      <c s="16"/>
      <c s="16" t="s">
        <v>41</v>
      </c>
      <c s="16"/>
      <c s="16" t="s">
        <v>276</v>
      </c>
      <c s="16"/>
      <c s="16"/>
      <c s="16"/>
      <c s="16">
        <f>SUM(I57:I109)</f>
      </c>
      <c r="P110">
        <f>ROUND(SUM(P57:P109),2)</f>
      </c>
    </row>
    <row r="112" spans="1:9" ht="12.75" customHeight="1">
      <c r="A112" s="9"/>
      <c s="9"/>
      <c s="9" t="s">
        <v>43</v>
      </c>
      <c s="9"/>
      <c s="9" t="s">
        <v>204</v>
      </c>
      <c s="9"/>
      <c s="11"/>
      <c s="9"/>
      <c s="11"/>
    </row>
    <row r="113" spans="1:16" ht="12.75">
      <c r="A113" s="7">
        <v>36</v>
      </c>
      <c s="7" t="s">
        <v>46</v>
      </c>
      <c s="7" t="s">
        <v>1985</v>
      </c>
      <c s="7" t="s">
        <v>58</v>
      </c>
      <c s="7" t="s">
        <v>3518</v>
      </c>
      <c s="7" t="s">
        <v>130</v>
      </c>
      <c s="10">
        <v>3.468</v>
      </c>
      <c s="14"/>
      <c s="13">
        <f>ROUND((H113*G113),2)</f>
      </c>
      <c r="O113">
        <f>rekapitulace!H8</f>
      </c>
      <c>
        <f>O113/100*I113</f>
      </c>
    </row>
    <row r="114" spans="5:5" ht="38.25">
      <c r="E114" s="15" t="s">
        <v>3519</v>
      </c>
    </row>
    <row r="115" spans="5:5" ht="409.5">
      <c r="E115" s="15" t="s">
        <v>1048</v>
      </c>
    </row>
    <row r="116" spans="1:16" ht="12.75" customHeight="1">
      <c r="A116" s="16"/>
      <c s="16"/>
      <c s="16" t="s">
        <v>43</v>
      </c>
      <c s="16"/>
      <c s="16" t="s">
        <v>204</v>
      </c>
      <c s="16"/>
      <c s="16"/>
      <c s="16"/>
      <c s="16">
        <f>SUM(I113:I115)</f>
      </c>
      <c r="P116">
        <f>ROUND(SUM(P113:P115),2)</f>
      </c>
    </row>
    <row r="118" spans="1:16" ht="12.75" customHeight="1">
      <c r="A118" s="16"/>
      <c s="16"/>
      <c s="16"/>
      <c s="16"/>
      <c s="16" t="s">
        <v>105</v>
      </c>
      <c s="16"/>
      <c s="16"/>
      <c s="16"/>
      <c s="16">
        <f>+I30+I48+I54+I110+I116</f>
      </c>
      <c r="P118">
        <f>+P30+P48+P54+P110+P116</f>
      </c>
    </row>
    <row r="120" spans="1:9" ht="12.75" customHeight="1">
      <c r="A120" s="9" t="s">
        <v>106</v>
      </c>
      <c s="9"/>
      <c s="9"/>
      <c s="9"/>
      <c s="9"/>
      <c s="9"/>
      <c s="9"/>
      <c s="9"/>
      <c s="9"/>
    </row>
    <row r="121" spans="1:9" ht="12.75" customHeight="1">
      <c r="A121" s="9"/>
      <c s="9"/>
      <c s="9"/>
      <c s="9"/>
      <c s="9" t="s">
        <v>107</v>
      </c>
      <c s="9"/>
      <c s="9"/>
      <c s="9"/>
      <c s="9"/>
    </row>
    <row r="122" spans="1:16" ht="12.75" customHeight="1">
      <c r="A122" s="16"/>
      <c s="16"/>
      <c s="16"/>
      <c s="16"/>
      <c s="16" t="s">
        <v>108</v>
      </c>
      <c s="16"/>
      <c s="16"/>
      <c s="16"/>
      <c s="16">
        <v>0</v>
      </c>
      <c r="P122">
        <v>0</v>
      </c>
    </row>
    <row r="123" spans="1:9" ht="12.75" customHeight="1">
      <c r="A123" s="16"/>
      <c s="16"/>
      <c s="16"/>
      <c s="16"/>
      <c s="16" t="s">
        <v>109</v>
      </c>
      <c s="16"/>
      <c s="16"/>
      <c s="16"/>
      <c s="16"/>
    </row>
    <row r="124" spans="1:16" ht="12.75" customHeight="1">
      <c r="A124" s="16"/>
      <c s="16"/>
      <c s="16"/>
      <c s="16"/>
      <c s="16" t="s">
        <v>110</v>
      </c>
      <c s="16"/>
      <c s="16"/>
      <c s="16"/>
      <c s="16">
        <v>0</v>
      </c>
      <c r="P124">
        <v>0</v>
      </c>
    </row>
    <row r="125" spans="1:16" ht="12.75" customHeight="1">
      <c r="A125" s="16"/>
      <c s="16"/>
      <c s="16"/>
      <c s="16"/>
      <c s="16" t="s">
        <v>111</v>
      </c>
      <c s="16"/>
      <c s="16"/>
      <c s="16"/>
      <c s="16">
        <f>I122+I124</f>
      </c>
      <c r="P125">
        <f>P122+P124</f>
      </c>
    </row>
    <row r="127" spans="1:16" ht="12.75" customHeight="1">
      <c r="A127" s="16"/>
      <c s="16"/>
      <c s="16"/>
      <c s="16"/>
      <c s="16" t="s">
        <v>111</v>
      </c>
      <c s="16"/>
      <c s="16"/>
      <c s="16"/>
      <c s="16">
        <f>I118+I125</f>
      </c>
      <c r="P127">
        <f>P118+P125</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7.xml><?xml version="1.0" encoding="utf-8"?>
<worksheet xmlns="http://schemas.openxmlformats.org/spreadsheetml/2006/main" xmlns:r="http://schemas.openxmlformats.org/officeDocument/2006/relationships">
  <sheetPr>
    <pageSetUpPr fitToPage="1"/>
  </sheetPr>
  <dimension ref="A1:P71"/>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20</v>
      </c>
      <c s="5"/>
      <c s="5" t="s">
        <v>21</v>
      </c>
    </row>
    <row r="6" spans="1:5" ht="12.75" customHeight="1">
      <c r="A6" t="s">
        <v>17</v>
      </c>
      <c r="C6" s="5" t="s">
        <v>246</v>
      </c>
      <c s="5"/>
      <c s="5" t="s">
        <v>247</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165</v>
      </c>
      <c s="7" t="s">
        <v>40</v>
      </c>
      <c s="7" t="s">
        <v>248</v>
      </c>
      <c s="7" t="s">
        <v>167</v>
      </c>
      <c s="10">
        <v>169.344</v>
      </c>
      <c s="14"/>
      <c s="13">
        <f>ROUND((H12*G12),2)</f>
      </c>
      <c r="O12">
        <f>rekapitulace!H8</f>
      </c>
      <c>
        <f>O12/100*I12</f>
      </c>
    </row>
    <row r="13" spans="5:5" ht="38.25">
      <c r="E13" s="15" t="s">
        <v>249</v>
      </c>
    </row>
    <row r="14" spans="5:5" ht="153">
      <c r="E14" s="15" t="s">
        <v>169</v>
      </c>
    </row>
    <row r="15" spans="1:16" ht="12.75" customHeight="1">
      <c r="A15" s="16"/>
      <c s="16"/>
      <c s="16" t="s">
        <v>45</v>
      </c>
      <c s="16"/>
      <c s="16" t="s">
        <v>44</v>
      </c>
      <c s="16"/>
      <c s="16"/>
      <c s="16"/>
      <c s="16">
        <f>SUM(I12:I14)</f>
      </c>
      <c r="P15">
        <f>ROUND(SUM(P12:P14),2)</f>
      </c>
    </row>
    <row r="17" spans="1:9" ht="12.75" customHeight="1">
      <c r="A17" s="9"/>
      <c s="9"/>
      <c s="9" t="s">
        <v>25</v>
      </c>
      <c s="9"/>
      <c s="9" t="s">
        <v>114</v>
      </c>
      <c s="9"/>
      <c s="11"/>
      <c s="9"/>
      <c s="11"/>
    </row>
    <row r="18" spans="1:16" ht="12.75">
      <c r="A18" s="7">
        <v>2</v>
      </c>
      <c s="7" t="s">
        <v>46</v>
      </c>
      <c s="7" t="s">
        <v>142</v>
      </c>
      <c s="7" t="s">
        <v>250</v>
      </c>
      <c s="7" t="s">
        <v>251</v>
      </c>
      <c s="7" t="s">
        <v>130</v>
      </c>
      <c s="10">
        <v>84.672</v>
      </c>
      <c s="14"/>
      <c s="13">
        <f>ROUND((H18*G18),2)</f>
      </c>
      <c r="O18">
        <f>rekapitulace!H8</f>
      </c>
      <c>
        <f>O18/100*I18</f>
      </c>
    </row>
    <row r="19" spans="5:5" ht="25.5">
      <c r="E19" s="15" t="s">
        <v>252</v>
      </c>
    </row>
    <row r="20" spans="5:5" ht="409.5">
      <c r="E20" s="15" t="s">
        <v>145</v>
      </c>
    </row>
    <row r="21" spans="1:16" ht="12.75">
      <c r="A21" s="7">
        <v>3</v>
      </c>
      <c s="7" t="s">
        <v>46</v>
      </c>
      <c s="7" t="s">
        <v>170</v>
      </c>
      <c s="7" t="s">
        <v>58</v>
      </c>
      <c s="7" t="s">
        <v>171</v>
      </c>
      <c s="7" t="s">
        <v>130</v>
      </c>
      <c s="10">
        <v>306.478</v>
      </c>
      <c s="14"/>
      <c s="13">
        <f>ROUND((H21*G21),2)</f>
      </c>
      <c r="O21">
        <f>rekapitulace!H8</f>
      </c>
      <c>
        <f>O21/100*I21</f>
      </c>
    </row>
    <row r="22" spans="5:5" ht="409.5">
      <c r="E22" s="15" t="s">
        <v>253</v>
      </c>
    </row>
    <row r="23" spans="5:5" ht="409.5">
      <c r="E23" s="15" t="s">
        <v>145</v>
      </c>
    </row>
    <row r="24" spans="1:16" ht="12.75">
      <c r="A24" s="7">
        <v>4</v>
      </c>
      <c s="7" t="s">
        <v>46</v>
      </c>
      <c s="7" t="s">
        <v>254</v>
      </c>
      <c s="7" t="s">
        <v>58</v>
      </c>
      <c s="7" t="s">
        <v>255</v>
      </c>
      <c s="7" t="s">
        <v>130</v>
      </c>
      <c s="10">
        <v>156.25</v>
      </c>
      <c s="14"/>
      <c s="13">
        <f>ROUND((H24*G24),2)</f>
      </c>
      <c r="O24">
        <f>rekapitulace!H8</f>
      </c>
      <c>
        <f>O24/100*I24</f>
      </c>
    </row>
    <row r="25" spans="5:5" ht="344.25">
      <c r="E25" s="15" t="s">
        <v>256</v>
      </c>
    </row>
    <row r="26" spans="5:5" ht="102">
      <c r="E26" s="15" t="s">
        <v>257</v>
      </c>
    </row>
    <row r="27" spans="1:16" ht="12.75">
      <c r="A27" s="7">
        <v>5</v>
      </c>
      <c s="7" t="s">
        <v>46</v>
      </c>
      <c s="7" t="s">
        <v>258</v>
      </c>
      <c s="7" t="s">
        <v>58</v>
      </c>
      <c s="7" t="s">
        <v>259</v>
      </c>
      <c s="7" t="s">
        <v>130</v>
      </c>
      <c s="10">
        <v>132.6</v>
      </c>
      <c s="14"/>
      <c s="13">
        <f>ROUND((H27*G27),2)</f>
      </c>
      <c r="O27">
        <f>rekapitulace!H8</f>
      </c>
      <c>
        <f>O27/100*I27</f>
      </c>
    </row>
    <row r="28" spans="5:5" ht="165.75">
      <c r="E28" s="15" t="s">
        <v>260</v>
      </c>
    </row>
    <row r="29" spans="5:5" ht="102">
      <c r="E29" s="15" t="s">
        <v>257</v>
      </c>
    </row>
    <row r="30" spans="1:16" ht="12.75">
      <c r="A30" s="7">
        <v>6</v>
      </c>
      <c s="7" t="s">
        <v>46</v>
      </c>
      <c s="7" t="s">
        <v>261</v>
      </c>
      <c s="7" t="s">
        <v>58</v>
      </c>
      <c s="7" t="s">
        <v>262</v>
      </c>
      <c s="7" t="s">
        <v>130</v>
      </c>
      <c s="10">
        <v>102.3</v>
      </c>
      <c s="14"/>
      <c s="13">
        <f>ROUND((H30*G30),2)</f>
      </c>
      <c r="O30">
        <f>rekapitulace!H8</f>
      </c>
      <c>
        <f>O30/100*I30</f>
      </c>
    </row>
    <row r="31" spans="5:5" ht="191.25">
      <c r="E31" s="15" t="s">
        <v>263</v>
      </c>
    </row>
    <row r="32" spans="5:5" ht="409.5">
      <c r="E32" s="15" t="s">
        <v>176</v>
      </c>
    </row>
    <row r="33" spans="1:16" ht="12.75">
      <c r="A33" s="7">
        <v>7</v>
      </c>
      <c s="7" t="s">
        <v>46</v>
      </c>
      <c s="7" t="s">
        <v>264</v>
      </c>
      <c s="7" t="s">
        <v>58</v>
      </c>
      <c s="7" t="s">
        <v>265</v>
      </c>
      <c s="7" t="s">
        <v>130</v>
      </c>
      <c s="10">
        <v>156.25</v>
      </c>
      <c s="14"/>
      <c s="13">
        <f>ROUND((H33*G33),2)</f>
      </c>
      <c r="O33">
        <f>rekapitulace!H8</f>
      </c>
      <c>
        <f>O33/100*I33</f>
      </c>
    </row>
    <row r="34" spans="5:5" ht="344.25">
      <c r="E34" s="15" t="s">
        <v>266</v>
      </c>
    </row>
    <row r="35" spans="5:5" ht="409.5">
      <c r="E35" s="15" t="s">
        <v>267</v>
      </c>
    </row>
    <row r="36" spans="1:16" ht="12.75">
      <c r="A36" s="7">
        <v>8</v>
      </c>
      <c s="7" t="s">
        <v>46</v>
      </c>
      <c s="7" t="s">
        <v>268</v>
      </c>
      <c s="7" t="s">
        <v>58</v>
      </c>
      <c s="7" t="s">
        <v>269</v>
      </c>
      <c s="7" t="s">
        <v>130</v>
      </c>
      <c s="10">
        <v>132.6</v>
      </c>
      <c s="14"/>
      <c s="13">
        <f>ROUND((H36*G36),2)</f>
      </c>
      <c r="O36">
        <f>rekapitulace!H8</f>
      </c>
      <c>
        <f>O36/100*I36</f>
      </c>
    </row>
    <row r="37" spans="5:5" ht="178.5">
      <c r="E37" s="15" t="s">
        <v>270</v>
      </c>
    </row>
    <row r="38" spans="5:5" ht="409.5">
      <c r="E38" s="15" t="s">
        <v>267</v>
      </c>
    </row>
    <row r="39" spans="1:16" ht="12.75">
      <c r="A39" s="7">
        <v>9</v>
      </c>
      <c s="7" t="s">
        <v>46</v>
      </c>
      <c s="7" t="s">
        <v>146</v>
      </c>
      <c s="7" t="s">
        <v>250</v>
      </c>
      <c s="7" t="s">
        <v>271</v>
      </c>
      <c s="7" t="s">
        <v>130</v>
      </c>
      <c s="10">
        <v>84.672</v>
      </c>
      <c s="14"/>
      <c s="13">
        <f>ROUND((H39*G39),2)</f>
      </c>
      <c r="O39">
        <f>rekapitulace!H8</f>
      </c>
      <c>
        <f>O39/100*I39</f>
      </c>
    </row>
    <row r="40" spans="5:5" ht="25.5">
      <c r="E40" s="15" t="s">
        <v>252</v>
      </c>
    </row>
    <row r="41" spans="5:5" ht="409.5">
      <c r="E41" s="15" t="s">
        <v>149</v>
      </c>
    </row>
    <row r="42" spans="1:16" ht="12.75">
      <c r="A42" s="7">
        <v>10</v>
      </c>
      <c s="7" t="s">
        <v>46</v>
      </c>
      <c s="7" t="s">
        <v>183</v>
      </c>
      <c s="7" t="s">
        <v>58</v>
      </c>
      <c s="7" t="s">
        <v>184</v>
      </c>
      <c s="7" t="s">
        <v>130</v>
      </c>
      <c s="10">
        <v>306.478</v>
      </c>
      <c s="14"/>
      <c s="13">
        <f>ROUND((H42*G42),2)</f>
      </c>
      <c r="O42">
        <f>rekapitulace!H8</f>
      </c>
      <c>
        <f>O42/100*I42</f>
      </c>
    </row>
    <row r="43" spans="5:5" ht="409.5">
      <c r="E43" s="15" t="s">
        <v>253</v>
      </c>
    </row>
    <row r="44" spans="5:5" ht="409.5">
      <c r="E44" s="15" t="s">
        <v>186</v>
      </c>
    </row>
    <row r="45" spans="1:16" ht="12.75">
      <c r="A45" s="7">
        <v>11</v>
      </c>
      <c s="7" t="s">
        <v>46</v>
      </c>
      <c s="7" t="s">
        <v>272</v>
      </c>
      <c s="7" t="s">
        <v>58</v>
      </c>
      <c s="7" t="s">
        <v>273</v>
      </c>
      <c s="7" t="s">
        <v>130</v>
      </c>
      <c s="10">
        <v>73.68</v>
      </c>
      <c s="14"/>
      <c s="13">
        <f>ROUND((H45*G45),2)</f>
      </c>
      <c r="O45">
        <f>rekapitulace!H8</f>
      </c>
      <c>
        <f>O45/100*I45</f>
      </c>
    </row>
    <row r="46" spans="5:5" ht="409.5">
      <c r="E46" s="15" t="s">
        <v>274</v>
      </c>
    </row>
    <row r="47" spans="5:5" ht="409.5">
      <c r="E47" s="15" t="s">
        <v>275</v>
      </c>
    </row>
    <row r="48" spans="1:16" ht="12.75" customHeight="1">
      <c r="A48" s="16"/>
      <c s="16"/>
      <c s="16" t="s">
        <v>25</v>
      </c>
      <c s="16"/>
      <c s="16" t="s">
        <v>114</v>
      </c>
      <c s="16"/>
      <c s="16"/>
      <c s="16"/>
      <c s="16">
        <f>SUM(I18:I47)</f>
      </c>
      <c r="P48">
        <f>ROUND(SUM(P18:P47),2)</f>
      </c>
    </row>
    <row r="50" spans="1:9" ht="12.75" customHeight="1">
      <c r="A50" s="9"/>
      <c s="9"/>
      <c s="9" t="s">
        <v>41</v>
      </c>
      <c s="9"/>
      <c s="9" t="s">
        <v>276</v>
      </c>
      <c s="9"/>
      <c s="11"/>
      <c s="9"/>
      <c s="11"/>
    </row>
    <row r="51" spans="1:16" ht="12.75">
      <c r="A51" s="7">
        <v>12</v>
      </c>
      <c s="7" t="s">
        <v>46</v>
      </c>
      <c s="7" t="s">
        <v>277</v>
      </c>
      <c s="7" t="s">
        <v>58</v>
      </c>
      <c s="7" t="s">
        <v>278</v>
      </c>
      <c s="7" t="s">
        <v>207</v>
      </c>
      <c s="10">
        <v>175</v>
      </c>
      <c s="14"/>
      <c s="13">
        <f>ROUND((H51*G51),2)</f>
      </c>
      <c r="O51">
        <f>rekapitulace!H8</f>
      </c>
      <c>
        <f>O51/100*I51</f>
      </c>
    </row>
    <row r="52" spans="5:5" ht="382.5">
      <c r="E52" s="15" t="s">
        <v>279</v>
      </c>
    </row>
    <row r="53" spans="5:5" ht="409.5">
      <c r="E53" s="15" t="s">
        <v>280</v>
      </c>
    </row>
    <row r="54" spans="1:16" ht="12.75" customHeight="1">
      <c r="A54" s="16"/>
      <c s="16"/>
      <c s="16" t="s">
        <v>41</v>
      </c>
      <c s="16"/>
      <c s="16" t="s">
        <v>276</v>
      </c>
      <c s="16"/>
      <c s="16"/>
      <c s="16"/>
      <c s="16">
        <f>SUM(I51:I53)</f>
      </c>
      <c r="P54">
        <f>ROUND(SUM(P51:P53),2)</f>
      </c>
    </row>
    <row r="56" spans="1:9" ht="12.75" customHeight="1">
      <c r="A56" s="9"/>
      <c s="9"/>
      <c s="9" t="s">
        <v>42</v>
      </c>
      <c s="9"/>
      <c s="9" t="s">
        <v>200</v>
      </c>
      <c s="9"/>
      <c s="11"/>
      <c s="9"/>
      <c s="11"/>
    </row>
    <row r="57" spans="1:16" ht="12.75">
      <c r="A57" s="7">
        <v>13</v>
      </c>
      <c s="7" t="s">
        <v>46</v>
      </c>
      <c s="7" t="s">
        <v>281</v>
      </c>
      <c s="7" t="s">
        <v>58</v>
      </c>
      <c s="7" t="s">
        <v>282</v>
      </c>
      <c s="7" t="s">
        <v>207</v>
      </c>
      <c s="10">
        <v>547</v>
      </c>
      <c s="14"/>
      <c s="13">
        <f>ROUND((H57*G57),2)</f>
      </c>
      <c r="O57">
        <f>rekapitulace!H8</f>
      </c>
      <c>
        <f>O57/100*I57</f>
      </c>
    </row>
    <row r="58" spans="5:5" ht="382.5">
      <c r="E58" s="15" t="s">
        <v>283</v>
      </c>
    </row>
    <row r="59" spans="5:5" ht="409.5">
      <c r="E59" s="15" t="s">
        <v>284</v>
      </c>
    </row>
    <row r="60" spans="1:16" ht="12.75" customHeight="1">
      <c r="A60" s="16"/>
      <c s="16"/>
      <c s="16" t="s">
        <v>42</v>
      </c>
      <c s="16"/>
      <c s="16" t="s">
        <v>200</v>
      </c>
      <c s="16"/>
      <c s="16"/>
      <c s="16"/>
      <c s="16">
        <f>SUM(I57:I59)</f>
      </c>
      <c r="P60">
        <f>ROUND(SUM(P57:P59),2)</f>
      </c>
    </row>
    <row r="62" spans="1:16" ht="12.75" customHeight="1">
      <c r="A62" s="16"/>
      <c s="16"/>
      <c s="16"/>
      <c s="16"/>
      <c s="16" t="s">
        <v>105</v>
      </c>
      <c s="16"/>
      <c s="16"/>
      <c s="16"/>
      <c s="16">
        <f>+I15+I48+I54+I60</f>
      </c>
      <c r="P62">
        <f>+P15+P48+P54+P60</f>
      </c>
    </row>
    <row r="64" spans="1:9" ht="12.75" customHeight="1">
      <c r="A64" s="9" t="s">
        <v>106</v>
      </c>
      <c s="9"/>
      <c s="9"/>
      <c s="9"/>
      <c s="9"/>
      <c s="9"/>
      <c s="9"/>
      <c s="9"/>
      <c s="9"/>
    </row>
    <row r="65" spans="1:9" ht="12.75" customHeight="1">
      <c r="A65" s="9"/>
      <c s="9"/>
      <c s="9"/>
      <c s="9"/>
      <c s="9" t="s">
        <v>107</v>
      </c>
      <c s="9"/>
      <c s="9"/>
      <c s="9"/>
      <c s="9"/>
    </row>
    <row r="66" spans="1:16" ht="12.75" customHeight="1">
      <c r="A66" s="16"/>
      <c s="16"/>
      <c s="16"/>
      <c s="16"/>
      <c s="16" t="s">
        <v>108</v>
      </c>
      <c s="16"/>
      <c s="16"/>
      <c s="16"/>
      <c s="16">
        <v>0</v>
      </c>
      <c r="P66">
        <v>0</v>
      </c>
    </row>
    <row r="67" spans="1:9" ht="12.75" customHeight="1">
      <c r="A67" s="16"/>
      <c s="16"/>
      <c s="16"/>
      <c s="16"/>
      <c s="16" t="s">
        <v>109</v>
      </c>
      <c s="16"/>
      <c s="16"/>
      <c s="16"/>
      <c s="16"/>
    </row>
    <row r="68" spans="1:16" ht="12.75" customHeight="1">
      <c r="A68" s="16"/>
      <c s="16"/>
      <c s="16"/>
      <c s="16"/>
      <c s="16" t="s">
        <v>110</v>
      </c>
      <c s="16"/>
      <c s="16"/>
      <c s="16"/>
      <c s="16">
        <v>0</v>
      </c>
      <c r="P68">
        <v>0</v>
      </c>
    </row>
    <row r="69" spans="1:16" ht="12.75" customHeight="1">
      <c r="A69" s="16"/>
      <c s="16"/>
      <c s="16"/>
      <c s="16"/>
      <c s="16" t="s">
        <v>111</v>
      </c>
      <c s="16"/>
      <c s="16"/>
      <c s="16"/>
      <c s="16">
        <f>I66+I68</f>
      </c>
      <c r="P69">
        <f>P66+P68</f>
      </c>
    </row>
    <row r="71" spans="1:16" ht="12.75" customHeight="1">
      <c r="A71" s="16"/>
      <c s="16"/>
      <c s="16"/>
      <c s="16"/>
      <c s="16" t="s">
        <v>111</v>
      </c>
      <c s="16"/>
      <c s="16"/>
      <c s="16"/>
      <c s="16">
        <f>I62+I69</f>
      </c>
      <c r="P71">
        <f>P62+P69</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70.xml><?xml version="1.0" encoding="utf-8"?>
<worksheet xmlns="http://schemas.openxmlformats.org/spreadsheetml/2006/main" xmlns:r="http://schemas.openxmlformats.org/officeDocument/2006/relationships">
  <sheetPr>
    <pageSetUpPr fitToPage="1"/>
  </sheetPr>
  <dimension ref="A1:P94"/>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3520</v>
      </c>
      <c s="5"/>
      <c s="5" t="s">
        <v>3521</v>
      </c>
    </row>
    <row r="6" spans="1:5" ht="12.75" customHeight="1">
      <c r="A6" t="s">
        <v>17</v>
      </c>
      <c r="C6" s="5" t="s">
        <v>3520</v>
      </c>
      <c s="5"/>
      <c s="5" t="s">
        <v>3521</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3395</v>
      </c>
      <c s="7" t="s">
        <v>58</v>
      </c>
      <c s="7" t="s">
        <v>3396</v>
      </c>
      <c s="7" t="s">
        <v>130</v>
      </c>
      <c s="10">
        <v>52.518</v>
      </c>
      <c s="14"/>
      <c s="13">
        <f>ROUND((H12*G12),2)</f>
      </c>
      <c r="O12">
        <f>rekapitulace!H8</f>
      </c>
      <c>
        <f>O12/100*I12</f>
      </c>
    </row>
    <row r="13" spans="5:5" ht="409.5">
      <c r="E13" s="15" t="s">
        <v>3522</v>
      </c>
    </row>
    <row r="14" spans="5:5" ht="153">
      <c r="E14" s="15" t="s">
        <v>169</v>
      </c>
    </row>
    <row r="15" spans="1:16" ht="12.75">
      <c r="A15" s="7">
        <v>2</v>
      </c>
      <c s="7" t="s">
        <v>46</v>
      </c>
      <c s="7" t="s">
        <v>61</v>
      </c>
      <c s="7" t="s">
        <v>58</v>
      </c>
      <c s="7" t="s">
        <v>3398</v>
      </c>
      <c s="7" t="s">
        <v>49</v>
      </c>
      <c s="10">
        <v>1</v>
      </c>
      <c s="14"/>
      <c s="13">
        <f>ROUND((H15*G15),2)</f>
      </c>
      <c r="O15">
        <f>rekapitulace!H8</f>
      </c>
      <c>
        <f>O15/100*I15</f>
      </c>
    </row>
    <row r="16" spans="5:5" ht="25.5">
      <c r="E16" s="15" t="s">
        <v>50</v>
      </c>
    </row>
    <row r="17" spans="5:5" ht="280.5">
      <c r="E17" s="15" t="s">
        <v>63</v>
      </c>
    </row>
    <row r="18" spans="1:16" ht="12.75">
      <c r="A18" s="7">
        <v>3</v>
      </c>
      <c s="7" t="s">
        <v>46</v>
      </c>
      <c s="7" t="s">
        <v>61</v>
      </c>
      <c s="7" t="s">
        <v>25</v>
      </c>
      <c s="7" t="s">
        <v>3399</v>
      </c>
      <c s="7" t="s">
        <v>49</v>
      </c>
      <c s="10">
        <v>1</v>
      </c>
      <c s="14"/>
      <c s="13">
        <f>ROUND((H18*G18),2)</f>
      </c>
      <c r="O18">
        <f>rekapitulace!H8</f>
      </c>
      <c>
        <f>O18/100*I18</f>
      </c>
    </row>
    <row r="19" spans="5:5" ht="25.5">
      <c r="E19" s="15" t="s">
        <v>50</v>
      </c>
    </row>
    <row r="20" spans="5:5" ht="280.5">
      <c r="E20" s="15" t="s">
        <v>63</v>
      </c>
    </row>
    <row r="21" spans="1:16" ht="12.75">
      <c r="A21" s="7">
        <v>4</v>
      </c>
      <c s="7" t="s">
        <v>46</v>
      </c>
      <c s="7" t="s">
        <v>3400</v>
      </c>
      <c s="7" t="s">
        <v>58</v>
      </c>
      <c s="7" t="s">
        <v>3401</v>
      </c>
      <c s="7" t="s">
        <v>73</v>
      </c>
      <c s="10">
        <v>1</v>
      </c>
      <c s="14"/>
      <c s="13">
        <f>ROUND((H21*G21),2)</f>
      </c>
      <c r="O21">
        <f>rekapitulace!H8</f>
      </c>
      <c>
        <f>O21/100*I21</f>
      </c>
    </row>
    <row r="22" spans="5:5" ht="25.5">
      <c r="E22" s="15" t="s">
        <v>50</v>
      </c>
    </row>
    <row r="23" spans="5:5" ht="114.75">
      <c r="E23" s="15" t="s">
        <v>60</v>
      </c>
    </row>
    <row r="24" spans="1:16" ht="12.75">
      <c r="A24" s="7">
        <v>5</v>
      </c>
      <c s="7" t="s">
        <v>46</v>
      </c>
      <c s="7" t="s">
        <v>3402</v>
      </c>
      <c s="7" t="s">
        <v>58</v>
      </c>
      <c s="7" t="s">
        <v>3460</v>
      </c>
      <c s="7" t="s">
        <v>49</v>
      </c>
      <c s="10">
        <v>1</v>
      </c>
      <c s="14"/>
      <c s="13">
        <f>ROUND((H24*G24),2)</f>
      </c>
      <c r="O24">
        <f>rekapitulace!H8</f>
      </c>
      <c>
        <f>O24/100*I24</f>
      </c>
    </row>
    <row r="25" spans="5:5" ht="25.5">
      <c r="E25" s="15" t="s">
        <v>50</v>
      </c>
    </row>
    <row r="26" spans="5:5" ht="114.75">
      <c r="E26" s="15" t="s">
        <v>3404</v>
      </c>
    </row>
    <row r="27" spans="1:16" ht="12.75" customHeight="1">
      <c r="A27" s="16"/>
      <c s="16"/>
      <c s="16" t="s">
        <v>45</v>
      </c>
      <c s="16"/>
      <c s="16" t="s">
        <v>44</v>
      </c>
      <c s="16"/>
      <c s="16"/>
      <c s="16"/>
      <c s="16">
        <f>SUM(I12:I26)</f>
      </c>
      <c r="P27">
        <f>ROUND(SUM(P12:P26),2)</f>
      </c>
    </row>
    <row r="29" spans="1:9" ht="12.75" customHeight="1">
      <c r="A29" s="9"/>
      <c s="9"/>
      <c s="9" t="s">
        <v>25</v>
      </c>
      <c s="9"/>
      <c s="9" t="s">
        <v>114</v>
      </c>
      <c s="9"/>
      <c s="11"/>
      <c s="9"/>
      <c s="11"/>
    </row>
    <row r="30" spans="1:16" ht="12.75">
      <c r="A30" s="7">
        <v>6</v>
      </c>
      <c s="7" t="s">
        <v>46</v>
      </c>
      <c s="7" t="s">
        <v>289</v>
      </c>
      <c s="7" t="s">
        <v>58</v>
      </c>
      <c s="7" t="s">
        <v>3407</v>
      </c>
      <c s="7" t="s">
        <v>130</v>
      </c>
      <c s="10">
        <v>52.518</v>
      </c>
      <c s="14"/>
      <c s="13">
        <f>ROUND((H30*G30),2)</f>
      </c>
      <c r="O30">
        <f>rekapitulace!H8</f>
      </c>
      <c>
        <f>O30/100*I30</f>
      </c>
    </row>
    <row r="31" spans="5:5" ht="409.5">
      <c r="E31" s="15" t="s">
        <v>3522</v>
      </c>
    </row>
    <row r="32" spans="5:5" ht="409.5">
      <c r="E32" s="15" t="s">
        <v>176</v>
      </c>
    </row>
    <row r="33" spans="1:16" ht="12.75">
      <c r="A33" s="7">
        <v>7</v>
      </c>
      <c s="7" t="s">
        <v>46</v>
      </c>
      <c s="7" t="s">
        <v>3408</v>
      </c>
      <c s="7" t="s">
        <v>58</v>
      </c>
      <c s="7" t="s">
        <v>3409</v>
      </c>
      <c s="7" t="s">
        <v>130</v>
      </c>
      <c s="10">
        <v>31.697</v>
      </c>
      <c s="14"/>
      <c s="13">
        <f>ROUND((H33*G33),2)</f>
      </c>
      <c r="O33">
        <f>rekapitulace!H8</f>
      </c>
      <c>
        <f>O33/100*I33</f>
      </c>
    </row>
    <row r="34" spans="5:5" ht="408">
      <c r="E34" s="15" t="s">
        <v>3523</v>
      </c>
    </row>
    <row r="35" spans="5:5" ht="409.5">
      <c r="E35" s="15" t="s">
        <v>176</v>
      </c>
    </row>
    <row r="36" spans="1:16" ht="12.75">
      <c r="A36" s="7">
        <v>8</v>
      </c>
      <c s="7" t="s">
        <v>46</v>
      </c>
      <c s="7" t="s">
        <v>183</v>
      </c>
      <c s="7" t="s">
        <v>58</v>
      </c>
      <c s="7" t="s">
        <v>184</v>
      </c>
      <c s="7" t="s">
        <v>130</v>
      </c>
      <c s="10">
        <v>31.697</v>
      </c>
      <c s="14"/>
      <c s="13">
        <f>ROUND((H36*G36),2)</f>
      </c>
      <c r="O36">
        <f>rekapitulace!H8</f>
      </c>
      <c>
        <f>O36/100*I36</f>
      </c>
    </row>
    <row r="37" spans="5:5" ht="408">
      <c r="E37" s="15" t="s">
        <v>3523</v>
      </c>
    </row>
    <row r="38" spans="5:5" ht="409.5">
      <c r="E38" s="15" t="s">
        <v>186</v>
      </c>
    </row>
    <row r="39" spans="1:16" ht="12.75">
      <c r="A39" s="7">
        <v>9</v>
      </c>
      <c s="7" t="s">
        <v>46</v>
      </c>
      <c s="7" t="s">
        <v>793</v>
      </c>
      <c s="7" t="s">
        <v>58</v>
      </c>
      <c s="7" t="s">
        <v>3411</v>
      </c>
      <c s="7" t="s">
        <v>130</v>
      </c>
      <c s="10">
        <v>29.366</v>
      </c>
      <c s="14"/>
      <c s="13">
        <f>ROUND((H39*G39),2)</f>
      </c>
      <c r="O39">
        <f>rekapitulace!H8</f>
      </c>
      <c>
        <f>O39/100*I39</f>
      </c>
    </row>
    <row r="40" spans="5:5" ht="255">
      <c r="E40" s="15" t="s">
        <v>3524</v>
      </c>
    </row>
    <row r="41" spans="5:5" ht="409.5">
      <c r="E41" s="15" t="s">
        <v>1112</v>
      </c>
    </row>
    <row r="42" spans="1:16" ht="12.75">
      <c r="A42" s="7">
        <v>10</v>
      </c>
      <c s="7" t="s">
        <v>46</v>
      </c>
      <c s="7" t="s">
        <v>272</v>
      </c>
      <c s="7" t="s">
        <v>58</v>
      </c>
      <c s="7" t="s">
        <v>3413</v>
      </c>
      <c s="7" t="s">
        <v>130</v>
      </c>
      <c s="10">
        <v>11.148</v>
      </c>
      <c s="14"/>
      <c s="13">
        <f>ROUND((H42*G42),2)</f>
      </c>
      <c r="O42">
        <f>rekapitulace!H8</f>
      </c>
      <c>
        <f>O42/100*I42</f>
      </c>
    </row>
    <row r="43" spans="5:5" ht="409.5">
      <c r="E43" s="15" t="s">
        <v>3525</v>
      </c>
    </row>
    <row r="44" spans="5:5" ht="409.5">
      <c r="E44" s="15" t="s">
        <v>275</v>
      </c>
    </row>
    <row r="45" spans="1:16" ht="12.75" customHeight="1">
      <c r="A45" s="16"/>
      <c s="16"/>
      <c s="16" t="s">
        <v>25</v>
      </c>
      <c s="16"/>
      <c s="16" t="s">
        <v>114</v>
      </c>
      <c s="16"/>
      <c s="16"/>
      <c s="16"/>
      <c s="16">
        <f>SUM(I30:I44)</f>
      </c>
      <c r="P45">
        <f>ROUND(SUM(P30:P44),2)</f>
      </c>
    </row>
    <row r="47" spans="1:9" ht="12.75" customHeight="1">
      <c r="A47" s="9"/>
      <c s="9"/>
      <c s="9" t="s">
        <v>36</v>
      </c>
      <c s="9"/>
      <c s="9" t="s">
        <v>241</v>
      </c>
      <c s="9"/>
      <c s="11"/>
      <c s="9"/>
      <c s="11"/>
    </row>
    <row r="48" spans="1:16" ht="12.75">
      <c r="A48" s="7">
        <v>11</v>
      </c>
      <c s="7" t="s">
        <v>46</v>
      </c>
      <c s="7" t="s">
        <v>2479</v>
      </c>
      <c s="7" t="s">
        <v>58</v>
      </c>
      <c s="7" t="s">
        <v>3415</v>
      </c>
      <c s="7" t="s">
        <v>130</v>
      </c>
      <c s="10">
        <v>11.979</v>
      </c>
      <c s="14"/>
      <c s="13">
        <f>ROUND((H48*G48),2)</f>
      </c>
      <c r="O48">
        <f>rekapitulace!H8</f>
      </c>
      <c>
        <f>O48/100*I48</f>
      </c>
    </row>
    <row r="49" spans="5:5" ht="409.5">
      <c r="E49" s="15" t="s">
        <v>3526</v>
      </c>
    </row>
    <row r="50" spans="5:5" ht="409.5">
      <c r="E50" s="15" t="s">
        <v>2322</v>
      </c>
    </row>
    <row r="51" spans="1:16" ht="12.75" customHeight="1">
      <c r="A51" s="16"/>
      <c s="16"/>
      <c s="16" t="s">
        <v>36</v>
      </c>
      <c s="16"/>
      <c s="16" t="s">
        <v>241</v>
      </c>
      <c s="16"/>
      <c s="16"/>
      <c s="16"/>
      <c s="16">
        <f>SUM(I48:I50)</f>
      </c>
      <c r="P51">
        <f>ROUND(SUM(P48:P50),2)</f>
      </c>
    </row>
    <row r="53" spans="1:9" ht="12.75" customHeight="1">
      <c r="A53" s="9"/>
      <c s="9"/>
      <c s="9" t="s">
        <v>41</v>
      </c>
      <c s="9"/>
      <c s="9" t="s">
        <v>276</v>
      </c>
      <c s="9"/>
      <c s="11"/>
      <c s="9"/>
      <c s="11"/>
    </row>
    <row r="54" spans="1:16" ht="12.75">
      <c r="A54" s="7">
        <v>12</v>
      </c>
      <c s="7" t="s">
        <v>46</v>
      </c>
      <c s="7" t="s">
        <v>3466</v>
      </c>
      <c s="7" t="s">
        <v>58</v>
      </c>
      <c s="7" t="s">
        <v>3467</v>
      </c>
      <c s="7" t="s">
        <v>207</v>
      </c>
      <c s="10">
        <v>126</v>
      </c>
      <c s="14"/>
      <c s="13">
        <f>ROUND((H54*G54),2)</f>
      </c>
      <c r="O54">
        <f>rekapitulace!H8</f>
      </c>
      <c>
        <f>O54/100*I54</f>
      </c>
    </row>
    <row r="55" spans="5:5" ht="229.5">
      <c r="E55" s="15" t="s">
        <v>3527</v>
      </c>
    </row>
    <row r="56" spans="5:5" ht="409.5">
      <c r="E56" s="15" t="s">
        <v>3419</v>
      </c>
    </row>
    <row r="57" spans="1:16" ht="12.75">
      <c r="A57" s="7">
        <v>13</v>
      </c>
      <c s="7" t="s">
        <v>46</v>
      </c>
      <c s="7" t="s">
        <v>3420</v>
      </c>
      <c s="7" t="s">
        <v>58</v>
      </c>
      <c s="7" t="s">
        <v>3421</v>
      </c>
      <c s="7" t="s">
        <v>207</v>
      </c>
      <c s="10">
        <v>201.808</v>
      </c>
      <c s="14"/>
      <c s="13">
        <f>ROUND((H57*G57),2)</f>
      </c>
      <c r="O57">
        <f>rekapitulace!H8</f>
      </c>
      <c>
        <f>O57/100*I57</f>
      </c>
    </row>
    <row r="58" spans="5:5" ht="242.25">
      <c r="E58" s="15" t="s">
        <v>3528</v>
      </c>
    </row>
    <row r="59" spans="5:5" ht="409.5">
      <c r="E59" s="15" t="s">
        <v>3423</v>
      </c>
    </row>
    <row r="60" spans="1:16" ht="12.75">
      <c r="A60" s="7">
        <v>14</v>
      </c>
      <c s="7" t="s">
        <v>46</v>
      </c>
      <c s="7" t="s">
        <v>3424</v>
      </c>
      <c s="7" t="s">
        <v>58</v>
      </c>
      <c s="7" t="s">
        <v>3425</v>
      </c>
      <c s="7" t="s">
        <v>207</v>
      </c>
      <c s="10">
        <v>140</v>
      </c>
      <c s="14"/>
      <c s="13">
        <f>ROUND((H60*G60),2)</f>
      </c>
      <c r="O60">
        <f>rekapitulace!H8</f>
      </c>
      <c>
        <f>O60/100*I60</f>
      </c>
    </row>
    <row r="61" spans="5:5" ht="409.5">
      <c r="E61" s="15" t="s">
        <v>3529</v>
      </c>
    </row>
    <row r="62" spans="5:5" ht="409.5">
      <c r="E62" s="15" t="s">
        <v>3423</v>
      </c>
    </row>
    <row r="63" spans="1:16" ht="12.75">
      <c r="A63" s="7">
        <v>15</v>
      </c>
      <c s="7" t="s">
        <v>46</v>
      </c>
      <c s="7" t="s">
        <v>3471</v>
      </c>
      <c s="7" t="s">
        <v>58</v>
      </c>
      <c s="7" t="s">
        <v>3472</v>
      </c>
      <c s="7" t="s">
        <v>207</v>
      </c>
      <c s="10">
        <v>229.727</v>
      </c>
      <c s="14"/>
      <c s="13">
        <f>ROUND((H63*G63),2)</f>
      </c>
      <c r="O63">
        <f>rekapitulace!H8</f>
      </c>
      <c>
        <f>O63/100*I63</f>
      </c>
    </row>
    <row r="64" spans="5:5" ht="344.25">
      <c r="E64" s="15" t="s">
        <v>3530</v>
      </c>
    </row>
    <row r="65" spans="5:5" ht="409.5">
      <c r="E65" s="15" t="s">
        <v>3474</v>
      </c>
    </row>
    <row r="66" spans="1:16" ht="12.75">
      <c r="A66" s="7">
        <v>16</v>
      </c>
      <c s="7" t="s">
        <v>46</v>
      </c>
      <c s="7" t="s">
        <v>3482</v>
      </c>
      <c s="7" t="s">
        <v>58</v>
      </c>
      <c s="7" t="s">
        <v>3483</v>
      </c>
      <c s="7" t="s">
        <v>207</v>
      </c>
      <c s="10">
        <v>249.891</v>
      </c>
      <c s="14"/>
      <c s="13">
        <f>ROUND((H66*G66),2)</f>
      </c>
      <c r="O66">
        <f>rekapitulace!H8</f>
      </c>
      <c>
        <f>O66/100*I66</f>
      </c>
    </row>
    <row r="67" spans="5:5" ht="357">
      <c r="E67" s="15" t="s">
        <v>3531</v>
      </c>
    </row>
    <row r="68" spans="5:5" ht="382.5">
      <c r="E68" s="15" t="s">
        <v>3447</v>
      </c>
    </row>
    <row r="69" spans="1:16" ht="12.75">
      <c r="A69" s="7">
        <v>17</v>
      </c>
      <c s="7" t="s">
        <v>46</v>
      </c>
      <c s="7" t="s">
        <v>3484</v>
      </c>
      <c s="7" t="s">
        <v>58</v>
      </c>
      <c s="7" t="s">
        <v>3485</v>
      </c>
      <c s="7" t="s">
        <v>73</v>
      </c>
      <c s="10">
        <v>10</v>
      </c>
      <c s="14"/>
      <c s="13">
        <f>ROUND((H69*G69),2)</f>
      </c>
      <c r="O69">
        <f>rekapitulace!H8</f>
      </c>
      <c>
        <f>O69/100*I69</f>
      </c>
    </row>
    <row r="70" spans="5:5" ht="369.75">
      <c r="E70" s="15" t="s">
        <v>3433</v>
      </c>
    </row>
    <row r="71" spans="1:16" ht="12.75">
      <c r="A71" s="7">
        <v>18</v>
      </c>
      <c s="7" t="s">
        <v>46</v>
      </c>
      <c s="7" t="s">
        <v>3493</v>
      </c>
      <c s="7" t="s">
        <v>58</v>
      </c>
      <c s="7" t="s">
        <v>3532</v>
      </c>
      <c s="7" t="s">
        <v>73</v>
      </c>
      <c s="10">
        <v>4</v>
      </c>
      <c s="14"/>
      <c s="13">
        <f>ROUND((H71*G71),2)</f>
      </c>
      <c r="O71">
        <f>rekapitulace!H8</f>
      </c>
      <c>
        <f>O71/100*I71</f>
      </c>
    </row>
    <row r="72" spans="5:5" ht="409.5">
      <c r="E72" s="15" t="s">
        <v>3495</v>
      </c>
    </row>
    <row r="73" spans="1:16" ht="12.75">
      <c r="A73" s="7">
        <v>19</v>
      </c>
      <c s="7" t="s">
        <v>46</v>
      </c>
      <c s="7" t="s">
        <v>3499</v>
      </c>
      <c s="7" t="s">
        <v>58</v>
      </c>
      <c s="7" t="s">
        <v>3500</v>
      </c>
      <c s="7" t="s">
        <v>73</v>
      </c>
      <c s="10">
        <v>4</v>
      </c>
      <c s="14"/>
      <c s="13">
        <f>ROUND((H73*G73),2)</f>
      </c>
      <c r="O73">
        <f>rekapitulace!H8</f>
      </c>
      <c>
        <f>O73/100*I73</f>
      </c>
    </row>
    <row r="74" spans="5:5" ht="331.5">
      <c r="E74" s="15" t="s">
        <v>3501</v>
      </c>
    </row>
    <row r="75" spans="1:16" ht="12.75">
      <c r="A75" s="7">
        <v>20</v>
      </c>
      <c s="7" t="s">
        <v>46</v>
      </c>
      <c s="7" t="s">
        <v>3502</v>
      </c>
      <c s="7" t="s">
        <v>58</v>
      </c>
      <c s="7" t="s">
        <v>3503</v>
      </c>
      <c s="7" t="s">
        <v>73</v>
      </c>
      <c s="10">
        <v>4</v>
      </c>
      <c s="14"/>
      <c s="13">
        <f>ROUND((H75*G75),2)</f>
      </c>
      <c r="O75">
        <f>rekapitulace!H8</f>
      </c>
      <c>
        <f>O75/100*I75</f>
      </c>
    </row>
    <row r="76" spans="5:5" ht="357">
      <c r="E76" s="15" t="s">
        <v>3504</v>
      </c>
    </row>
    <row r="77" spans="1:16" ht="12.75">
      <c r="A77" s="7">
        <v>21</v>
      </c>
      <c s="7" t="s">
        <v>46</v>
      </c>
      <c s="7" t="s">
        <v>3512</v>
      </c>
      <c s="7" t="s">
        <v>58</v>
      </c>
      <c s="7" t="s">
        <v>3513</v>
      </c>
      <c s="7" t="s">
        <v>73</v>
      </c>
      <c s="10">
        <v>4</v>
      </c>
      <c s="14"/>
      <c s="13">
        <f>ROUND((H77*G77),2)</f>
      </c>
      <c r="O77">
        <f>rekapitulace!H8</f>
      </c>
      <c>
        <f>O77/100*I77</f>
      </c>
    </row>
    <row r="78" spans="5:5" ht="357">
      <c r="E78" s="15" t="s">
        <v>3511</v>
      </c>
    </row>
    <row r="79" spans="1:16" ht="12.75">
      <c r="A79" s="7">
        <v>22</v>
      </c>
      <c s="7" t="s">
        <v>46</v>
      </c>
      <c s="7" t="s">
        <v>3533</v>
      </c>
      <c s="7" t="s">
        <v>58</v>
      </c>
      <c s="7" t="s">
        <v>3534</v>
      </c>
      <c s="7" t="s">
        <v>73</v>
      </c>
      <c s="10">
        <v>1</v>
      </c>
      <c s="14"/>
      <c s="13">
        <f>ROUND((H79*G79),2)</f>
      </c>
      <c r="O79">
        <f>rekapitulace!H8</f>
      </c>
      <c>
        <f>O79/100*I79</f>
      </c>
    </row>
    <row r="80" spans="5:5" ht="409.5">
      <c r="E80" s="15" t="s">
        <v>3535</v>
      </c>
    </row>
    <row r="81" spans="1:16" ht="12.75">
      <c r="A81" s="7">
        <v>23</v>
      </c>
      <c s="7" t="s">
        <v>46</v>
      </c>
      <c s="7" t="s">
        <v>3536</v>
      </c>
      <c s="7" t="s">
        <v>58</v>
      </c>
      <c s="7" t="s">
        <v>3537</v>
      </c>
      <c s="7" t="s">
        <v>73</v>
      </c>
      <c s="10">
        <v>3</v>
      </c>
      <c s="14"/>
      <c s="13">
        <f>ROUND((H81*G81),2)</f>
      </c>
      <c r="O81">
        <f>rekapitulace!H8</f>
      </c>
      <c>
        <f>O81/100*I81</f>
      </c>
    </row>
    <row r="82" spans="5:5" ht="306">
      <c r="E82" s="15" t="s">
        <v>3538</v>
      </c>
    </row>
    <row r="83" spans="1:16" ht="12.75" customHeight="1">
      <c r="A83" s="16"/>
      <c s="16"/>
      <c s="16" t="s">
        <v>41</v>
      </c>
      <c s="16"/>
      <c s="16" t="s">
        <v>276</v>
      </c>
      <c s="16"/>
      <c s="16"/>
      <c s="16"/>
      <c s="16">
        <f>SUM(I54:I82)</f>
      </c>
      <c r="P83">
        <f>ROUND(SUM(P54:P82),2)</f>
      </c>
    </row>
    <row r="85" spans="1:16" ht="12.75" customHeight="1">
      <c r="A85" s="16"/>
      <c s="16"/>
      <c s="16"/>
      <c s="16"/>
      <c s="16" t="s">
        <v>105</v>
      </c>
      <c s="16"/>
      <c s="16"/>
      <c s="16"/>
      <c s="16">
        <f>+I27+I45+I51+I83</f>
      </c>
      <c r="P85">
        <f>+P27+P45+P51+P83</f>
      </c>
    </row>
    <row r="87" spans="1:9" ht="12.75" customHeight="1">
      <c r="A87" s="9" t="s">
        <v>106</v>
      </c>
      <c s="9"/>
      <c s="9"/>
      <c s="9"/>
      <c s="9"/>
      <c s="9"/>
      <c s="9"/>
      <c s="9"/>
      <c s="9"/>
    </row>
    <row r="88" spans="1:9" ht="12.75" customHeight="1">
      <c r="A88" s="9"/>
      <c s="9"/>
      <c s="9"/>
      <c s="9"/>
      <c s="9" t="s">
        <v>107</v>
      </c>
      <c s="9"/>
      <c s="9"/>
      <c s="9"/>
      <c s="9"/>
    </row>
    <row r="89" spans="1:16" ht="12.75" customHeight="1">
      <c r="A89" s="16"/>
      <c s="16"/>
      <c s="16"/>
      <c s="16"/>
      <c s="16" t="s">
        <v>108</v>
      </c>
      <c s="16"/>
      <c s="16"/>
      <c s="16"/>
      <c s="16">
        <v>0</v>
      </c>
      <c r="P89">
        <v>0</v>
      </c>
    </row>
    <row r="90" spans="1:9" ht="12.75" customHeight="1">
      <c r="A90" s="16"/>
      <c s="16"/>
      <c s="16"/>
      <c s="16"/>
      <c s="16" t="s">
        <v>109</v>
      </c>
      <c s="16"/>
      <c s="16"/>
      <c s="16"/>
      <c s="16"/>
    </row>
    <row r="91" spans="1:16" ht="12.75" customHeight="1">
      <c r="A91" s="16"/>
      <c s="16"/>
      <c s="16"/>
      <c s="16"/>
      <c s="16" t="s">
        <v>110</v>
      </c>
      <c s="16"/>
      <c s="16"/>
      <c s="16"/>
      <c s="16">
        <v>0</v>
      </c>
      <c r="P91">
        <v>0</v>
      </c>
    </row>
    <row r="92" spans="1:16" ht="12.75" customHeight="1">
      <c r="A92" s="16"/>
      <c s="16"/>
      <c s="16"/>
      <c s="16"/>
      <c s="16" t="s">
        <v>111</v>
      </c>
      <c s="16"/>
      <c s="16"/>
      <c s="16"/>
      <c s="16">
        <f>I89+I91</f>
      </c>
      <c r="P92">
        <f>P89+P91</f>
      </c>
    </row>
    <row r="94" spans="1:16" ht="12.75" customHeight="1">
      <c r="A94" s="16"/>
      <c s="16"/>
      <c s="16"/>
      <c s="16"/>
      <c s="16" t="s">
        <v>111</v>
      </c>
      <c s="16"/>
      <c s="16"/>
      <c s="16"/>
      <c s="16">
        <f>I85+I92</f>
      </c>
      <c r="P94">
        <f>P85+P92</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71.xml><?xml version="1.0" encoding="utf-8"?>
<worksheet xmlns="http://schemas.openxmlformats.org/spreadsheetml/2006/main" xmlns:r="http://schemas.openxmlformats.org/officeDocument/2006/relationships">
  <sheetPr>
    <pageSetUpPr fitToPage="1"/>
  </sheetPr>
  <dimension ref="A1:P95"/>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3539</v>
      </c>
      <c s="5"/>
      <c s="5" t="s">
        <v>3540</v>
      </c>
    </row>
    <row r="6" spans="1:5" ht="12.75" customHeight="1">
      <c r="A6" t="s">
        <v>17</v>
      </c>
      <c r="C6" s="5" t="s">
        <v>3539</v>
      </c>
      <c s="5"/>
      <c s="5" t="s">
        <v>3540</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3541</v>
      </c>
      <c s="9"/>
      <c s="11"/>
      <c s="9"/>
      <c s="11"/>
    </row>
    <row r="12" spans="1:16" ht="12.75">
      <c r="A12" s="7">
        <v>1</v>
      </c>
      <c s="7" t="s">
        <v>46</v>
      </c>
      <c s="7" t="s">
        <v>61</v>
      </c>
      <c s="7" t="s">
        <v>65</v>
      </c>
      <c s="7" t="s">
        <v>3542</v>
      </c>
      <c s="7" t="s">
        <v>3543</v>
      </c>
      <c s="10">
        <v>6</v>
      </c>
      <c s="14"/>
      <c s="13">
        <f>ROUND((H12*G12),2)</f>
      </c>
      <c r="O12">
        <f>rekapitulace!H8</f>
      </c>
      <c>
        <f>O12/100*I12</f>
      </c>
    </row>
    <row r="13" spans="5:5" ht="25.5">
      <c r="E13" s="15" t="s">
        <v>1346</v>
      </c>
    </row>
    <row r="14" spans="5:5" ht="280.5">
      <c r="E14" s="15" t="s">
        <v>63</v>
      </c>
    </row>
    <row r="15" spans="1:16" ht="12.75">
      <c r="A15" s="7">
        <v>2</v>
      </c>
      <c s="7" t="s">
        <v>46</v>
      </c>
      <c s="7" t="s">
        <v>61</v>
      </c>
      <c s="7" t="s">
        <v>67</v>
      </c>
      <c s="7" t="s">
        <v>3544</v>
      </c>
      <c s="7" t="s">
        <v>3543</v>
      </c>
      <c s="10">
        <v>6</v>
      </c>
      <c s="14"/>
      <c s="13">
        <f>ROUND((H15*G15),2)</f>
      </c>
      <c r="O15">
        <f>rekapitulace!H8</f>
      </c>
      <c>
        <f>O15/100*I15</f>
      </c>
    </row>
    <row r="16" spans="5:5" ht="25.5">
      <c r="E16" s="15" t="s">
        <v>1346</v>
      </c>
    </row>
    <row r="17" spans="5:5" ht="280.5">
      <c r="E17" s="15" t="s">
        <v>63</v>
      </c>
    </row>
    <row r="18" spans="1:16" ht="12.75">
      <c r="A18" s="7">
        <v>3</v>
      </c>
      <c s="7" t="s">
        <v>46</v>
      </c>
      <c s="7" t="s">
        <v>64</v>
      </c>
      <c s="7" t="s">
        <v>58</v>
      </c>
      <c s="7" t="s">
        <v>3545</v>
      </c>
      <c s="7" t="s">
        <v>3543</v>
      </c>
      <c s="10">
        <v>6</v>
      </c>
      <c s="14"/>
      <c s="13">
        <f>ROUND((H18*G18),2)</f>
      </c>
      <c r="O18">
        <f>rekapitulace!H8</f>
      </c>
      <c>
        <f>O18/100*I18</f>
      </c>
    </row>
    <row r="19" spans="5:5" ht="25.5">
      <c r="E19" s="15" t="s">
        <v>1346</v>
      </c>
    </row>
    <row r="20" spans="5:5" ht="114.75">
      <c r="E20" s="15" t="s">
        <v>60</v>
      </c>
    </row>
    <row r="21" spans="1:16" ht="12.75">
      <c r="A21" s="7">
        <v>4</v>
      </c>
      <c s="7" t="s">
        <v>46</v>
      </c>
      <c s="7" t="s">
        <v>79</v>
      </c>
      <c s="7" t="s">
        <v>3546</v>
      </c>
      <c s="7" t="s">
        <v>3547</v>
      </c>
      <c s="7" t="s">
        <v>49</v>
      </c>
      <c s="10">
        <v>1</v>
      </c>
      <c s="14"/>
      <c s="13">
        <f>ROUND((H21*G21),2)</f>
      </c>
      <c r="O21">
        <f>rekapitulace!H8</f>
      </c>
      <c>
        <f>O21/100*I21</f>
      </c>
    </row>
    <row r="22" spans="5:5" ht="25.5">
      <c r="E22" s="15" t="s">
        <v>50</v>
      </c>
    </row>
    <row r="23" spans="5:5" ht="114.75">
      <c r="E23" s="15" t="s">
        <v>60</v>
      </c>
    </row>
    <row r="24" spans="1:16" ht="12.75">
      <c r="A24" s="7">
        <v>5</v>
      </c>
      <c s="7" t="s">
        <v>46</v>
      </c>
      <c s="7" t="s">
        <v>79</v>
      </c>
      <c s="7" t="s">
        <v>3548</v>
      </c>
      <c s="7" t="s">
        <v>3549</v>
      </c>
      <c s="7" t="s">
        <v>49</v>
      </c>
      <c s="10">
        <v>1</v>
      </c>
      <c s="14"/>
      <c s="13">
        <f>ROUND((H24*G24),2)</f>
      </c>
      <c r="O24">
        <f>rekapitulace!H8</f>
      </c>
      <c>
        <f>O24/100*I24</f>
      </c>
    </row>
    <row r="25" spans="5:5" ht="25.5">
      <c r="E25" s="15" t="s">
        <v>50</v>
      </c>
    </row>
    <row r="26" spans="5:5" ht="114.75">
      <c r="E26" s="15" t="s">
        <v>60</v>
      </c>
    </row>
    <row r="27" spans="1:16" ht="12.75">
      <c r="A27" s="7">
        <v>6</v>
      </c>
      <c s="7" t="s">
        <v>46</v>
      </c>
      <c s="7" t="s">
        <v>3402</v>
      </c>
      <c s="7" t="s">
        <v>86</v>
      </c>
      <c s="7" t="s">
        <v>3550</v>
      </c>
      <c s="7" t="s">
        <v>741</v>
      </c>
      <c s="10">
        <v>16</v>
      </c>
      <c s="14"/>
      <c s="13">
        <f>ROUND((H27*G27),2)</f>
      </c>
      <c r="O27">
        <f>rekapitulace!H8</f>
      </c>
      <c>
        <f>O27/100*I27</f>
      </c>
    </row>
    <row r="28" spans="5:5" ht="25.5">
      <c r="E28" s="15" t="s">
        <v>1584</v>
      </c>
    </row>
    <row r="29" spans="5:5" ht="114.75">
      <c r="E29" s="15" t="s">
        <v>3404</v>
      </c>
    </row>
    <row r="30" spans="1:16" ht="12.75" customHeight="1">
      <c r="A30" s="16"/>
      <c s="16"/>
      <c s="16" t="s">
        <v>45</v>
      </c>
      <c s="16"/>
      <c s="16" t="s">
        <v>3541</v>
      </c>
      <c s="16"/>
      <c s="16"/>
      <c s="16"/>
      <c s="16">
        <f>SUM(I12:I29)</f>
      </c>
      <c r="P30">
        <f>ROUND(SUM(P12:P29),2)</f>
      </c>
    </row>
    <row r="32" spans="1:9" ht="12.75" customHeight="1">
      <c r="A32" s="9"/>
      <c s="9"/>
      <c s="9" t="s">
        <v>25</v>
      </c>
      <c s="9"/>
      <c s="9" t="s">
        <v>114</v>
      </c>
      <c s="9"/>
      <c s="11"/>
      <c s="9"/>
      <c s="11"/>
    </row>
    <row r="33" spans="1:16" ht="12.75">
      <c r="A33" s="7">
        <v>7</v>
      </c>
      <c s="7" t="s">
        <v>46</v>
      </c>
      <c s="7" t="s">
        <v>289</v>
      </c>
      <c s="7" t="s">
        <v>58</v>
      </c>
      <c s="7" t="s">
        <v>3551</v>
      </c>
      <c s="7" t="s">
        <v>130</v>
      </c>
      <c s="10">
        <v>178.24</v>
      </c>
      <c s="14"/>
      <c s="13">
        <f>ROUND((H33*G33),2)</f>
      </c>
      <c r="O33">
        <f>rekapitulace!H8</f>
      </c>
      <c>
        <f>O33/100*I33</f>
      </c>
    </row>
    <row r="34" spans="5:5" ht="178.5">
      <c r="E34" s="15" t="s">
        <v>3552</v>
      </c>
    </row>
    <row r="35" spans="5:5" ht="409.5">
      <c r="E35" s="15" t="s">
        <v>176</v>
      </c>
    </row>
    <row r="36" spans="1:16" ht="12.75">
      <c r="A36" s="7">
        <v>8</v>
      </c>
      <c s="7" t="s">
        <v>46</v>
      </c>
      <c s="7" t="s">
        <v>146</v>
      </c>
      <c s="7" t="s">
        <v>3546</v>
      </c>
      <c s="7" t="s">
        <v>3553</v>
      </c>
      <c s="7" t="s">
        <v>130</v>
      </c>
      <c s="10">
        <v>44.56</v>
      </c>
      <c s="14"/>
      <c s="13">
        <f>ROUND((H36*G36),2)</f>
      </c>
      <c r="O36">
        <f>rekapitulace!H8</f>
      </c>
      <c>
        <f>O36/100*I36</f>
      </c>
    </row>
    <row r="37" spans="5:5" ht="178.5">
      <c r="E37" s="15" t="s">
        <v>3554</v>
      </c>
    </row>
    <row r="38" spans="5:5" ht="409.5">
      <c r="E38" s="15" t="s">
        <v>149</v>
      </c>
    </row>
    <row r="39" spans="1:16" ht="12.75">
      <c r="A39" s="7">
        <v>9</v>
      </c>
      <c s="7" t="s">
        <v>46</v>
      </c>
      <c s="7" t="s">
        <v>183</v>
      </c>
      <c s="7" t="s">
        <v>58</v>
      </c>
      <c s="7" t="s">
        <v>3555</v>
      </c>
      <c s="7" t="s">
        <v>130</v>
      </c>
      <c s="10">
        <v>133.68</v>
      </c>
      <c s="14"/>
      <c s="13">
        <f>ROUND((H39*G39),2)</f>
      </c>
      <c r="O39">
        <f>rekapitulace!H8</f>
      </c>
      <c>
        <f>O39/100*I39</f>
      </c>
    </row>
    <row r="40" spans="5:5" ht="178.5">
      <c r="E40" s="15" t="s">
        <v>3556</v>
      </c>
    </row>
    <row r="41" spans="5:5" ht="409.5">
      <c r="E41" s="15" t="s">
        <v>186</v>
      </c>
    </row>
    <row r="42" spans="1:16" ht="12.75" customHeight="1">
      <c r="A42" s="16"/>
      <c s="16"/>
      <c s="16" t="s">
        <v>25</v>
      </c>
      <c s="16"/>
      <c s="16" t="s">
        <v>114</v>
      </c>
      <c s="16"/>
      <c s="16"/>
      <c s="16"/>
      <c s="16">
        <f>SUM(I33:I41)</f>
      </c>
      <c r="P42">
        <f>ROUND(SUM(P33:P41),2)</f>
      </c>
    </row>
    <row r="44" spans="1:9" ht="12.75" customHeight="1">
      <c r="A44" s="9"/>
      <c s="9"/>
      <c s="9" t="s">
        <v>38</v>
      </c>
      <c s="9"/>
      <c s="9" t="s">
        <v>192</v>
      </c>
      <c s="9"/>
      <c s="11"/>
      <c s="9"/>
      <c s="11"/>
    </row>
    <row r="45" spans="1:16" ht="12.75">
      <c r="A45" s="7">
        <v>10</v>
      </c>
      <c s="7" t="s">
        <v>46</v>
      </c>
      <c s="7" t="s">
        <v>488</v>
      </c>
      <c s="7" t="s">
        <v>58</v>
      </c>
      <c s="7" t="s">
        <v>3557</v>
      </c>
      <c s="7" t="s">
        <v>130</v>
      </c>
      <c s="10">
        <v>39.76</v>
      </c>
      <c s="14"/>
      <c s="13">
        <f>ROUND((H45*G45),2)</f>
      </c>
      <c r="O45">
        <f>rekapitulace!H8</f>
      </c>
      <c>
        <f>O45/100*I45</f>
      </c>
    </row>
    <row r="46" spans="5:5" ht="38.25">
      <c r="E46" s="15" t="s">
        <v>3558</v>
      </c>
    </row>
    <row r="47" spans="5:5" ht="306">
      <c r="E47" s="15" t="s">
        <v>463</v>
      </c>
    </row>
    <row r="48" spans="1:16" ht="12.75" customHeight="1">
      <c r="A48" s="16"/>
      <c s="16"/>
      <c s="16" t="s">
        <v>38</v>
      </c>
      <c s="16"/>
      <c s="16" t="s">
        <v>192</v>
      </c>
      <c s="16"/>
      <c s="16"/>
      <c s="16"/>
      <c s="16">
        <f>SUM(I45:I47)</f>
      </c>
      <c r="P48">
        <f>ROUND(SUM(P45:P47),2)</f>
      </c>
    </row>
    <row r="50" spans="1:9" ht="12.75" customHeight="1">
      <c r="A50" s="9"/>
      <c s="9"/>
      <c s="9" t="s">
        <v>41</v>
      </c>
      <c s="9"/>
      <c s="9" t="s">
        <v>3559</v>
      </c>
      <c s="9"/>
      <c s="11"/>
      <c s="9"/>
      <c s="11"/>
    </row>
    <row r="51" spans="1:16" ht="12.75">
      <c r="A51" s="7">
        <v>11</v>
      </c>
      <c s="7" t="s">
        <v>46</v>
      </c>
      <c s="7" t="s">
        <v>3560</v>
      </c>
      <c s="7" t="s">
        <v>58</v>
      </c>
      <c s="7" t="s">
        <v>3561</v>
      </c>
      <c s="7" t="s">
        <v>73</v>
      </c>
      <c s="10">
        <v>15</v>
      </c>
      <c s="14"/>
      <c s="13">
        <f>ROUND((H51*G51),2)</f>
      </c>
      <c r="O51">
        <f>rekapitulace!H8</f>
      </c>
      <c>
        <f>O51/100*I51</f>
      </c>
    </row>
    <row r="52" spans="5:5" ht="25.5">
      <c r="E52" s="15" t="s">
        <v>958</v>
      </c>
    </row>
    <row r="53" spans="5:5" ht="409.5">
      <c r="E53" s="15" t="s">
        <v>3562</v>
      </c>
    </row>
    <row r="54" spans="1:16" ht="12.75">
      <c r="A54" s="7">
        <v>12</v>
      </c>
      <c s="7" t="s">
        <v>46</v>
      </c>
      <c s="7" t="s">
        <v>3420</v>
      </c>
      <c s="7" t="s">
        <v>58</v>
      </c>
      <c s="7" t="s">
        <v>3563</v>
      </c>
      <c s="7" t="s">
        <v>207</v>
      </c>
      <c s="10">
        <v>600</v>
      </c>
      <c s="14"/>
      <c s="13">
        <f>ROUND((H54*G54),2)</f>
      </c>
      <c r="O54">
        <f>rekapitulace!H8</f>
      </c>
      <c>
        <f>O54/100*I54</f>
      </c>
    </row>
    <row r="55" spans="5:5" ht="25.5">
      <c r="E55" s="15" t="s">
        <v>3564</v>
      </c>
    </row>
    <row r="56" spans="5:5" ht="409.5">
      <c r="E56" s="15" t="s">
        <v>3423</v>
      </c>
    </row>
    <row r="57" spans="1:16" ht="12.75">
      <c r="A57" s="7">
        <v>13</v>
      </c>
      <c s="7" t="s">
        <v>46</v>
      </c>
      <c s="7" t="s">
        <v>3424</v>
      </c>
      <c s="7" t="s">
        <v>58</v>
      </c>
      <c s="7" t="s">
        <v>3565</v>
      </c>
      <c s="7" t="s">
        <v>207</v>
      </c>
      <c s="10">
        <v>568</v>
      </c>
      <c s="14"/>
      <c s="13">
        <f>ROUND((H57*G57),2)</f>
      </c>
      <c r="O57">
        <f>rekapitulace!H8</f>
      </c>
      <c>
        <f>O57/100*I57</f>
      </c>
    </row>
    <row r="58" spans="5:5" ht="25.5">
      <c r="E58" s="15" t="s">
        <v>3566</v>
      </c>
    </row>
    <row r="59" spans="5:5" ht="409.5">
      <c r="E59" s="15" t="s">
        <v>3423</v>
      </c>
    </row>
    <row r="60" spans="1:16" ht="12.75">
      <c r="A60" s="7">
        <v>14</v>
      </c>
      <c s="7" t="s">
        <v>46</v>
      </c>
      <c s="7" t="s">
        <v>3471</v>
      </c>
      <c s="7" t="s">
        <v>58</v>
      </c>
      <c s="7" t="s">
        <v>3567</v>
      </c>
      <c s="7" t="s">
        <v>207</v>
      </c>
      <c s="10">
        <v>100</v>
      </c>
      <c s="14"/>
      <c s="13">
        <f>ROUND((H60*G60),2)</f>
      </c>
      <c r="O60">
        <f>rekapitulace!H8</f>
      </c>
      <c>
        <f>O60/100*I60</f>
      </c>
    </row>
    <row r="61" spans="5:5" ht="25.5">
      <c r="E61" s="15" t="s">
        <v>3568</v>
      </c>
    </row>
    <row r="62" spans="5:5" ht="409.5">
      <c r="E62" s="15" t="s">
        <v>3474</v>
      </c>
    </row>
    <row r="63" spans="1:16" ht="12.75">
      <c r="A63" s="7">
        <v>15</v>
      </c>
      <c s="7" t="s">
        <v>46</v>
      </c>
      <c s="7" t="s">
        <v>3448</v>
      </c>
      <c s="7" t="s">
        <v>58</v>
      </c>
      <c s="7" t="s">
        <v>3569</v>
      </c>
      <c s="7" t="s">
        <v>207</v>
      </c>
      <c s="10">
        <v>662</v>
      </c>
      <c s="14"/>
      <c s="13">
        <f>ROUND((H63*G63),2)</f>
      </c>
      <c r="O63">
        <f>rekapitulace!H8</f>
      </c>
      <c>
        <f>O63/100*I63</f>
      </c>
    </row>
    <row r="64" spans="5:5" ht="51">
      <c r="E64" s="15" t="s">
        <v>3570</v>
      </c>
    </row>
    <row r="65" spans="5:5" ht="382.5">
      <c r="E65" s="15" t="s">
        <v>3447</v>
      </c>
    </row>
    <row r="66" spans="1:16" ht="12.75">
      <c r="A66" s="7">
        <v>16</v>
      </c>
      <c s="7" t="s">
        <v>46</v>
      </c>
      <c s="7" t="s">
        <v>3571</v>
      </c>
      <c s="7" t="s">
        <v>58</v>
      </c>
      <c s="7" t="s">
        <v>3572</v>
      </c>
      <c s="7" t="s">
        <v>73</v>
      </c>
      <c s="10">
        <v>6</v>
      </c>
      <c s="14"/>
      <c s="13">
        <f>ROUND((H66*G66),2)</f>
      </c>
      <c r="O66">
        <f>rekapitulace!H8</f>
      </c>
      <c>
        <f>O66/100*I66</f>
      </c>
    </row>
    <row r="67" spans="5:5" ht="25.5">
      <c r="E67" s="15" t="s">
        <v>3573</v>
      </c>
    </row>
    <row r="68" spans="5:5" ht="369.75">
      <c r="E68" s="15" t="s">
        <v>3433</v>
      </c>
    </row>
    <row r="69" spans="1:16" ht="12.75">
      <c r="A69" s="7">
        <v>17</v>
      </c>
      <c s="7" t="s">
        <v>46</v>
      </c>
      <c s="7" t="s">
        <v>3451</v>
      </c>
      <c s="7" t="s">
        <v>58</v>
      </c>
      <c s="7" t="s">
        <v>3574</v>
      </c>
      <c s="7" t="s">
        <v>73</v>
      </c>
      <c s="10">
        <v>2</v>
      </c>
      <c s="14"/>
      <c s="13">
        <f>ROUND((H69*G69),2)</f>
      </c>
      <c r="O69">
        <f>rekapitulace!H8</f>
      </c>
      <c>
        <f>O69/100*I69</f>
      </c>
    </row>
    <row r="70" spans="5:5" ht="25.5">
      <c r="E70" s="15" t="s">
        <v>76</v>
      </c>
    </row>
    <row r="71" spans="5:5" ht="369.75">
      <c r="E71" s="15" t="s">
        <v>3433</v>
      </c>
    </row>
    <row r="72" spans="1:16" ht="12.75">
      <c r="A72" s="7">
        <v>18</v>
      </c>
      <c s="7" t="s">
        <v>46</v>
      </c>
      <c s="7" t="s">
        <v>3575</v>
      </c>
      <c s="7" t="s">
        <v>58</v>
      </c>
      <c s="7" t="s">
        <v>3576</v>
      </c>
      <c s="7" t="s">
        <v>73</v>
      </c>
      <c s="10">
        <v>2</v>
      </c>
      <c s="14"/>
      <c s="13">
        <f>ROUND((H72*G72),2)</f>
      </c>
      <c r="O72">
        <f>rekapitulace!H8</f>
      </c>
      <c>
        <f>O72/100*I72</f>
      </c>
    </row>
    <row r="73" spans="5:5" ht="25.5">
      <c r="E73" s="15" t="s">
        <v>3577</v>
      </c>
    </row>
    <row r="74" spans="5:5" ht="408">
      <c r="E74" s="15" t="s">
        <v>3578</v>
      </c>
    </row>
    <row r="75" spans="1:16" ht="12.75" customHeight="1">
      <c r="A75" s="16"/>
      <c s="16"/>
      <c s="16" t="s">
        <v>41</v>
      </c>
      <c s="16"/>
      <c s="16" t="s">
        <v>3559</v>
      </c>
      <c s="16"/>
      <c s="16"/>
      <c s="16"/>
      <c s="16">
        <f>SUM(I51:I74)</f>
      </c>
      <c r="P75">
        <f>ROUND(SUM(P51:P74),2)</f>
      </c>
    </row>
    <row r="77" spans="1:9" ht="12.75" customHeight="1">
      <c r="A77" s="9"/>
      <c s="9"/>
      <c s="9" t="s">
        <v>42</v>
      </c>
      <c s="9"/>
      <c s="9" t="s">
        <v>200</v>
      </c>
      <c s="9"/>
      <c s="11"/>
      <c s="9"/>
      <c s="11"/>
    </row>
    <row r="78" spans="1:16" ht="12.75">
      <c r="A78" s="7">
        <v>19</v>
      </c>
      <c s="7" t="s">
        <v>46</v>
      </c>
      <c s="7" t="s">
        <v>3579</v>
      </c>
      <c s="7" t="s">
        <v>58</v>
      </c>
      <c s="7" t="s">
        <v>3580</v>
      </c>
      <c s="7" t="s">
        <v>207</v>
      </c>
      <c s="10">
        <v>110</v>
      </c>
      <c s="14"/>
      <c s="13">
        <f>ROUND((H78*G78),2)</f>
      </c>
      <c r="O78">
        <f>rekapitulace!H8</f>
      </c>
      <c>
        <f>O78/100*I78</f>
      </c>
    </row>
    <row r="79" spans="5:5" ht="25.5">
      <c r="E79" s="15" t="s">
        <v>3581</v>
      </c>
    </row>
    <row r="80" spans="5:5" ht="409.5">
      <c r="E80" s="15" t="s">
        <v>2586</v>
      </c>
    </row>
    <row r="81" spans="1:16" ht="12.75">
      <c r="A81" s="7">
        <v>20</v>
      </c>
      <c s="7" t="s">
        <v>46</v>
      </c>
      <c s="7" t="s">
        <v>626</v>
      </c>
      <c s="7" t="s">
        <v>58</v>
      </c>
      <c s="7" t="s">
        <v>3582</v>
      </c>
      <c s="7" t="s">
        <v>130</v>
      </c>
      <c s="10">
        <v>4.496</v>
      </c>
      <c s="14"/>
      <c s="13">
        <f>ROUND((H81*G81),2)</f>
      </c>
      <c r="O81">
        <f>rekapitulace!H8</f>
      </c>
      <c>
        <f>O81/100*I81</f>
      </c>
    </row>
    <row r="82" spans="5:5" ht="76.5">
      <c r="E82" s="15" t="s">
        <v>3583</v>
      </c>
    </row>
    <row r="83" spans="5:5" ht="409.5">
      <c r="E83" s="15" t="s">
        <v>191</v>
      </c>
    </row>
    <row r="84" spans="1:16" ht="12.75" customHeight="1">
      <c r="A84" s="16"/>
      <c s="16"/>
      <c s="16" t="s">
        <v>42</v>
      </c>
      <c s="16"/>
      <c s="16" t="s">
        <v>200</v>
      </c>
      <c s="16"/>
      <c s="16"/>
      <c s="16"/>
      <c s="16">
        <f>SUM(I78:I83)</f>
      </c>
      <c r="P84">
        <f>ROUND(SUM(P78:P83),2)</f>
      </c>
    </row>
    <row r="86" spans="1:16" ht="12.75" customHeight="1">
      <c r="A86" s="16"/>
      <c s="16"/>
      <c s="16"/>
      <c s="16"/>
      <c s="16" t="s">
        <v>105</v>
      </c>
      <c s="16"/>
      <c s="16"/>
      <c s="16"/>
      <c s="16">
        <f>+I30+I42+I48+I75+I84</f>
      </c>
      <c r="P86">
        <f>+P30+P42+P48+P75+P84</f>
      </c>
    </row>
    <row r="88" spans="1:9" ht="12.75" customHeight="1">
      <c r="A88" s="9" t="s">
        <v>106</v>
      </c>
      <c s="9"/>
      <c s="9"/>
      <c s="9"/>
      <c s="9"/>
      <c s="9"/>
      <c s="9"/>
      <c s="9"/>
      <c s="9"/>
    </row>
    <row r="89" spans="1:9" ht="12.75" customHeight="1">
      <c r="A89" s="9"/>
      <c s="9"/>
      <c s="9"/>
      <c s="9"/>
      <c s="9" t="s">
        <v>107</v>
      </c>
      <c s="9"/>
      <c s="9"/>
      <c s="9"/>
      <c s="9"/>
    </row>
    <row r="90" spans="1:16" ht="12.75" customHeight="1">
      <c r="A90" s="16"/>
      <c s="16"/>
      <c s="16"/>
      <c s="16"/>
      <c s="16" t="s">
        <v>108</v>
      </c>
      <c s="16"/>
      <c s="16"/>
      <c s="16"/>
      <c s="16">
        <v>0</v>
      </c>
      <c r="P90">
        <v>0</v>
      </c>
    </row>
    <row r="91" spans="1:9" ht="12.75" customHeight="1">
      <c r="A91" s="16"/>
      <c s="16"/>
      <c s="16"/>
      <c s="16"/>
      <c s="16" t="s">
        <v>109</v>
      </c>
      <c s="16"/>
      <c s="16"/>
      <c s="16"/>
      <c s="16"/>
    </row>
    <row r="92" spans="1:16" ht="12.75" customHeight="1">
      <c r="A92" s="16"/>
      <c s="16"/>
      <c s="16"/>
      <c s="16"/>
      <c s="16" t="s">
        <v>110</v>
      </c>
      <c s="16"/>
      <c s="16"/>
      <c s="16"/>
      <c s="16">
        <v>0</v>
      </c>
      <c r="P92">
        <v>0</v>
      </c>
    </row>
    <row r="93" spans="1:16" ht="12.75" customHeight="1">
      <c r="A93" s="16"/>
      <c s="16"/>
      <c s="16"/>
      <c s="16"/>
      <c s="16" t="s">
        <v>111</v>
      </c>
      <c s="16"/>
      <c s="16"/>
      <c s="16"/>
      <c s="16">
        <f>I90+I92</f>
      </c>
      <c r="P93">
        <f>P90+P92</f>
      </c>
    </row>
    <row r="95" spans="1:16" ht="12.75" customHeight="1">
      <c r="A95" s="16"/>
      <c s="16"/>
      <c s="16"/>
      <c s="16"/>
      <c s="16" t="s">
        <v>111</v>
      </c>
      <c s="16"/>
      <c s="16"/>
      <c s="16"/>
      <c s="16">
        <f>I86+I93</f>
      </c>
      <c r="P95">
        <f>P86+P93</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72.xml><?xml version="1.0" encoding="utf-8"?>
<worksheet xmlns="http://schemas.openxmlformats.org/spreadsheetml/2006/main" xmlns:r="http://schemas.openxmlformats.org/officeDocument/2006/relationships">
  <sheetPr>
    <pageSetUpPr fitToPage="1"/>
  </sheetPr>
  <dimension ref="A1:P116"/>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3584</v>
      </c>
      <c s="5"/>
      <c s="5" t="s">
        <v>3585</v>
      </c>
    </row>
    <row r="6" spans="1:5" ht="12.75" customHeight="1">
      <c r="A6" t="s">
        <v>17</v>
      </c>
      <c r="C6" s="5" t="s">
        <v>3584</v>
      </c>
      <c s="5"/>
      <c s="5" t="s">
        <v>3585</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165</v>
      </c>
      <c s="7" t="s">
        <v>40</v>
      </c>
      <c s="7" t="s">
        <v>248</v>
      </c>
      <c s="7" t="s">
        <v>167</v>
      </c>
      <c s="10">
        <v>28.8</v>
      </c>
      <c s="14"/>
      <c s="13">
        <f>ROUND((H12*G12),2)</f>
      </c>
      <c r="O12">
        <f>rekapitulace!H8</f>
      </c>
      <c>
        <f>O12/100*I12</f>
      </c>
    </row>
    <row r="13" spans="5:5" ht="63.75">
      <c r="E13" s="15" t="s">
        <v>3586</v>
      </c>
    </row>
    <row r="14" spans="5:5" ht="153">
      <c r="E14" s="15" t="s">
        <v>169</v>
      </c>
    </row>
    <row r="15" spans="1:16" ht="12.75">
      <c r="A15" s="7">
        <v>2</v>
      </c>
      <c s="7" t="s">
        <v>46</v>
      </c>
      <c s="7" t="s">
        <v>61</v>
      </c>
      <c s="7" t="s">
        <v>58</v>
      </c>
      <c s="7" t="s">
        <v>3587</v>
      </c>
      <c s="7" t="s">
        <v>49</v>
      </c>
      <c s="10">
        <v>1</v>
      </c>
      <c s="14"/>
      <c s="13">
        <f>ROUND((H15*G15),2)</f>
      </c>
      <c r="O15">
        <f>rekapitulace!H8</f>
      </c>
      <c>
        <f>O15/100*I15</f>
      </c>
    </row>
    <row r="16" spans="5:5" ht="25.5">
      <c r="E16" s="15" t="s">
        <v>50</v>
      </c>
    </row>
    <row r="17" spans="5:5" ht="280.5">
      <c r="E17" s="15" t="s">
        <v>63</v>
      </c>
    </row>
    <row r="18" spans="1:16" ht="12.75">
      <c r="A18" s="7">
        <v>3</v>
      </c>
      <c s="7" t="s">
        <v>46</v>
      </c>
      <c s="7" t="s">
        <v>61</v>
      </c>
      <c s="7" t="s">
        <v>25</v>
      </c>
      <c s="7" t="s">
        <v>3588</v>
      </c>
      <c s="7" t="s">
        <v>49</v>
      </c>
      <c s="10">
        <v>1</v>
      </c>
      <c s="14"/>
      <c s="13">
        <f>ROUND((H18*G18),2)</f>
      </c>
      <c r="O18">
        <f>rekapitulace!H8</f>
      </c>
      <c>
        <f>O18/100*I18</f>
      </c>
    </row>
    <row r="19" spans="5:5" ht="25.5">
      <c r="E19" s="15" t="s">
        <v>50</v>
      </c>
    </row>
    <row r="20" spans="5:5" ht="280.5">
      <c r="E20" s="15" t="s">
        <v>63</v>
      </c>
    </row>
    <row r="21" spans="1:16" ht="12.75">
      <c r="A21" s="7">
        <v>4</v>
      </c>
      <c s="7" t="s">
        <v>46</v>
      </c>
      <c s="7" t="s">
        <v>3400</v>
      </c>
      <c s="7" t="s">
        <v>58</v>
      </c>
      <c s="7" t="s">
        <v>3589</v>
      </c>
      <c s="7" t="s">
        <v>73</v>
      </c>
      <c s="10">
        <v>1</v>
      </c>
      <c s="14"/>
      <c s="13">
        <f>ROUND((H21*G21),2)</f>
      </c>
      <c r="O21">
        <f>rekapitulace!H8</f>
      </c>
      <c>
        <f>O21/100*I21</f>
      </c>
    </row>
    <row r="22" spans="5:5" ht="25.5">
      <c r="E22" s="15" t="s">
        <v>50</v>
      </c>
    </row>
    <row r="23" spans="5:5" ht="114.75">
      <c r="E23" s="15" t="s">
        <v>60</v>
      </c>
    </row>
    <row r="24" spans="1:16" ht="12.75">
      <c r="A24" s="7">
        <v>5</v>
      </c>
      <c s="7" t="s">
        <v>46</v>
      </c>
      <c s="7" t="s">
        <v>3402</v>
      </c>
      <c s="7" t="s">
        <v>58</v>
      </c>
      <c s="7" t="s">
        <v>3590</v>
      </c>
      <c s="7" t="s">
        <v>49</v>
      </c>
      <c s="10">
        <v>1</v>
      </c>
      <c s="14"/>
      <c s="13">
        <f>ROUND((H24*G24),2)</f>
      </c>
      <c r="O24">
        <f>rekapitulace!H8</f>
      </c>
      <c>
        <f>O24/100*I24</f>
      </c>
    </row>
    <row r="25" spans="5:5" ht="25.5">
      <c r="E25" s="15" t="s">
        <v>50</v>
      </c>
    </row>
    <row r="26" spans="5:5" ht="114.75">
      <c r="E26" s="15" t="s">
        <v>3404</v>
      </c>
    </row>
    <row r="27" spans="1:16" ht="12.75" customHeight="1">
      <c r="A27" s="16"/>
      <c s="16"/>
      <c s="16" t="s">
        <v>45</v>
      </c>
      <c s="16"/>
      <c s="16" t="s">
        <v>44</v>
      </c>
      <c s="16"/>
      <c s="16"/>
      <c s="16"/>
      <c s="16">
        <f>SUM(I12:I26)</f>
      </c>
      <c r="P27">
        <f>ROUND(SUM(P12:P26),2)</f>
      </c>
    </row>
    <row r="29" spans="1:9" ht="12.75" customHeight="1">
      <c r="A29" s="9"/>
      <c s="9"/>
      <c s="9" t="s">
        <v>25</v>
      </c>
      <c s="9"/>
      <c s="9" t="s">
        <v>114</v>
      </c>
      <c s="9"/>
      <c s="11"/>
      <c s="9"/>
      <c s="11"/>
    </row>
    <row r="30" spans="1:16" ht="12.75">
      <c r="A30" s="7">
        <v>6</v>
      </c>
      <c s="7" t="s">
        <v>46</v>
      </c>
      <c s="7" t="s">
        <v>3591</v>
      </c>
      <c s="7" t="s">
        <v>58</v>
      </c>
      <c s="7" t="s">
        <v>3592</v>
      </c>
      <c s="7" t="s">
        <v>130</v>
      </c>
      <c s="10">
        <v>4.2</v>
      </c>
      <c s="14"/>
      <c s="13">
        <f>ROUND((H30*G30),2)</f>
      </c>
      <c r="O30">
        <f>rekapitulace!H8</f>
      </c>
      <c>
        <f>O30/100*I30</f>
      </c>
    </row>
    <row r="31" spans="5:5" ht="38.25">
      <c r="E31" s="15" t="s">
        <v>3593</v>
      </c>
    </row>
    <row r="32" spans="5:5" ht="191.25">
      <c r="E32" s="15" t="s">
        <v>132</v>
      </c>
    </row>
    <row r="33" spans="1:16" ht="12.75">
      <c r="A33" s="7">
        <v>7</v>
      </c>
      <c s="7" t="s">
        <v>46</v>
      </c>
      <c s="7" t="s">
        <v>170</v>
      </c>
      <c s="7" t="s">
        <v>58</v>
      </c>
      <c s="7" t="s">
        <v>3594</v>
      </c>
      <c s="7" t="s">
        <v>130</v>
      </c>
      <c s="10">
        <v>34.2</v>
      </c>
      <c s="14"/>
      <c s="13">
        <f>ROUND((H33*G33),2)</f>
      </c>
      <c r="O33">
        <f>rekapitulace!H8</f>
      </c>
      <c>
        <f>O33/100*I33</f>
      </c>
    </row>
    <row r="34" spans="5:5" ht="114.75">
      <c r="E34" s="15" t="s">
        <v>3595</v>
      </c>
    </row>
    <row r="35" spans="5:5" ht="409.5">
      <c r="E35" s="15" t="s">
        <v>145</v>
      </c>
    </row>
    <row r="36" spans="1:16" ht="12.75">
      <c r="A36" s="7">
        <v>8</v>
      </c>
      <c s="7" t="s">
        <v>46</v>
      </c>
      <c s="7" t="s">
        <v>289</v>
      </c>
      <c s="7" t="s">
        <v>250</v>
      </c>
      <c s="7" t="s">
        <v>3596</v>
      </c>
      <c s="7" t="s">
        <v>130</v>
      </c>
      <c s="10">
        <v>14.4</v>
      </c>
      <c s="14"/>
      <c s="13">
        <f>ROUND((H36*G36),2)</f>
      </c>
      <c r="O36">
        <f>rekapitulace!H8</f>
      </c>
      <c>
        <f>O36/100*I36</f>
      </c>
    </row>
    <row r="37" spans="5:5" ht="51">
      <c r="E37" s="15" t="s">
        <v>3597</v>
      </c>
    </row>
    <row r="38" spans="5:5" ht="409.5">
      <c r="E38" s="15" t="s">
        <v>176</v>
      </c>
    </row>
    <row r="39" spans="1:16" ht="12.75">
      <c r="A39" s="7">
        <v>9</v>
      </c>
      <c s="7" t="s">
        <v>46</v>
      </c>
      <c s="7" t="s">
        <v>177</v>
      </c>
      <c s="7" t="s">
        <v>58</v>
      </c>
      <c s="7" t="s">
        <v>3598</v>
      </c>
      <c s="7" t="s">
        <v>130</v>
      </c>
      <c s="10">
        <v>30</v>
      </c>
      <c s="14"/>
      <c s="13">
        <f>ROUND((H39*G39),2)</f>
      </c>
      <c r="O39">
        <f>rekapitulace!H8</f>
      </c>
      <c>
        <f>O39/100*I39</f>
      </c>
    </row>
    <row r="40" spans="5:5" ht="165.75">
      <c r="E40" s="15" t="s">
        <v>3599</v>
      </c>
    </row>
    <row r="41" spans="5:5" ht="409.5">
      <c r="E41" s="15" t="s">
        <v>180</v>
      </c>
    </row>
    <row r="42" spans="1:16" ht="12.75">
      <c r="A42" s="7">
        <v>10</v>
      </c>
      <c s="7" t="s">
        <v>46</v>
      </c>
      <c s="7" t="s">
        <v>146</v>
      </c>
      <c s="7" t="s">
        <v>58</v>
      </c>
      <c s="7" t="s">
        <v>3600</v>
      </c>
      <c s="7" t="s">
        <v>130</v>
      </c>
      <c s="10">
        <v>48.6</v>
      </c>
      <c s="14"/>
      <c s="13">
        <f>ROUND((H42*G42),2)</f>
      </c>
      <c r="O42">
        <f>rekapitulace!H8</f>
      </c>
      <c>
        <f>O42/100*I42</f>
      </c>
    </row>
    <row r="43" spans="5:5" ht="114.75">
      <c r="E43" s="15" t="s">
        <v>3601</v>
      </c>
    </row>
    <row r="44" spans="5:5" ht="409.5">
      <c r="E44" s="15" t="s">
        <v>149</v>
      </c>
    </row>
    <row r="45" spans="1:16" ht="12.75">
      <c r="A45" s="7">
        <v>11</v>
      </c>
      <c s="7" t="s">
        <v>46</v>
      </c>
      <c s="7" t="s">
        <v>146</v>
      </c>
      <c s="7" t="s">
        <v>250</v>
      </c>
      <c s="7" t="s">
        <v>271</v>
      </c>
      <c s="7" t="s">
        <v>130</v>
      </c>
      <c s="10">
        <v>14.4</v>
      </c>
      <c s="14"/>
      <c s="13">
        <f>ROUND((H45*G45),2)</f>
      </c>
      <c r="O45">
        <f>rekapitulace!H8</f>
      </c>
      <c>
        <f>O45/100*I45</f>
      </c>
    </row>
    <row r="46" spans="5:5" ht="25.5">
      <c r="E46" s="15" t="s">
        <v>3602</v>
      </c>
    </row>
    <row r="47" spans="5:5" ht="409.5">
      <c r="E47" s="15" t="s">
        <v>149</v>
      </c>
    </row>
    <row r="48" spans="1:16" ht="12.75">
      <c r="A48" s="7">
        <v>12</v>
      </c>
      <c s="7" t="s">
        <v>46</v>
      </c>
      <c s="7" t="s">
        <v>183</v>
      </c>
      <c s="7" t="s">
        <v>58</v>
      </c>
      <c s="7" t="s">
        <v>3603</v>
      </c>
      <c s="7" t="s">
        <v>130</v>
      </c>
      <c s="10">
        <v>30</v>
      </c>
      <c s="14"/>
      <c s="13">
        <f>ROUND((H48*G48),2)</f>
      </c>
      <c r="O48">
        <f>rekapitulace!H8</f>
      </c>
      <c>
        <f>O48/100*I48</f>
      </c>
    </row>
    <row r="49" spans="5:5" ht="38.25">
      <c r="E49" s="15" t="s">
        <v>3604</v>
      </c>
    </row>
    <row r="50" spans="5:5" ht="409.5">
      <c r="E50" s="15" t="s">
        <v>186</v>
      </c>
    </row>
    <row r="51" spans="1:16" ht="12.75">
      <c r="A51" s="7">
        <v>13</v>
      </c>
      <c s="7" t="s">
        <v>46</v>
      </c>
      <c s="7" t="s">
        <v>435</v>
      </c>
      <c s="7" t="s">
        <v>58</v>
      </c>
      <c s="7" t="s">
        <v>3605</v>
      </c>
      <c s="7" t="s">
        <v>117</v>
      </c>
      <c s="10">
        <v>28</v>
      </c>
      <c s="14"/>
      <c s="13">
        <f>ROUND((H51*G51),2)</f>
      </c>
      <c r="O51">
        <f>rekapitulace!H8</f>
      </c>
      <c>
        <f>O51/100*I51</f>
      </c>
    </row>
    <row r="52" spans="5:5" ht="25.5">
      <c r="E52" s="15" t="s">
        <v>3606</v>
      </c>
    </row>
    <row r="53" spans="5:5" ht="204">
      <c r="E53" s="15" t="s">
        <v>1119</v>
      </c>
    </row>
    <row r="54" spans="1:16" ht="12.75">
      <c r="A54" s="7">
        <v>14</v>
      </c>
      <c s="7" t="s">
        <v>46</v>
      </c>
      <c s="7" t="s">
        <v>155</v>
      </c>
      <c s="7" t="s">
        <v>58</v>
      </c>
      <c s="7" t="s">
        <v>3208</v>
      </c>
      <c s="7" t="s">
        <v>117</v>
      </c>
      <c s="10">
        <v>28</v>
      </c>
      <c s="14"/>
      <c s="13">
        <f>ROUND((H54*G54),2)</f>
      </c>
      <c r="O54">
        <f>rekapitulace!H8</f>
      </c>
      <c>
        <f>O54/100*I54</f>
      </c>
    </row>
    <row r="55" spans="5:5" ht="25.5">
      <c r="E55" s="15" t="s">
        <v>3606</v>
      </c>
    </row>
    <row r="56" spans="5:5" ht="191.25">
      <c r="E56" s="15" t="s">
        <v>158</v>
      </c>
    </row>
    <row r="57" spans="1:16" ht="12.75">
      <c r="A57" s="7">
        <v>15</v>
      </c>
      <c s="7" t="s">
        <v>46</v>
      </c>
      <c s="7" t="s">
        <v>442</v>
      </c>
      <c s="7" t="s">
        <v>58</v>
      </c>
      <c s="7" t="s">
        <v>809</v>
      </c>
      <c s="7" t="s">
        <v>117</v>
      </c>
      <c s="10">
        <v>28</v>
      </c>
      <c s="14"/>
      <c s="13">
        <f>ROUND((H57*G57),2)</f>
      </c>
      <c r="O57">
        <f>rekapitulace!H8</f>
      </c>
      <c>
        <f>O57/100*I57</f>
      </c>
    </row>
    <row r="58" spans="5:5" ht="25.5">
      <c r="E58" s="15" t="s">
        <v>3606</v>
      </c>
    </row>
    <row r="59" spans="5:5" ht="255">
      <c r="E59" s="15" t="s">
        <v>445</v>
      </c>
    </row>
    <row r="60" spans="1:16" ht="12.75" customHeight="1">
      <c r="A60" s="16"/>
      <c s="16"/>
      <c s="16" t="s">
        <v>25</v>
      </c>
      <c s="16"/>
      <c s="16" t="s">
        <v>114</v>
      </c>
      <c s="16"/>
      <c s="16"/>
      <c s="16"/>
      <c s="16">
        <f>SUM(I30:I59)</f>
      </c>
      <c r="P60">
        <f>ROUND(SUM(P30:P59),2)</f>
      </c>
    </row>
    <row r="62" spans="1:9" ht="12.75" customHeight="1">
      <c r="A62" s="9"/>
      <c s="9"/>
      <c s="9" t="s">
        <v>41</v>
      </c>
      <c s="9"/>
      <c s="9" t="s">
        <v>276</v>
      </c>
      <c s="9"/>
      <c s="11"/>
      <c s="9"/>
      <c s="11"/>
    </row>
    <row r="63" spans="1:16" ht="12.75">
      <c r="A63" s="7">
        <v>16</v>
      </c>
      <c s="7" t="s">
        <v>46</v>
      </c>
      <c s="7" t="s">
        <v>3466</v>
      </c>
      <c s="7" t="s">
        <v>58</v>
      </c>
      <c s="7" t="s">
        <v>3607</v>
      </c>
      <c s="7" t="s">
        <v>207</v>
      </c>
      <c s="10">
        <v>80</v>
      </c>
      <c s="14"/>
      <c s="13">
        <f>ROUND((H63*G63),2)</f>
      </c>
      <c r="O63">
        <f>rekapitulace!H8</f>
      </c>
      <c>
        <f>O63/100*I63</f>
      </c>
    </row>
    <row r="64" spans="5:5" ht="25.5">
      <c r="E64" s="15" t="s">
        <v>3608</v>
      </c>
    </row>
    <row r="65" spans="5:5" ht="409.5">
      <c r="E65" s="15" t="s">
        <v>3419</v>
      </c>
    </row>
    <row r="66" spans="1:16" ht="12.75">
      <c r="A66" s="7">
        <v>17</v>
      </c>
      <c s="7" t="s">
        <v>46</v>
      </c>
      <c s="7" t="s">
        <v>920</v>
      </c>
      <c s="7" t="s">
        <v>58</v>
      </c>
      <c s="7" t="s">
        <v>3609</v>
      </c>
      <c s="7" t="s">
        <v>207</v>
      </c>
      <c s="10">
        <v>40</v>
      </c>
      <c s="14"/>
      <c s="13">
        <f>ROUND((H66*G66),2)</f>
      </c>
      <c r="O66">
        <f>rekapitulace!H8</f>
      </c>
      <c>
        <f>O66/100*I66</f>
      </c>
    </row>
    <row r="67" spans="5:5" ht="25.5">
      <c r="E67" s="15" t="s">
        <v>2959</v>
      </c>
    </row>
    <row r="68" spans="5:5" ht="409.5">
      <c r="E68" s="15" t="s">
        <v>3419</v>
      </c>
    </row>
    <row r="69" spans="1:16" ht="12.75">
      <c r="A69" s="7">
        <v>18</v>
      </c>
      <c s="7" t="s">
        <v>46</v>
      </c>
      <c s="7" t="s">
        <v>3420</v>
      </c>
      <c s="7" t="s">
        <v>58</v>
      </c>
      <c s="7" t="s">
        <v>3610</v>
      </c>
      <c s="7" t="s">
        <v>207</v>
      </c>
      <c s="10">
        <v>120</v>
      </c>
      <c s="14"/>
      <c s="13">
        <f>ROUND((H69*G69),2)</f>
      </c>
      <c r="O69">
        <f>rekapitulace!H8</f>
      </c>
      <c>
        <f>O69/100*I69</f>
      </c>
    </row>
    <row r="70" spans="5:5" ht="25.5">
      <c r="E70" s="15" t="s">
        <v>3611</v>
      </c>
    </row>
    <row r="71" spans="5:5" ht="409.5">
      <c r="E71" s="15" t="s">
        <v>3423</v>
      </c>
    </row>
    <row r="72" spans="1:16" ht="12.75">
      <c r="A72" s="7">
        <v>19</v>
      </c>
      <c s="7" t="s">
        <v>46</v>
      </c>
      <c s="7" t="s">
        <v>3471</v>
      </c>
      <c s="7" t="s">
        <v>58</v>
      </c>
      <c s="7" t="s">
        <v>3612</v>
      </c>
      <c s="7" t="s">
        <v>207</v>
      </c>
      <c s="10">
        <v>50</v>
      </c>
      <c s="14"/>
      <c s="13">
        <f>ROUND((H72*G72),2)</f>
      </c>
      <c r="O72">
        <f>rekapitulace!H8</f>
      </c>
      <c>
        <f>O72/100*I72</f>
      </c>
    </row>
    <row r="73" spans="5:5" ht="25.5">
      <c r="E73" s="15" t="s">
        <v>1363</v>
      </c>
    </row>
    <row r="74" spans="5:5" ht="409.5">
      <c r="E74" s="15" t="s">
        <v>3474</v>
      </c>
    </row>
    <row r="75" spans="1:16" ht="12.75">
      <c r="A75" s="7">
        <v>20</v>
      </c>
      <c s="7" t="s">
        <v>46</v>
      </c>
      <c s="7" t="s">
        <v>3479</v>
      </c>
      <c s="7" t="s">
        <v>58</v>
      </c>
      <c s="7" t="s">
        <v>3480</v>
      </c>
      <c s="7" t="s">
        <v>73</v>
      </c>
      <c s="10">
        <v>3</v>
      </c>
      <c s="14"/>
      <c s="13">
        <f>ROUND((H75*G75),2)</f>
      </c>
      <c r="O75">
        <f>rekapitulace!H8</f>
      </c>
      <c>
        <f>O75/100*I75</f>
      </c>
    </row>
    <row r="76" spans="5:5" ht="25.5">
      <c r="E76" s="15" t="s">
        <v>600</v>
      </c>
    </row>
    <row r="77" spans="5:5" ht="267.75">
      <c r="E77" s="15" t="s">
        <v>3481</v>
      </c>
    </row>
    <row r="78" spans="1:16" ht="12.75">
      <c r="A78" s="7">
        <v>21</v>
      </c>
      <c s="7" t="s">
        <v>46</v>
      </c>
      <c s="7" t="s">
        <v>3482</v>
      </c>
      <c s="7" t="s">
        <v>58</v>
      </c>
      <c s="7" t="s">
        <v>3613</v>
      </c>
      <c s="7" t="s">
        <v>207</v>
      </c>
      <c s="10">
        <v>120</v>
      </c>
      <c s="14"/>
      <c s="13">
        <f>ROUND((H78*G78),2)</f>
      </c>
      <c r="O78">
        <f>rekapitulace!H8</f>
      </c>
      <c>
        <f>O78/100*I78</f>
      </c>
    </row>
    <row r="79" spans="5:5" ht="25.5">
      <c r="E79" s="15" t="s">
        <v>3611</v>
      </c>
    </row>
    <row r="80" spans="5:5" ht="382.5">
      <c r="E80" s="15" t="s">
        <v>3447</v>
      </c>
    </row>
    <row r="81" spans="1:16" ht="12.75">
      <c r="A81" s="7">
        <v>22</v>
      </c>
      <c s="7" t="s">
        <v>46</v>
      </c>
      <c s="7" t="s">
        <v>3484</v>
      </c>
      <c s="7" t="s">
        <v>58</v>
      </c>
      <c s="7" t="s">
        <v>3614</v>
      </c>
      <c s="7" t="s">
        <v>73</v>
      </c>
      <c s="10">
        <v>3</v>
      </c>
      <c s="14"/>
      <c s="13">
        <f>ROUND((H81*G81),2)</f>
      </c>
      <c r="O81">
        <f>rekapitulace!H8</f>
      </c>
      <c>
        <f>O81/100*I81</f>
      </c>
    </row>
    <row r="82" spans="5:5" ht="25.5">
      <c r="E82" s="15" t="s">
        <v>600</v>
      </c>
    </row>
    <row r="83" spans="5:5" ht="369.75">
      <c r="E83" s="15" t="s">
        <v>3433</v>
      </c>
    </row>
    <row r="84" spans="1:16" ht="12.75">
      <c r="A84" s="7">
        <v>23</v>
      </c>
      <c s="7" t="s">
        <v>46</v>
      </c>
      <c s="7" t="s">
        <v>3615</v>
      </c>
      <c s="7" t="s">
        <v>58</v>
      </c>
      <c s="7" t="s">
        <v>3616</v>
      </c>
      <c s="7" t="s">
        <v>73</v>
      </c>
      <c s="10">
        <v>4</v>
      </c>
      <c s="14"/>
      <c s="13">
        <f>ROUND((H84*G84),2)</f>
      </c>
      <c r="O84">
        <f>rekapitulace!H8</f>
      </c>
      <c>
        <f>O84/100*I84</f>
      </c>
    </row>
    <row r="85" spans="5:5" ht="25.5">
      <c r="E85" s="15" t="s">
        <v>212</v>
      </c>
    </row>
    <row r="86" spans="5:5" ht="369.75">
      <c r="E86" s="15" t="s">
        <v>3433</v>
      </c>
    </row>
    <row r="87" spans="1:16" ht="12.75">
      <c r="A87" s="7">
        <v>24</v>
      </c>
      <c s="7" t="s">
        <v>46</v>
      </c>
      <c s="7" t="s">
        <v>3490</v>
      </c>
      <c s="7" t="s">
        <v>86</v>
      </c>
      <c s="7" t="s">
        <v>3617</v>
      </c>
      <c s="7" t="s">
        <v>73</v>
      </c>
      <c s="10">
        <v>4</v>
      </c>
      <c s="14"/>
      <c s="13">
        <f>ROUND((H87*G87),2)</f>
      </c>
      <c r="O87">
        <f>rekapitulace!H8</f>
      </c>
      <c>
        <f>O87/100*I87</f>
      </c>
    </row>
    <row r="88" spans="5:5" ht="25.5">
      <c r="E88" s="15" t="s">
        <v>212</v>
      </c>
    </row>
    <row r="89" spans="5:5" ht="409.5">
      <c r="E89" s="15" t="s">
        <v>3492</v>
      </c>
    </row>
    <row r="90" spans="1:16" ht="12.75">
      <c r="A90" s="7">
        <v>25</v>
      </c>
      <c s="7" t="s">
        <v>46</v>
      </c>
      <c s="7" t="s">
        <v>3618</v>
      </c>
      <c s="7" t="s">
        <v>58</v>
      </c>
      <c s="7" t="s">
        <v>3619</v>
      </c>
      <c s="7" t="s">
        <v>73</v>
      </c>
      <c s="10">
        <v>1</v>
      </c>
      <c s="14"/>
      <c s="13">
        <f>ROUND((H90*G90),2)</f>
      </c>
      <c r="O90">
        <f>rekapitulace!H8</f>
      </c>
      <c>
        <f>O90/100*I90</f>
      </c>
    </row>
    <row r="91" spans="5:5" ht="25.5">
      <c r="E91" s="15" t="s">
        <v>50</v>
      </c>
    </row>
    <row r="92" spans="5:5" ht="409.5">
      <c r="E92" s="15" t="s">
        <v>3620</v>
      </c>
    </row>
    <row r="93" spans="1:16" ht="12.75">
      <c r="A93" s="7">
        <v>26</v>
      </c>
      <c s="7" t="s">
        <v>46</v>
      </c>
      <c s="7" t="s">
        <v>3621</v>
      </c>
      <c s="7" t="s">
        <v>58</v>
      </c>
      <c s="7" t="s">
        <v>3622</v>
      </c>
      <c s="7" t="s">
        <v>3623</v>
      </c>
      <c s="10">
        <v>0.12</v>
      </c>
      <c s="14"/>
      <c s="13">
        <f>ROUND((H93*G93),2)</f>
      </c>
      <c r="O93">
        <f>rekapitulace!H8</f>
      </c>
      <c>
        <f>O93/100*I93</f>
      </c>
    </row>
    <row r="94" spans="5:5" ht="38.25">
      <c r="E94" s="15" t="s">
        <v>3624</v>
      </c>
    </row>
    <row r="95" spans="5:5" ht="409.5">
      <c r="E95" s="15" t="s">
        <v>3625</v>
      </c>
    </row>
    <row r="96" spans="1:16" ht="12.75">
      <c r="A96" s="7">
        <v>27</v>
      </c>
      <c s="7" t="s">
        <v>46</v>
      </c>
      <c s="7" t="s">
        <v>3626</v>
      </c>
      <c s="7" t="s">
        <v>58</v>
      </c>
      <c s="7" t="s">
        <v>3627</v>
      </c>
      <c s="7" t="s">
        <v>3623</v>
      </c>
      <c s="10">
        <v>0.1</v>
      </c>
      <c s="14"/>
      <c s="13">
        <f>ROUND((H96*G96),2)</f>
      </c>
      <c r="O96">
        <f>rekapitulace!H8</f>
      </c>
      <c>
        <f>O96/100*I96</f>
      </c>
    </row>
    <row r="97" spans="5:5" ht="38.25">
      <c r="E97" s="15" t="s">
        <v>3628</v>
      </c>
    </row>
    <row r="98" spans="5:5" ht="409.5">
      <c r="E98" s="15" t="s">
        <v>3629</v>
      </c>
    </row>
    <row r="99" spans="1:16" ht="12.75" customHeight="1">
      <c r="A99" s="16"/>
      <c s="16"/>
      <c s="16" t="s">
        <v>41</v>
      </c>
      <c s="16"/>
      <c s="16" t="s">
        <v>276</v>
      </c>
      <c s="16"/>
      <c s="16"/>
      <c s="16"/>
      <c s="16">
        <f>SUM(I63:I98)</f>
      </c>
      <c r="P99">
        <f>ROUND(SUM(P63:P98),2)</f>
      </c>
    </row>
    <row r="101" spans="1:9" ht="12.75" customHeight="1">
      <c r="A101" s="9"/>
      <c s="9"/>
      <c s="9" t="s">
        <v>42</v>
      </c>
      <c s="9"/>
      <c s="9" t="s">
        <v>200</v>
      </c>
      <c s="9"/>
      <c s="11"/>
      <c s="9"/>
      <c s="11"/>
    </row>
    <row r="102" spans="1:16" ht="12.75">
      <c r="A102" s="7">
        <v>28</v>
      </c>
      <c s="7" t="s">
        <v>46</v>
      </c>
      <c s="7" t="s">
        <v>626</v>
      </c>
      <c s="7" t="s">
        <v>58</v>
      </c>
      <c s="7" t="s">
        <v>3630</v>
      </c>
      <c s="7" t="s">
        <v>130</v>
      </c>
      <c s="10">
        <v>13.667</v>
      </c>
      <c s="14"/>
      <c s="13">
        <f>ROUND((H102*G102),2)</f>
      </c>
      <c r="O102">
        <f>rekapitulace!H8</f>
      </c>
      <c>
        <f>O102/100*I102</f>
      </c>
    </row>
    <row r="103" spans="5:5" ht="178.5">
      <c r="E103" s="15" t="s">
        <v>3631</v>
      </c>
    </row>
    <row r="104" spans="5:5" ht="409.5">
      <c r="E104" s="15" t="s">
        <v>191</v>
      </c>
    </row>
    <row r="105" spans="1:16" ht="12.75" customHeight="1">
      <c r="A105" s="16"/>
      <c s="16"/>
      <c s="16" t="s">
        <v>42</v>
      </c>
      <c s="16"/>
      <c s="16" t="s">
        <v>200</v>
      </c>
      <c s="16"/>
      <c s="16"/>
      <c s="16"/>
      <c s="16">
        <f>SUM(I102:I104)</f>
      </c>
      <c r="P105">
        <f>ROUND(SUM(P102:P104),2)</f>
      </c>
    </row>
    <row r="107" spans="1:16" ht="12.75" customHeight="1">
      <c r="A107" s="16"/>
      <c s="16"/>
      <c s="16"/>
      <c s="16"/>
      <c s="16" t="s">
        <v>105</v>
      </c>
      <c s="16"/>
      <c s="16"/>
      <c s="16"/>
      <c s="16">
        <f>+I27+I60+I99+I105</f>
      </c>
      <c r="P107">
        <f>+P27+P60+P99+P105</f>
      </c>
    </row>
    <row r="109" spans="1:9" ht="12.75" customHeight="1">
      <c r="A109" s="9" t="s">
        <v>106</v>
      </c>
      <c s="9"/>
      <c s="9"/>
      <c s="9"/>
      <c s="9"/>
      <c s="9"/>
      <c s="9"/>
      <c s="9"/>
      <c s="9"/>
    </row>
    <row r="110" spans="1:9" ht="12.75" customHeight="1">
      <c r="A110" s="9"/>
      <c s="9"/>
      <c s="9"/>
      <c s="9"/>
      <c s="9" t="s">
        <v>107</v>
      </c>
      <c s="9"/>
      <c s="9"/>
      <c s="9"/>
      <c s="9"/>
    </row>
    <row r="111" spans="1:16" ht="12.75" customHeight="1">
      <c r="A111" s="16"/>
      <c s="16"/>
      <c s="16"/>
      <c s="16"/>
      <c s="16" t="s">
        <v>108</v>
      </c>
      <c s="16"/>
      <c s="16"/>
      <c s="16"/>
      <c s="16">
        <v>0</v>
      </c>
      <c r="P111">
        <v>0</v>
      </c>
    </row>
    <row r="112" spans="1:9" ht="12.75" customHeight="1">
      <c r="A112" s="16"/>
      <c s="16"/>
      <c s="16"/>
      <c s="16"/>
      <c s="16" t="s">
        <v>109</v>
      </c>
      <c s="16"/>
      <c s="16"/>
      <c s="16"/>
      <c s="16"/>
    </row>
    <row r="113" spans="1:16" ht="12.75" customHeight="1">
      <c r="A113" s="16"/>
      <c s="16"/>
      <c s="16"/>
      <c s="16"/>
      <c s="16" t="s">
        <v>110</v>
      </c>
      <c s="16"/>
      <c s="16"/>
      <c s="16"/>
      <c s="16">
        <v>0</v>
      </c>
      <c r="P113">
        <v>0</v>
      </c>
    </row>
    <row r="114" spans="1:16" ht="12.75" customHeight="1">
      <c r="A114" s="16"/>
      <c s="16"/>
      <c s="16"/>
      <c s="16"/>
      <c s="16" t="s">
        <v>111</v>
      </c>
      <c s="16"/>
      <c s="16"/>
      <c s="16"/>
      <c s="16">
        <f>I111+I113</f>
      </c>
      <c r="P114">
        <f>P111+P113</f>
      </c>
    </row>
    <row r="116" spans="1:16" ht="12.75" customHeight="1">
      <c r="A116" s="16"/>
      <c s="16"/>
      <c s="16"/>
      <c s="16"/>
      <c s="16" t="s">
        <v>111</v>
      </c>
      <c s="16"/>
      <c s="16"/>
      <c s="16"/>
      <c s="16">
        <f>I107+I114</f>
      </c>
      <c r="P116">
        <f>P107+P114</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73.xml><?xml version="1.0" encoding="utf-8"?>
<worksheet xmlns="http://schemas.openxmlformats.org/spreadsheetml/2006/main" xmlns:r="http://schemas.openxmlformats.org/officeDocument/2006/relationships">
  <sheetPr>
    <pageSetUpPr fitToPage="1"/>
  </sheetPr>
  <dimension ref="A1:P149"/>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3632</v>
      </c>
      <c s="5"/>
      <c s="5" t="s">
        <v>3633</v>
      </c>
    </row>
    <row r="6" spans="1:5" ht="12.75" customHeight="1">
      <c r="A6" t="s">
        <v>17</v>
      </c>
      <c r="C6" s="5" t="s">
        <v>3632</v>
      </c>
      <c s="5"/>
      <c s="5" t="s">
        <v>3633</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165</v>
      </c>
      <c s="7" t="s">
        <v>38</v>
      </c>
      <c s="7" t="s">
        <v>311</v>
      </c>
      <c s="7" t="s">
        <v>167</v>
      </c>
      <c s="10">
        <v>12.283</v>
      </c>
      <c s="14"/>
      <c s="13">
        <f>ROUND((H12*G12),2)</f>
      </c>
      <c r="O12">
        <f>rekapitulace!H8</f>
      </c>
      <c>
        <f>O12/100*I12</f>
      </c>
    </row>
    <row r="13" spans="5:5" ht="63.75">
      <c r="E13" s="15" t="s">
        <v>3634</v>
      </c>
    </row>
    <row r="14" spans="5:5" ht="153">
      <c r="E14" s="15" t="s">
        <v>169</v>
      </c>
    </row>
    <row r="15" spans="1:16" ht="12.75">
      <c r="A15" s="7">
        <v>2</v>
      </c>
      <c s="7" t="s">
        <v>46</v>
      </c>
      <c s="7" t="s">
        <v>165</v>
      </c>
      <c s="7" t="s">
        <v>40</v>
      </c>
      <c s="7" t="s">
        <v>248</v>
      </c>
      <c s="7" t="s">
        <v>167</v>
      </c>
      <c s="10">
        <v>25.2</v>
      </c>
      <c s="14"/>
      <c s="13">
        <f>ROUND((H15*G15),2)</f>
      </c>
      <c r="O15">
        <f>rekapitulace!H8</f>
      </c>
      <c>
        <f>O15/100*I15</f>
      </c>
    </row>
    <row r="16" spans="5:5" ht="25.5">
      <c r="E16" s="15" t="s">
        <v>3635</v>
      </c>
    </row>
    <row r="17" spans="5:5" ht="153">
      <c r="E17" s="15" t="s">
        <v>169</v>
      </c>
    </row>
    <row r="18" spans="1:16" ht="12.75">
      <c r="A18" s="7">
        <v>3</v>
      </c>
      <c s="7" t="s">
        <v>46</v>
      </c>
      <c s="7" t="s">
        <v>61</v>
      </c>
      <c s="7" t="s">
        <v>58</v>
      </c>
      <c s="7" t="s">
        <v>3587</v>
      </c>
      <c s="7" t="s">
        <v>49</v>
      </c>
      <c s="10">
        <v>1</v>
      </c>
      <c s="14"/>
      <c s="13">
        <f>ROUND((H18*G18),2)</f>
      </c>
      <c r="O18">
        <f>rekapitulace!H8</f>
      </c>
      <c>
        <f>O18/100*I18</f>
      </c>
    </row>
    <row r="19" spans="5:5" ht="25.5">
      <c r="E19" s="15" t="s">
        <v>50</v>
      </c>
    </row>
    <row r="20" spans="5:5" ht="280.5">
      <c r="E20" s="15" t="s">
        <v>63</v>
      </c>
    </row>
    <row r="21" spans="1:16" ht="12.75">
      <c r="A21" s="7">
        <v>4</v>
      </c>
      <c s="7" t="s">
        <v>46</v>
      </c>
      <c s="7" t="s">
        <v>61</v>
      </c>
      <c s="7" t="s">
        <v>25</v>
      </c>
      <c s="7" t="s">
        <v>3588</v>
      </c>
      <c s="7" t="s">
        <v>49</v>
      </c>
      <c s="10">
        <v>1</v>
      </c>
      <c s="14"/>
      <c s="13">
        <f>ROUND((H21*G21),2)</f>
      </c>
      <c r="O21">
        <f>rekapitulace!H8</f>
      </c>
      <c>
        <f>O21/100*I21</f>
      </c>
    </row>
    <row r="22" spans="5:5" ht="25.5">
      <c r="E22" s="15" t="s">
        <v>50</v>
      </c>
    </row>
    <row r="23" spans="5:5" ht="280.5">
      <c r="E23" s="15" t="s">
        <v>63</v>
      </c>
    </row>
    <row r="24" spans="1:16" ht="12.75">
      <c r="A24" s="7">
        <v>5</v>
      </c>
      <c s="7" t="s">
        <v>46</v>
      </c>
      <c s="7" t="s">
        <v>3400</v>
      </c>
      <c s="7" t="s">
        <v>58</v>
      </c>
      <c s="7" t="s">
        <v>3589</v>
      </c>
      <c s="7" t="s">
        <v>73</v>
      </c>
      <c s="10">
        <v>1</v>
      </c>
      <c s="14"/>
      <c s="13">
        <f>ROUND((H24*G24),2)</f>
      </c>
      <c r="O24">
        <f>rekapitulace!H8</f>
      </c>
      <c>
        <f>O24/100*I24</f>
      </c>
    </row>
    <row r="25" spans="5:5" ht="25.5">
      <c r="E25" s="15" t="s">
        <v>50</v>
      </c>
    </row>
    <row r="26" spans="5:5" ht="114.75">
      <c r="E26" s="15" t="s">
        <v>60</v>
      </c>
    </row>
    <row r="27" spans="1:16" ht="12.75">
      <c r="A27" s="7">
        <v>6</v>
      </c>
      <c s="7" t="s">
        <v>46</v>
      </c>
      <c s="7" t="s">
        <v>3402</v>
      </c>
      <c s="7" t="s">
        <v>58</v>
      </c>
      <c s="7" t="s">
        <v>3590</v>
      </c>
      <c s="7" t="s">
        <v>49</v>
      </c>
      <c s="10">
        <v>1</v>
      </c>
      <c s="14"/>
      <c s="13">
        <f>ROUND((H27*G27),2)</f>
      </c>
      <c r="O27">
        <f>rekapitulace!H8</f>
      </c>
      <c>
        <f>O27/100*I27</f>
      </c>
    </row>
    <row r="28" spans="5:5" ht="25.5">
      <c r="E28" s="15" t="s">
        <v>50</v>
      </c>
    </row>
    <row r="29" spans="5:5" ht="114.75">
      <c r="E29" s="15" t="s">
        <v>3404</v>
      </c>
    </row>
    <row r="30" spans="1:16" ht="12.75" customHeight="1">
      <c r="A30" s="16"/>
      <c s="16"/>
      <c s="16" t="s">
        <v>45</v>
      </c>
      <c s="16"/>
      <c s="16" t="s">
        <v>44</v>
      </c>
      <c s="16"/>
      <c s="16"/>
      <c s="16"/>
      <c s="16">
        <f>SUM(I12:I29)</f>
      </c>
      <c r="P30">
        <f>ROUND(SUM(P12:P29),2)</f>
      </c>
    </row>
    <row r="32" spans="1:9" ht="12.75" customHeight="1">
      <c r="A32" s="9"/>
      <c s="9"/>
      <c s="9" t="s">
        <v>25</v>
      </c>
      <c s="9"/>
      <c s="9" t="s">
        <v>114</v>
      </c>
      <c s="9"/>
      <c s="11"/>
      <c s="9"/>
      <c s="11"/>
    </row>
    <row r="33" spans="1:16" ht="12.75">
      <c r="A33" s="7">
        <v>7</v>
      </c>
      <c s="7" t="s">
        <v>46</v>
      </c>
      <c s="7" t="s">
        <v>3591</v>
      </c>
      <c s="7" t="s">
        <v>58</v>
      </c>
      <c s="7" t="s">
        <v>3636</v>
      </c>
      <c s="7" t="s">
        <v>130</v>
      </c>
      <c s="10">
        <v>6.3</v>
      </c>
      <c s="14"/>
      <c s="13">
        <f>ROUND((H33*G33),2)</f>
      </c>
      <c r="O33">
        <f>rekapitulace!H8</f>
      </c>
      <c>
        <f>O33/100*I33</f>
      </c>
    </row>
    <row r="34" spans="5:5" ht="38.25">
      <c r="E34" s="15" t="s">
        <v>3637</v>
      </c>
    </row>
    <row r="35" spans="5:5" ht="191.25">
      <c r="E35" s="15" t="s">
        <v>132</v>
      </c>
    </row>
    <row r="36" spans="1:16" ht="12.75">
      <c r="A36" s="7">
        <v>8</v>
      </c>
      <c s="7" t="s">
        <v>46</v>
      </c>
      <c s="7" t="s">
        <v>170</v>
      </c>
      <c s="7" t="s">
        <v>58</v>
      </c>
      <c s="7" t="s">
        <v>3638</v>
      </c>
      <c s="7" t="s">
        <v>130</v>
      </c>
      <c s="10">
        <v>32.213</v>
      </c>
      <c s="14"/>
      <c s="13">
        <f>ROUND((H36*G36),2)</f>
      </c>
      <c r="O36">
        <f>rekapitulace!H8</f>
      </c>
      <c>
        <f>O36/100*I36</f>
      </c>
    </row>
    <row r="37" spans="5:5" ht="255">
      <c r="E37" s="15" t="s">
        <v>3639</v>
      </c>
    </row>
    <row r="38" spans="5:5" ht="409.5">
      <c r="E38" s="15" t="s">
        <v>145</v>
      </c>
    </row>
    <row r="39" spans="1:16" ht="12.75">
      <c r="A39" s="7">
        <v>9</v>
      </c>
      <c s="7" t="s">
        <v>46</v>
      </c>
      <c s="7" t="s">
        <v>289</v>
      </c>
      <c s="7" t="s">
        <v>250</v>
      </c>
      <c s="7" t="s">
        <v>3596</v>
      </c>
      <c s="7" t="s">
        <v>130</v>
      </c>
      <c s="10">
        <v>12.6</v>
      </c>
      <c s="14"/>
      <c s="13">
        <f>ROUND((H39*G39),2)</f>
      </c>
      <c r="O39">
        <f>rekapitulace!H8</f>
      </c>
      <c>
        <f>O39/100*I39</f>
      </c>
    </row>
    <row r="40" spans="5:5" ht="38.25">
      <c r="E40" s="15" t="s">
        <v>3640</v>
      </c>
    </row>
    <row r="41" spans="5:5" ht="409.5">
      <c r="E41" s="15" t="s">
        <v>176</v>
      </c>
    </row>
    <row r="42" spans="1:16" ht="12.75">
      <c r="A42" s="7">
        <v>10</v>
      </c>
      <c s="7" t="s">
        <v>46</v>
      </c>
      <c s="7" t="s">
        <v>177</v>
      </c>
      <c s="7" t="s">
        <v>58</v>
      </c>
      <c s="7" t="s">
        <v>3641</v>
      </c>
      <c s="7" t="s">
        <v>130</v>
      </c>
      <c s="10">
        <v>21</v>
      </c>
      <c s="14"/>
      <c s="13">
        <f>ROUND((H42*G42),2)</f>
      </c>
      <c r="O42">
        <f>rekapitulace!H8</f>
      </c>
      <c>
        <f>O42/100*I42</f>
      </c>
    </row>
    <row r="43" spans="5:5" ht="63.75">
      <c r="E43" s="15" t="s">
        <v>3642</v>
      </c>
    </row>
    <row r="44" spans="5:5" ht="409.5">
      <c r="E44" s="15" t="s">
        <v>180</v>
      </c>
    </row>
    <row r="45" spans="1:16" ht="12.75">
      <c r="A45" s="7">
        <v>11</v>
      </c>
      <c s="7" t="s">
        <v>46</v>
      </c>
      <c s="7" t="s">
        <v>146</v>
      </c>
      <c s="7" t="s">
        <v>58</v>
      </c>
      <c s="7" t="s">
        <v>3600</v>
      </c>
      <c s="7" t="s">
        <v>130</v>
      </c>
      <c s="10">
        <v>55.613</v>
      </c>
      <c s="14"/>
      <c s="13">
        <f>ROUND((H45*G45),2)</f>
      </c>
      <c r="O45">
        <f>rekapitulace!H8</f>
      </c>
      <c>
        <f>O45/100*I45</f>
      </c>
    </row>
    <row r="46" spans="5:5" ht="153">
      <c r="E46" s="15" t="s">
        <v>3643</v>
      </c>
    </row>
    <row r="47" spans="5:5" ht="409.5">
      <c r="E47" s="15" t="s">
        <v>149</v>
      </c>
    </row>
    <row r="48" spans="1:16" ht="12.75">
      <c r="A48" s="7">
        <v>12</v>
      </c>
      <c s="7" t="s">
        <v>46</v>
      </c>
      <c s="7" t="s">
        <v>146</v>
      </c>
      <c s="7" t="s">
        <v>250</v>
      </c>
      <c s="7" t="s">
        <v>3129</v>
      </c>
      <c s="7" t="s">
        <v>130</v>
      </c>
      <c s="10">
        <v>12.6</v>
      </c>
      <c s="14"/>
      <c s="13">
        <f>ROUND((H48*G48),2)</f>
      </c>
      <c r="O48">
        <f>rekapitulace!H8</f>
      </c>
      <c>
        <f>O48/100*I48</f>
      </c>
    </row>
    <row r="49" spans="5:5" ht="25.5">
      <c r="E49" s="15" t="s">
        <v>3644</v>
      </c>
    </row>
    <row r="50" spans="5:5" ht="409.5">
      <c r="E50" s="15" t="s">
        <v>149</v>
      </c>
    </row>
    <row r="51" spans="1:16" ht="12.75">
      <c r="A51" s="7">
        <v>13</v>
      </c>
      <c s="7" t="s">
        <v>46</v>
      </c>
      <c s="7" t="s">
        <v>183</v>
      </c>
      <c s="7" t="s">
        <v>58</v>
      </c>
      <c s="7" t="s">
        <v>184</v>
      </c>
      <c s="7" t="s">
        <v>130</v>
      </c>
      <c s="10">
        <v>25.913</v>
      </c>
      <c s="14"/>
      <c s="13">
        <f>ROUND((H51*G51),2)</f>
      </c>
      <c r="O51">
        <f>rekapitulace!H8</f>
      </c>
      <c>
        <f>O51/100*I51</f>
      </c>
    </row>
    <row r="52" spans="5:5" ht="140.25">
      <c r="E52" s="15" t="s">
        <v>3645</v>
      </c>
    </row>
    <row r="53" spans="5:5" ht="409.5">
      <c r="E53" s="15" t="s">
        <v>186</v>
      </c>
    </row>
    <row r="54" spans="1:16" ht="12.75">
      <c r="A54" s="7">
        <v>14</v>
      </c>
      <c s="7" t="s">
        <v>46</v>
      </c>
      <c s="7" t="s">
        <v>272</v>
      </c>
      <c s="7" t="s">
        <v>58</v>
      </c>
      <c s="7" t="s">
        <v>3646</v>
      </c>
      <c s="7" t="s">
        <v>130</v>
      </c>
      <c s="10">
        <v>0.377</v>
      </c>
      <c s="14"/>
      <c s="13">
        <f>ROUND((H54*G54),2)</f>
      </c>
      <c r="O54">
        <f>rekapitulace!H8</f>
      </c>
      <c>
        <f>O54/100*I54</f>
      </c>
    </row>
    <row r="55" spans="5:5" ht="76.5">
      <c r="E55" s="15" t="s">
        <v>3647</v>
      </c>
    </row>
    <row r="56" spans="5:5" ht="409.5">
      <c r="E56" s="15" t="s">
        <v>275</v>
      </c>
    </row>
    <row r="57" spans="1:16" ht="12.75">
      <c r="A57" s="7">
        <v>15</v>
      </c>
      <c s="7" t="s">
        <v>46</v>
      </c>
      <c s="7" t="s">
        <v>435</v>
      </c>
      <c s="7" t="s">
        <v>58</v>
      </c>
      <c s="7" t="s">
        <v>3605</v>
      </c>
      <c s="7" t="s">
        <v>117</v>
      </c>
      <c s="10">
        <v>42</v>
      </c>
      <c s="14"/>
      <c s="13">
        <f>ROUND((H57*G57),2)</f>
      </c>
      <c r="O57">
        <f>rekapitulace!H8</f>
      </c>
      <c>
        <f>O57/100*I57</f>
      </c>
    </row>
    <row r="58" spans="5:5" ht="38.25">
      <c r="E58" s="15" t="s">
        <v>3648</v>
      </c>
    </row>
    <row r="59" spans="5:5" ht="204">
      <c r="E59" s="15" t="s">
        <v>1119</v>
      </c>
    </row>
    <row r="60" spans="1:16" ht="12.75">
      <c r="A60" s="7">
        <v>16</v>
      </c>
      <c s="7" t="s">
        <v>46</v>
      </c>
      <c s="7" t="s">
        <v>155</v>
      </c>
      <c s="7" t="s">
        <v>58</v>
      </c>
      <c s="7" t="s">
        <v>3208</v>
      </c>
      <c s="7" t="s">
        <v>117</v>
      </c>
      <c s="10">
        <v>42</v>
      </c>
      <c s="14"/>
      <c s="13">
        <f>ROUND((H60*G60),2)</f>
      </c>
      <c r="O60">
        <f>rekapitulace!H8</f>
      </c>
      <c>
        <f>O60/100*I60</f>
      </c>
    </row>
    <row r="61" spans="5:5" ht="38.25">
      <c r="E61" s="15" t="s">
        <v>3648</v>
      </c>
    </row>
    <row r="62" spans="5:5" ht="191.25">
      <c r="E62" s="15" t="s">
        <v>158</v>
      </c>
    </row>
    <row r="63" spans="1:16" ht="12.75">
      <c r="A63" s="7">
        <v>17</v>
      </c>
      <c s="7" t="s">
        <v>46</v>
      </c>
      <c s="7" t="s">
        <v>442</v>
      </c>
      <c s="7" t="s">
        <v>58</v>
      </c>
      <c s="7" t="s">
        <v>809</v>
      </c>
      <c s="7" t="s">
        <v>117</v>
      </c>
      <c s="10">
        <v>42</v>
      </c>
      <c s="14"/>
      <c s="13">
        <f>ROUND((H63*G63),2)</f>
      </c>
      <c r="O63">
        <f>rekapitulace!H8</f>
      </c>
      <c>
        <f>O63/100*I63</f>
      </c>
    </row>
    <row r="64" spans="5:5" ht="38.25">
      <c r="E64" s="15" t="s">
        <v>3648</v>
      </c>
    </row>
    <row r="65" spans="5:5" ht="255">
      <c r="E65" s="15" t="s">
        <v>445</v>
      </c>
    </row>
    <row r="66" spans="1:16" ht="12.75" customHeight="1">
      <c r="A66" s="16"/>
      <c s="16"/>
      <c s="16" t="s">
        <v>25</v>
      </c>
      <c s="16"/>
      <c s="16" t="s">
        <v>114</v>
      </c>
      <c s="16"/>
      <c s="16"/>
      <c s="16"/>
      <c s="16">
        <f>SUM(I33:I65)</f>
      </c>
      <c r="P66">
        <f>ROUND(SUM(P33:P65),2)</f>
      </c>
    </row>
    <row r="68" spans="1:9" ht="12.75" customHeight="1">
      <c r="A68" s="9"/>
      <c s="9"/>
      <c s="9" t="s">
        <v>38</v>
      </c>
      <c s="9"/>
      <c s="9" t="s">
        <v>192</v>
      </c>
      <c s="9"/>
      <c s="11"/>
      <c s="9"/>
      <c s="11"/>
    </row>
    <row r="69" spans="1:16" ht="12.75">
      <c r="A69" s="7">
        <v>18</v>
      </c>
      <c s="7" t="s">
        <v>46</v>
      </c>
      <c s="7" t="s">
        <v>3649</v>
      </c>
      <c s="7" t="s">
        <v>58</v>
      </c>
      <c s="7" t="s">
        <v>3650</v>
      </c>
      <c s="7" t="s">
        <v>130</v>
      </c>
      <c s="10">
        <v>4.486</v>
      </c>
      <c s="14"/>
      <c s="13">
        <f>ROUND((H69*G69),2)</f>
      </c>
      <c r="O69">
        <f>rekapitulace!H8</f>
      </c>
      <c>
        <f>O69/100*I69</f>
      </c>
    </row>
    <row r="70" spans="5:5" ht="229.5">
      <c r="E70" s="15" t="s">
        <v>3651</v>
      </c>
    </row>
    <row r="71" spans="5:5" ht="409.5">
      <c r="E71" s="15" t="s">
        <v>1304</v>
      </c>
    </row>
    <row r="72" spans="1:16" ht="12.75" customHeight="1">
      <c r="A72" s="16"/>
      <c s="16"/>
      <c s="16" t="s">
        <v>38</v>
      </c>
      <c s="16"/>
      <c s="16" t="s">
        <v>192</v>
      </c>
      <c s="16"/>
      <c s="16"/>
      <c s="16"/>
      <c s="16">
        <f>SUM(I69:I71)</f>
      </c>
      <c r="P72">
        <f>ROUND(SUM(P69:P71),2)</f>
      </c>
    </row>
    <row r="74" spans="1:9" ht="12.75" customHeight="1">
      <c r="A74" s="9"/>
      <c s="9"/>
      <c s="9" t="s">
        <v>41</v>
      </c>
      <c s="9"/>
      <c s="9" t="s">
        <v>276</v>
      </c>
      <c s="9"/>
      <c s="11"/>
      <c s="9"/>
      <c s="11"/>
    </row>
    <row r="75" spans="1:16" ht="12.75">
      <c r="A75" s="7">
        <v>19</v>
      </c>
      <c s="7" t="s">
        <v>46</v>
      </c>
      <c s="7" t="s">
        <v>3466</v>
      </c>
      <c s="7" t="s">
        <v>58</v>
      </c>
      <c s="7" t="s">
        <v>3607</v>
      </c>
      <c s="7" t="s">
        <v>207</v>
      </c>
      <c s="10">
        <v>140</v>
      </c>
      <c s="14"/>
      <c s="13">
        <f>ROUND((H75*G75),2)</f>
      </c>
      <c r="O75">
        <f>rekapitulace!H8</f>
      </c>
      <c>
        <f>O75/100*I75</f>
      </c>
    </row>
    <row r="76" spans="5:5" ht="25.5">
      <c r="E76" s="15" t="s">
        <v>3652</v>
      </c>
    </row>
    <row r="77" spans="5:5" ht="409.5">
      <c r="E77" s="15" t="s">
        <v>3419</v>
      </c>
    </row>
    <row r="78" spans="1:16" ht="12.75">
      <c r="A78" s="7">
        <v>20</v>
      </c>
      <c s="7" t="s">
        <v>46</v>
      </c>
      <c s="7" t="s">
        <v>3420</v>
      </c>
      <c s="7" t="s">
        <v>58</v>
      </c>
      <c s="7" t="s">
        <v>3653</v>
      </c>
      <c s="7" t="s">
        <v>207</v>
      </c>
      <c s="10">
        <v>140</v>
      </c>
      <c s="14"/>
      <c s="13">
        <f>ROUND((H78*G78),2)</f>
      </c>
      <c r="O78">
        <f>rekapitulace!H8</f>
      </c>
      <c>
        <f>O78/100*I78</f>
      </c>
    </row>
    <row r="79" spans="5:5" ht="25.5">
      <c r="E79" s="15" t="s">
        <v>3652</v>
      </c>
    </row>
    <row r="80" spans="5:5" ht="409.5">
      <c r="E80" s="15" t="s">
        <v>3423</v>
      </c>
    </row>
    <row r="81" spans="1:16" ht="12.75">
      <c r="A81" s="7">
        <v>21</v>
      </c>
      <c s="7" t="s">
        <v>46</v>
      </c>
      <c s="7" t="s">
        <v>3654</v>
      </c>
      <c s="7" t="s">
        <v>58</v>
      </c>
      <c s="7" t="s">
        <v>3655</v>
      </c>
      <c s="7" t="s">
        <v>207</v>
      </c>
      <c s="10">
        <v>10</v>
      </c>
      <c s="14"/>
      <c s="13">
        <f>ROUND((H81*G81),2)</f>
      </c>
      <c r="O81">
        <f>rekapitulace!H8</f>
      </c>
      <c>
        <f>O81/100*I81</f>
      </c>
    </row>
    <row r="82" spans="5:5" ht="25.5">
      <c r="E82" s="15" t="s">
        <v>3656</v>
      </c>
    </row>
    <row r="83" spans="5:5" ht="331.5">
      <c r="E83" s="15" t="s">
        <v>3657</v>
      </c>
    </row>
    <row r="84" spans="1:16" ht="12.75">
      <c r="A84" s="7">
        <v>22</v>
      </c>
      <c s="7" t="s">
        <v>46</v>
      </c>
      <c s="7" t="s">
        <v>3471</v>
      </c>
      <c s="7" t="s">
        <v>58</v>
      </c>
      <c s="7" t="s">
        <v>3612</v>
      </c>
      <c s="7" t="s">
        <v>207</v>
      </c>
      <c s="10">
        <v>140</v>
      </c>
      <c s="14"/>
      <c s="13">
        <f>ROUND((H84*G84),2)</f>
      </c>
      <c r="O84">
        <f>rekapitulace!H8</f>
      </c>
      <c>
        <f>O84/100*I84</f>
      </c>
    </row>
    <row r="85" spans="5:5" ht="25.5">
      <c r="E85" s="15" t="s">
        <v>3652</v>
      </c>
    </row>
    <row r="86" spans="5:5" ht="409.5">
      <c r="E86" s="15" t="s">
        <v>3474</v>
      </c>
    </row>
    <row r="87" spans="1:16" ht="12.75">
      <c r="A87" s="7">
        <v>23</v>
      </c>
      <c s="7" t="s">
        <v>46</v>
      </c>
      <c s="7" t="s">
        <v>3658</v>
      </c>
      <c s="7" t="s">
        <v>58</v>
      </c>
      <c s="7" t="s">
        <v>3659</v>
      </c>
      <c s="7" t="s">
        <v>73</v>
      </c>
      <c s="10">
        <v>4</v>
      </c>
      <c s="14"/>
      <c s="13">
        <f>ROUND((H87*G87),2)</f>
      </c>
      <c r="O87">
        <f>rekapitulace!H8</f>
      </c>
      <c>
        <f>O87/100*I87</f>
      </c>
    </row>
    <row r="88" spans="5:5" ht="25.5">
      <c r="E88" s="15" t="s">
        <v>212</v>
      </c>
    </row>
    <row r="89" spans="5:5" ht="306">
      <c r="E89" s="15" t="s">
        <v>3660</v>
      </c>
    </row>
    <row r="90" spans="1:16" ht="12.75">
      <c r="A90" s="7">
        <v>24</v>
      </c>
      <c s="7" t="s">
        <v>46</v>
      </c>
      <c s="7" t="s">
        <v>3482</v>
      </c>
      <c s="7" t="s">
        <v>58</v>
      </c>
      <c s="7" t="s">
        <v>3613</v>
      </c>
      <c s="7" t="s">
        <v>207</v>
      </c>
      <c s="10">
        <v>140</v>
      </c>
      <c s="14"/>
      <c s="13">
        <f>ROUND((H90*G90),2)</f>
      </c>
      <c r="O90">
        <f>rekapitulace!H8</f>
      </c>
      <c>
        <f>O90/100*I90</f>
      </c>
    </row>
    <row r="91" spans="5:5" ht="25.5">
      <c r="E91" s="15" t="s">
        <v>3652</v>
      </c>
    </row>
    <row r="92" spans="5:5" ht="382.5">
      <c r="E92" s="15" t="s">
        <v>3447</v>
      </c>
    </row>
    <row r="93" spans="1:16" ht="12.75">
      <c r="A93" s="7">
        <v>25</v>
      </c>
      <c s="7" t="s">
        <v>46</v>
      </c>
      <c s="7" t="s">
        <v>3615</v>
      </c>
      <c s="7" t="s">
        <v>58</v>
      </c>
      <c s="7" t="s">
        <v>3616</v>
      </c>
      <c s="7" t="s">
        <v>73</v>
      </c>
      <c s="10">
        <v>6</v>
      </c>
      <c s="14"/>
      <c s="13">
        <f>ROUND((H93*G93),2)</f>
      </c>
      <c r="O93">
        <f>rekapitulace!H8</f>
      </c>
      <c>
        <f>O93/100*I93</f>
      </c>
    </row>
    <row r="94" spans="5:5" ht="25.5">
      <c r="E94" s="15" t="s">
        <v>1346</v>
      </c>
    </row>
    <row r="95" spans="5:5" ht="369.75">
      <c r="E95" s="15" t="s">
        <v>3433</v>
      </c>
    </row>
    <row r="96" spans="1:16" ht="12.75">
      <c r="A96" s="7">
        <v>26</v>
      </c>
      <c s="7" t="s">
        <v>46</v>
      </c>
      <c s="7" t="s">
        <v>3488</v>
      </c>
      <c s="7" t="s">
        <v>58</v>
      </c>
      <c s="7" t="s">
        <v>3661</v>
      </c>
      <c s="7" t="s">
        <v>73</v>
      </c>
      <c s="10">
        <v>4</v>
      </c>
      <c s="14"/>
      <c s="13">
        <f>ROUND((H96*G96),2)</f>
      </c>
      <c r="O96">
        <f>rekapitulace!H8</f>
      </c>
      <c>
        <f>O96/100*I96</f>
      </c>
    </row>
    <row r="97" spans="5:5" ht="25.5">
      <c r="E97" s="15" t="s">
        <v>212</v>
      </c>
    </row>
    <row r="98" spans="5:5" ht="409.5">
      <c r="E98" s="15" t="s">
        <v>1339</v>
      </c>
    </row>
    <row r="99" spans="1:16" ht="12.75">
      <c r="A99" s="7">
        <v>27</v>
      </c>
      <c s="7" t="s">
        <v>46</v>
      </c>
      <c s="7" t="s">
        <v>3490</v>
      </c>
      <c s="7" t="s">
        <v>86</v>
      </c>
      <c s="7" t="s">
        <v>3617</v>
      </c>
      <c s="7" t="s">
        <v>73</v>
      </c>
      <c s="10">
        <v>7</v>
      </c>
      <c s="14"/>
      <c s="13">
        <f>ROUND((H99*G99),2)</f>
      </c>
      <c r="O99">
        <f>rekapitulace!H8</f>
      </c>
      <c>
        <f>O99/100*I99</f>
      </c>
    </row>
    <row r="100" spans="5:5" ht="25.5">
      <c r="E100" s="15" t="s">
        <v>574</v>
      </c>
    </row>
    <row r="101" spans="5:5" ht="409.5">
      <c r="E101" s="15" t="s">
        <v>3492</v>
      </c>
    </row>
    <row r="102" spans="1:16" ht="12.75">
      <c r="A102" s="7">
        <v>28</v>
      </c>
      <c s="7" t="s">
        <v>46</v>
      </c>
      <c s="7" t="s">
        <v>3493</v>
      </c>
      <c s="7" t="s">
        <v>86</v>
      </c>
      <c s="7" t="s">
        <v>3662</v>
      </c>
      <c s="7" t="s">
        <v>73</v>
      </c>
      <c s="10">
        <v>4</v>
      </c>
      <c s="14"/>
      <c s="13">
        <f>ROUND((H102*G102),2)</f>
      </c>
      <c r="O102">
        <f>rekapitulace!H8</f>
      </c>
      <c>
        <f>O102/100*I102</f>
      </c>
    </row>
    <row r="103" spans="5:5" ht="25.5">
      <c r="E103" s="15" t="s">
        <v>212</v>
      </c>
    </row>
    <row r="104" spans="5:5" ht="409.5">
      <c r="E104" s="15" t="s">
        <v>3495</v>
      </c>
    </row>
    <row r="105" spans="1:16" ht="12.75">
      <c r="A105" s="7">
        <v>29</v>
      </c>
      <c s="7" t="s">
        <v>46</v>
      </c>
      <c s="7" t="s">
        <v>3509</v>
      </c>
      <c s="7" t="s">
        <v>86</v>
      </c>
      <c s="7" t="s">
        <v>3663</v>
      </c>
      <c s="7" t="s">
        <v>73</v>
      </c>
      <c s="10">
        <v>4</v>
      </c>
      <c s="14"/>
      <c s="13">
        <f>ROUND((H105*G105),2)</f>
      </c>
      <c r="O105">
        <f>rekapitulace!H8</f>
      </c>
      <c>
        <f>O105/100*I105</f>
      </c>
    </row>
    <row r="106" spans="5:5" ht="25.5">
      <c r="E106" s="15" t="s">
        <v>212</v>
      </c>
    </row>
    <row r="107" spans="5:5" ht="357">
      <c r="E107" s="15" t="s">
        <v>3511</v>
      </c>
    </row>
    <row r="108" spans="1:16" ht="12.75">
      <c r="A108" s="7">
        <v>30</v>
      </c>
      <c s="7" t="s">
        <v>46</v>
      </c>
      <c s="7" t="s">
        <v>1336</v>
      </c>
      <c s="7" t="s">
        <v>58</v>
      </c>
      <c s="7" t="s">
        <v>3664</v>
      </c>
      <c s="7" t="s">
        <v>73</v>
      </c>
      <c s="10">
        <v>4</v>
      </c>
      <c s="14"/>
      <c s="13">
        <f>ROUND((H108*G108),2)</f>
      </c>
      <c r="O108">
        <f>rekapitulace!H8</f>
      </c>
      <c>
        <f>O108/100*I108</f>
      </c>
    </row>
    <row r="109" spans="5:5" ht="25.5">
      <c r="E109" s="15" t="s">
        <v>212</v>
      </c>
    </row>
    <row r="110" spans="5:5" ht="409.5">
      <c r="E110" s="15" t="s">
        <v>1339</v>
      </c>
    </row>
    <row r="111" spans="1:16" ht="12.75">
      <c r="A111" s="7">
        <v>31</v>
      </c>
      <c s="7" t="s">
        <v>46</v>
      </c>
      <c s="7" t="s">
        <v>3515</v>
      </c>
      <c s="7" t="s">
        <v>58</v>
      </c>
      <c s="7" t="s">
        <v>3665</v>
      </c>
      <c s="7" t="s">
        <v>73</v>
      </c>
      <c s="10">
        <v>4</v>
      </c>
      <c s="14"/>
      <c s="13">
        <f>ROUND((H111*G111),2)</f>
      </c>
      <c r="O111">
        <f>rekapitulace!H8</f>
      </c>
      <c>
        <f>O111/100*I111</f>
      </c>
    </row>
    <row r="112" spans="5:5" ht="25.5">
      <c r="E112" s="15" t="s">
        <v>212</v>
      </c>
    </row>
    <row r="113" spans="5:5" ht="409.5">
      <c r="E113" s="15" t="s">
        <v>1339</v>
      </c>
    </row>
    <row r="114" spans="1:16" ht="12.75">
      <c r="A114" s="7">
        <v>32</v>
      </c>
      <c s="7" t="s">
        <v>46</v>
      </c>
      <c s="7" t="s">
        <v>3618</v>
      </c>
      <c s="7" t="s">
        <v>58</v>
      </c>
      <c s="7" t="s">
        <v>3666</v>
      </c>
      <c s="7" t="s">
        <v>73</v>
      </c>
      <c s="10">
        <v>1</v>
      </c>
      <c s="14"/>
      <c s="13">
        <f>ROUND((H114*G114),2)</f>
      </c>
      <c r="O114">
        <f>rekapitulace!H8</f>
      </c>
      <c>
        <f>O114/100*I114</f>
      </c>
    </row>
    <row r="115" spans="5:5" ht="25.5">
      <c r="E115" s="15" t="s">
        <v>50</v>
      </c>
    </row>
    <row r="116" spans="5:5" ht="409.5">
      <c r="E116" s="15" t="s">
        <v>3620</v>
      </c>
    </row>
    <row r="117" spans="1:16" ht="12.75">
      <c r="A117" s="7">
        <v>33</v>
      </c>
      <c s="7" t="s">
        <v>46</v>
      </c>
      <c s="7" t="s">
        <v>3621</v>
      </c>
      <c s="7" t="s">
        <v>58</v>
      </c>
      <c s="7" t="s">
        <v>3622</v>
      </c>
      <c s="7" t="s">
        <v>3623</v>
      </c>
      <c s="10">
        <v>0.14</v>
      </c>
      <c s="14"/>
      <c s="13">
        <f>ROUND((H117*G117),2)</f>
      </c>
      <c r="O117">
        <f>rekapitulace!H8</f>
      </c>
      <c>
        <f>O117/100*I117</f>
      </c>
    </row>
    <row r="118" spans="5:5" ht="38.25">
      <c r="E118" s="15" t="s">
        <v>3667</v>
      </c>
    </row>
    <row r="119" spans="5:5" ht="409.5">
      <c r="E119" s="15" t="s">
        <v>3625</v>
      </c>
    </row>
    <row r="120" spans="1:16" ht="12.75">
      <c r="A120" s="7">
        <v>34</v>
      </c>
      <c s="7" t="s">
        <v>46</v>
      </c>
      <c s="7" t="s">
        <v>3626</v>
      </c>
      <c s="7" t="s">
        <v>58</v>
      </c>
      <c s="7" t="s">
        <v>3627</v>
      </c>
      <c s="7" t="s">
        <v>3623</v>
      </c>
      <c s="10">
        <v>0.045</v>
      </c>
      <c s="14"/>
      <c s="13">
        <f>ROUND((H120*G120),2)</f>
      </c>
      <c r="O120">
        <f>rekapitulace!H8</f>
      </c>
      <c>
        <f>O120/100*I120</f>
      </c>
    </row>
    <row r="121" spans="5:5" ht="38.25">
      <c r="E121" s="15" t="s">
        <v>3668</v>
      </c>
    </row>
    <row r="122" spans="5:5" ht="409.5">
      <c r="E122" s="15" t="s">
        <v>3629</v>
      </c>
    </row>
    <row r="123" spans="1:16" ht="12.75" customHeight="1">
      <c r="A123" s="16"/>
      <c s="16"/>
      <c s="16" t="s">
        <v>41</v>
      </c>
      <c s="16"/>
      <c s="16" t="s">
        <v>276</v>
      </c>
      <c s="16"/>
      <c s="16"/>
      <c s="16"/>
      <c s="16">
        <f>SUM(I75:I122)</f>
      </c>
      <c r="P123">
        <f>ROUND(SUM(P75:P122),2)</f>
      </c>
    </row>
    <row r="125" spans="1:9" ht="12.75" customHeight="1">
      <c r="A125" s="9"/>
      <c s="9"/>
      <c s="9" t="s">
        <v>42</v>
      </c>
      <c s="9"/>
      <c s="9" t="s">
        <v>200</v>
      </c>
      <c s="9"/>
      <c s="11"/>
      <c s="9"/>
      <c s="11"/>
    </row>
    <row r="126" spans="1:16" ht="12.75">
      <c r="A126" s="7">
        <v>35</v>
      </c>
      <c s="7" t="s">
        <v>46</v>
      </c>
      <c s="7" t="s">
        <v>946</v>
      </c>
      <c s="7" t="s">
        <v>58</v>
      </c>
      <c s="7" t="s">
        <v>3669</v>
      </c>
      <c s="7" t="s">
        <v>207</v>
      </c>
      <c s="10">
        <v>6.4</v>
      </c>
      <c s="14"/>
      <c s="13">
        <f>ROUND((H126*G126),2)</f>
      </c>
      <c r="O126">
        <f>rekapitulace!H8</f>
      </c>
      <c>
        <f>O126/100*I126</f>
      </c>
    </row>
    <row r="127" spans="5:5" ht="25.5">
      <c r="E127" s="15" t="s">
        <v>3670</v>
      </c>
    </row>
    <row r="128" spans="5:5" ht="409.5">
      <c r="E128" s="15" t="s">
        <v>1342</v>
      </c>
    </row>
    <row r="129" spans="1:16" ht="12.75">
      <c r="A129" s="7">
        <v>36</v>
      </c>
      <c s="7" t="s">
        <v>46</v>
      </c>
      <c s="7" t="s">
        <v>626</v>
      </c>
      <c s="7" t="s">
        <v>58</v>
      </c>
      <c s="7" t="s">
        <v>3671</v>
      </c>
      <c s="7" t="s">
        <v>130</v>
      </c>
      <c s="10">
        <v>12.07</v>
      </c>
      <c s="14"/>
      <c s="13">
        <f>ROUND((H129*G129),2)</f>
      </c>
      <c r="O129">
        <f>rekapitulace!H8</f>
      </c>
      <c>
        <f>O129/100*I129</f>
      </c>
    </row>
    <row r="130" spans="5:5" ht="76.5">
      <c r="E130" s="15" t="s">
        <v>3672</v>
      </c>
    </row>
    <row r="131" spans="5:5" ht="409.5">
      <c r="E131" s="15" t="s">
        <v>191</v>
      </c>
    </row>
    <row r="132" spans="1:16" ht="12.75" customHeight="1">
      <c r="A132" s="16"/>
      <c s="16"/>
      <c s="16" t="s">
        <v>42</v>
      </c>
      <c s="16"/>
      <c s="16" t="s">
        <v>200</v>
      </c>
      <c s="16"/>
      <c s="16"/>
      <c s="16"/>
      <c s="16">
        <f>SUM(I126:I131)</f>
      </c>
      <c r="P132">
        <f>ROUND(SUM(P126:P131),2)</f>
      </c>
    </row>
    <row r="134" spans="1:9" ht="12.75" customHeight="1">
      <c r="A134" s="9"/>
      <c s="9"/>
      <c s="9" t="s">
        <v>43</v>
      </c>
      <c s="9"/>
      <c s="9" t="s">
        <v>204</v>
      </c>
      <c s="9"/>
      <c s="11"/>
      <c s="9"/>
      <c s="11"/>
    </row>
    <row r="135" spans="1:16" ht="12.75">
      <c r="A135" s="7">
        <v>37</v>
      </c>
      <c s="7" t="s">
        <v>46</v>
      </c>
      <c s="7" t="s">
        <v>711</v>
      </c>
      <c s="7" t="s">
        <v>58</v>
      </c>
      <c s="7" t="s">
        <v>1405</v>
      </c>
      <c s="7" t="s">
        <v>130</v>
      </c>
      <c s="10">
        <v>4.913</v>
      </c>
      <c s="14"/>
      <c s="13">
        <f>ROUND((H135*G135),2)</f>
      </c>
      <c r="O135">
        <f>rekapitulace!H8</f>
      </c>
      <c>
        <f>O135/100*I135</f>
      </c>
    </row>
    <row r="136" spans="5:5" ht="38.25">
      <c r="E136" s="15" t="s">
        <v>3673</v>
      </c>
    </row>
    <row r="137" spans="5:5" ht="409.5">
      <c r="E137" s="15" t="s">
        <v>714</v>
      </c>
    </row>
    <row r="138" spans="1:16" ht="12.75" customHeight="1">
      <c r="A138" s="16"/>
      <c s="16"/>
      <c s="16" t="s">
        <v>43</v>
      </c>
      <c s="16"/>
      <c s="16" t="s">
        <v>204</v>
      </c>
      <c s="16"/>
      <c s="16"/>
      <c s="16"/>
      <c s="16">
        <f>SUM(I135:I137)</f>
      </c>
      <c r="P138">
        <f>ROUND(SUM(P135:P137),2)</f>
      </c>
    </row>
    <row r="140" spans="1:16" ht="12.75" customHeight="1">
      <c r="A140" s="16"/>
      <c s="16"/>
      <c s="16"/>
      <c s="16"/>
      <c s="16" t="s">
        <v>105</v>
      </c>
      <c s="16"/>
      <c s="16"/>
      <c s="16"/>
      <c s="16">
        <f>+I30+I66+I72+I123+I132+I138</f>
      </c>
      <c r="P140">
        <f>+P30+P66+P72+P123+P132+P138</f>
      </c>
    </row>
    <row r="142" spans="1:9" ht="12.75" customHeight="1">
      <c r="A142" s="9" t="s">
        <v>106</v>
      </c>
      <c s="9"/>
      <c s="9"/>
      <c s="9"/>
      <c s="9"/>
      <c s="9"/>
      <c s="9"/>
      <c s="9"/>
      <c s="9"/>
    </row>
    <row r="143" spans="1:9" ht="12.75" customHeight="1">
      <c r="A143" s="9"/>
      <c s="9"/>
      <c s="9"/>
      <c s="9"/>
      <c s="9" t="s">
        <v>107</v>
      </c>
      <c s="9"/>
      <c s="9"/>
      <c s="9"/>
      <c s="9"/>
    </row>
    <row r="144" spans="1:16" ht="12.75" customHeight="1">
      <c r="A144" s="16"/>
      <c s="16"/>
      <c s="16"/>
      <c s="16"/>
      <c s="16" t="s">
        <v>108</v>
      </c>
      <c s="16"/>
      <c s="16"/>
      <c s="16"/>
      <c s="16">
        <v>0</v>
      </c>
      <c r="P144">
        <v>0</v>
      </c>
    </row>
    <row r="145" spans="1:9" ht="12.75" customHeight="1">
      <c r="A145" s="16"/>
      <c s="16"/>
      <c s="16"/>
      <c s="16"/>
      <c s="16" t="s">
        <v>109</v>
      </c>
      <c s="16"/>
      <c s="16"/>
      <c s="16"/>
      <c s="16"/>
    </row>
    <row r="146" spans="1:16" ht="12.75" customHeight="1">
      <c r="A146" s="16"/>
      <c s="16"/>
      <c s="16"/>
      <c s="16"/>
      <c s="16" t="s">
        <v>110</v>
      </c>
      <c s="16"/>
      <c s="16"/>
      <c s="16"/>
      <c s="16">
        <v>0</v>
      </c>
      <c r="P146">
        <v>0</v>
      </c>
    </row>
    <row r="147" spans="1:16" ht="12.75" customHeight="1">
      <c r="A147" s="16"/>
      <c s="16"/>
      <c s="16"/>
      <c s="16"/>
      <c s="16" t="s">
        <v>111</v>
      </c>
      <c s="16"/>
      <c s="16"/>
      <c s="16"/>
      <c s="16">
        <f>I144+I146</f>
      </c>
      <c r="P147">
        <f>P144+P146</f>
      </c>
    </row>
    <row r="149" spans="1:16" ht="12.75" customHeight="1">
      <c r="A149" s="16"/>
      <c s="16"/>
      <c s="16"/>
      <c s="16"/>
      <c s="16" t="s">
        <v>111</v>
      </c>
      <c s="16"/>
      <c s="16"/>
      <c s="16"/>
      <c s="16">
        <f>I140+I147</f>
      </c>
      <c r="P149">
        <f>P140+P147</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74.xml><?xml version="1.0" encoding="utf-8"?>
<worksheet xmlns="http://schemas.openxmlformats.org/spreadsheetml/2006/main" xmlns:r="http://schemas.openxmlformats.org/officeDocument/2006/relationships">
  <sheetPr>
    <pageSetUpPr fitToPage="1"/>
  </sheetPr>
  <dimension ref="A1:P59"/>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3674</v>
      </c>
      <c s="5"/>
      <c s="5" t="s">
        <v>3675</v>
      </c>
    </row>
    <row r="6" spans="1:5" ht="12.75" customHeight="1">
      <c r="A6" t="s">
        <v>17</v>
      </c>
      <c r="C6" s="5" t="s">
        <v>3676</v>
      </c>
      <c s="5"/>
      <c s="5" t="s">
        <v>3675</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25</v>
      </c>
      <c s="9"/>
      <c s="9" t="s">
        <v>114</v>
      </c>
      <c s="9"/>
      <c s="11"/>
      <c s="9"/>
      <c s="11"/>
    </row>
    <row r="12" spans="1:16" ht="12.75">
      <c r="A12" s="7">
        <v>1</v>
      </c>
      <c s="7" t="s">
        <v>46</v>
      </c>
      <c s="7" t="s">
        <v>2456</v>
      </c>
      <c s="7" t="s">
        <v>58</v>
      </c>
      <c s="7" t="s">
        <v>3677</v>
      </c>
      <c s="7" t="s">
        <v>130</v>
      </c>
      <c s="10">
        <v>3</v>
      </c>
      <c s="14"/>
      <c s="13">
        <f>ROUND((H12*G12),2)</f>
      </c>
      <c r="O12">
        <f>rekapitulace!H8</f>
      </c>
      <c>
        <f>O12/100*I12</f>
      </c>
    </row>
    <row r="13" spans="5:5" ht="38.25">
      <c r="E13" s="15" t="s">
        <v>3678</v>
      </c>
    </row>
    <row r="14" spans="5:5" ht="409.5">
      <c r="E14" s="15" t="s">
        <v>267</v>
      </c>
    </row>
    <row r="15" spans="1:16" ht="12.75">
      <c r="A15" s="7">
        <v>2</v>
      </c>
      <c s="7" t="s">
        <v>46</v>
      </c>
      <c s="7" t="s">
        <v>2459</v>
      </c>
      <c s="7" t="s">
        <v>3546</v>
      </c>
      <c s="7" t="s">
        <v>3679</v>
      </c>
      <c s="7" t="s">
        <v>130</v>
      </c>
      <c s="10">
        <v>149.205</v>
      </c>
      <c s="14"/>
      <c s="13">
        <f>ROUND((H15*G15),2)</f>
      </c>
      <c r="O15">
        <f>rekapitulace!H8</f>
      </c>
      <c>
        <f>O15/100*I15</f>
      </c>
    </row>
    <row r="16" spans="5:5" ht="51">
      <c r="E16" s="15" t="s">
        <v>3680</v>
      </c>
    </row>
    <row r="17" spans="5:5" ht="409.5">
      <c r="E17" s="15" t="s">
        <v>267</v>
      </c>
    </row>
    <row r="18" spans="1:16" ht="12.75">
      <c r="A18" s="7">
        <v>3</v>
      </c>
      <c s="7" t="s">
        <v>46</v>
      </c>
      <c s="7" t="s">
        <v>2459</v>
      </c>
      <c s="7" t="s">
        <v>3548</v>
      </c>
      <c s="7" t="s">
        <v>3681</v>
      </c>
      <c s="7" t="s">
        <v>130</v>
      </c>
      <c s="10">
        <v>56.7</v>
      </c>
      <c s="14"/>
      <c s="13">
        <f>ROUND((H18*G18),2)</f>
      </c>
      <c r="O18">
        <f>rekapitulace!H8</f>
      </c>
      <c>
        <f>O18/100*I18</f>
      </c>
    </row>
    <row r="19" spans="5:5" ht="51">
      <c r="E19" s="15" t="s">
        <v>3682</v>
      </c>
    </row>
    <row r="20" spans="5:5" ht="409.5">
      <c r="E20" s="15" t="s">
        <v>267</v>
      </c>
    </row>
    <row r="21" spans="1:16" ht="12.75">
      <c r="A21" s="7">
        <v>4</v>
      </c>
      <c s="7" t="s">
        <v>46</v>
      </c>
      <c s="7" t="s">
        <v>146</v>
      </c>
      <c s="7" t="s">
        <v>3546</v>
      </c>
      <c s="7" t="s">
        <v>3683</v>
      </c>
      <c s="7" t="s">
        <v>130</v>
      </c>
      <c s="10">
        <v>25.365</v>
      </c>
      <c s="14"/>
      <c s="13">
        <f>ROUND((H21*G21),2)</f>
      </c>
      <c r="O21">
        <f>rekapitulace!H8</f>
      </c>
      <c>
        <f>O21/100*I21</f>
      </c>
    </row>
    <row r="22" spans="5:5" ht="127.5">
      <c r="E22" s="15" t="s">
        <v>3684</v>
      </c>
    </row>
    <row r="23" spans="5:5" ht="409.5">
      <c r="E23" s="15" t="s">
        <v>149</v>
      </c>
    </row>
    <row r="24" spans="1:16" ht="12.75">
      <c r="A24" s="7">
        <v>5</v>
      </c>
      <c s="7" t="s">
        <v>46</v>
      </c>
      <c s="7" t="s">
        <v>183</v>
      </c>
      <c s="7" t="s">
        <v>58</v>
      </c>
      <c s="7" t="s">
        <v>184</v>
      </c>
      <c s="7" t="s">
        <v>130</v>
      </c>
      <c s="10">
        <v>175.44</v>
      </c>
      <c s="14"/>
      <c s="13">
        <f>ROUND((H24*G24),2)</f>
      </c>
      <c r="O24">
        <f>rekapitulace!H8</f>
      </c>
      <c>
        <f>O24/100*I24</f>
      </c>
    </row>
    <row r="25" spans="5:5" ht="178.5">
      <c r="E25" s="15" t="s">
        <v>3685</v>
      </c>
    </row>
    <row r="26" spans="5:5" ht="409.5">
      <c r="E26" s="15" t="s">
        <v>186</v>
      </c>
    </row>
    <row r="27" spans="1:16" ht="12.75" customHeight="1">
      <c r="A27" s="16"/>
      <c s="16"/>
      <c s="16" t="s">
        <v>25</v>
      </c>
      <c s="16"/>
      <c s="16" t="s">
        <v>114</v>
      </c>
      <c s="16"/>
      <c s="16"/>
      <c s="16"/>
      <c s="16">
        <f>SUM(I12:I26)</f>
      </c>
      <c r="P27">
        <f>ROUND(SUM(P12:P26),2)</f>
      </c>
    </row>
    <row r="29" spans="1:9" ht="12.75" customHeight="1">
      <c r="A29" s="9"/>
      <c s="9"/>
      <c s="9" t="s">
        <v>38</v>
      </c>
      <c s="9"/>
      <c s="9" t="s">
        <v>192</v>
      </c>
      <c s="9"/>
      <c s="11"/>
      <c s="9"/>
      <c s="11"/>
    </row>
    <row r="30" spans="1:16" ht="12.75">
      <c r="A30" s="7">
        <v>6</v>
      </c>
      <c s="7" t="s">
        <v>46</v>
      </c>
      <c s="7" t="s">
        <v>488</v>
      </c>
      <c s="7" t="s">
        <v>58</v>
      </c>
      <c s="7" t="s">
        <v>3686</v>
      </c>
      <c s="7" t="s">
        <v>130</v>
      </c>
      <c s="10">
        <v>21.315</v>
      </c>
      <c s="14"/>
      <c s="13">
        <f>ROUND((H30*G30),2)</f>
      </c>
      <c r="O30">
        <f>rekapitulace!H8</f>
      </c>
      <c>
        <f>O30/100*I30</f>
      </c>
    </row>
    <row r="31" spans="5:5" ht="51">
      <c r="E31" s="15" t="s">
        <v>3687</v>
      </c>
    </row>
    <row r="32" spans="5:5" ht="306">
      <c r="E32" s="15" t="s">
        <v>463</v>
      </c>
    </row>
    <row r="33" spans="1:16" ht="12.75" customHeight="1">
      <c r="A33" s="16"/>
      <c s="16"/>
      <c s="16" t="s">
        <v>38</v>
      </c>
      <c s="16"/>
      <c s="16" t="s">
        <v>192</v>
      </c>
      <c s="16"/>
      <c s="16"/>
      <c s="16"/>
      <c s="16">
        <f>SUM(I30:I32)</f>
      </c>
      <c r="P33">
        <f>ROUND(SUM(P30:P32),2)</f>
      </c>
    </row>
    <row r="35" spans="1:9" ht="12.75" customHeight="1">
      <c r="A35" s="9"/>
      <c s="9"/>
      <c s="9" t="s">
        <v>41</v>
      </c>
      <c s="9"/>
      <c s="9" t="s">
        <v>3559</v>
      </c>
      <c s="9"/>
      <c s="11"/>
      <c s="9"/>
      <c s="11"/>
    </row>
    <row r="36" spans="1:16" ht="12.75">
      <c r="A36" s="7">
        <v>7</v>
      </c>
      <c s="7" t="s">
        <v>46</v>
      </c>
      <c s="7" t="s">
        <v>3424</v>
      </c>
      <c s="7" t="s">
        <v>58</v>
      </c>
      <c s="7" t="s">
        <v>3565</v>
      </c>
      <c s="7" t="s">
        <v>207</v>
      </c>
      <c s="10">
        <v>609</v>
      </c>
      <c s="14"/>
      <c s="13">
        <f>ROUND((H36*G36),2)</f>
      </c>
      <c r="O36">
        <f>rekapitulace!H8</f>
      </c>
      <c>
        <f>O36/100*I36</f>
      </c>
    </row>
    <row r="37" spans="5:5" ht="25.5">
      <c r="E37" s="15" t="s">
        <v>3688</v>
      </c>
    </row>
    <row r="38" spans="5:5" ht="409.5">
      <c r="E38" s="15" t="s">
        <v>3423</v>
      </c>
    </row>
    <row r="39" spans="1:16" ht="12.75" customHeight="1">
      <c r="A39" s="16"/>
      <c s="16"/>
      <c s="16" t="s">
        <v>41</v>
      </c>
      <c s="16"/>
      <c s="16" t="s">
        <v>3559</v>
      </c>
      <c s="16"/>
      <c s="16"/>
      <c s="16"/>
      <c s="16">
        <f>SUM(I36:I38)</f>
      </c>
      <c r="P39">
        <f>ROUND(SUM(P36:P38),2)</f>
      </c>
    </row>
    <row r="41" spans="1:9" ht="12.75" customHeight="1">
      <c r="A41" s="9"/>
      <c s="9"/>
      <c s="9" t="s">
        <v>42</v>
      </c>
      <c s="9"/>
      <c s="9" t="s">
        <v>200</v>
      </c>
      <c s="9"/>
      <c s="11"/>
      <c s="9"/>
      <c s="11"/>
    </row>
    <row r="42" spans="1:16" ht="12.75">
      <c r="A42" s="7">
        <v>8</v>
      </c>
      <c s="7" t="s">
        <v>46</v>
      </c>
      <c s="7" t="s">
        <v>3579</v>
      </c>
      <c s="7" t="s">
        <v>58</v>
      </c>
      <c s="7" t="s">
        <v>3689</v>
      </c>
      <c s="7" t="s">
        <v>207</v>
      </c>
      <c s="10">
        <v>162</v>
      </c>
      <c s="14"/>
      <c s="13">
        <f>ROUND((H42*G42),2)</f>
      </c>
      <c r="O42">
        <f>rekapitulace!H8</f>
      </c>
      <c>
        <f>O42/100*I42</f>
      </c>
    </row>
    <row r="43" spans="5:5" ht="51">
      <c r="E43" s="15" t="s">
        <v>3690</v>
      </c>
    </row>
    <row r="44" spans="5:5" ht="409.5">
      <c r="E44" s="15" t="s">
        <v>2586</v>
      </c>
    </row>
    <row r="45" spans="1:16" ht="12.75">
      <c r="A45" s="7">
        <v>9</v>
      </c>
      <c s="7" t="s">
        <v>46</v>
      </c>
      <c s="7" t="s">
        <v>626</v>
      </c>
      <c s="7" t="s">
        <v>58</v>
      </c>
      <c s="7" t="s">
        <v>3691</v>
      </c>
      <c s="7" t="s">
        <v>130</v>
      </c>
      <c s="10">
        <v>11.016</v>
      </c>
      <c s="14"/>
      <c s="13">
        <f>ROUND((H45*G45),2)</f>
      </c>
      <c r="O45">
        <f>rekapitulace!H8</f>
      </c>
      <c>
        <f>O45/100*I45</f>
      </c>
    </row>
    <row r="46" spans="5:5" ht="51">
      <c r="E46" s="15" t="s">
        <v>3692</v>
      </c>
    </row>
    <row r="47" spans="5:5" ht="409.5">
      <c r="E47" s="15" t="s">
        <v>191</v>
      </c>
    </row>
    <row r="48" spans="1:16" ht="12.75" customHeight="1">
      <c r="A48" s="16"/>
      <c s="16"/>
      <c s="16" t="s">
        <v>42</v>
      </c>
      <c s="16"/>
      <c s="16" t="s">
        <v>200</v>
      </c>
      <c s="16"/>
      <c s="16"/>
      <c s="16"/>
      <c s="16">
        <f>SUM(I42:I47)</f>
      </c>
      <c r="P48">
        <f>ROUND(SUM(P42:P47),2)</f>
      </c>
    </row>
    <row r="50" spans="1:16" ht="12.75" customHeight="1">
      <c r="A50" s="16"/>
      <c s="16"/>
      <c s="16"/>
      <c s="16"/>
      <c s="16" t="s">
        <v>105</v>
      </c>
      <c s="16"/>
      <c s="16"/>
      <c s="16"/>
      <c s="16">
        <f>+I27+I33+I39+I48</f>
      </c>
      <c r="P50">
        <f>+P27+P33+P39+P48</f>
      </c>
    </row>
    <row r="52" spans="1:9" ht="12.75" customHeight="1">
      <c r="A52" s="9" t="s">
        <v>106</v>
      </c>
      <c s="9"/>
      <c s="9"/>
      <c s="9"/>
      <c s="9"/>
      <c s="9"/>
      <c s="9"/>
      <c s="9"/>
      <c s="9"/>
    </row>
    <row r="53" spans="1:9" ht="12.75" customHeight="1">
      <c r="A53" s="9"/>
      <c s="9"/>
      <c s="9"/>
      <c s="9"/>
      <c s="9" t="s">
        <v>107</v>
      </c>
      <c s="9"/>
      <c s="9"/>
      <c s="9"/>
      <c s="9"/>
    </row>
    <row r="54" spans="1:16" ht="12.75" customHeight="1">
      <c r="A54" s="16"/>
      <c s="16"/>
      <c s="16"/>
      <c s="16"/>
      <c s="16" t="s">
        <v>108</v>
      </c>
      <c s="16"/>
      <c s="16"/>
      <c s="16"/>
      <c s="16">
        <v>0</v>
      </c>
      <c r="P54">
        <v>0</v>
      </c>
    </row>
    <row r="55" spans="1:9" ht="12.75" customHeight="1">
      <c r="A55" s="16"/>
      <c s="16"/>
      <c s="16"/>
      <c s="16"/>
      <c s="16" t="s">
        <v>109</v>
      </c>
      <c s="16"/>
      <c s="16"/>
      <c s="16"/>
      <c s="16"/>
    </row>
    <row r="56" spans="1:16" ht="12.75" customHeight="1">
      <c r="A56" s="16"/>
      <c s="16"/>
      <c s="16"/>
      <c s="16"/>
      <c s="16" t="s">
        <v>110</v>
      </c>
      <c s="16"/>
      <c s="16"/>
      <c s="16"/>
      <c s="16">
        <v>0</v>
      </c>
      <c r="P56">
        <v>0</v>
      </c>
    </row>
    <row r="57" spans="1:16" ht="12.75" customHeight="1">
      <c r="A57" s="16"/>
      <c s="16"/>
      <c s="16"/>
      <c s="16"/>
      <c s="16" t="s">
        <v>111</v>
      </c>
      <c s="16"/>
      <c s="16"/>
      <c s="16"/>
      <c s="16">
        <f>I54+I56</f>
      </c>
      <c r="P57">
        <f>P54+P56</f>
      </c>
    </row>
    <row r="59" spans="1:16" ht="12.75" customHeight="1">
      <c r="A59" s="16"/>
      <c s="16"/>
      <c s="16"/>
      <c s="16"/>
      <c s="16" t="s">
        <v>111</v>
      </c>
      <c s="16"/>
      <c s="16"/>
      <c s="16"/>
      <c s="16">
        <f>I50+I57</f>
      </c>
      <c r="P59">
        <f>P50+P57</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75.xml><?xml version="1.0" encoding="utf-8"?>
<worksheet xmlns="http://schemas.openxmlformats.org/spreadsheetml/2006/main" xmlns:r="http://schemas.openxmlformats.org/officeDocument/2006/relationships">
  <sheetPr>
    <pageSetUpPr fitToPage="1"/>
  </sheetPr>
  <dimension ref="A1:P59"/>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3693</v>
      </c>
      <c s="5"/>
      <c s="5" t="s">
        <v>3694</v>
      </c>
    </row>
    <row r="6" spans="1:5" ht="12.75" customHeight="1">
      <c r="A6" t="s">
        <v>17</v>
      </c>
      <c r="C6" s="5" t="s">
        <v>3695</v>
      </c>
      <c s="5"/>
      <c s="5" t="s">
        <v>3694</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25</v>
      </c>
      <c s="9"/>
      <c s="9" t="s">
        <v>114</v>
      </c>
      <c s="9"/>
      <c s="11"/>
      <c s="9"/>
      <c s="11"/>
    </row>
    <row r="12" spans="1:16" ht="12.75">
      <c r="A12" s="7">
        <v>1</v>
      </c>
      <c s="7" t="s">
        <v>46</v>
      </c>
      <c s="7" t="s">
        <v>2456</v>
      </c>
      <c s="7" t="s">
        <v>58</v>
      </c>
      <c s="7" t="s">
        <v>3677</v>
      </c>
      <c s="7" t="s">
        <v>130</v>
      </c>
      <c s="10">
        <v>3</v>
      </c>
      <c s="14"/>
      <c s="13">
        <f>ROUND((H12*G12),2)</f>
      </c>
      <c r="O12">
        <f>rekapitulace!H8</f>
      </c>
      <c>
        <f>O12/100*I12</f>
      </c>
    </row>
    <row r="13" spans="5:5" ht="38.25">
      <c r="E13" s="15" t="s">
        <v>3678</v>
      </c>
    </row>
    <row r="14" spans="5:5" ht="409.5">
      <c r="E14" s="15" t="s">
        <v>267</v>
      </c>
    </row>
    <row r="15" spans="1:16" ht="12.75">
      <c r="A15" s="7">
        <v>2</v>
      </c>
      <c s="7" t="s">
        <v>46</v>
      </c>
      <c s="7" t="s">
        <v>2459</v>
      </c>
      <c s="7" t="s">
        <v>3546</v>
      </c>
      <c s="7" t="s">
        <v>3681</v>
      </c>
      <c s="7" t="s">
        <v>130</v>
      </c>
      <c s="10">
        <v>18.2</v>
      </c>
      <c s="14"/>
      <c s="13">
        <f>ROUND((H15*G15),2)</f>
      </c>
      <c r="O15">
        <f>rekapitulace!H8</f>
      </c>
      <c>
        <f>O15/100*I15</f>
      </c>
    </row>
    <row r="16" spans="5:5" ht="38.25">
      <c r="E16" s="15" t="s">
        <v>3696</v>
      </c>
    </row>
    <row r="17" spans="5:5" ht="409.5">
      <c r="E17" s="15" t="s">
        <v>267</v>
      </c>
    </row>
    <row r="18" spans="1:16" ht="12.75">
      <c r="A18" s="7">
        <v>3</v>
      </c>
      <c s="7" t="s">
        <v>46</v>
      </c>
      <c s="7" t="s">
        <v>2459</v>
      </c>
      <c s="7" t="s">
        <v>3548</v>
      </c>
      <c s="7" t="s">
        <v>3679</v>
      </c>
      <c s="7" t="s">
        <v>130</v>
      </c>
      <c s="10">
        <v>67.13</v>
      </c>
      <c s="14"/>
      <c s="13">
        <f>ROUND((H18*G18),2)</f>
      </c>
      <c r="O18">
        <f>rekapitulace!H8</f>
      </c>
      <c>
        <f>O18/100*I18</f>
      </c>
    </row>
    <row r="19" spans="5:5" ht="51">
      <c r="E19" s="15" t="s">
        <v>3697</v>
      </c>
    </row>
    <row r="20" spans="5:5" ht="409.5">
      <c r="E20" s="15" t="s">
        <v>267</v>
      </c>
    </row>
    <row r="21" spans="1:16" ht="12.75">
      <c r="A21" s="7">
        <v>4</v>
      </c>
      <c s="7" t="s">
        <v>46</v>
      </c>
      <c s="7" t="s">
        <v>146</v>
      </c>
      <c s="7" t="s">
        <v>3546</v>
      </c>
      <c s="7" t="s">
        <v>3683</v>
      </c>
      <c s="7" t="s">
        <v>130</v>
      </c>
      <c s="10">
        <v>10.89</v>
      </c>
      <c s="14"/>
      <c s="13">
        <f>ROUND((H21*G21),2)</f>
      </c>
      <c r="O21">
        <f>rekapitulace!H8</f>
      </c>
      <c>
        <f>O21/100*I21</f>
      </c>
    </row>
    <row r="22" spans="5:5" ht="114.75">
      <c r="E22" s="15" t="s">
        <v>3698</v>
      </c>
    </row>
    <row r="23" spans="5:5" ht="409.5">
      <c r="E23" s="15" t="s">
        <v>149</v>
      </c>
    </row>
    <row r="24" spans="1:16" ht="12.75">
      <c r="A24" s="7">
        <v>5</v>
      </c>
      <c s="7" t="s">
        <v>46</v>
      </c>
      <c s="7" t="s">
        <v>183</v>
      </c>
      <c s="7" t="s">
        <v>58</v>
      </c>
      <c s="7" t="s">
        <v>184</v>
      </c>
      <c s="7" t="s">
        <v>130</v>
      </c>
      <c s="10">
        <v>74.84</v>
      </c>
      <c s="14"/>
      <c s="13">
        <f>ROUND((H24*G24),2)</f>
      </c>
      <c r="O24">
        <f>rekapitulace!H8</f>
      </c>
      <c>
        <f>O24/100*I24</f>
      </c>
    </row>
    <row r="25" spans="5:5" ht="153">
      <c r="E25" s="15" t="s">
        <v>3699</v>
      </c>
    </row>
    <row r="26" spans="5:5" ht="409.5">
      <c r="E26" s="15" t="s">
        <v>186</v>
      </c>
    </row>
    <row r="27" spans="1:16" ht="12.75" customHeight="1">
      <c r="A27" s="16"/>
      <c s="16"/>
      <c s="16" t="s">
        <v>25</v>
      </c>
      <c s="16"/>
      <c s="16" t="s">
        <v>114</v>
      </c>
      <c s="16"/>
      <c s="16"/>
      <c s="16"/>
      <c s="16">
        <f>SUM(I12:I26)</f>
      </c>
      <c r="P27">
        <f>ROUND(SUM(P12:P26),2)</f>
      </c>
    </row>
    <row r="29" spans="1:9" ht="12.75" customHeight="1">
      <c r="A29" s="9"/>
      <c s="9"/>
      <c s="9" t="s">
        <v>38</v>
      </c>
      <c s="9"/>
      <c s="9" t="s">
        <v>192</v>
      </c>
      <c s="9"/>
      <c s="11"/>
      <c s="9"/>
      <c s="11"/>
    </row>
    <row r="30" spans="1:16" ht="12.75">
      <c r="A30" s="7">
        <v>6</v>
      </c>
      <c s="7" t="s">
        <v>46</v>
      </c>
      <c s="7" t="s">
        <v>488</v>
      </c>
      <c s="7" t="s">
        <v>58</v>
      </c>
      <c s="7" t="s">
        <v>3686</v>
      </c>
      <c s="7" t="s">
        <v>130</v>
      </c>
      <c s="10">
        <v>9.59</v>
      </c>
      <c s="14"/>
      <c s="13">
        <f>ROUND((H30*G30),2)</f>
      </c>
      <c r="O30">
        <f>rekapitulace!H8</f>
      </c>
      <c>
        <f>O30/100*I30</f>
      </c>
    </row>
    <row r="31" spans="5:5" ht="51">
      <c r="E31" s="15" t="s">
        <v>3700</v>
      </c>
    </row>
    <row r="32" spans="5:5" ht="306">
      <c r="E32" s="15" t="s">
        <v>463</v>
      </c>
    </row>
    <row r="33" spans="1:16" ht="12.75" customHeight="1">
      <c r="A33" s="16"/>
      <c s="16"/>
      <c s="16" t="s">
        <v>38</v>
      </c>
      <c s="16"/>
      <c s="16" t="s">
        <v>192</v>
      </c>
      <c s="16"/>
      <c s="16"/>
      <c s="16"/>
      <c s="16">
        <f>SUM(I30:I32)</f>
      </c>
      <c r="P33">
        <f>ROUND(SUM(P30:P32),2)</f>
      </c>
    </row>
    <row r="35" spans="1:9" ht="12.75" customHeight="1">
      <c r="A35" s="9"/>
      <c s="9"/>
      <c s="9" t="s">
        <v>41</v>
      </c>
      <c s="9"/>
      <c s="9" t="s">
        <v>3559</v>
      </c>
      <c s="9"/>
      <c s="11"/>
      <c s="9"/>
      <c s="11"/>
    </row>
    <row r="36" spans="1:16" ht="12.75">
      <c r="A36" s="7">
        <v>7</v>
      </c>
      <c s="7" t="s">
        <v>46</v>
      </c>
      <c s="7" t="s">
        <v>3424</v>
      </c>
      <c s="7" t="s">
        <v>58</v>
      </c>
      <c s="7" t="s">
        <v>3565</v>
      </c>
      <c s="7" t="s">
        <v>207</v>
      </c>
      <c s="10">
        <v>274</v>
      </c>
      <c s="14"/>
      <c s="13">
        <f>ROUND((H36*G36),2)</f>
      </c>
      <c r="O36">
        <f>rekapitulace!H8</f>
      </c>
      <c>
        <f>O36/100*I36</f>
      </c>
    </row>
    <row r="37" spans="5:5" ht="25.5">
      <c r="E37" s="15" t="s">
        <v>3701</v>
      </c>
    </row>
    <row r="38" spans="5:5" ht="409.5">
      <c r="E38" s="15" t="s">
        <v>3423</v>
      </c>
    </row>
    <row r="39" spans="1:16" ht="12.75" customHeight="1">
      <c r="A39" s="16"/>
      <c s="16"/>
      <c s="16" t="s">
        <v>41</v>
      </c>
      <c s="16"/>
      <c s="16" t="s">
        <v>3559</v>
      </c>
      <c s="16"/>
      <c s="16"/>
      <c s="16"/>
      <c s="16">
        <f>SUM(I36:I38)</f>
      </c>
      <c r="P39">
        <f>ROUND(SUM(P36:P38),2)</f>
      </c>
    </row>
    <row r="41" spans="1:9" ht="12.75" customHeight="1">
      <c r="A41" s="9"/>
      <c s="9"/>
      <c s="9" t="s">
        <v>42</v>
      </c>
      <c s="9"/>
      <c s="9" t="s">
        <v>200</v>
      </c>
      <c s="9"/>
      <c s="11"/>
      <c s="9"/>
      <c s="11"/>
    </row>
    <row r="42" spans="1:16" ht="12.75">
      <c r="A42" s="7">
        <v>8</v>
      </c>
      <c s="7" t="s">
        <v>46</v>
      </c>
      <c s="7" t="s">
        <v>3579</v>
      </c>
      <c s="7" t="s">
        <v>58</v>
      </c>
      <c s="7" t="s">
        <v>3689</v>
      </c>
      <c s="7" t="s">
        <v>207</v>
      </c>
      <c s="10">
        <v>52</v>
      </c>
      <c s="14"/>
      <c s="13">
        <f>ROUND((H42*G42),2)</f>
      </c>
      <c r="O42">
        <f>rekapitulace!H8</f>
      </c>
      <c>
        <f>O42/100*I42</f>
      </c>
    </row>
    <row r="43" spans="5:5" ht="38.25">
      <c r="E43" s="15" t="s">
        <v>3702</v>
      </c>
    </row>
    <row r="44" spans="5:5" ht="409.5">
      <c r="E44" s="15" t="s">
        <v>2586</v>
      </c>
    </row>
    <row r="45" spans="1:16" ht="12.75">
      <c r="A45" s="7">
        <v>9</v>
      </c>
      <c s="7" t="s">
        <v>46</v>
      </c>
      <c s="7" t="s">
        <v>626</v>
      </c>
      <c s="7" t="s">
        <v>58</v>
      </c>
      <c s="7" t="s">
        <v>3691</v>
      </c>
      <c s="7" t="s">
        <v>130</v>
      </c>
      <c s="10">
        <v>3.536</v>
      </c>
      <c s="14"/>
      <c s="13">
        <f>ROUND((H45*G45),2)</f>
      </c>
      <c r="O45">
        <f>rekapitulace!H8</f>
      </c>
      <c>
        <f>O45/100*I45</f>
      </c>
    </row>
    <row r="46" spans="5:5" ht="38.25">
      <c r="E46" s="15" t="s">
        <v>3703</v>
      </c>
    </row>
    <row r="47" spans="5:5" ht="409.5">
      <c r="E47" s="15" t="s">
        <v>191</v>
      </c>
    </row>
    <row r="48" spans="1:16" ht="12.75" customHeight="1">
      <c r="A48" s="16"/>
      <c s="16"/>
      <c s="16" t="s">
        <v>42</v>
      </c>
      <c s="16"/>
      <c s="16" t="s">
        <v>200</v>
      </c>
      <c s="16"/>
      <c s="16"/>
      <c s="16"/>
      <c s="16">
        <f>SUM(I42:I47)</f>
      </c>
      <c r="P48">
        <f>ROUND(SUM(P42:P47),2)</f>
      </c>
    </row>
    <row r="50" spans="1:16" ht="12.75" customHeight="1">
      <c r="A50" s="16"/>
      <c s="16"/>
      <c s="16"/>
      <c s="16"/>
      <c s="16" t="s">
        <v>105</v>
      </c>
      <c s="16"/>
      <c s="16"/>
      <c s="16"/>
      <c s="16">
        <f>+I27+I33+I39+I48</f>
      </c>
      <c r="P50">
        <f>+P27+P33+P39+P48</f>
      </c>
    </row>
    <row r="52" spans="1:9" ht="12.75" customHeight="1">
      <c r="A52" s="9" t="s">
        <v>106</v>
      </c>
      <c s="9"/>
      <c s="9"/>
      <c s="9"/>
      <c s="9"/>
      <c s="9"/>
      <c s="9"/>
      <c s="9"/>
      <c s="9"/>
    </row>
    <row r="53" spans="1:9" ht="12.75" customHeight="1">
      <c r="A53" s="9"/>
      <c s="9"/>
      <c s="9"/>
      <c s="9"/>
      <c s="9" t="s">
        <v>107</v>
      </c>
      <c s="9"/>
      <c s="9"/>
      <c s="9"/>
      <c s="9"/>
    </row>
    <row r="54" spans="1:16" ht="12.75" customHeight="1">
      <c r="A54" s="16"/>
      <c s="16"/>
      <c s="16"/>
      <c s="16"/>
      <c s="16" t="s">
        <v>108</v>
      </c>
      <c s="16"/>
      <c s="16"/>
      <c s="16"/>
      <c s="16">
        <v>0</v>
      </c>
      <c r="P54">
        <v>0</v>
      </c>
    </row>
    <row r="55" spans="1:9" ht="12.75" customHeight="1">
      <c r="A55" s="16"/>
      <c s="16"/>
      <c s="16"/>
      <c s="16"/>
      <c s="16" t="s">
        <v>109</v>
      </c>
      <c s="16"/>
      <c s="16"/>
      <c s="16"/>
      <c s="16"/>
    </row>
    <row r="56" spans="1:16" ht="12.75" customHeight="1">
      <c r="A56" s="16"/>
      <c s="16"/>
      <c s="16"/>
      <c s="16"/>
      <c s="16" t="s">
        <v>110</v>
      </c>
      <c s="16"/>
      <c s="16"/>
      <c s="16"/>
      <c s="16">
        <v>0</v>
      </c>
      <c r="P56">
        <v>0</v>
      </c>
    </row>
    <row r="57" spans="1:16" ht="12.75" customHeight="1">
      <c r="A57" s="16"/>
      <c s="16"/>
      <c s="16"/>
      <c s="16"/>
      <c s="16" t="s">
        <v>111</v>
      </c>
      <c s="16"/>
      <c s="16"/>
      <c s="16"/>
      <c s="16">
        <f>I54+I56</f>
      </c>
      <c r="P57">
        <f>P54+P56</f>
      </c>
    </row>
    <row r="59" spans="1:16" ht="12.75" customHeight="1">
      <c r="A59" s="16"/>
      <c s="16"/>
      <c s="16"/>
      <c s="16"/>
      <c s="16" t="s">
        <v>111</v>
      </c>
      <c s="16"/>
      <c s="16"/>
      <c s="16"/>
      <c s="16">
        <f>I50+I57</f>
      </c>
      <c r="P59">
        <f>P50+P57</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76.xml><?xml version="1.0" encoding="utf-8"?>
<worksheet xmlns="http://schemas.openxmlformats.org/spreadsheetml/2006/main" xmlns:r="http://schemas.openxmlformats.org/officeDocument/2006/relationships">
  <sheetPr>
    <pageSetUpPr fitToPage="1"/>
  </sheetPr>
  <dimension ref="A1:P127"/>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3704</v>
      </c>
      <c s="5"/>
      <c s="5" t="s">
        <v>3705</v>
      </c>
    </row>
    <row r="6" spans="1:5" ht="12.75" customHeight="1">
      <c r="A6" t="s">
        <v>17</v>
      </c>
      <c r="C6" s="5" t="s">
        <v>3704</v>
      </c>
      <c s="5"/>
      <c s="5" t="s">
        <v>3705</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3541</v>
      </c>
      <c s="9"/>
      <c s="11"/>
      <c s="9"/>
      <c s="11"/>
    </row>
    <row r="12" spans="1:16" ht="12.75">
      <c r="A12" s="7">
        <v>1</v>
      </c>
      <c s="7" t="s">
        <v>46</v>
      </c>
      <c s="7" t="s">
        <v>61</v>
      </c>
      <c s="7" t="s">
        <v>65</v>
      </c>
      <c s="7" t="s">
        <v>3542</v>
      </c>
      <c s="7" t="s">
        <v>3543</v>
      </c>
      <c s="10">
        <v>0.55</v>
      </c>
      <c s="14"/>
      <c s="13">
        <f>ROUND((H12*G12),2)</f>
      </c>
      <c r="O12">
        <f>rekapitulace!H8</f>
      </c>
      <c>
        <f>O12/100*I12</f>
      </c>
    </row>
    <row r="13" spans="5:5" ht="25.5">
      <c r="E13" s="15" t="s">
        <v>3706</v>
      </c>
    </row>
    <row r="14" spans="5:5" ht="280.5">
      <c r="E14" s="15" t="s">
        <v>63</v>
      </c>
    </row>
    <row r="15" spans="1:16" ht="12.75">
      <c r="A15" s="7">
        <v>2</v>
      </c>
      <c s="7" t="s">
        <v>46</v>
      </c>
      <c s="7" t="s">
        <v>61</v>
      </c>
      <c s="7" t="s">
        <v>67</v>
      </c>
      <c s="7" t="s">
        <v>3707</v>
      </c>
      <c s="7" t="s">
        <v>3543</v>
      </c>
      <c s="10">
        <v>0.55</v>
      </c>
      <c s="14"/>
      <c s="13">
        <f>ROUND((H15*G15),2)</f>
      </c>
      <c r="O15">
        <f>rekapitulace!H8</f>
      </c>
      <c>
        <f>O15/100*I15</f>
      </c>
    </row>
    <row r="16" spans="5:5" ht="25.5">
      <c r="E16" s="15" t="s">
        <v>3706</v>
      </c>
    </row>
    <row r="17" spans="5:5" ht="280.5">
      <c r="E17" s="15" t="s">
        <v>63</v>
      </c>
    </row>
    <row r="18" spans="1:16" ht="12.75">
      <c r="A18" s="7">
        <v>3</v>
      </c>
      <c s="7" t="s">
        <v>46</v>
      </c>
      <c s="7" t="s">
        <v>64</v>
      </c>
      <c s="7" t="s">
        <v>58</v>
      </c>
      <c s="7" t="s">
        <v>3708</v>
      </c>
      <c s="7" t="s">
        <v>3543</v>
      </c>
      <c s="10">
        <v>0.55</v>
      </c>
      <c s="14"/>
      <c s="13">
        <f>ROUND((H18*G18),2)</f>
      </c>
      <c r="O18">
        <f>rekapitulace!H8</f>
      </c>
      <c>
        <f>O18/100*I18</f>
      </c>
    </row>
    <row r="19" spans="5:5" ht="25.5">
      <c r="E19" s="15" t="s">
        <v>3706</v>
      </c>
    </row>
    <row r="20" spans="5:5" ht="114.75">
      <c r="E20" s="15" t="s">
        <v>60</v>
      </c>
    </row>
    <row r="21" spans="1:16" ht="12.75">
      <c r="A21" s="7">
        <v>4</v>
      </c>
      <c s="7" t="s">
        <v>46</v>
      </c>
      <c s="7" t="s">
        <v>79</v>
      </c>
      <c s="7" t="s">
        <v>3546</v>
      </c>
      <c s="7" t="s">
        <v>3709</v>
      </c>
      <c s="7" t="s">
        <v>49</v>
      </c>
      <c s="10">
        <v>1</v>
      </c>
      <c s="14"/>
      <c s="13">
        <f>ROUND((H21*G21),2)</f>
      </c>
      <c r="O21">
        <f>rekapitulace!H8</f>
      </c>
      <c>
        <f>O21/100*I21</f>
      </c>
    </row>
    <row r="22" spans="5:5" ht="25.5">
      <c r="E22" s="15" t="s">
        <v>50</v>
      </c>
    </row>
    <row r="23" spans="5:5" ht="114.75">
      <c r="E23" s="15" t="s">
        <v>60</v>
      </c>
    </row>
    <row r="24" spans="1:16" ht="12.75">
      <c r="A24" s="7">
        <v>5</v>
      </c>
      <c s="7" t="s">
        <v>46</v>
      </c>
      <c s="7" t="s">
        <v>79</v>
      </c>
      <c s="7" t="s">
        <v>3548</v>
      </c>
      <c s="7" t="s">
        <v>3710</v>
      </c>
      <c s="7" t="s">
        <v>49</v>
      </c>
      <c s="10">
        <v>1</v>
      </c>
      <c s="14"/>
      <c s="13">
        <f>ROUND((H24*G24),2)</f>
      </c>
      <c r="O24">
        <f>rekapitulace!H8</f>
      </c>
      <c>
        <f>O24/100*I24</f>
      </c>
    </row>
    <row r="25" spans="5:5" ht="25.5">
      <c r="E25" s="15" t="s">
        <v>50</v>
      </c>
    </row>
    <row r="26" spans="5:5" ht="114.75">
      <c r="E26" s="15" t="s">
        <v>60</v>
      </c>
    </row>
    <row r="27" spans="1:16" ht="12.75">
      <c r="A27" s="7">
        <v>6</v>
      </c>
      <c s="7" t="s">
        <v>46</v>
      </c>
      <c s="7" t="s">
        <v>3400</v>
      </c>
      <c s="7" t="s">
        <v>86</v>
      </c>
      <c s="7" t="s">
        <v>3711</v>
      </c>
      <c s="7" t="s">
        <v>49</v>
      </c>
      <c s="10">
        <v>1</v>
      </c>
      <c s="14"/>
      <c s="13">
        <f>ROUND((H27*G27),2)</f>
      </c>
      <c r="O27">
        <f>rekapitulace!H8</f>
      </c>
      <c>
        <f>O27/100*I27</f>
      </c>
    </row>
    <row r="28" spans="5:5" ht="25.5">
      <c r="E28" s="15" t="s">
        <v>50</v>
      </c>
    </row>
    <row r="29" spans="5:5" ht="114.75">
      <c r="E29" s="15" t="s">
        <v>60</v>
      </c>
    </row>
    <row r="30" spans="1:16" ht="12.75">
      <c r="A30" s="7">
        <v>7</v>
      </c>
      <c s="7" t="s">
        <v>3352</v>
      </c>
      <c s="7" t="s">
        <v>3712</v>
      </c>
      <c s="7" t="s">
        <v>58</v>
      </c>
      <c s="7" t="s">
        <v>3713</v>
      </c>
      <c s="7" t="s">
        <v>49</v>
      </c>
      <c s="10">
        <v>1</v>
      </c>
      <c s="14"/>
      <c s="13">
        <f>ROUND((H30*G30),2)</f>
      </c>
      <c r="O30">
        <f>rekapitulace!H8</f>
      </c>
      <c>
        <f>O30/100*I30</f>
      </c>
    </row>
    <row r="31" spans="5:5" ht="25.5">
      <c r="E31" s="15" t="s">
        <v>50</v>
      </c>
    </row>
    <row r="32" spans="5:5" ht="114.75">
      <c r="E32" s="15" t="s">
        <v>60</v>
      </c>
    </row>
    <row r="33" spans="1:16" ht="12.75">
      <c r="A33" s="7">
        <v>8</v>
      </c>
      <c s="7" t="s">
        <v>46</v>
      </c>
      <c s="7" t="s">
        <v>3402</v>
      </c>
      <c s="7" t="s">
        <v>86</v>
      </c>
      <c s="7" t="s">
        <v>3714</v>
      </c>
      <c s="7" t="s">
        <v>741</v>
      </c>
      <c s="10">
        <v>8</v>
      </c>
      <c s="14"/>
      <c s="13">
        <f>ROUND((H33*G33),2)</f>
      </c>
      <c r="O33">
        <f>rekapitulace!H8</f>
      </c>
      <c>
        <f>O33/100*I33</f>
      </c>
    </row>
    <row r="34" spans="5:5" ht="25.5">
      <c r="E34" s="15" t="s">
        <v>968</v>
      </c>
    </row>
    <row r="35" spans="5:5" ht="114.75">
      <c r="E35" s="15" t="s">
        <v>3404</v>
      </c>
    </row>
    <row r="36" spans="1:16" ht="12.75" customHeight="1">
      <c r="A36" s="16"/>
      <c s="16"/>
      <c s="16" t="s">
        <v>45</v>
      </c>
      <c s="16"/>
      <c s="16" t="s">
        <v>3541</v>
      </c>
      <c s="16"/>
      <c s="16"/>
      <c s="16"/>
      <c s="16">
        <f>SUM(I12:I35)</f>
      </c>
      <c r="P36">
        <f>ROUND(SUM(P12:P35),2)</f>
      </c>
    </row>
    <row r="38" spans="1:9" ht="12.75" customHeight="1">
      <c r="A38" s="9"/>
      <c s="9"/>
      <c s="9" t="s">
        <v>25</v>
      </c>
      <c s="9"/>
      <c s="9" t="s">
        <v>114</v>
      </c>
      <c s="9"/>
      <c s="11"/>
      <c s="9"/>
      <c s="11"/>
    </row>
    <row r="39" spans="1:16" ht="12.75">
      <c r="A39" s="7">
        <v>9</v>
      </c>
      <c s="7" t="s">
        <v>46</v>
      </c>
      <c s="7" t="s">
        <v>2456</v>
      </c>
      <c s="7" t="s">
        <v>58</v>
      </c>
      <c s="7" t="s">
        <v>3677</v>
      </c>
      <c s="7" t="s">
        <v>130</v>
      </c>
      <c s="10">
        <v>3</v>
      </c>
      <c s="14"/>
      <c s="13">
        <f>ROUND((H39*G39),2)</f>
      </c>
      <c r="O39">
        <f>rekapitulace!H8</f>
      </c>
      <c>
        <f>O39/100*I39</f>
      </c>
    </row>
    <row r="40" spans="5:5" ht="38.25">
      <c r="E40" s="15" t="s">
        <v>3678</v>
      </c>
    </row>
    <row r="41" spans="5:5" ht="409.5">
      <c r="E41" s="15" t="s">
        <v>267</v>
      </c>
    </row>
    <row r="42" spans="1:16" ht="12.75">
      <c r="A42" s="7">
        <v>10</v>
      </c>
      <c s="7" t="s">
        <v>46</v>
      </c>
      <c s="7" t="s">
        <v>2459</v>
      </c>
      <c s="7" t="s">
        <v>3546</v>
      </c>
      <c s="7" t="s">
        <v>3715</v>
      </c>
      <c s="7" t="s">
        <v>130</v>
      </c>
      <c s="10">
        <v>4.2</v>
      </c>
      <c s="14"/>
      <c s="13">
        <f>ROUND((H42*G42),2)</f>
      </c>
      <c r="O42">
        <f>rekapitulace!H8</f>
      </c>
      <c>
        <f>O42/100*I42</f>
      </c>
    </row>
    <row r="43" spans="5:5" ht="38.25">
      <c r="E43" s="15" t="s">
        <v>3716</v>
      </c>
    </row>
    <row r="44" spans="5:5" ht="409.5">
      <c r="E44" s="15" t="s">
        <v>267</v>
      </c>
    </row>
    <row r="45" spans="1:16" ht="12.75">
      <c r="A45" s="7">
        <v>11</v>
      </c>
      <c s="7" t="s">
        <v>46</v>
      </c>
      <c s="7" t="s">
        <v>2459</v>
      </c>
      <c s="7" t="s">
        <v>3548</v>
      </c>
      <c s="7" t="s">
        <v>3717</v>
      </c>
      <c s="7" t="s">
        <v>130</v>
      </c>
      <c s="10">
        <v>24</v>
      </c>
      <c s="14"/>
      <c s="13">
        <f>ROUND((H45*G45),2)</f>
      </c>
      <c r="O45">
        <f>rekapitulace!H8</f>
      </c>
      <c>
        <f>O45/100*I45</f>
      </c>
    </row>
    <row r="46" spans="5:5" ht="38.25">
      <c r="E46" s="15" t="s">
        <v>3718</v>
      </c>
    </row>
    <row r="47" spans="5:5" ht="409.5">
      <c r="E47" s="15" t="s">
        <v>267</v>
      </c>
    </row>
    <row r="48" spans="1:16" ht="12.75">
      <c r="A48" s="7">
        <v>12</v>
      </c>
      <c s="7" t="s">
        <v>46</v>
      </c>
      <c s="7" t="s">
        <v>146</v>
      </c>
      <c s="7" t="s">
        <v>3546</v>
      </c>
      <c s="7" t="s">
        <v>3683</v>
      </c>
      <c s="7" t="s">
        <v>130</v>
      </c>
      <c s="10">
        <v>4.525</v>
      </c>
      <c s="14"/>
      <c s="13">
        <f>ROUND((H48*G48),2)</f>
      </c>
      <c r="O48">
        <f>rekapitulace!H8</f>
      </c>
      <c>
        <f>O48/100*I48</f>
      </c>
    </row>
    <row r="49" spans="5:5" ht="102">
      <c r="E49" s="15" t="s">
        <v>3719</v>
      </c>
    </row>
    <row r="50" spans="5:5" ht="409.5">
      <c r="E50" s="15" t="s">
        <v>149</v>
      </c>
    </row>
    <row r="51" spans="1:16" ht="12.75">
      <c r="A51" s="7">
        <v>13</v>
      </c>
      <c s="7" t="s">
        <v>46</v>
      </c>
      <c s="7" t="s">
        <v>183</v>
      </c>
      <c s="7" t="s">
        <v>58</v>
      </c>
      <c s="7" t="s">
        <v>184</v>
      </c>
      <c s="7" t="s">
        <v>130</v>
      </c>
      <c s="10">
        <v>26.675</v>
      </c>
      <c s="14"/>
      <c s="13">
        <f>ROUND((H51*G51),2)</f>
      </c>
      <c r="O51">
        <f>rekapitulace!H8</f>
      </c>
      <c>
        <f>O51/100*I51</f>
      </c>
    </row>
    <row r="52" spans="5:5" ht="140.25">
      <c r="E52" s="15" t="s">
        <v>3720</v>
      </c>
    </row>
    <row r="53" spans="5:5" ht="409.5">
      <c r="E53" s="15" t="s">
        <v>186</v>
      </c>
    </row>
    <row r="54" spans="1:16" ht="12.75" customHeight="1">
      <c r="A54" s="16"/>
      <c s="16"/>
      <c s="16" t="s">
        <v>25</v>
      </c>
      <c s="16"/>
      <c s="16" t="s">
        <v>114</v>
      </c>
      <c s="16"/>
      <c s="16"/>
      <c s="16"/>
      <c s="16">
        <f>SUM(I39:I53)</f>
      </c>
      <c r="P54">
        <f>ROUND(SUM(P39:P53),2)</f>
      </c>
    </row>
    <row r="56" spans="1:9" ht="12.75" customHeight="1">
      <c r="A56" s="9"/>
      <c s="9"/>
      <c s="9" t="s">
        <v>38</v>
      </c>
      <c s="9"/>
      <c s="9" t="s">
        <v>192</v>
      </c>
      <c s="9"/>
      <c s="11"/>
      <c s="9"/>
      <c s="11"/>
    </row>
    <row r="57" spans="1:16" ht="12.75">
      <c r="A57" s="7">
        <v>14</v>
      </c>
      <c s="7" t="s">
        <v>46</v>
      </c>
      <c s="7" t="s">
        <v>488</v>
      </c>
      <c s="7" t="s">
        <v>58</v>
      </c>
      <c s="7" t="s">
        <v>3686</v>
      </c>
      <c s="7" t="s">
        <v>130</v>
      </c>
      <c s="10">
        <v>0.525</v>
      </c>
      <c s="14"/>
      <c s="13">
        <f>ROUND((H57*G57),2)</f>
      </c>
      <c r="O57">
        <f>rekapitulace!H8</f>
      </c>
      <c>
        <f>O57/100*I57</f>
      </c>
    </row>
    <row r="58" spans="5:5" ht="38.25">
      <c r="E58" s="15" t="s">
        <v>3721</v>
      </c>
    </row>
    <row r="59" spans="5:5" ht="306">
      <c r="E59" s="15" t="s">
        <v>463</v>
      </c>
    </row>
    <row r="60" spans="1:16" ht="12.75" customHeight="1">
      <c r="A60" s="16"/>
      <c s="16"/>
      <c s="16" t="s">
        <v>38</v>
      </c>
      <c s="16"/>
      <c s="16" t="s">
        <v>192</v>
      </c>
      <c s="16"/>
      <c s="16"/>
      <c s="16"/>
      <c s="16">
        <f>SUM(I57:I59)</f>
      </c>
      <c r="P60">
        <f>ROUND(SUM(P57:P59),2)</f>
      </c>
    </row>
    <row r="62" spans="1:9" ht="12.75" customHeight="1">
      <c r="A62" s="9"/>
      <c s="9"/>
      <c s="9" t="s">
        <v>41</v>
      </c>
      <c s="9"/>
      <c s="9" t="s">
        <v>3559</v>
      </c>
      <c s="9"/>
      <c s="11"/>
      <c s="9"/>
      <c s="11"/>
    </row>
    <row r="63" spans="1:16" ht="12.75">
      <c r="A63" s="7">
        <v>15</v>
      </c>
      <c s="7" t="s">
        <v>46</v>
      </c>
      <c s="7" t="s">
        <v>3560</v>
      </c>
      <c s="7" t="s">
        <v>58</v>
      </c>
      <c s="7" t="s">
        <v>3722</v>
      </c>
      <c s="7" t="s">
        <v>73</v>
      </c>
      <c s="10">
        <v>2</v>
      </c>
      <c s="14"/>
      <c s="13">
        <f>ROUND((H63*G63),2)</f>
      </c>
      <c r="O63">
        <f>rekapitulace!H8</f>
      </c>
      <c>
        <f>O63/100*I63</f>
      </c>
    </row>
    <row r="64" spans="5:5" ht="409.5">
      <c r="E64" s="15" t="s">
        <v>3562</v>
      </c>
    </row>
    <row r="65" spans="1:16" ht="12.75">
      <c r="A65" s="7">
        <v>16</v>
      </c>
      <c s="7" t="s">
        <v>46</v>
      </c>
      <c s="7" t="s">
        <v>3420</v>
      </c>
      <c s="7" t="s">
        <v>58</v>
      </c>
      <c s="7" t="s">
        <v>3723</v>
      </c>
      <c s="7" t="s">
        <v>207</v>
      </c>
      <c s="10">
        <v>55</v>
      </c>
      <c s="14"/>
      <c s="13">
        <f>ROUND((H65*G65),2)</f>
      </c>
      <c r="O65">
        <f>rekapitulace!H8</f>
      </c>
      <c>
        <f>O65/100*I65</f>
      </c>
    </row>
    <row r="66" spans="5:5" ht="25.5">
      <c r="E66" s="15" t="s">
        <v>1042</v>
      </c>
    </row>
    <row r="67" spans="5:5" ht="409.5">
      <c r="E67" s="15" t="s">
        <v>3423</v>
      </c>
    </row>
    <row r="68" spans="1:16" ht="12.75">
      <c r="A68" s="7">
        <v>17</v>
      </c>
      <c s="7" t="s">
        <v>46</v>
      </c>
      <c s="7" t="s">
        <v>3424</v>
      </c>
      <c s="7" t="s">
        <v>58</v>
      </c>
      <c s="7" t="s">
        <v>3565</v>
      </c>
      <c s="7" t="s">
        <v>207</v>
      </c>
      <c s="10">
        <v>15</v>
      </c>
      <c s="14"/>
      <c s="13">
        <f>ROUND((H68*G68),2)</f>
      </c>
      <c r="O68">
        <f>rekapitulace!H8</f>
      </c>
      <c>
        <f>O68/100*I68</f>
      </c>
    </row>
    <row r="69" spans="5:5" ht="25.5">
      <c r="E69" s="15" t="s">
        <v>958</v>
      </c>
    </row>
    <row r="70" spans="5:5" ht="409.5">
      <c r="E70" s="15" t="s">
        <v>3423</v>
      </c>
    </row>
    <row r="71" spans="1:16" ht="12.75">
      <c r="A71" s="7">
        <v>18</v>
      </c>
      <c s="7" t="s">
        <v>46</v>
      </c>
      <c s="7" t="s">
        <v>3471</v>
      </c>
      <c s="7" t="s">
        <v>58</v>
      </c>
      <c s="7" t="s">
        <v>3724</v>
      </c>
      <c s="7" t="s">
        <v>207</v>
      </c>
      <c s="10">
        <v>25</v>
      </c>
      <c s="14"/>
      <c s="13">
        <f>ROUND((H71*G71),2)</f>
      </c>
      <c r="O71">
        <f>rekapitulace!H8</f>
      </c>
      <c>
        <f>O71/100*I71</f>
      </c>
    </row>
    <row r="72" spans="5:5" ht="25.5">
      <c r="E72" s="15" t="s">
        <v>1757</v>
      </c>
    </row>
    <row r="73" spans="5:5" ht="409.5">
      <c r="E73" s="15" t="s">
        <v>3474</v>
      </c>
    </row>
    <row r="74" spans="1:16" ht="12.75">
      <c r="A74" s="7">
        <v>19</v>
      </c>
      <c s="7" t="s">
        <v>46</v>
      </c>
      <c s="7" t="s">
        <v>3725</v>
      </c>
      <c s="7" t="s">
        <v>58</v>
      </c>
      <c s="7" t="s">
        <v>3726</v>
      </c>
      <c s="7" t="s">
        <v>73</v>
      </c>
      <c s="10">
        <v>1</v>
      </c>
      <c s="14"/>
      <c s="13">
        <f>ROUND((H74*G74),2)</f>
      </c>
      <c r="O74">
        <f>rekapitulace!H8</f>
      </c>
      <c>
        <f>O74/100*I74</f>
      </c>
    </row>
    <row r="75" spans="5:5" ht="25.5">
      <c r="E75" s="15" t="s">
        <v>50</v>
      </c>
    </row>
    <row r="76" spans="5:5" ht="267.75">
      <c r="E76" s="15" t="s">
        <v>3481</v>
      </c>
    </row>
    <row r="77" spans="1:16" ht="12.75">
      <c r="A77" s="7">
        <v>20</v>
      </c>
      <c s="7" t="s">
        <v>46</v>
      </c>
      <c s="7" t="s">
        <v>3727</v>
      </c>
      <c s="7" t="s">
        <v>58</v>
      </c>
      <c s="7" t="s">
        <v>3728</v>
      </c>
      <c s="7" t="s">
        <v>207</v>
      </c>
      <c s="10">
        <v>25</v>
      </c>
      <c s="14"/>
      <c s="13">
        <f>ROUND((H77*G77),2)</f>
      </c>
      <c r="O77">
        <f>rekapitulace!H8</f>
      </c>
      <c>
        <f>O77/100*I77</f>
      </c>
    </row>
    <row r="78" spans="5:5" ht="25.5">
      <c r="E78" s="15" t="s">
        <v>1757</v>
      </c>
    </row>
    <row r="79" spans="5:5" ht="409.5">
      <c r="E79" s="15" t="s">
        <v>3492</v>
      </c>
    </row>
    <row r="80" spans="1:16" ht="12.75">
      <c r="A80" s="7">
        <v>21</v>
      </c>
      <c s="7" t="s">
        <v>46</v>
      </c>
      <c s="7" t="s">
        <v>3482</v>
      </c>
      <c s="7" t="s">
        <v>58</v>
      </c>
      <c s="7" t="s">
        <v>3729</v>
      </c>
      <c s="7" t="s">
        <v>207</v>
      </c>
      <c s="10">
        <v>120</v>
      </c>
      <c s="14"/>
      <c s="13">
        <f>ROUND((H80*G80),2)</f>
      </c>
      <c r="O80">
        <f>rekapitulace!H8</f>
      </c>
      <c>
        <f>O80/100*I80</f>
      </c>
    </row>
    <row r="81" spans="5:5" ht="127.5">
      <c r="E81" s="15" t="s">
        <v>3730</v>
      </c>
    </row>
    <row r="82" spans="5:5" ht="382.5">
      <c r="E82" s="15" t="s">
        <v>3447</v>
      </c>
    </row>
    <row r="83" spans="1:16" ht="12.75">
      <c r="A83" s="7">
        <v>22</v>
      </c>
      <c s="7" t="s">
        <v>46</v>
      </c>
      <c s="7" t="s">
        <v>3484</v>
      </c>
      <c s="7" t="s">
        <v>58</v>
      </c>
      <c s="7" t="s">
        <v>3614</v>
      </c>
      <c s="7" t="s">
        <v>73</v>
      </c>
      <c s="10">
        <v>2</v>
      </c>
      <c s="14"/>
      <c s="13">
        <f>ROUND((H83*G83),2)</f>
      </c>
      <c r="O83">
        <f>rekapitulace!H8</f>
      </c>
      <c>
        <f>O83/100*I83</f>
      </c>
    </row>
    <row r="84" spans="5:5" ht="25.5">
      <c r="E84" s="15" t="s">
        <v>76</v>
      </c>
    </row>
    <row r="85" spans="5:5" ht="369.75">
      <c r="E85" s="15" t="s">
        <v>3433</v>
      </c>
    </row>
    <row r="86" spans="1:16" ht="12.75">
      <c r="A86" s="7">
        <v>23</v>
      </c>
      <c s="7" t="s">
        <v>46</v>
      </c>
      <c s="7" t="s">
        <v>3615</v>
      </c>
      <c s="7" t="s">
        <v>58</v>
      </c>
      <c s="7" t="s">
        <v>3731</v>
      </c>
      <c s="7" t="s">
        <v>73</v>
      </c>
      <c s="10">
        <v>2</v>
      </c>
      <c s="14"/>
      <c s="13">
        <f>ROUND((H86*G86),2)</f>
      </c>
      <c r="O86">
        <f>rekapitulace!H8</f>
      </c>
      <c>
        <f>O86/100*I86</f>
      </c>
    </row>
    <row r="87" spans="5:5" ht="25.5">
      <c r="E87" s="15" t="s">
        <v>76</v>
      </c>
    </row>
    <row r="88" spans="5:5" ht="369.75">
      <c r="E88" s="15" t="s">
        <v>3433</v>
      </c>
    </row>
    <row r="89" spans="1:16" ht="12.75">
      <c r="A89" s="7">
        <v>24</v>
      </c>
      <c s="7" t="s">
        <v>46</v>
      </c>
      <c s="7" t="s">
        <v>3490</v>
      </c>
      <c s="7" t="s">
        <v>58</v>
      </c>
      <c s="7" t="s">
        <v>3732</v>
      </c>
      <c s="7" t="s">
        <v>207</v>
      </c>
      <c s="10">
        <v>25</v>
      </c>
      <c s="14"/>
      <c s="13">
        <f>ROUND((H89*G89),2)</f>
      </c>
      <c r="O89">
        <f>rekapitulace!H8</f>
      </c>
      <c>
        <f>O89/100*I89</f>
      </c>
    </row>
    <row r="90" spans="5:5" ht="25.5">
      <c r="E90" s="15" t="s">
        <v>1757</v>
      </c>
    </row>
    <row r="91" spans="5:5" ht="409.5">
      <c r="E91" s="15" t="s">
        <v>3492</v>
      </c>
    </row>
    <row r="92" spans="1:16" ht="12.75">
      <c r="A92" s="7">
        <v>25</v>
      </c>
      <c s="7" t="s">
        <v>46</v>
      </c>
      <c s="7" t="s">
        <v>3733</v>
      </c>
      <c s="7" t="s">
        <v>3546</v>
      </c>
      <c s="7" t="s">
        <v>3734</v>
      </c>
      <c s="7" t="s">
        <v>73</v>
      </c>
      <c s="10">
        <v>2</v>
      </c>
      <c s="14"/>
      <c s="13">
        <f>ROUND((H92*G92),2)</f>
      </c>
      <c r="O92">
        <f>rekapitulace!H8</f>
      </c>
      <c>
        <f>O92/100*I92</f>
      </c>
    </row>
    <row r="93" spans="5:5" ht="25.5">
      <c r="E93" s="15" t="s">
        <v>76</v>
      </c>
    </row>
    <row r="94" spans="5:5" ht="409.5">
      <c r="E94" s="15" t="s">
        <v>3735</v>
      </c>
    </row>
    <row r="95" spans="1:16" ht="12.75" customHeight="1">
      <c r="A95" s="16"/>
      <c s="16"/>
      <c s="16" t="s">
        <v>41</v>
      </c>
      <c s="16"/>
      <c s="16" t="s">
        <v>3559</v>
      </c>
      <c s="16"/>
      <c s="16"/>
      <c s="16"/>
      <c s="16">
        <f>SUM(I63:I94)</f>
      </c>
      <c r="P95">
        <f>ROUND(SUM(P63:P94),2)</f>
      </c>
    </row>
    <row r="97" spans="1:9" ht="12.75" customHeight="1">
      <c r="A97" s="9"/>
      <c s="9"/>
      <c s="9" t="s">
        <v>42</v>
      </c>
      <c s="9"/>
      <c s="9" t="s">
        <v>200</v>
      </c>
      <c s="9"/>
      <c s="11"/>
      <c s="9"/>
      <c s="11"/>
    </row>
    <row r="98" spans="1:16" ht="12.75">
      <c r="A98" s="7">
        <v>26</v>
      </c>
      <c s="7" t="s">
        <v>46</v>
      </c>
      <c s="7" t="s">
        <v>3579</v>
      </c>
      <c s="7" t="s">
        <v>58</v>
      </c>
      <c s="7" t="s">
        <v>3689</v>
      </c>
      <c s="7" t="s">
        <v>207</v>
      </c>
      <c s="10">
        <v>80</v>
      </c>
      <c s="14"/>
      <c s="13">
        <f>ROUND((H98*G98),2)</f>
      </c>
      <c r="O98">
        <f>rekapitulace!H8</f>
      </c>
      <c>
        <f>O98/100*I98</f>
      </c>
    </row>
    <row r="99" spans="5:5" ht="25.5">
      <c r="E99" s="15" t="s">
        <v>3736</v>
      </c>
    </row>
    <row r="100" spans="5:5" ht="409.5">
      <c r="E100" s="15" t="s">
        <v>2586</v>
      </c>
    </row>
    <row r="101" spans="1:16" ht="12.75">
      <c r="A101" s="7">
        <v>27</v>
      </c>
      <c s="7" t="s">
        <v>46</v>
      </c>
      <c s="7" t="s">
        <v>626</v>
      </c>
      <c s="7" t="s">
        <v>58</v>
      </c>
      <c s="7" t="s">
        <v>3691</v>
      </c>
      <c s="7" t="s">
        <v>130</v>
      </c>
      <c s="10">
        <v>5.44</v>
      </c>
      <c s="14"/>
      <c s="13">
        <f>ROUND((H101*G101),2)</f>
      </c>
      <c r="O101">
        <f>rekapitulace!H8</f>
      </c>
      <c>
        <f>O101/100*I101</f>
      </c>
    </row>
    <row r="102" spans="5:5" ht="25.5">
      <c r="E102" s="15" t="s">
        <v>3737</v>
      </c>
    </row>
    <row r="103" spans="5:5" ht="409.5">
      <c r="E103" s="15" t="s">
        <v>191</v>
      </c>
    </row>
    <row r="104" spans="1:16" ht="12.75" customHeight="1">
      <c r="A104" s="16"/>
      <c s="16"/>
      <c s="16" t="s">
        <v>42</v>
      </c>
      <c s="16"/>
      <c s="16" t="s">
        <v>200</v>
      </c>
      <c s="16"/>
      <c s="16"/>
      <c s="16"/>
      <c s="16">
        <f>SUM(I98:I103)</f>
      </c>
      <c r="P104">
        <f>ROUND(SUM(P98:P103),2)</f>
      </c>
    </row>
    <row r="106" spans="1:9" ht="12.75" customHeight="1">
      <c r="A106" s="9"/>
      <c s="9"/>
      <c s="9" t="s">
        <v>43</v>
      </c>
      <c s="9"/>
      <c s="9" t="s">
        <v>204</v>
      </c>
      <c s="9"/>
      <c s="11"/>
      <c s="9"/>
      <c s="11"/>
    </row>
    <row r="107" spans="1:16" ht="12.75">
      <c r="A107" s="7">
        <v>28</v>
      </c>
      <c s="7" t="s">
        <v>46</v>
      </c>
      <c s="7" t="s">
        <v>3738</v>
      </c>
      <c s="7" t="s">
        <v>86</v>
      </c>
      <c s="7" t="s">
        <v>3739</v>
      </c>
      <c s="7" t="s">
        <v>49</v>
      </c>
      <c s="10">
        <v>1</v>
      </c>
      <c s="14"/>
      <c s="13">
        <f>ROUND((H107*G107),2)</f>
      </c>
      <c r="O107">
        <f>rekapitulace!H8</f>
      </c>
      <c>
        <f>O107/100*I107</f>
      </c>
    </row>
    <row r="108" spans="5:5" ht="25.5">
      <c r="E108" s="15" t="s">
        <v>50</v>
      </c>
    </row>
    <row r="109" spans="5:5" ht="242.25">
      <c r="E109" s="15" t="s">
        <v>1389</v>
      </c>
    </row>
    <row r="110" spans="1:16" ht="12.75">
      <c r="A110" s="7">
        <v>29</v>
      </c>
      <c s="7" t="s">
        <v>46</v>
      </c>
      <c s="7" t="s">
        <v>2175</v>
      </c>
      <c s="7" t="s">
        <v>3546</v>
      </c>
      <c s="7" t="s">
        <v>3740</v>
      </c>
      <c s="7" t="s">
        <v>73</v>
      </c>
      <c s="10">
        <v>2</v>
      </c>
      <c s="14"/>
      <c s="13">
        <f>ROUND((H110*G110),2)</f>
      </c>
      <c r="O110">
        <f>rekapitulace!H8</f>
      </c>
      <c>
        <f>O110/100*I110</f>
      </c>
    </row>
    <row r="111" spans="5:5" ht="25.5">
      <c r="E111" s="15" t="s">
        <v>76</v>
      </c>
    </row>
    <row r="112" spans="5:5" ht="165.75">
      <c r="E112" s="15" t="s">
        <v>2174</v>
      </c>
    </row>
    <row r="113" spans="1:16" ht="12.75">
      <c r="A113" s="7">
        <v>30</v>
      </c>
      <c s="7" t="s">
        <v>46</v>
      </c>
      <c s="7" t="s">
        <v>1399</v>
      </c>
      <c s="7" t="s">
        <v>58</v>
      </c>
      <c s="7" t="s">
        <v>3741</v>
      </c>
      <c s="7" t="s">
        <v>73</v>
      </c>
      <c s="10">
        <v>2</v>
      </c>
      <c s="14"/>
      <c s="13">
        <f>ROUND((H113*G113),2)</f>
      </c>
      <c r="O113">
        <f>rekapitulace!H8</f>
      </c>
      <c>
        <f>O113/100*I113</f>
      </c>
    </row>
    <row r="114" spans="5:5" ht="25.5">
      <c r="E114" s="15" t="s">
        <v>76</v>
      </c>
    </row>
    <row r="115" spans="5:5" ht="178.5">
      <c r="E115" s="15" t="s">
        <v>1193</v>
      </c>
    </row>
    <row r="116" spans="1:16" ht="12.75" customHeight="1">
      <c r="A116" s="16"/>
      <c s="16"/>
      <c s="16" t="s">
        <v>43</v>
      </c>
      <c s="16"/>
      <c s="16" t="s">
        <v>204</v>
      </c>
      <c s="16"/>
      <c s="16"/>
      <c s="16"/>
      <c s="16">
        <f>SUM(I107:I115)</f>
      </c>
      <c r="P116">
        <f>ROUND(SUM(P107:P115),2)</f>
      </c>
    </row>
    <row r="118" spans="1:16" ht="12.75" customHeight="1">
      <c r="A118" s="16"/>
      <c s="16"/>
      <c s="16"/>
      <c s="16"/>
      <c s="16" t="s">
        <v>105</v>
      </c>
      <c s="16"/>
      <c s="16"/>
      <c s="16"/>
      <c s="16">
        <f>+I36+I54+I60+I95+I104+I116</f>
      </c>
      <c r="P118">
        <f>+P36+P54+P60+P95+P104+P116</f>
      </c>
    </row>
    <row r="120" spans="1:9" ht="12.75" customHeight="1">
      <c r="A120" s="9" t="s">
        <v>106</v>
      </c>
      <c s="9"/>
      <c s="9"/>
      <c s="9"/>
      <c s="9"/>
      <c s="9"/>
      <c s="9"/>
      <c s="9"/>
      <c s="9"/>
    </row>
    <row r="121" spans="1:9" ht="12.75" customHeight="1">
      <c r="A121" s="9"/>
      <c s="9"/>
      <c s="9"/>
      <c s="9"/>
      <c s="9" t="s">
        <v>107</v>
      </c>
      <c s="9"/>
      <c s="9"/>
      <c s="9"/>
      <c s="9"/>
    </row>
    <row r="122" spans="1:16" ht="12.75" customHeight="1">
      <c r="A122" s="16"/>
      <c s="16"/>
      <c s="16"/>
      <c s="16"/>
      <c s="16" t="s">
        <v>108</v>
      </c>
      <c s="16"/>
      <c s="16"/>
      <c s="16"/>
      <c s="16">
        <v>0</v>
      </c>
      <c r="P122">
        <v>0</v>
      </c>
    </row>
    <row r="123" spans="1:9" ht="12.75" customHeight="1">
      <c r="A123" s="16"/>
      <c s="16"/>
      <c s="16"/>
      <c s="16"/>
      <c s="16" t="s">
        <v>109</v>
      </c>
      <c s="16"/>
      <c s="16"/>
      <c s="16"/>
      <c s="16"/>
    </row>
    <row r="124" spans="1:16" ht="12.75" customHeight="1">
      <c r="A124" s="16"/>
      <c s="16"/>
      <c s="16"/>
      <c s="16"/>
      <c s="16" t="s">
        <v>110</v>
      </c>
      <c s="16"/>
      <c s="16"/>
      <c s="16"/>
      <c s="16">
        <v>0</v>
      </c>
      <c r="P124">
        <v>0</v>
      </c>
    </row>
    <row r="125" spans="1:16" ht="12.75" customHeight="1">
      <c r="A125" s="16"/>
      <c s="16"/>
      <c s="16"/>
      <c s="16"/>
      <c s="16" t="s">
        <v>111</v>
      </c>
      <c s="16"/>
      <c s="16"/>
      <c s="16"/>
      <c s="16">
        <f>I122+I124</f>
      </c>
      <c r="P125">
        <f>P122+P124</f>
      </c>
    </row>
    <row r="127" spans="1:16" ht="12.75" customHeight="1">
      <c r="A127" s="16"/>
      <c s="16"/>
      <c s="16"/>
      <c s="16"/>
      <c s="16" t="s">
        <v>111</v>
      </c>
      <c s="16"/>
      <c s="16"/>
      <c s="16"/>
      <c s="16">
        <f>I118+I125</f>
      </c>
      <c r="P127">
        <f>P118+P125</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77.xml><?xml version="1.0" encoding="utf-8"?>
<worksheet xmlns="http://schemas.openxmlformats.org/spreadsheetml/2006/main" xmlns:r="http://schemas.openxmlformats.org/officeDocument/2006/relationships">
  <sheetPr>
    <pageSetUpPr fitToPage="1"/>
  </sheetPr>
  <dimension ref="A1:P26"/>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3742</v>
      </c>
      <c s="5"/>
      <c s="5" t="s">
        <v>3743</v>
      </c>
    </row>
    <row r="6" spans="1:5" ht="12.75" customHeight="1">
      <c r="A6" t="s">
        <v>17</v>
      </c>
      <c r="C6" s="5" t="s">
        <v>3742</v>
      </c>
      <c s="5"/>
      <c s="5" t="s">
        <v>3743</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3744</v>
      </c>
      <c s="7" t="s">
        <v>86</v>
      </c>
      <c s="7" t="s">
        <v>3745</v>
      </c>
      <c s="7" t="s">
        <v>49</v>
      </c>
      <c s="10">
        <v>1</v>
      </c>
      <c s="14"/>
      <c s="13">
        <f>ROUND((H12*G12),2)</f>
      </c>
      <c r="O12">
        <f>rekapitulace!H8</f>
      </c>
      <c>
        <f>O12/100*I12</f>
      </c>
    </row>
    <row r="13" spans="5:5" ht="25.5">
      <c r="E13" s="15" t="s">
        <v>50</v>
      </c>
    </row>
    <row r="14" spans="5:5" ht="216.75">
      <c r="E14" s="15" t="s">
        <v>104</v>
      </c>
    </row>
    <row r="15" spans="1:16" ht="12.75" customHeight="1">
      <c r="A15" s="16"/>
      <c s="16"/>
      <c s="16" t="s">
        <v>45</v>
      </c>
      <c s="16"/>
      <c s="16" t="s">
        <v>44</v>
      </c>
      <c s="16"/>
      <c s="16"/>
      <c s="16"/>
      <c s="16">
        <f>SUM(I12:I14)</f>
      </c>
      <c r="P15">
        <f>ROUND(SUM(P12:P14),2)</f>
      </c>
    </row>
    <row r="17" spans="1:16" ht="12.75" customHeight="1">
      <c r="A17" s="16"/>
      <c s="16"/>
      <c s="16"/>
      <c s="16"/>
      <c s="16" t="s">
        <v>105</v>
      </c>
      <c s="16"/>
      <c s="16"/>
      <c s="16"/>
      <c s="16">
        <f>+I15</f>
      </c>
      <c r="P17">
        <f>+P15</f>
      </c>
    </row>
    <row r="19" spans="1:9" ht="12.75" customHeight="1">
      <c r="A19" s="9" t="s">
        <v>106</v>
      </c>
      <c s="9"/>
      <c s="9"/>
      <c s="9"/>
      <c s="9"/>
      <c s="9"/>
      <c s="9"/>
      <c s="9"/>
      <c s="9"/>
    </row>
    <row r="20" spans="1:9" ht="12.75" customHeight="1">
      <c r="A20" s="9"/>
      <c s="9"/>
      <c s="9"/>
      <c s="9"/>
      <c s="9" t="s">
        <v>107</v>
      </c>
      <c s="9"/>
      <c s="9"/>
      <c s="9"/>
      <c s="9"/>
    </row>
    <row r="21" spans="1:16" ht="12.75" customHeight="1">
      <c r="A21" s="16"/>
      <c s="16"/>
      <c s="16"/>
      <c s="16"/>
      <c s="16" t="s">
        <v>108</v>
      </c>
      <c s="16"/>
      <c s="16"/>
      <c s="16"/>
      <c s="16">
        <v>0</v>
      </c>
      <c r="P21">
        <v>0</v>
      </c>
    </row>
    <row r="22" spans="1:9" ht="12.75" customHeight="1">
      <c r="A22" s="16"/>
      <c s="16"/>
      <c s="16"/>
      <c s="16"/>
      <c s="16" t="s">
        <v>109</v>
      </c>
      <c s="16"/>
      <c s="16"/>
      <c s="16"/>
      <c s="16"/>
    </row>
    <row r="23" spans="1:16" ht="12.75" customHeight="1">
      <c r="A23" s="16"/>
      <c s="16"/>
      <c s="16"/>
      <c s="16"/>
      <c s="16" t="s">
        <v>110</v>
      </c>
      <c s="16"/>
      <c s="16"/>
      <c s="16"/>
      <c s="16">
        <v>0</v>
      </c>
      <c r="P23">
        <v>0</v>
      </c>
    </row>
    <row r="24" spans="1:16" ht="12.75" customHeight="1">
      <c r="A24" s="16"/>
      <c s="16"/>
      <c s="16"/>
      <c s="16"/>
      <c s="16" t="s">
        <v>111</v>
      </c>
      <c s="16"/>
      <c s="16"/>
      <c s="16"/>
      <c s="16">
        <f>I21+I23</f>
      </c>
      <c r="P24">
        <f>P21+P23</f>
      </c>
    </row>
    <row r="26" spans="1:16" ht="12.75" customHeight="1">
      <c r="A26" s="16"/>
      <c s="16"/>
      <c s="16"/>
      <c s="16"/>
      <c s="16" t="s">
        <v>111</v>
      </c>
      <c s="16"/>
      <c s="16"/>
      <c s="16"/>
      <c s="16">
        <f>I17+I24</f>
      </c>
      <c r="P26">
        <f>P17+P24</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78.xml><?xml version="1.0" encoding="utf-8"?>
<worksheet xmlns="http://schemas.openxmlformats.org/spreadsheetml/2006/main" xmlns:r="http://schemas.openxmlformats.org/officeDocument/2006/relationships">
  <sheetPr>
    <pageSetUpPr fitToPage="1"/>
  </sheetPr>
  <dimension ref="A1:P26"/>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3746</v>
      </c>
      <c s="5"/>
      <c s="5" t="s">
        <v>3747</v>
      </c>
    </row>
    <row r="6" spans="1:5" ht="12.75" customHeight="1">
      <c r="A6" t="s">
        <v>17</v>
      </c>
      <c r="C6" s="5" t="s">
        <v>3746</v>
      </c>
      <c s="5"/>
      <c s="5" t="s">
        <v>3747</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3744</v>
      </c>
      <c s="7" t="s">
        <v>86</v>
      </c>
      <c s="7" t="s">
        <v>3748</v>
      </c>
      <c s="7" t="s">
        <v>49</v>
      </c>
      <c s="10">
        <v>1</v>
      </c>
      <c s="14"/>
      <c s="13">
        <f>ROUND((H12*G12),2)</f>
      </c>
      <c r="O12">
        <f>rekapitulace!H8</f>
      </c>
      <c>
        <f>O12/100*I12</f>
      </c>
    </row>
    <row r="13" spans="5:5" ht="25.5">
      <c r="E13" s="15" t="s">
        <v>50</v>
      </c>
    </row>
    <row r="14" spans="5:5" ht="216.75">
      <c r="E14" s="15" t="s">
        <v>104</v>
      </c>
    </row>
    <row r="15" spans="1:16" ht="12.75" customHeight="1">
      <c r="A15" s="16"/>
      <c s="16"/>
      <c s="16" t="s">
        <v>45</v>
      </c>
      <c s="16"/>
      <c s="16" t="s">
        <v>44</v>
      </c>
      <c s="16"/>
      <c s="16"/>
      <c s="16"/>
      <c s="16">
        <f>SUM(I12:I14)</f>
      </c>
      <c r="P15">
        <f>ROUND(SUM(P12:P14),2)</f>
      </c>
    </row>
    <row r="17" spans="1:16" ht="12.75" customHeight="1">
      <c r="A17" s="16"/>
      <c s="16"/>
      <c s="16"/>
      <c s="16"/>
      <c s="16" t="s">
        <v>105</v>
      </c>
      <c s="16"/>
      <c s="16"/>
      <c s="16"/>
      <c s="16">
        <f>+I15</f>
      </c>
      <c r="P17">
        <f>+P15</f>
      </c>
    </row>
    <row r="19" spans="1:9" ht="12.75" customHeight="1">
      <c r="A19" s="9" t="s">
        <v>106</v>
      </c>
      <c s="9"/>
      <c s="9"/>
      <c s="9"/>
      <c s="9"/>
      <c s="9"/>
      <c s="9"/>
      <c s="9"/>
      <c s="9"/>
    </row>
    <row r="20" spans="1:9" ht="12.75" customHeight="1">
      <c r="A20" s="9"/>
      <c s="9"/>
      <c s="9"/>
      <c s="9"/>
      <c s="9" t="s">
        <v>107</v>
      </c>
      <c s="9"/>
      <c s="9"/>
      <c s="9"/>
      <c s="9"/>
    </row>
    <row r="21" spans="1:16" ht="12.75" customHeight="1">
      <c r="A21" s="16"/>
      <c s="16"/>
      <c s="16"/>
      <c s="16"/>
      <c s="16" t="s">
        <v>108</v>
      </c>
      <c s="16"/>
      <c s="16"/>
      <c s="16"/>
      <c s="16">
        <v>0</v>
      </c>
      <c r="P21">
        <v>0</v>
      </c>
    </row>
    <row r="22" spans="1:9" ht="12.75" customHeight="1">
      <c r="A22" s="16"/>
      <c s="16"/>
      <c s="16"/>
      <c s="16"/>
      <c s="16" t="s">
        <v>109</v>
      </c>
      <c s="16"/>
      <c s="16"/>
      <c s="16"/>
      <c s="16"/>
    </row>
    <row r="23" spans="1:16" ht="12.75" customHeight="1">
      <c r="A23" s="16"/>
      <c s="16"/>
      <c s="16"/>
      <c s="16"/>
      <c s="16" t="s">
        <v>110</v>
      </c>
      <c s="16"/>
      <c s="16"/>
      <c s="16"/>
      <c s="16">
        <v>0</v>
      </c>
      <c r="P23">
        <v>0</v>
      </c>
    </row>
    <row r="24" spans="1:16" ht="12.75" customHeight="1">
      <c r="A24" s="16"/>
      <c s="16"/>
      <c s="16"/>
      <c s="16"/>
      <c s="16" t="s">
        <v>111</v>
      </c>
      <c s="16"/>
      <c s="16"/>
      <c s="16"/>
      <c s="16">
        <f>I21+I23</f>
      </c>
      <c r="P24">
        <f>P21+P23</f>
      </c>
    </row>
    <row r="26" spans="1:16" ht="12.75" customHeight="1">
      <c r="A26" s="16"/>
      <c s="16"/>
      <c s="16"/>
      <c s="16"/>
      <c s="16" t="s">
        <v>111</v>
      </c>
      <c s="16"/>
      <c s="16"/>
      <c s="16"/>
      <c s="16">
        <f>I17+I24</f>
      </c>
      <c r="P26">
        <f>P17+P24</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79.xml><?xml version="1.0" encoding="utf-8"?>
<worksheet xmlns="http://schemas.openxmlformats.org/spreadsheetml/2006/main" xmlns:r="http://schemas.openxmlformats.org/officeDocument/2006/relationships">
  <sheetPr>
    <pageSetUpPr fitToPage="1"/>
  </sheetPr>
  <dimension ref="A1:P26"/>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3749</v>
      </c>
      <c s="5"/>
      <c s="5" t="s">
        <v>3750</v>
      </c>
    </row>
    <row r="6" spans="1:5" ht="12.75" customHeight="1">
      <c r="A6" t="s">
        <v>17</v>
      </c>
      <c r="C6" s="5" t="s">
        <v>3749</v>
      </c>
      <c s="5"/>
      <c s="5" t="s">
        <v>3750</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3744</v>
      </c>
      <c s="7" t="s">
        <v>86</v>
      </c>
      <c s="7" t="s">
        <v>3751</v>
      </c>
      <c s="7" t="s">
        <v>49</v>
      </c>
      <c s="10">
        <v>1</v>
      </c>
      <c s="14"/>
      <c s="13">
        <f>ROUND((H12*G12),2)</f>
      </c>
      <c r="O12">
        <f>rekapitulace!H8</f>
      </c>
      <c>
        <f>O12/100*I12</f>
      </c>
    </row>
    <row r="13" spans="5:5" ht="25.5">
      <c r="E13" s="15" t="s">
        <v>50</v>
      </c>
    </row>
    <row r="14" spans="5:5" ht="216.75">
      <c r="E14" s="15" t="s">
        <v>104</v>
      </c>
    </row>
    <row r="15" spans="1:16" ht="12.75" customHeight="1">
      <c r="A15" s="16"/>
      <c s="16"/>
      <c s="16" t="s">
        <v>45</v>
      </c>
      <c s="16"/>
      <c s="16" t="s">
        <v>44</v>
      </c>
      <c s="16"/>
      <c s="16"/>
      <c s="16"/>
      <c s="16">
        <f>SUM(I12:I14)</f>
      </c>
      <c r="P15">
        <f>ROUND(SUM(P12:P14),2)</f>
      </c>
    </row>
    <row r="17" spans="1:16" ht="12.75" customHeight="1">
      <c r="A17" s="16"/>
      <c s="16"/>
      <c s="16"/>
      <c s="16"/>
      <c s="16" t="s">
        <v>105</v>
      </c>
      <c s="16"/>
      <c s="16"/>
      <c s="16"/>
      <c s="16">
        <f>+I15</f>
      </c>
      <c r="P17">
        <f>+P15</f>
      </c>
    </row>
    <row r="19" spans="1:9" ht="12.75" customHeight="1">
      <c r="A19" s="9" t="s">
        <v>106</v>
      </c>
      <c s="9"/>
      <c s="9"/>
      <c s="9"/>
      <c s="9"/>
      <c s="9"/>
      <c s="9"/>
      <c s="9"/>
      <c s="9"/>
    </row>
    <row r="20" spans="1:9" ht="12.75" customHeight="1">
      <c r="A20" s="9"/>
      <c s="9"/>
      <c s="9"/>
      <c s="9"/>
      <c s="9" t="s">
        <v>107</v>
      </c>
      <c s="9"/>
      <c s="9"/>
      <c s="9"/>
      <c s="9"/>
    </row>
    <row r="21" spans="1:16" ht="12.75" customHeight="1">
      <c r="A21" s="16"/>
      <c s="16"/>
      <c s="16"/>
      <c s="16"/>
      <c s="16" t="s">
        <v>108</v>
      </c>
      <c s="16"/>
      <c s="16"/>
      <c s="16"/>
      <c s="16">
        <v>0</v>
      </c>
      <c r="P21">
        <v>0</v>
      </c>
    </row>
    <row r="22" spans="1:9" ht="12.75" customHeight="1">
      <c r="A22" s="16"/>
      <c s="16"/>
      <c s="16"/>
      <c s="16"/>
      <c s="16" t="s">
        <v>109</v>
      </c>
      <c s="16"/>
      <c s="16"/>
      <c s="16"/>
      <c s="16"/>
    </row>
    <row r="23" spans="1:16" ht="12.75" customHeight="1">
      <c r="A23" s="16"/>
      <c s="16"/>
      <c s="16"/>
      <c s="16"/>
      <c s="16" t="s">
        <v>110</v>
      </c>
      <c s="16"/>
      <c s="16"/>
      <c s="16"/>
      <c s="16">
        <v>0</v>
      </c>
      <c r="P23">
        <v>0</v>
      </c>
    </row>
    <row r="24" spans="1:16" ht="12.75" customHeight="1">
      <c r="A24" s="16"/>
      <c s="16"/>
      <c s="16"/>
      <c s="16"/>
      <c s="16" t="s">
        <v>111</v>
      </c>
      <c s="16"/>
      <c s="16"/>
      <c s="16"/>
      <c s="16">
        <f>I21+I23</f>
      </c>
      <c r="P24">
        <f>P21+P23</f>
      </c>
    </row>
    <row r="26" spans="1:16" ht="12.75" customHeight="1">
      <c r="A26" s="16"/>
      <c s="16"/>
      <c s="16"/>
      <c s="16"/>
      <c s="16" t="s">
        <v>111</v>
      </c>
      <c s="16"/>
      <c s="16"/>
      <c s="16"/>
      <c s="16">
        <f>I17+I24</f>
      </c>
      <c r="P26">
        <f>P17+P24</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8.xml><?xml version="1.0" encoding="utf-8"?>
<worksheet xmlns="http://schemas.openxmlformats.org/spreadsheetml/2006/main" xmlns:r="http://schemas.openxmlformats.org/officeDocument/2006/relationships">
  <sheetPr>
    <pageSetUpPr fitToPage="1"/>
  </sheetPr>
  <dimension ref="A1:P38"/>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20</v>
      </c>
      <c s="5"/>
      <c s="5" t="s">
        <v>21</v>
      </c>
    </row>
    <row r="6" spans="1:5" ht="12.75" customHeight="1">
      <c r="A6" t="s">
        <v>17</v>
      </c>
      <c r="C6" s="5" t="s">
        <v>285</v>
      </c>
      <c s="5"/>
      <c s="5" t="s">
        <v>286</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25</v>
      </c>
      <c s="9"/>
      <c s="9" t="s">
        <v>114</v>
      </c>
      <c s="9"/>
      <c s="11"/>
      <c s="9"/>
      <c s="11"/>
    </row>
    <row r="12" spans="1:16" ht="12.75">
      <c r="A12" s="7">
        <v>1</v>
      </c>
      <c s="7" t="s">
        <v>46</v>
      </c>
      <c s="7" t="s">
        <v>142</v>
      </c>
      <c s="7" t="s">
        <v>58</v>
      </c>
      <c s="7" t="s">
        <v>287</v>
      </c>
      <c s="7" t="s">
        <v>130</v>
      </c>
      <c s="10">
        <v>1545</v>
      </c>
      <c s="14"/>
      <c s="13">
        <f>ROUND((H12*G12),2)</f>
      </c>
      <c r="O12">
        <f>rekapitulace!H8</f>
      </c>
      <c>
        <f>O12/100*I12</f>
      </c>
    </row>
    <row r="13" spans="5:5" ht="38.25">
      <c r="E13" s="15" t="s">
        <v>288</v>
      </c>
    </row>
    <row r="14" spans="5:5" ht="409.5">
      <c r="E14" s="15" t="s">
        <v>145</v>
      </c>
    </row>
    <row r="15" spans="1:16" ht="12.75">
      <c r="A15" s="7">
        <v>2</v>
      </c>
      <c s="7" t="s">
        <v>46</v>
      </c>
      <c s="7" t="s">
        <v>289</v>
      </c>
      <c s="7" t="s">
        <v>58</v>
      </c>
      <c s="7" t="s">
        <v>290</v>
      </c>
      <c s="7" t="s">
        <v>130</v>
      </c>
      <c s="10">
        <v>1545</v>
      </c>
      <c s="14"/>
      <c s="13">
        <f>ROUND((H15*G15),2)</f>
      </c>
      <c r="O15">
        <f>rekapitulace!H8</f>
      </c>
      <c>
        <f>O15/100*I15</f>
      </c>
    </row>
    <row r="16" spans="5:5" ht="178.5">
      <c r="E16" s="15" t="s">
        <v>291</v>
      </c>
    </row>
    <row r="17" spans="5:5" ht="409.5">
      <c r="E17" s="15" t="s">
        <v>176</v>
      </c>
    </row>
    <row r="18" spans="1:16" ht="12.75">
      <c r="A18" s="7">
        <v>3</v>
      </c>
      <c s="7" t="s">
        <v>46</v>
      </c>
      <c s="7" t="s">
        <v>183</v>
      </c>
      <c s="7" t="s">
        <v>58</v>
      </c>
      <c s="7" t="s">
        <v>292</v>
      </c>
      <c s="7" t="s">
        <v>130</v>
      </c>
      <c s="10">
        <v>1545</v>
      </c>
      <c s="14"/>
      <c s="13">
        <f>ROUND((H18*G18),2)</f>
      </c>
      <c r="O18">
        <f>rekapitulace!H8</f>
      </c>
      <c>
        <f>O18/100*I18</f>
      </c>
    </row>
    <row r="19" spans="5:5" ht="178.5">
      <c r="E19" s="15" t="s">
        <v>291</v>
      </c>
    </row>
    <row r="20" spans="5:5" ht="409.5">
      <c r="E20" s="15" t="s">
        <v>186</v>
      </c>
    </row>
    <row r="21" spans="1:16" ht="12.75" customHeight="1">
      <c r="A21" s="16"/>
      <c s="16"/>
      <c s="16" t="s">
        <v>25</v>
      </c>
      <c s="16"/>
      <c s="16" t="s">
        <v>114</v>
      </c>
      <c s="16"/>
      <c s="16"/>
      <c s="16"/>
      <c s="16">
        <f>SUM(I12:I20)</f>
      </c>
      <c r="P21">
        <f>ROUND(SUM(P12:P20),2)</f>
      </c>
    </row>
    <row r="23" spans="1:9" ht="12.75" customHeight="1">
      <c r="A23" s="9"/>
      <c s="9"/>
      <c s="9" t="s">
        <v>43</v>
      </c>
      <c s="9"/>
      <c s="9" t="s">
        <v>204</v>
      </c>
      <c s="9"/>
      <c s="11"/>
      <c s="9"/>
      <c s="11"/>
    </row>
    <row r="24" spans="1:16" ht="12.75">
      <c r="A24" s="7">
        <v>4</v>
      </c>
      <c s="7" t="s">
        <v>46</v>
      </c>
      <c s="7" t="s">
        <v>293</v>
      </c>
      <c s="7" t="s">
        <v>58</v>
      </c>
      <c s="7" t="s">
        <v>294</v>
      </c>
      <c s="7" t="s">
        <v>207</v>
      </c>
      <c s="10">
        <v>1030</v>
      </c>
      <c s="14"/>
      <c s="13">
        <f>ROUND((H24*G24),2)</f>
      </c>
      <c r="O24">
        <f>rekapitulace!H8</f>
      </c>
      <c>
        <f>O24/100*I24</f>
      </c>
    </row>
    <row r="25" spans="5:5" ht="38.25">
      <c r="E25" s="15" t="s">
        <v>295</v>
      </c>
    </row>
    <row r="26" spans="5:5" ht="409.5">
      <c r="E26" s="15" t="s">
        <v>217</v>
      </c>
    </row>
    <row r="27" spans="1:16" ht="12.75" customHeight="1">
      <c r="A27" s="16"/>
      <c s="16"/>
      <c s="16" t="s">
        <v>43</v>
      </c>
      <c s="16"/>
      <c s="16" t="s">
        <v>204</v>
      </c>
      <c s="16"/>
      <c s="16"/>
      <c s="16"/>
      <c s="16">
        <f>SUM(I24:I26)</f>
      </c>
      <c r="P27">
        <f>ROUND(SUM(P24:P26),2)</f>
      </c>
    </row>
    <row r="29" spans="1:16" ht="12.75" customHeight="1">
      <c r="A29" s="16"/>
      <c s="16"/>
      <c s="16"/>
      <c s="16"/>
      <c s="16" t="s">
        <v>105</v>
      </c>
      <c s="16"/>
      <c s="16"/>
      <c s="16"/>
      <c s="16">
        <f>+I21+I27</f>
      </c>
      <c r="P29">
        <f>+P21+P27</f>
      </c>
    </row>
    <row r="31" spans="1:9" ht="12.75" customHeight="1">
      <c r="A31" s="9" t="s">
        <v>106</v>
      </c>
      <c s="9"/>
      <c s="9"/>
      <c s="9"/>
      <c s="9"/>
      <c s="9"/>
      <c s="9"/>
      <c s="9"/>
      <c s="9"/>
    </row>
    <row r="32" spans="1:9" ht="12.75" customHeight="1">
      <c r="A32" s="9"/>
      <c s="9"/>
      <c s="9"/>
      <c s="9"/>
      <c s="9" t="s">
        <v>107</v>
      </c>
      <c s="9"/>
      <c s="9"/>
      <c s="9"/>
      <c s="9"/>
    </row>
    <row r="33" spans="1:16" ht="12.75" customHeight="1">
      <c r="A33" s="16"/>
      <c s="16"/>
      <c s="16"/>
      <c s="16"/>
      <c s="16" t="s">
        <v>108</v>
      </c>
      <c s="16"/>
      <c s="16"/>
      <c s="16"/>
      <c s="16">
        <v>0</v>
      </c>
      <c r="P33">
        <v>0</v>
      </c>
    </row>
    <row r="34" spans="1:9" ht="12.75" customHeight="1">
      <c r="A34" s="16"/>
      <c s="16"/>
      <c s="16"/>
      <c s="16"/>
      <c s="16" t="s">
        <v>109</v>
      </c>
      <c s="16"/>
      <c s="16"/>
      <c s="16"/>
      <c s="16"/>
    </row>
    <row r="35" spans="1:16" ht="12.75" customHeight="1">
      <c r="A35" s="16"/>
      <c s="16"/>
      <c s="16"/>
      <c s="16"/>
      <c s="16" t="s">
        <v>110</v>
      </c>
      <c s="16"/>
      <c s="16"/>
      <c s="16"/>
      <c s="16">
        <v>0</v>
      </c>
      <c r="P35">
        <v>0</v>
      </c>
    </row>
    <row r="36" spans="1:16" ht="12.75" customHeight="1">
      <c r="A36" s="16"/>
      <c s="16"/>
      <c s="16"/>
      <c s="16"/>
      <c s="16" t="s">
        <v>111</v>
      </c>
      <c s="16"/>
      <c s="16"/>
      <c s="16"/>
      <c s="16">
        <f>I33+I35</f>
      </c>
      <c r="P36">
        <f>P33+P35</f>
      </c>
    </row>
    <row r="38" spans="1:16" ht="12.75" customHeight="1">
      <c r="A38" s="16"/>
      <c s="16"/>
      <c s="16"/>
      <c s="16"/>
      <c s="16" t="s">
        <v>111</v>
      </c>
      <c s="16"/>
      <c s="16"/>
      <c s="16"/>
      <c s="16">
        <f>I29+I36</f>
      </c>
      <c r="P38">
        <f>P29+P36</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80.xml><?xml version="1.0" encoding="utf-8"?>
<worksheet xmlns="http://schemas.openxmlformats.org/spreadsheetml/2006/main" xmlns:r="http://schemas.openxmlformats.org/officeDocument/2006/relationships">
  <sheetPr>
    <pageSetUpPr fitToPage="1"/>
  </sheetPr>
  <dimension ref="A1:P26"/>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3752</v>
      </c>
      <c s="5"/>
      <c s="5" t="s">
        <v>3753</v>
      </c>
    </row>
    <row r="6" spans="1:5" ht="12.75" customHeight="1">
      <c r="A6" t="s">
        <v>17</v>
      </c>
      <c r="C6" s="5" t="s">
        <v>3752</v>
      </c>
      <c s="5"/>
      <c s="5" t="s">
        <v>3753</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3744</v>
      </c>
      <c s="7" t="s">
        <v>86</v>
      </c>
      <c s="7" t="s">
        <v>3754</v>
      </c>
      <c s="7" t="s">
        <v>49</v>
      </c>
      <c s="10">
        <v>1</v>
      </c>
      <c s="14"/>
      <c s="13">
        <f>ROUND((H12*G12),2)</f>
      </c>
      <c r="O12">
        <f>rekapitulace!H8</f>
      </c>
      <c>
        <f>O12/100*I12</f>
      </c>
    </row>
    <row r="13" spans="5:5" ht="25.5">
      <c r="E13" s="15" t="s">
        <v>50</v>
      </c>
    </row>
    <row r="14" spans="5:5" ht="216.75">
      <c r="E14" s="15" t="s">
        <v>104</v>
      </c>
    </row>
    <row r="15" spans="1:16" ht="12.75" customHeight="1">
      <c r="A15" s="16"/>
      <c s="16"/>
      <c s="16" t="s">
        <v>45</v>
      </c>
      <c s="16"/>
      <c s="16" t="s">
        <v>44</v>
      </c>
      <c s="16"/>
      <c s="16"/>
      <c s="16"/>
      <c s="16">
        <f>SUM(I12:I14)</f>
      </c>
      <c r="P15">
        <f>ROUND(SUM(P12:P14),2)</f>
      </c>
    </row>
    <row r="17" spans="1:16" ht="12.75" customHeight="1">
      <c r="A17" s="16"/>
      <c s="16"/>
      <c s="16"/>
      <c s="16"/>
      <c s="16" t="s">
        <v>105</v>
      </c>
      <c s="16"/>
      <c s="16"/>
      <c s="16"/>
      <c s="16">
        <f>+I15</f>
      </c>
      <c r="P17">
        <f>+P15</f>
      </c>
    </row>
    <row r="19" spans="1:9" ht="12.75" customHeight="1">
      <c r="A19" s="9" t="s">
        <v>106</v>
      </c>
      <c s="9"/>
      <c s="9"/>
      <c s="9"/>
      <c s="9"/>
      <c s="9"/>
      <c s="9"/>
      <c s="9"/>
      <c s="9"/>
    </row>
    <row r="20" spans="1:9" ht="12.75" customHeight="1">
      <c r="A20" s="9"/>
      <c s="9"/>
      <c s="9"/>
      <c s="9"/>
      <c s="9" t="s">
        <v>107</v>
      </c>
      <c s="9"/>
      <c s="9"/>
      <c s="9"/>
      <c s="9"/>
    </row>
    <row r="21" spans="1:16" ht="12.75" customHeight="1">
      <c r="A21" s="16"/>
      <c s="16"/>
      <c s="16"/>
      <c s="16"/>
      <c s="16" t="s">
        <v>108</v>
      </c>
      <c s="16"/>
      <c s="16"/>
      <c s="16"/>
      <c s="16">
        <v>0</v>
      </c>
      <c r="P21">
        <v>0</v>
      </c>
    </row>
    <row r="22" spans="1:9" ht="12.75" customHeight="1">
      <c r="A22" s="16"/>
      <c s="16"/>
      <c s="16"/>
      <c s="16"/>
      <c s="16" t="s">
        <v>109</v>
      </c>
      <c s="16"/>
      <c s="16"/>
      <c s="16"/>
      <c s="16"/>
    </row>
    <row r="23" spans="1:16" ht="12.75" customHeight="1">
      <c r="A23" s="16"/>
      <c s="16"/>
      <c s="16"/>
      <c s="16"/>
      <c s="16" t="s">
        <v>110</v>
      </c>
      <c s="16"/>
      <c s="16"/>
      <c s="16"/>
      <c s="16">
        <v>0</v>
      </c>
      <c r="P23">
        <v>0</v>
      </c>
    </row>
    <row r="24" spans="1:16" ht="12.75" customHeight="1">
      <c r="A24" s="16"/>
      <c s="16"/>
      <c s="16"/>
      <c s="16"/>
      <c s="16" t="s">
        <v>111</v>
      </c>
      <c s="16"/>
      <c s="16"/>
      <c s="16"/>
      <c s="16">
        <f>I21+I23</f>
      </c>
      <c r="P24">
        <f>P21+P23</f>
      </c>
    </row>
    <row r="26" spans="1:16" ht="12.75" customHeight="1">
      <c r="A26" s="16"/>
      <c s="16"/>
      <c s="16"/>
      <c s="16"/>
      <c s="16" t="s">
        <v>111</v>
      </c>
      <c s="16"/>
      <c s="16"/>
      <c s="16"/>
      <c s="16">
        <f>I17+I24</f>
      </c>
      <c r="P26">
        <f>P17+P24</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81.xml><?xml version="1.0" encoding="utf-8"?>
<worksheet xmlns="http://schemas.openxmlformats.org/spreadsheetml/2006/main" xmlns:r="http://schemas.openxmlformats.org/officeDocument/2006/relationships">
  <sheetPr>
    <pageSetUpPr fitToPage="1"/>
  </sheetPr>
  <dimension ref="A1:P26"/>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3755</v>
      </c>
      <c s="5"/>
      <c s="5" t="s">
        <v>3756</v>
      </c>
    </row>
    <row r="6" spans="1:5" ht="12.75" customHeight="1">
      <c r="A6" t="s">
        <v>17</v>
      </c>
      <c r="C6" s="5" t="s">
        <v>3755</v>
      </c>
      <c s="5"/>
      <c s="5" t="s">
        <v>3756</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3744</v>
      </c>
      <c s="7" t="s">
        <v>86</v>
      </c>
      <c s="7" t="s">
        <v>3757</v>
      </c>
      <c s="7" t="s">
        <v>49</v>
      </c>
      <c s="10">
        <v>1</v>
      </c>
      <c s="14"/>
      <c s="13">
        <f>ROUND((H12*G12),2)</f>
      </c>
      <c r="O12">
        <f>rekapitulace!H8</f>
      </c>
      <c>
        <f>O12/100*I12</f>
      </c>
    </row>
    <row r="13" spans="5:5" ht="25.5">
      <c r="E13" s="15" t="s">
        <v>50</v>
      </c>
    </row>
    <row r="14" spans="5:5" ht="216.75">
      <c r="E14" s="15" t="s">
        <v>104</v>
      </c>
    </row>
    <row r="15" spans="1:16" ht="12.75" customHeight="1">
      <c r="A15" s="16"/>
      <c s="16"/>
      <c s="16" t="s">
        <v>45</v>
      </c>
      <c s="16"/>
      <c s="16" t="s">
        <v>44</v>
      </c>
      <c s="16"/>
      <c s="16"/>
      <c s="16"/>
      <c s="16">
        <f>SUM(I12:I14)</f>
      </c>
      <c r="P15">
        <f>ROUND(SUM(P12:P14),2)</f>
      </c>
    </row>
    <row r="17" spans="1:16" ht="12.75" customHeight="1">
      <c r="A17" s="16"/>
      <c s="16"/>
      <c s="16"/>
      <c s="16"/>
      <c s="16" t="s">
        <v>105</v>
      </c>
      <c s="16"/>
      <c s="16"/>
      <c s="16"/>
      <c s="16">
        <f>+I15</f>
      </c>
      <c r="P17">
        <f>+P15</f>
      </c>
    </row>
    <row r="19" spans="1:9" ht="12.75" customHeight="1">
      <c r="A19" s="9" t="s">
        <v>106</v>
      </c>
      <c s="9"/>
      <c s="9"/>
      <c s="9"/>
      <c s="9"/>
      <c s="9"/>
      <c s="9"/>
      <c s="9"/>
      <c s="9"/>
    </row>
    <row r="20" spans="1:9" ht="12.75" customHeight="1">
      <c r="A20" s="9"/>
      <c s="9"/>
      <c s="9"/>
      <c s="9"/>
      <c s="9" t="s">
        <v>107</v>
      </c>
      <c s="9"/>
      <c s="9"/>
      <c s="9"/>
      <c s="9"/>
    </row>
    <row r="21" spans="1:16" ht="12.75" customHeight="1">
      <c r="A21" s="16"/>
      <c s="16"/>
      <c s="16"/>
      <c s="16"/>
      <c s="16" t="s">
        <v>108</v>
      </c>
      <c s="16"/>
      <c s="16"/>
      <c s="16"/>
      <c s="16">
        <v>0</v>
      </c>
      <c r="P21">
        <v>0</v>
      </c>
    </row>
    <row r="22" spans="1:9" ht="12.75" customHeight="1">
      <c r="A22" s="16"/>
      <c s="16"/>
      <c s="16"/>
      <c s="16"/>
      <c s="16" t="s">
        <v>109</v>
      </c>
      <c s="16"/>
      <c s="16"/>
      <c s="16"/>
      <c s="16"/>
    </row>
    <row r="23" spans="1:16" ht="12.75" customHeight="1">
      <c r="A23" s="16"/>
      <c s="16"/>
      <c s="16"/>
      <c s="16"/>
      <c s="16" t="s">
        <v>110</v>
      </c>
      <c s="16"/>
      <c s="16"/>
      <c s="16"/>
      <c s="16">
        <v>0</v>
      </c>
      <c r="P23">
        <v>0</v>
      </c>
    </row>
    <row r="24" spans="1:16" ht="12.75" customHeight="1">
      <c r="A24" s="16"/>
      <c s="16"/>
      <c s="16"/>
      <c s="16"/>
      <c s="16" t="s">
        <v>111</v>
      </c>
      <c s="16"/>
      <c s="16"/>
      <c s="16"/>
      <c s="16">
        <f>I21+I23</f>
      </c>
      <c r="P24">
        <f>P21+P23</f>
      </c>
    </row>
    <row r="26" spans="1:16" ht="12.75" customHeight="1">
      <c r="A26" s="16"/>
      <c s="16"/>
      <c s="16"/>
      <c s="16"/>
      <c s="16" t="s">
        <v>111</v>
      </c>
      <c s="16"/>
      <c s="16"/>
      <c s="16"/>
      <c s="16">
        <f>I17+I24</f>
      </c>
      <c r="P26">
        <f>P17+P24</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82.xml><?xml version="1.0" encoding="utf-8"?>
<worksheet xmlns="http://schemas.openxmlformats.org/spreadsheetml/2006/main" xmlns:r="http://schemas.openxmlformats.org/officeDocument/2006/relationships">
  <sheetPr>
    <pageSetUpPr fitToPage="1"/>
  </sheetPr>
  <dimension ref="A1:P26"/>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3758</v>
      </c>
      <c s="5"/>
      <c s="5" t="s">
        <v>3759</v>
      </c>
    </row>
    <row r="6" spans="1:5" ht="12.75" customHeight="1">
      <c r="A6" t="s">
        <v>17</v>
      </c>
      <c r="C6" s="5" t="s">
        <v>3758</v>
      </c>
      <c s="5"/>
      <c s="5" t="s">
        <v>3759</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3744</v>
      </c>
      <c s="7" t="s">
        <v>86</v>
      </c>
      <c s="7" t="s">
        <v>3760</v>
      </c>
      <c s="7" t="s">
        <v>49</v>
      </c>
      <c s="10">
        <v>1</v>
      </c>
      <c s="14"/>
      <c s="13">
        <f>ROUND((H12*G12),2)</f>
      </c>
      <c r="O12">
        <f>rekapitulace!H8</f>
      </c>
      <c>
        <f>O12/100*I12</f>
      </c>
    </row>
    <row r="13" spans="5:5" ht="25.5">
      <c r="E13" s="15" t="s">
        <v>50</v>
      </c>
    </row>
    <row r="14" spans="5:5" ht="216.75">
      <c r="E14" s="15" t="s">
        <v>104</v>
      </c>
    </row>
    <row r="15" spans="1:16" ht="12.75" customHeight="1">
      <c r="A15" s="16"/>
      <c s="16"/>
      <c s="16" t="s">
        <v>45</v>
      </c>
      <c s="16"/>
      <c s="16" t="s">
        <v>44</v>
      </c>
      <c s="16"/>
      <c s="16"/>
      <c s="16"/>
      <c s="16">
        <f>SUM(I12:I14)</f>
      </c>
      <c r="P15">
        <f>ROUND(SUM(P12:P14),2)</f>
      </c>
    </row>
    <row r="17" spans="1:16" ht="12.75" customHeight="1">
      <c r="A17" s="16"/>
      <c s="16"/>
      <c s="16"/>
      <c s="16"/>
      <c s="16" t="s">
        <v>105</v>
      </c>
      <c s="16"/>
      <c s="16"/>
      <c s="16"/>
      <c s="16">
        <f>+I15</f>
      </c>
      <c r="P17">
        <f>+P15</f>
      </c>
    </row>
    <row r="19" spans="1:9" ht="12.75" customHeight="1">
      <c r="A19" s="9" t="s">
        <v>106</v>
      </c>
      <c s="9"/>
      <c s="9"/>
      <c s="9"/>
      <c s="9"/>
      <c s="9"/>
      <c s="9"/>
      <c s="9"/>
      <c s="9"/>
    </row>
    <row r="20" spans="1:9" ht="12.75" customHeight="1">
      <c r="A20" s="9"/>
      <c s="9"/>
      <c s="9"/>
      <c s="9"/>
      <c s="9" t="s">
        <v>107</v>
      </c>
      <c s="9"/>
      <c s="9"/>
      <c s="9"/>
      <c s="9"/>
    </row>
    <row r="21" spans="1:16" ht="12.75" customHeight="1">
      <c r="A21" s="16"/>
      <c s="16"/>
      <c s="16"/>
      <c s="16"/>
      <c s="16" t="s">
        <v>108</v>
      </c>
      <c s="16"/>
      <c s="16"/>
      <c s="16"/>
      <c s="16">
        <v>0</v>
      </c>
      <c r="P21">
        <v>0</v>
      </c>
    </row>
    <row r="22" spans="1:9" ht="12.75" customHeight="1">
      <c r="A22" s="16"/>
      <c s="16"/>
      <c s="16"/>
      <c s="16"/>
      <c s="16" t="s">
        <v>109</v>
      </c>
      <c s="16"/>
      <c s="16"/>
      <c s="16"/>
      <c s="16"/>
    </row>
    <row r="23" spans="1:16" ht="12.75" customHeight="1">
      <c r="A23" s="16"/>
      <c s="16"/>
      <c s="16"/>
      <c s="16"/>
      <c s="16" t="s">
        <v>110</v>
      </c>
      <c s="16"/>
      <c s="16"/>
      <c s="16"/>
      <c s="16">
        <v>0</v>
      </c>
      <c r="P23">
        <v>0</v>
      </c>
    </row>
    <row r="24" spans="1:16" ht="12.75" customHeight="1">
      <c r="A24" s="16"/>
      <c s="16"/>
      <c s="16"/>
      <c s="16"/>
      <c s="16" t="s">
        <v>111</v>
      </c>
      <c s="16"/>
      <c s="16"/>
      <c s="16"/>
      <c s="16">
        <f>I21+I23</f>
      </c>
      <c r="P24">
        <f>P21+P23</f>
      </c>
    </row>
    <row r="26" spans="1:16" ht="12.75" customHeight="1">
      <c r="A26" s="16"/>
      <c s="16"/>
      <c s="16"/>
      <c s="16"/>
      <c s="16" t="s">
        <v>111</v>
      </c>
      <c s="16"/>
      <c s="16"/>
      <c s="16"/>
      <c s="16">
        <f>I17+I24</f>
      </c>
      <c r="P26">
        <f>P17+P24</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83.xml><?xml version="1.0" encoding="utf-8"?>
<worksheet xmlns="http://schemas.openxmlformats.org/spreadsheetml/2006/main" xmlns:r="http://schemas.openxmlformats.org/officeDocument/2006/relationships">
  <sheetPr>
    <pageSetUpPr fitToPage="1"/>
  </sheetPr>
  <dimension ref="A1:P83"/>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3761</v>
      </c>
      <c s="5"/>
      <c s="5" t="s">
        <v>3762</v>
      </c>
    </row>
    <row r="6" spans="1:5" ht="12.75" customHeight="1">
      <c r="A6" t="s">
        <v>17</v>
      </c>
      <c r="C6" s="5" t="s">
        <v>3761</v>
      </c>
      <c s="5"/>
      <c s="5" t="s">
        <v>3762</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3118</v>
      </c>
      <c s="7" t="s">
        <v>65</v>
      </c>
      <c s="7" t="s">
        <v>3763</v>
      </c>
      <c s="7" t="s">
        <v>130</v>
      </c>
      <c s="10">
        <v>630</v>
      </c>
      <c s="14"/>
      <c s="13">
        <f>ROUND((H12*G12),2)</f>
      </c>
      <c r="O12">
        <f>rekapitulace!H8</f>
      </c>
      <c>
        <f>O12/100*I12</f>
      </c>
    </row>
    <row r="13" spans="5:5" ht="25.5">
      <c r="E13" s="15" t="s">
        <v>3764</v>
      </c>
    </row>
    <row r="14" spans="5:5" ht="318.75">
      <c r="E14" s="15" t="s">
        <v>3765</v>
      </c>
    </row>
    <row r="15" spans="1:16" ht="12.75">
      <c r="A15" s="7">
        <v>2</v>
      </c>
      <c s="7" t="s">
        <v>46</v>
      </c>
      <c s="7" t="s">
        <v>3118</v>
      </c>
      <c s="7" t="s">
        <v>67</v>
      </c>
      <c s="7" t="s">
        <v>3766</v>
      </c>
      <c s="7" t="s">
        <v>130</v>
      </c>
      <c s="10">
        <v>62.8</v>
      </c>
      <c s="14"/>
      <c s="13">
        <f>ROUND((H15*G15),2)</f>
      </c>
      <c r="O15">
        <f>rekapitulace!H8</f>
      </c>
      <c>
        <f>O15/100*I15</f>
      </c>
    </row>
    <row r="16" spans="5:5" ht="38.25">
      <c r="E16" s="15" t="s">
        <v>3767</v>
      </c>
    </row>
    <row r="17" spans="5:5" ht="318.75">
      <c r="E17" s="15" t="s">
        <v>3765</v>
      </c>
    </row>
    <row r="18" spans="1:16" ht="12.75" customHeight="1">
      <c r="A18" s="16"/>
      <c s="16"/>
      <c s="16" t="s">
        <v>45</v>
      </c>
      <c s="16"/>
      <c s="16" t="s">
        <v>44</v>
      </c>
      <c s="16"/>
      <c s="16"/>
      <c s="16"/>
      <c s="16">
        <f>SUM(I12:I17)</f>
      </c>
      <c r="P18">
        <f>ROUND(SUM(P12:P17),2)</f>
      </c>
    </row>
    <row r="20" spans="1:9" ht="12.75" customHeight="1">
      <c r="A20" s="9"/>
      <c s="9"/>
      <c s="9" t="s">
        <v>25</v>
      </c>
      <c s="9"/>
      <c s="9" t="s">
        <v>114</v>
      </c>
      <c s="9"/>
      <c s="11"/>
      <c s="9"/>
      <c s="11"/>
    </row>
    <row r="21" spans="1:16" ht="12.75">
      <c r="A21" s="7">
        <v>3</v>
      </c>
      <c s="7" t="s">
        <v>46</v>
      </c>
      <c s="7" t="s">
        <v>1242</v>
      </c>
      <c s="7" t="s">
        <v>58</v>
      </c>
      <c s="7" t="s">
        <v>3768</v>
      </c>
      <c s="7" t="s">
        <v>117</v>
      </c>
      <c s="10">
        <v>314</v>
      </c>
      <c s="14"/>
      <c s="13">
        <f>ROUND((H21*G21),2)</f>
      </c>
      <c r="O21">
        <f>rekapitulace!H8</f>
      </c>
      <c>
        <f>O21/100*I21</f>
      </c>
    </row>
    <row r="22" spans="5:5" ht="63.75">
      <c r="E22" s="15" t="s">
        <v>3769</v>
      </c>
    </row>
    <row r="23" spans="5:5" ht="409.5">
      <c r="E23" s="15" t="s">
        <v>1245</v>
      </c>
    </row>
    <row r="24" spans="1:16" ht="12.75">
      <c r="A24" s="7">
        <v>4</v>
      </c>
      <c s="7" t="s">
        <v>46</v>
      </c>
      <c s="7" t="s">
        <v>3770</v>
      </c>
      <c s="7" t="s">
        <v>3771</v>
      </c>
      <c s="7" t="s">
        <v>3772</v>
      </c>
      <c s="7" t="s">
        <v>130</v>
      </c>
      <c s="10">
        <v>1554</v>
      </c>
      <c s="14"/>
      <c s="13">
        <f>ROUND((H24*G24),2)</f>
      </c>
      <c r="O24">
        <f>rekapitulace!H8</f>
      </c>
      <c>
        <f>O24/100*I24</f>
      </c>
    </row>
    <row r="25" spans="5:5" ht="51">
      <c r="E25" s="15" t="s">
        <v>3773</v>
      </c>
    </row>
    <row r="26" spans="5:5" ht="409.5">
      <c r="E26" s="15" t="s">
        <v>3196</v>
      </c>
    </row>
    <row r="27" spans="1:16" ht="12.75">
      <c r="A27" s="7">
        <v>5</v>
      </c>
      <c s="7" t="s">
        <v>46</v>
      </c>
      <c s="7" t="s">
        <v>3770</v>
      </c>
      <c s="7" t="s">
        <v>250</v>
      </c>
      <c s="7" t="s">
        <v>3774</v>
      </c>
      <c s="7" t="s">
        <v>130</v>
      </c>
      <c s="10">
        <v>630</v>
      </c>
      <c s="14"/>
      <c s="13">
        <f>ROUND((H27*G27),2)</f>
      </c>
      <c r="O27">
        <f>rekapitulace!H8</f>
      </c>
      <c>
        <f>O27/100*I27</f>
      </c>
    </row>
    <row r="28" spans="5:5" ht="153">
      <c r="E28" s="15" t="s">
        <v>3775</v>
      </c>
    </row>
    <row r="29" spans="5:5" ht="409.5">
      <c r="E29" s="15" t="s">
        <v>3196</v>
      </c>
    </row>
    <row r="30" spans="1:16" ht="12.75">
      <c r="A30" s="7">
        <v>6</v>
      </c>
      <c s="7" t="s">
        <v>46</v>
      </c>
      <c s="7" t="s">
        <v>3776</v>
      </c>
      <c s="7" t="s">
        <v>3771</v>
      </c>
      <c s="7" t="s">
        <v>3777</v>
      </c>
      <c s="7" t="s">
        <v>130</v>
      </c>
      <c s="10">
        <v>546</v>
      </c>
      <c s="14"/>
      <c s="13">
        <f>ROUND((H30*G30),2)</f>
      </c>
      <c r="O30">
        <f>rekapitulace!H8</f>
      </c>
      <c>
        <f>O30/100*I30</f>
      </c>
    </row>
    <row r="31" spans="5:5" ht="38.25">
      <c r="E31" s="15" t="s">
        <v>3778</v>
      </c>
    </row>
    <row r="32" spans="5:5" ht="409.5">
      <c r="E32" s="15" t="s">
        <v>3779</v>
      </c>
    </row>
    <row r="33" spans="1:16" ht="12.75">
      <c r="A33" s="7">
        <v>7</v>
      </c>
      <c s="7" t="s">
        <v>46</v>
      </c>
      <c s="7" t="s">
        <v>142</v>
      </c>
      <c s="7" t="s">
        <v>3771</v>
      </c>
      <c s="7" t="s">
        <v>3780</v>
      </c>
      <c s="7" t="s">
        <v>130</v>
      </c>
      <c s="10">
        <v>2100</v>
      </c>
      <c s="14"/>
      <c s="13">
        <f>ROUND((H33*G33),2)</f>
      </c>
      <c r="O33">
        <f>rekapitulace!H8</f>
      </c>
      <c>
        <f>O33/100*I33</f>
      </c>
    </row>
    <row r="34" spans="5:5" ht="38.25">
      <c r="E34" s="15" t="s">
        <v>3781</v>
      </c>
    </row>
    <row r="35" spans="5:5" ht="409.5">
      <c r="E35" s="15" t="s">
        <v>145</v>
      </c>
    </row>
    <row r="36" spans="1:16" ht="12.75">
      <c r="A36" s="7">
        <v>8</v>
      </c>
      <c s="7" t="s">
        <v>46</v>
      </c>
      <c s="7" t="s">
        <v>142</v>
      </c>
      <c s="7" t="s">
        <v>3782</v>
      </c>
      <c s="7" t="s">
        <v>3783</v>
      </c>
      <c s="7" t="s">
        <v>130</v>
      </c>
      <c s="10">
        <v>562</v>
      </c>
      <c s="14"/>
      <c s="13">
        <f>ROUND((H36*G36),2)</f>
      </c>
      <c r="O36">
        <f>rekapitulace!H8</f>
      </c>
      <c>
        <f>O36/100*I36</f>
      </c>
    </row>
    <row r="37" spans="5:5" ht="38.25">
      <c r="E37" s="15" t="s">
        <v>3784</v>
      </c>
    </row>
    <row r="38" spans="5:5" ht="409.5">
      <c r="E38" s="15" t="s">
        <v>145</v>
      </c>
    </row>
    <row r="39" spans="1:16" ht="12.75">
      <c r="A39" s="7">
        <v>9</v>
      </c>
      <c s="7" t="s">
        <v>46</v>
      </c>
      <c s="7" t="s">
        <v>146</v>
      </c>
      <c s="7" t="s">
        <v>58</v>
      </c>
      <c s="7" t="s">
        <v>3785</v>
      </c>
      <c s="7" t="s">
        <v>130</v>
      </c>
      <c s="10">
        <v>2100</v>
      </c>
      <c s="14"/>
      <c s="13">
        <f>ROUND((H39*G39),2)</f>
      </c>
      <c r="O39">
        <f>rekapitulace!H8</f>
      </c>
      <c>
        <f>O39/100*I39</f>
      </c>
    </row>
    <row r="40" spans="5:5" ht="38.25">
      <c r="E40" s="15" t="s">
        <v>3781</v>
      </c>
    </row>
    <row r="41" spans="5:5" ht="409.5">
      <c r="E41" s="15" t="s">
        <v>149</v>
      </c>
    </row>
    <row r="42" spans="1:16" ht="12.75">
      <c r="A42" s="7">
        <v>10</v>
      </c>
      <c s="7" t="s">
        <v>46</v>
      </c>
      <c s="7" t="s">
        <v>146</v>
      </c>
      <c s="7" t="s">
        <v>3771</v>
      </c>
      <c s="7" t="s">
        <v>3786</v>
      </c>
      <c s="7" t="s">
        <v>130</v>
      </c>
      <c s="10">
        <v>2100</v>
      </c>
      <c s="14"/>
      <c s="13">
        <f>ROUND((H42*G42),2)</f>
      </c>
      <c r="O42">
        <f>rekapitulace!H8</f>
      </c>
      <c>
        <f>O42/100*I42</f>
      </c>
    </row>
    <row r="43" spans="5:5" ht="51">
      <c r="E43" s="15" t="s">
        <v>3787</v>
      </c>
    </row>
    <row r="44" spans="5:5" ht="409.5">
      <c r="E44" s="15" t="s">
        <v>149</v>
      </c>
    </row>
    <row r="45" spans="1:16" ht="12.75">
      <c r="A45" s="7">
        <v>11</v>
      </c>
      <c s="7" t="s">
        <v>46</v>
      </c>
      <c s="7" t="s">
        <v>146</v>
      </c>
      <c s="7" t="s">
        <v>250</v>
      </c>
      <c s="7" t="s">
        <v>3788</v>
      </c>
      <c s="7" t="s">
        <v>130</v>
      </c>
      <c s="10">
        <v>630</v>
      </c>
      <c s="14"/>
      <c s="13">
        <f>ROUND((H45*G45),2)</f>
      </c>
      <c r="O45">
        <f>rekapitulace!H8</f>
      </c>
      <c>
        <f>O45/100*I45</f>
      </c>
    </row>
    <row r="46" spans="5:5" ht="25.5">
      <c r="E46" s="15" t="s">
        <v>3764</v>
      </c>
    </row>
    <row r="47" spans="5:5" ht="409.5">
      <c r="E47" s="15" t="s">
        <v>149</v>
      </c>
    </row>
    <row r="48" spans="1:16" ht="12.75">
      <c r="A48" s="7">
        <v>12</v>
      </c>
      <c s="7" t="s">
        <v>46</v>
      </c>
      <c s="7" t="s">
        <v>150</v>
      </c>
      <c s="7" t="s">
        <v>58</v>
      </c>
      <c s="7" t="s">
        <v>3789</v>
      </c>
      <c s="7" t="s">
        <v>130</v>
      </c>
      <c s="10">
        <v>562</v>
      </c>
      <c s="14"/>
      <c s="13">
        <f>ROUND((H48*G48),2)</f>
      </c>
      <c r="O48">
        <f>rekapitulace!H8</f>
      </c>
      <c>
        <f>O48/100*I48</f>
      </c>
    </row>
    <row r="49" spans="5:5" ht="38.25">
      <c r="E49" s="15" t="s">
        <v>3784</v>
      </c>
    </row>
    <row r="50" spans="5:5" ht="216.75">
      <c r="E50" s="15" t="s">
        <v>153</v>
      </c>
    </row>
    <row r="51" spans="1:16" ht="12.75" customHeight="1">
      <c r="A51" s="16"/>
      <c s="16"/>
      <c s="16" t="s">
        <v>25</v>
      </c>
      <c s="16"/>
      <c s="16" t="s">
        <v>114</v>
      </c>
      <c s="16"/>
      <c s="16"/>
      <c s="16"/>
      <c s="16">
        <f>SUM(I21:I50)</f>
      </c>
      <c r="P51">
        <f>ROUND(SUM(P21:P50),2)</f>
      </c>
    </row>
    <row r="53" spans="1:9" ht="12.75" customHeight="1">
      <c r="A53" s="9"/>
      <c s="9"/>
      <c s="9" t="s">
        <v>39</v>
      </c>
      <c s="9"/>
      <c s="9" t="s">
        <v>510</v>
      </c>
      <c s="9"/>
      <c s="11"/>
      <c s="9"/>
      <c s="11"/>
    </row>
    <row r="54" spans="1:16" ht="12.75">
      <c r="A54" s="7">
        <v>13</v>
      </c>
      <c s="7" t="s">
        <v>46</v>
      </c>
      <c s="7" t="s">
        <v>3790</v>
      </c>
      <c s="7" t="s">
        <v>86</v>
      </c>
      <c s="7" t="s">
        <v>3791</v>
      </c>
      <c s="7" t="s">
        <v>130</v>
      </c>
      <c s="10">
        <v>545</v>
      </c>
      <c s="14"/>
      <c s="13">
        <f>ROUND((H54*G54),2)</f>
      </c>
      <c r="O54">
        <f>rekapitulace!H8</f>
      </c>
      <c>
        <f>O54/100*I54</f>
      </c>
    </row>
    <row r="55" spans="5:5" ht="25.5">
      <c r="E55" s="15" t="s">
        <v>3792</v>
      </c>
    </row>
    <row r="56" spans="5:5" ht="409.5">
      <c r="E56" s="15" t="s">
        <v>3793</v>
      </c>
    </row>
    <row r="57" spans="1:16" ht="12.75">
      <c r="A57" s="7">
        <v>14</v>
      </c>
      <c s="7" t="s">
        <v>46</v>
      </c>
      <c s="7" t="s">
        <v>3794</v>
      </c>
      <c s="7" t="s">
        <v>58</v>
      </c>
      <c s="7" t="s">
        <v>3795</v>
      </c>
      <c s="7" t="s">
        <v>117</v>
      </c>
      <c s="10">
        <v>545</v>
      </c>
      <c s="14"/>
      <c s="13">
        <f>ROUND((H57*G57),2)</f>
      </c>
      <c r="O57">
        <f>rekapitulace!H8</f>
      </c>
      <c>
        <f>O57/100*I57</f>
      </c>
    </row>
    <row r="58" spans="5:5" ht="25.5">
      <c r="E58" s="15" t="s">
        <v>3792</v>
      </c>
    </row>
    <row r="59" spans="5:5" ht="409.5">
      <c r="E59" s="15" t="s">
        <v>3796</v>
      </c>
    </row>
    <row r="60" spans="1:16" ht="12.75" customHeight="1">
      <c r="A60" s="16"/>
      <c s="16"/>
      <c s="16" t="s">
        <v>39</v>
      </c>
      <c s="16"/>
      <c s="16" t="s">
        <v>510</v>
      </c>
      <c s="16"/>
      <c s="16"/>
      <c s="16"/>
      <c s="16">
        <f>SUM(I54:I59)</f>
      </c>
      <c r="P60">
        <f>ROUND(SUM(P54:P59),2)</f>
      </c>
    </row>
    <row r="62" spans="1:9" ht="12.75" customHeight="1">
      <c r="A62" s="9"/>
      <c s="9"/>
      <c s="9" t="s">
        <v>43</v>
      </c>
      <c s="9"/>
      <c s="9" t="s">
        <v>204</v>
      </c>
      <c s="9"/>
      <c s="11"/>
      <c s="9"/>
      <c s="11"/>
    </row>
    <row r="63" spans="1:16" ht="12.75">
      <c r="A63" s="7">
        <v>15</v>
      </c>
      <c s="7" t="s">
        <v>46</v>
      </c>
      <c s="7" t="s">
        <v>701</v>
      </c>
      <c s="7" t="s">
        <v>58</v>
      </c>
      <c s="7" t="s">
        <v>3797</v>
      </c>
      <c s="7" t="s">
        <v>207</v>
      </c>
      <c s="10">
        <v>628</v>
      </c>
      <c s="14"/>
      <c s="13">
        <f>ROUND((H63*G63),2)</f>
      </c>
      <c r="O63">
        <f>rekapitulace!H8</f>
      </c>
      <c>
        <f>O63/100*I63</f>
      </c>
    </row>
    <row r="64" spans="5:5" ht="51">
      <c r="E64" s="15" t="s">
        <v>3798</v>
      </c>
    </row>
    <row r="65" spans="5:5" ht="409.5">
      <c r="E65" s="15" t="s">
        <v>704</v>
      </c>
    </row>
    <row r="66" spans="1:16" ht="12.75">
      <c r="A66" s="7">
        <v>16</v>
      </c>
      <c s="7" t="s">
        <v>46</v>
      </c>
      <c s="7" t="s">
        <v>3799</v>
      </c>
      <c s="7" t="s">
        <v>58</v>
      </c>
      <c s="7" t="s">
        <v>3800</v>
      </c>
      <c s="7" t="s">
        <v>207</v>
      </c>
      <c s="10">
        <v>10</v>
      </c>
      <c s="14"/>
      <c s="13">
        <f>ROUND((H66*G66),2)</f>
      </c>
      <c r="O66">
        <f>rekapitulace!H8</f>
      </c>
      <c>
        <f>O66/100*I66</f>
      </c>
    </row>
    <row r="67" spans="5:5" ht="25.5">
      <c r="E67" s="15" t="s">
        <v>3801</v>
      </c>
    </row>
    <row r="68" spans="5:5" ht="255">
      <c r="E68" s="15" t="s">
        <v>3802</v>
      </c>
    </row>
    <row r="69" spans="1:16" ht="12.75">
      <c r="A69" s="7">
        <v>17</v>
      </c>
      <c s="7" t="s">
        <v>3803</v>
      </c>
      <c s="7" t="s">
        <v>3804</v>
      </c>
      <c s="7" t="s">
        <v>58</v>
      </c>
      <c s="7" t="s">
        <v>3805</v>
      </c>
      <c s="7" t="s">
        <v>207</v>
      </c>
      <c s="10">
        <v>94</v>
      </c>
      <c s="14"/>
      <c s="13">
        <f>ROUND((H69*G69),2)</f>
      </c>
      <c r="O69">
        <f>rekapitulace!H8</f>
      </c>
      <c>
        <f>O69/100*I69</f>
      </c>
    </row>
    <row r="70" spans="5:5" ht="102">
      <c r="E70" s="15" t="s">
        <v>3806</v>
      </c>
    </row>
    <row r="71" spans="5:5" ht="331.5">
      <c r="E71" s="15" t="s">
        <v>3807</v>
      </c>
    </row>
    <row r="72" spans="1:16" ht="12.75" customHeight="1">
      <c r="A72" s="16"/>
      <c s="16"/>
      <c s="16" t="s">
        <v>43</v>
      </c>
      <c s="16"/>
      <c s="16" t="s">
        <v>204</v>
      </c>
      <c s="16"/>
      <c s="16"/>
      <c s="16"/>
      <c s="16">
        <f>SUM(I63:I71)</f>
      </c>
      <c r="P72">
        <f>ROUND(SUM(P63:P71),2)</f>
      </c>
    </row>
    <row r="74" spans="1:16" ht="12.75" customHeight="1">
      <c r="A74" s="16"/>
      <c s="16"/>
      <c s="16"/>
      <c s="16"/>
      <c s="16" t="s">
        <v>105</v>
      </c>
      <c s="16"/>
      <c s="16"/>
      <c s="16"/>
      <c s="16">
        <f>+I18+I51+I60+I72</f>
      </c>
      <c r="P74">
        <f>+P18+P51+P60+P72</f>
      </c>
    </row>
    <row r="76" spans="1:9" ht="12.75" customHeight="1">
      <c r="A76" s="9" t="s">
        <v>106</v>
      </c>
      <c s="9"/>
      <c s="9"/>
      <c s="9"/>
      <c s="9"/>
      <c s="9"/>
      <c s="9"/>
      <c s="9"/>
      <c s="9"/>
    </row>
    <row r="77" spans="1:9" ht="12.75" customHeight="1">
      <c r="A77" s="9"/>
      <c s="9"/>
      <c s="9"/>
      <c s="9"/>
      <c s="9" t="s">
        <v>107</v>
      </c>
      <c s="9"/>
      <c s="9"/>
      <c s="9"/>
      <c s="9"/>
    </row>
    <row r="78" spans="1:16" ht="12.75" customHeight="1">
      <c r="A78" s="16"/>
      <c s="16"/>
      <c s="16"/>
      <c s="16"/>
      <c s="16" t="s">
        <v>108</v>
      </c>
      <c s="16"/>
      <c s="16"/>
      <c s="16"/>
      <c s="16">
        <v>0</v>
      </c>
      <c r="P78">
        <v>0</v>
      </c>
    </row>
    <row r="79" spans="1:9" ht="12.75" customHeight="1">
      <c r="A79" s="16"/>
      <c s="16"/>
      <c s="16"/>
      <c s="16"/>
      <c s="16" t="s">
        <v>109</v>
      </c>
      <c s="16"/>
      <c s="16"/>
      <c s="16"/>
      <c s="16"/>
    </row>
    <row r="80" spans="1:16" ht="12.75" customHeight="1">
      <c r="A80" s="16"/>
      <c s="16"/>
      <c s="16"/>
      <c s="16"/>
      <c s="16" t="s">
        <v>110</v>
      </c>
      <c s="16"/>
      <c s="16"/>
      <c s="16"/>
      <c s="16">
        <v>0</v>
      </c>
      <c r="P80">
        <v>0</v>
      </c>
    </row>
    <row r="81" spans="1:16" ht="12.75" customHeight="1">
      <c r="A81" s="16"/>
      <c s="16"/>
      <c s="16"/>
      <c s="16"/>
      <c s="16" t="s">
        <v>111</v>
      </c>
      <c s="16"/>
      <c s="16"/>
      <c s="16"/>
      <c s="16">
        <f>I78+I80</f>
      </c>
      <c r="P81">
        <f>P78+P80</f>
      </c>
    </row>
    <row r="83" spans="1:16" ht="12.75" customHeight="1">
      <c r="A83" s="16"/>
      <c s="16"/>
      <c s="16"/>
      <c s="16"/>
      <c s="16" t="s">
        <v>111</v>
      </c>
      <c s="16"/>
      <c s="16"/>
      <c s="16"/>
      <c s="16">
        <f>I74+I81</f>
      </c>
      <c r="P83">
        <f>P74+P81</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84.xml><?xml version="1.0" encoding="utf-8"?>
<worksheet xmlns="http://schemas.openxmlformats.org/spreadsheetml/2006/main" xmlns:r="http://schemas.openxmlformats.org/officeDocument/2006/relationships">
  <sheetPr>
    <pageSetUpPr fitToPage="1"/>
  </sheetPr>
  <dimension ref="A1:P65"/>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3808</v>
      </c>
      <c s="5"/>
      <c s="5" t="s">
        <v>3809</v>
      </c>
    </row>
    <row r="6" spans="1:5" ht="12.75" customHeight="1">
      <c r="A6" t="s">
        <v>17</v>
      </c>
      <c r="C6" s="5" t="s">
        <v>3808</v>
      </c>
      <c s="5"/>
      <c s="5" t="s">
        <v>3809</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3118</v>
      </c>
      <c s="7" t="s">
        <v>86</v>
      </c>
      <c s="7" t="s">
        <v>3810</v>
      </c>
      <c s="7" t="s">
        <v>130</v>
      </c>
      <c s="10">
        <v>1026</v>
      </c>
      <c s="14"/>
      <c s="13">
        <f>ROUND((H12*G12),2)</f>
      </c>
      <c r="O12">
        <f>rekapitulace!H8</f>
      </c>
      <c>
        <f>O12/100*I12</f>
      </c>
    </row>
    <row r="13" spans="5:5" ht="63.75">
      <c r="E13" s="15" t="s">
        <v>3811</v>
      </c>
    </row>
    <row r="14" spans="5:5" ht="165.75">
      <c r="E14" s="15" t="s">
        <v>3812</v>
      </c>
    </row>
    <row r="15" spans="1:16" ht="12.75" customHeight="1">
      <c r="A15" s="16"/>
      <c s="16"/>
      <c s="16" t="s">
        <v>45</v>
      </c>
      <c s="16"/>
      <c s="16" t="s">
        <v>44</v>
      </c>
      <c s="16"/>
      <c s="16"/>
      <c s="16"/>
      <c s="16">
        <f>SUM(I12:I14)</f>
      </c>
      <c r="P15">
        <f>ROUND(SUM(P12:P14),2)</f>
      </c>
    </row>
    <row r="17" spans="1:9" ht="12.75" customHeight="1">
      <c r="A17" s="9"/>
      <c s="9"/>
      <c s="9" t="s">
        <v>39</v>
      </c>
      <c s="9"/>
      <c s="9" t="s">
        <v>510</v>
      </c>
      <c s="9"/>
      <c s="11"/>
      <c s="9"/>
      <c s="11"/>
    </row>
    <row r="18" spans="1:16" ht="12.75">
      <c r="A18" s="7">
        <v>2</v>
      </c>
      <c s="7" t="s">
        <v>46</v>
      </c>
      <c s="7" t="s">
        <v>2386</v>
      </c>
      <c s="7" t="s">
        <v>58</v>
      </c>
      <c s="7" t="s">
        <v>2387</v>
      </c>
      <c s="7" t="s">
        <v>130</v>
      </c>
      <c s="10">
        <v>1026</v>
      </c>
      <c s="14"/>
      <c s="13">
        <f>ROUND((H18*G18),2)</f>
      </c>
      <c r="O18">
        <f>rekapitulace!H8</f>
      </c>
      <c>
        <f>O18/100*I18</f>
      </c>
    </row>
    <row r="19" spans="5:5" ht="38.25">
      <c r="E19" s="15" t="s">
        <v>3813</v>
      </c>
    </row>
    <row r="20" spans="5:5" ht="395.25">
      <c r="E20" s="15" t="s">
        <v>2389</v>
      </c>
    </row>
    <row r="21" spans="1:16" ht="12.75">
      <c r="A21" s="7">
        <v>3</v>
      </c>
      <c s="7" t="s">
        <v>3803</v>
      </c>
      <c s="7" t="s">
        <v>3814</v>
      </c>
      <c s="7" t="s">
        <v>58</v>
      </c>
      <c s="7" t="s">
        <v>3815</v>
      </c>
      <c s="7" t="s">
        <v>207</v>
      </c>
      <c s="10">
        <v>462.5</v>
      </c>
      <c s="14"/>
      <c s="13">
        <f>ROUND((H21*G21),2)</f>
      </c>
      <c r="O21">
        <f>rekapitulace!H8</f>
      </c>
      <c>
        <f>O21/100*I21</f>
      </c>
    </row>
    <row r="22" spans="5:5" ht="38.25">
      <c r="E22" s="15" t="s">
        <v>3816</v>
      </c>
    </row>
    <row r="23" spans="5:5" ht="409.5">
      <c r="E23" s="15" t="s">
        <v>3817</v>
      </c>
    </row>
    <row r="24" spans="1:16" ht="12.75">
      <c r="A24" s="7">
        <v>4</v>
      </c>
      <c s="7" t="s">
        <v>3803</v>
      </c>
      <c s="7" t="s">
        <v>3818</v>
      </c>
      <c s="7" t="s">
        <v>58</v>
      </c>
      <c s="7" t="s">
        <v>3819</v>
      </c>
      <c s="7" t="s">
        <v>207</v>
      </c>
      <c s="10">
        <v>12.5</v>
      </c>
      <c s="14"/>
      <c s="13">
        <f>ROUND((H24*G24),2)</f>
      </c>
      <c r="O24">
        <f>rekapitulace!H8</f>
      </c>
      <c>
        <f>O24/100*I24</f>
      </c>
    </row>
    <row r="25" spans="5:5" ht="25.5">
      <c r="E25" s="15" t="s">
        <v>3820</v>
      </c>
    </row>
    <row r="26" spans="5:5" ht="409.5">
      <c r="E26" s="15" t="s">
        <v>3817</v>
      </c>
    </row>
    <row r="27" spans="1:16" ht="12.75">
      <c r="A27" s="7">
        <v>5</v>
      </c>
      <c s="7" t="s">
        <v>46</v>
      </c>
      <c s="7" t="s">
        <v>3821</v>
      </c>
      <c s="7" t="s">
        <v>58</v>
      </c>
      <c s="7" t="s">
        <v>3822</v>
      </c>
      <c s="7" t="s">
        <v>207</v>
      </c>
      <c s="10">
        <v>1465</v>
      </c>
      <c s="14"/>
      <c s="13">
        <f>ROUND((H27*G27),2)</f>
      </c>
      <c r="O27">
        <f>rekapitulace!H8</f>
      </c>
      <c>
        <f>O27/100*I27</f>
      </c>
    </row>
    <row r="28" spans="5:5" ht="51">
      <c r="E28" s="15" t="s">
        <v>3823</v>
      </c>
    </row>
    <row r="29" spans="5:5" ht="409.5">
      <c r="E29" s="15" t="s">
        <v>3824</v>
      </c>
    </row>
    <row r="30" spans="1:16" ht="12.75">
      <c r="A30" s="7">
        <v>6</v>
      </c>
      <c s="7" t="s">
        <v>46</v>
      </c>
      <c s="7" t="s">
        <v>3825</v>
      </c>
      <c s="7" t="s">
        <v>58</v>
      </c>
      <c s="7" t="s">
        <v>3826</v>
      </c>
      <c s="7" t="s">
        <v>207</v>
      </c>
      <c s="10">
        <v>475</v>
      </c>
      <c s="14"/>
      <c s="13">
        <f>ROUND((H30*G30),2)</f>
      </c>
      <c r="O30">
        <f>rekapitulace!H8</f>
      </c>
      <c>
        <f>O30/100*I30</f>
      </c>
    </row>
    <row r="31" spans="5:5" ht="25.5">
      <c r="E31" s="15" t="s">
        <v>3827</v>
      </c>
    </row>
    <row r="32" spans="5:5" ht="409.5">
      <c r="E32" s="15" t="s">
        <v>3828</v>
      </c>
    </row>
    <row r="33" spans="1:16" ht="12.75">
      <c r="A33" s="7">
        <v>7</v>
      </c>
      <c s="7" t="s">
        <v>3803</v>
      </c>
      <c s="7" t="s">
        <v>3829</v>
      </c>
      <c s="7" t="s">
        <v>58</v>
      </c>
      <c s="7" t="s">
        <v>3830</v>
      </c>
      <c s="7" t="s">
        <v>73</v>
      </c>
      <c s="10">
        <v>4</v>
      </c>
      <c s="14"/>
      <c s="13">
        <f>ROUND((H33*G33),2)</f>
      </c>
      <c r="O33">
        <f>rekapitulace!H8</f>
      </c>
      <c>
        <f>O33/100*I33</f>
      </c>
    </row>
    <row r="34" spans="5:5" ht="25.5">
      <c r="E34" s="15" t="s">
        <v>212</v>
      </c>
    </row>
    <row r="35" spans="5:5" ht="114.75">
      <c r="E35" s="15" t="s">
        <v>3831</v>
      </c>
    </row>
    <row r="36" spans="1:16" ht="12.75" customHeight="1">
      <c r="A36" s="16"/>
      <c s="16"/>
      <c s="16" t="s">
        <v>39</v>
      </c>
      <c s="16"/>
      <c s="16" t="s">
        <v>510</v>
      </c>
      <c s="16"/>
      <c s="16"/>
      <c s="16"/>
      <c s="16">
        <f>SUM(I18:I35)</f>
      </c>
      <c r="P36">
        <f>ROUND(SUM(P18:P35),2)</f>
      </c>
    </row>
    <row r="38" spans="1:9" ht="12.75" customHeight="1">
      <c r="A38" s="9"/>
      <c s="9"/>
      <c s="9" t="s">
        <v>43</v>
      </c>
      <c s="9"/>
      <c s="9" t="s">
        <v>204</v>
      </c>
      <c s="9"/>
      <c s="11"/>
      <c s="9"/>
      <c s="11"/>
    </row>
    <row r="39" spans="1:16" ht="12.75">
      <c r="A39" s="7">
        <v>8</v>
      </c>
      <c s="7" t="s">
        <v>46</v>
      </c>
      <c s="7" t="s">
        <v>3832</v>
      </c>
      <c s="7" t="s">
        <v>58</v>
      </c>
      <c s="7" t="s">
        <v>3833</v>
      </c>
      <c s="7" t="s">
        <v>73</v>
      </c>
      <c s="10">
        <v>8</v>
      </c>
      <c s="14"/>
      <c s="13">
        <f>ROUND((H39*G39),2)</f>
      </c>
      <c r="O39">
        <f>rekapitulace!H8</f>
      </c>
      <c>
        <f>O39/100*I39</f>
      </c>
    </row>
    <row r="40" spans="5:5" ht="25.5">
      <c r="E40" s="15" t="s">
        <v>968</v>
      </c>
    </row>
    <row r="41" spans="5:5" ht="409.5">
      <c r="E41" s="15" t="s">
        <v>3834</v>
      </c>
    </row>
    <row r="42" spans="1:16" ht="12.75">
      <c r="A42" s="7">
        <v>9</v>
      </c>
      <c s="7" t="s">
        <v>46</v>
      </c>
      <c s="7" t="s">
        <v>3835</v>
      </c>
      <c s="7" t="s">
        <v>58</v>
      </c>
      <c s="7" t="s">
        <v>3836</v>
      </c>
      <c s="7" t="s">
        <v>73</v>
      </c>
      <c s="10">
        <v>4</v>
      </c>
      <c s="14"/>
      <c s="13">
        <f>ROUND((H42*G42),2)</f>
      </c>
      <c r="O42">
        <f>rekapitulace!H8</f>
      </c>
      <c>
        <f>O42/100*I42</f>
      </c>
    </row>
    <row r="43" spans="5:5" ht="25.5">
      <c r="E43" s="15" t="s">
        <v>212</v>
      </c>
    </row>
    <row r="44" spans="5:5" ht="409.5">
      <c r="E44" s="15" t="s">
        <v>3837</v>
      </c>
    </row>
    <row r="45" spans="1:16" ht="12.75">
      <c r="A45" s="7">
        <v>10</v>
      </c>
      <c s="7" t="s">
        <v>46</v>
      </c>
      <c s="7" t="s">
        <v>3838</v>
      </c>
      <c s="7" t="s">
        <v>58</v>
      </c>
      <c s="7" t="s">
        <v>3839</v>
      </c>
      <c s="7" t="s">
        <v>130</v>
      </c>
      <c s="10">
        <v>1026</v>
      </c>
      <c s="14"/>
      <c s="13">
        <f>ROUND((H45*G45),2)</f>
      </c>
      <c r="O45">
        <f>rekapitulace!H8</f>
      </c>
      <c>
        <f>O45/100*I45</f>
      </c>
    </row>
    <row r="46" spans="5:5" ht="38.25">
      <c r="E46" s="15" t="s">
        <v>3813</v>
      </c>
    </row>
    <row r="47" spans="5:5" ht="409.5">
      <c r="E47" s="15" t="s">
        <v>3840</v>
      </c>
    </row>
    <row r="48" spans="1:16" ht="12.75">
      <c r="A48" s="7">
        <v>11</v>
      </c>
      <c s="7" t="s">
        <v>46</v>
      </c>
      <c s="7" t="s">
        <v>3841</v>
      </c>
      <c s="7" t="s">
        <v>58</v>
      </c>
      <c s="7" t="s">
        <v>3842</v>
      </c>
      <c s="7" t="s">
        <v>3843</v>
      </c>
      <c s="10">
        <v>20520</v>
      </c>
      <c s="14"/>
      <c s="13">
        <f>ROUND((H48*G48),2)</f>
      </c>
      <c r="O48">
        <f>rekapitulace!H8</f>
      </c>
      <c>
        <f>O48/100*I48</f>
      </c>
    </row>
    <row r="49" spans="5:5" ht="51">
      <c r="E49" s="15" t="s">
        <v>3844</v>
      </c>
    </row>
    <row r="50" spans="5:5" ht="409.5">
      <c r="E50" s="15" t="s">
        <v>3845</v>
      </c>
    </row>
    <row r="51" spans="1:16" ht="12.75">
      <c r="A51" s="7">
        <v>12</v>
      </c>
      <c s="7" t="s">
        <v>3803</v>
      </c>
      <c s="7" t="s">
        <v>3846</v>
      </c>
      <c s="7" t="s">
        <v>58</v>
      </c>
      <c s="7" t="s">
        <v>3847</v>
      </c>
      <c s="7" t="s">
        <v>207</v>
      </c>
      <c s="10">
        <v>495</v>
      </c>
      <c s="14"/>
      <c s="13">
        <f>ROUND((H51*G51),2)</f>
      </c>
      <c r="O51">
        <f>rekapitulace!H8</f>
      </c>
      <c>
        <f>O51/100*I51</f>
      </c>
    </row>
    <row r="52" spans="5:5" ht="127.5">
      <c r="E52" s="15" t="s">
        <v>3848</v>
      </c>
    </row>
    <row r="53" spans="5:5" ht="409.5">
      <c r="E53" s="15" t="s">
        <v>3849</v>
      </c>
    </row>
    <row r="54" spans="1:16" ht="12.75" customHeight="1">
      <c r="A54" s="16"/>
      <c s="16"/>
      <c s="16" t="s">
        <v>43</v>
      </c>
      <c s="16"/>
      <c s="16" t="s">
        <v>204</v>
      </c>
      <c s="16"/>
      <c s="16"/>
      <c s="16"/>
      <c s="16">
        <f>SUM(I39:I53)</f>
      </c>
      <c r="P54">
        <f>ROUND(SUM(P39:P53),2)</f>
      </c>
    </row>
    <row r="56" spans="1:16" ht="12.75" customHeight="1">
      <c r="A56" s="16"/>
      <c s="16"/>
      <c s="16"/>
      <c s="16"/>
      <c s="16" t="s">
        <v>105</v>
      </c>
      <c s="16"/>
      <c s="16"/>
      <c s="16"/>
      <c s="16">
        <f>+I15+I36+I54</f>
      </c>
      <c r="P56">
        <f>+P15+P36+P54</f>
      </c>
    </row>
    <row r="58" spans="1:9" ht="12.75" customHeight="1">
      <c r="A58" s="9" t="s">
        <v>106</v>
      </c>
      <c s="9"/>
      <c s="9"/>
      <c s="9"/>
      <c s="9"/>
      <c s="9"/>
      <c s="9"/>
      <c s="9"/>
      <c s="9"/>
    </row>
    <row r="59" spans="1:9" ht="12.75" customHeight="1">
      <c r="A59" s="9"/>
      <c s="9"/>
      <c s="9"/>
      <c s="9"/>
      <c s="9" t="s">
        <v>107</v>
      </c>
      <c s="9"/>
      <c s="9"/>
      <c s="9"/>
      <c s="9"/>
    </row>
    <row r="60" spans="1:16" ht="12.75" customHeight="1">
      <c r="A60" s="16"/>
      <c s="16"/>
      <c s="16"/>
      <c s="16"/>
      <c s="16" t="s">
        <v>108</v>
      </c>
      <c s="16"/>
      <c s="16"/>
      <c s="16"/>
      <c s="16">
        <v>0</v>
      </c>
      <c r="P60">
        <v>0</v>
      </c>
    </row>
    <row r="61" spans="1:9" ht="12.75" customHeight="1">
      <c r="A61" s="16"/>
      <c s="16"/>
      <c s="16"/>
      <c s="16"/>
      <c s="16" t="s">
        <v>109</v>
      </c>
      <c s="16"/>
      <c s="16"/>
      <c s="16"/>
      <c s="16"/>
    </row>
    <row r="62" spans="1:16" ht="12.75" customHeight="1">
      <c r="A62" s="16"/>
      <c s="16"/>
      <c s="16"/>
      <c s="16"/>
      <c s="16" t="s">
        <v>110</v>
      </c>
      <c s="16"/>
      <c s="16"/>
      <c s="16"/>
      <c s="16">
        <v>0</v>
      </c>
      <c r="P62">
        <v>0</v>
      </c>
    </row>
    <row r="63" spans="1:16" ht="12.75" customHeight="1">
      <c r="A63" s="16"/>
      <c s="16"/>
      <c s="16"/>
      <c s="16"/>
      <c s="16" t="s">
        <v>111</v>
      </c>
      <c s="16"/>
      <c s="16"/>
      <c s="16"/>
      <c s="16">
        <f>I60+I62</f>
      </c>
      <c r="P63">
        <f>P60+P62</f>
      </c>
    </row>
    <row r="65" spans="1:16" ht="12.75" customHeight="1">
      <c r="A65" s="16"/>
      <c s="16"/>
      <c s="16"/>
      <c s="16"/>
      <c s="16" t="s">
        <v>111</v>
      </c>
      <c s="16"/>
      <c s="16"/>
      <c s="16"/>
      <c s="16">
        <f>I56+I63</f>
      </c>
      <c r="P65">
        <f>P56+P63</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85.xml><?xml version="1.0" encoding="utf-8"?>
<worksheet xmlns="http://schemas.openxmlformats.org/spreadsheetml/2006/main" xmlns:r="http://schemas.openxmlformats.org/officeDocument/2006/relationships">
  <sheetPr>
    <pageSetUpPr fitToPage="1"/>
  </sheetPr>
  <dimension ref="A1:P98"/>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3850</v>
      </c>
      <c s="5"/>
      <c s="5" t="s">
        <v>3851</v>
      </c>
    </row>
    <row r="6" spans="1:5" ht="12.75" customHeight="1">
      <c r="A6" t="s">
        <v>17</v>
      </c>
      <c r="C6" s="5" t="s">
        <v>3850</v>
      </c>
      <c s="5"/>
      <c s="5" t="s">
        <v>3851</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3118</v>
      </c>
      <c s="7" t="s">
        <v>86</v>
      </c>
      <c s="7" t="s">
        <v>3763</v>
      </c>
      <c s="7" t="s">
        <v>130</v>
      </c>
      <c s="10">
        <v>639.8</v>
      </c>
      <c s="14"/>
      <c s="13">
        <f>ROUND((H12*G12),2)</f>
      </c>
      <c r="O12">
        <f>rekapitulace!H8</f>
      </c>
      <c>
        <f>O12/100*I12</f>
      </c>
    </row>
    <row r="13" spans="5:5" ht="51">
      <c r="E13" s="15" t="s">
        <v>3852</v>
      </c>
    </row>
    <row r="14" spans="5:5" ht="318.75">
      <c r="E14" s="15" t="s">
        <v>3765</v>
      </c>
    </row>
    <row r="15" spans="1:16" ht="12.75" customHeight="1">
      <c r="A15" s="16"/>
      <c s="16"/>
      <c s="16" t="s">
        <v>45</v>
      </c>
      <c s="16"/>
      <c s="16" t="s">
        <v>44</v>
      </c>
      <c s="16"/>
      <c s="16"/>
      <c s="16"/>
      <c s="16">
        <f>SUM(I12:I14)</f>
      </c>
      <c r="P15">
        <f>ROUND(SUM(P12:P14),2)</f>
      </c>
    </row>
    <row r="17" spans="1:9" ht="12.75" customHeight="1">
      <c r="A17" s="9"/>
      <c s="9"/>
      <c s="9" t="s">
        <v>25</v>
      </c>
      <c s="9"/>
      <c s="9" t="s">
        <v>114</v>
      </c>
      <c s="9"/>
      <c s="11"/>
      <c s="9"/>
      <c s="11"/>
    </row>
    <row r="18" spans="1:16" ht="12.75">
      <c r="A18" s="7">
        <v>2</v>
      </c>
      <c s="7" t="s">
        <v>46</v>
      </c>
      <c s="7" t="s">
        <v>3770</v>
      </c>
      <c s="7" t="s">
        <v>250</v>
      </c>
      <c s="7" t="s">
        <v>3774</v>
      </c>
      <c s="7" t="s">
        <v>130</v>
      </c>
      <c s="10">
        <v>324</v>
      </c>
      <c s="14"/>
      <c s="13">
        <f>ROUND((H18*G18),2)</f>
      </c>
      <c r="O18">
        <f>rekapitulace!H8</f>
      </c>
      <c>
        <f>O18/100*I18</f>
      </c>
    </row>
    <row r="19" spans="5:5" ht="38.25">
      <c r="E19" s="15" t="s">
        <v>3853</v>
      </c>
    </row>
    <row r="20" spans="5:5" ht="409.5">
      <c r="E20" s="15" t="s">
        <v>3196</v>
      </c>
    </row>
    <row r="21" spans="1:16" ht="12.75">
      <c r="A21" s="7">
        <v>3</v>
      </c>
      <c s="7" t="s">
        <v>46</v>
      </c>
      <c s="7" t="s">
        <v>3776</v>
      </c>
      <c s="7" t="s">
        <v>250</v>
      </c>
      <c s="7" t="s">
        <v>3854</v>
      </c>
      <c s="7" t="s">
        <v>130</v>
      </c>
      <c s="10">
        <v>283.2</v>
      </c>
      <c s="14"/>
      <c s="13">
        <f>ROUND((H21*G21),2)</f>
      </c>
      <c r="O21">
        <f>rekapitulace!H8</f>
      </c>
      <c>
        <f>O21/100*I21</f>
      </c>
    </row>
    <row r="22" spans="5:5" ht="114.75">
      <c r="E22" s="15" t="s">
        <v>3855</v>
      </c>
    </row>
    <row r="23" spans="5:5" ht="409.5">
      <c r="E23" s="15" t="s">
        <v>3779</v>
      </c>
    </row>
    <row r="24" spans="1:16" ht="12.75">
      <c r="A24" s="7">
        <v>4</v>
      </c>
      <c s="7" t="s">
        <v>46</v>
      </c>
      <c s="7" t="s">
        <v>142</v>
      </c>
      <c s="7" t="s">
        <v>3782</v>
      </c>
      <c s="7" t="s">
        <v>3783</v>
      </c>
      <c s="7" t="s">
        <v>130</v>
      </c>
      <c s="10">
        <v>67.2</v>
      </c>
      <c s="14"/>
      <c s="13">
        <f>ROUND((H24*G24),2)</f>
      </c>
      <c r="O24">
        <f>rekapitulace!H8</f>
      </c>
      <c>
        <f>O24/100*I24</f>
      </c>
    </row>
    <row r="25" spans="5:5" ht="25.5">
      <c r="E25" s="15" t="s">
        <v>3856</v>
      </c>
    </row>
    <row r="26" spans="5:5" ht="409.5">
      <c r="E26" s="15" t="s">
        <v>145</v>
      </c>
    </row>
    <row r="27" spans="1:16" ht="12.75">
      <c r="A27" s="7">
        <v>5</v>
      </c>
      <c s="7" t="s">
        <v>46</v>
      </c>
      <c s="7" t="s">
        <v>2459</v>
      </c>
      <c s="7" t="s">
        <v>58</v>
      </c>
      <c s="7" t="s">
        <v>3857</v>
      </c>
      <c s="7" t="s">
        <v>130</v>
      </c>
      <c s="10">
        <v>26</v>
      </c>
      <c s="14"/>
      <c s="13">
        <f>ROUND((H27*G27),2)</f>
      </c>
      <c r="O27">
        <f>rekapitulace!H8</f>
      </c>
      <c>
        <f>O27/100*I27</f>
      </c>
    </row>
    <row r="28" spans="5:5" ht="25.5">
      <c r="E28" s="15" t="s">
        <v>1051</v>
      </c>
    </row>
    <row r="29" spans="5:5" ht="409.5">
      <c r="E29" s="15" t="s">
        <v>388</v>
      </c>
    </row>
    <row r="30" spans="1:16" ht="12.75">
      <c r="A30" s="7">
        <v>6</v>
      </c>
      <c s="7" t="s">
        <v>46</v>
      </c>
      <c s="7" t="s">
        <v>2459</v>
      </c>
      <c s="7" t="s">
        <v>250</v>
      </c>
      <c s="7" t="s">
        <v>3858</v>
      </c>
      <c s="7" t="s">
        <v>130</v>
      </c>
      <c s="10">
        <v>28.6</v>
      </c>
      <c s="14"/>
      <c s="13">
        <f>ROUND((H30*G30),2)</f>
      </c>
      <c r="O30">
        <f>rekapitulace!H8</f>
      </c>
      <c>
        <f>O30/100*I30</f>
      </c>
    </row>
    <row r="31" spans="5:5" ht="191.25">
      <c r="E31" s="15" t="s">
        <v>3859</v>
      </c>
    </row>
    <row r="32" spans="5:5" ht="409.5">
      <c r="E32" s="15" t="s">
        <v>267</v>
      </c>
    </row>
    <row r="33" spans="1:16" ht="12.75">
      <c r="A33" s="7">
        <v>7</v>
      </c>
      <c s="7" t="s">
        <v>46</v>
      </c>
      <c s="7" t="s">
        <v>3860</v>
      </c>
      <c s="7" t="s">
        <v>250</v>
      </c>
      <c s="7" t="s">
        <v>3861</v>
      </c>
      <c s="7" t="s">
        <v>130</v>
      </c>
      <c s="10">
        <v>4</v>
      </c>
      <c s="14"/>
      <c s="13">
        <f>ROUND((H33*G33),2)</f>
      </c>
      <c r="O33">
        <f>rekapitulace!H8</f>
      </c>
      <c>
        <f>O33/100*I33</f>
      </c>
    </row>
    <row r="34" spans="5:5" ht="25.5">
      <c r="E34" s="15" t="s">
        <v>2240</v>
      </c>
    </row>
    <row r="35" spans="5:5" ht="409.5">
      <c r="E35" s="15" t="s">
        <v>176</v>
      </c>
    </row>
    <row r="36" spans="1:16" ht="12.75">
      <c r="A36" s="7">
        <v>8</v>
      </c>
      <c s="7" t="s">
        <v>46</v>
      </c>
      <c s="7" t="s">
        <v>146</v>
      </c>
      <c s="7" t="s">
        <v>250</v>
      </c>
      <c s="7" t="s">
        <v>3788</v>
      </c>
      <c s="7" t="s">
        <v>130</v>
      </c>
      <c s="10">
        <v>639.8</v>
      </c>
      <c s="14"/>
      <c s="13">
        <f>ROUND((H36*G36),2)</f>
      </c>
      <c r="O36">
        <f>rekapitulace!H8</f>
      </c>
      <c>
        <f>O36/100*I36</f>
      </c>
    </row>
    <row r="37" spans="5:5" ht="51">
      <c r="E37" s="15" t="s">
        <v>3852</v>
      </c>
    </row>
    <row r="38" spans="5:5" ht="409.5">
      <c r="E38" s="15" t="s">
        <v>149</v>
      </c>
    </row>
    <row r="39" spans="1:16" ht="12.75">
      <c r="A39" s="7">
        <v>9</v>
      </c>
      <c s="7" t="s">
        <v>46</v>
      </c>
      <c s="7" t="s">
        <v>183</v>
      </c>
      <c s="7" t="s">
        <v>58</v>
      </c>
      <c s="7" t="s">
        <v>3862</v>
      </c>
      <c s="7" t="s">
        <v>130</v>
      </c>
      <c s="10">
        <v>26</v>
      </c>
      <c s="14"/>
      <c s="13">
        <f>ROUND((H39*G39),2)</f>
      </c>
      <c r="O39">
        <f>rekapitulace!H8</f>
      </c>
      <c>
        <f>O39/100*I39</f>
      </c>
    </row>
    <row r="40" spans="5:5" ht="38.25">
      <c r="E40" s="15" t="s">
        <v>3863</v>
      </c>
    </row>
    <row r="41" spans="5:5" ht="409.5">
      <c r="E41" s="15" t="s">
        <v>186</v>
      </c>
    </row>
    <row r="42" spans="1:16" ht="12.75">
      <c r="A42" s="7">
        <v>10</v>
      </c>
      <c s="7" t="s">
        <v>46</v>
      </c>
      <c s="7" t="s">
        <v>3203</v>
      </c>
      <c s="7" t="s">
        <v>58</v>
      </c>
      <c s="7" t="s">
        <v>3864</v>
      </c>
      <c s="7" t="s">
        <v>130</v>
      </c>
      <c s="10">
        <v>67.2</v>
      </c>
      <c s="14"/>
      <c s="13">
        <f>ROUND((H42*G42),2)</f>
      </c>
      <c r="O42">
        <f>rekapitulace!H8</f>
      </c>
      <c>
        <f>O42/100*I42</f>
      </c>
    </row>
    <row r="43" spans="5:5" ht="25.5">
      <c r="E43" s="15" t="s">
        <v>3856</v>
      </c>
    </row>
    <row r="44" spans="5:5" ht="204">
      <c r="E44" s="15" t="s">
        <v>1119</v>
      </c>
    </row>
    <row r="45" spans="1:16" ht="12.75">
      <c r="A45" s="7">
        <v>11</v>
      </c>
      <c s="7" t="s">
        <v>46</v>
      </c>
      <c s="7" t="s">
        <v>3865</v>
      </c>
      <c s="7" t="s">
        <v>58</v>
      </c>
      <c s="7" t="s">
        <v>3866</v>
      </c>
      <c s="7" t="s">
        <v>117</v>
      </c>
      <c s="10">
        <v>672</v>
      </c>
      <c s="14"/>
      <c s="13">
        <f>ROUND((H45*G45),2)</f>
      </c>
      <c r="O45">
        <f>rekapitulace!H8</f>
      </c>
      <c>
        <f>O45/100*I45</f>
      </c>
    </row>
    <row r="46" spans="5:5" ht="25.5">
      <c r="E46" s="15" t="s">
        <v>3867</v>
      </c>
    </row>
    <row r="47" spans="5:5" ht="178.5">
      <c r="E47" s="15" t="s">
        <v>3868</v>
      </c>
    </row>
    <row r="48" spans="1:16" ht="12.75" customHeight="1">
      <c r="A48" s="16"/>
      <c s="16"/>
      <c s="16" t="s">
        <v>25</v>
      </c>
      <c s="16"/>
      <c s="16" t="s">
        <v>114</v>
      </c>
      <c s="16"/>
      <c s="16"/>
      <c s="16"/>
      <c s="16">
        <f>SUM(I18:I47)</f>
      </c>
      <c r="P48">
        <f>ROUND(SUM(P18:P47),2)</f>
      </c>
    </row>
    <row r="50" spans="1:9" ht="12.75" customHeight="1">
      <c r="A50" s="9"/>
      <c s="9"/>
      <c s="9" t="s">
        <v>36</v>
      </c>
      <c s="9"/>
      <c s="9" t="s">
        <v>241</v>
      </c>
      <c s="9"/>
      <c s="11"/>
      <c s="9"/>
      <c s="11"/>
    </row>
    <row r="51" spans="1:16" ht="12.75">
      <c r="A51" s="7">
        <v>12</v>
      </c>
      <c s="7" t="s">
        <v>46</v>
      </c>
      <c s="7" t="s">
        <v>3869</v>
      </c>
      <c s="7" t="s">
        <v>58</v>
      </c>
      <c s="7" t="s">
        <v>3870</v>
      </c>
      <c s="7" t="s">
        <v>207</v>
      </c>
      <c s="10">
        <v>20.5</v>
      </c>
      <c s="14"/>
      <c s="13">
        <f>ROUND((H51*G51),2)</f>
      </c>
      <c r="O51">
        <f>rekapitulace!H8</f>
      </c>
      <c>
        <f>O51/100*I51</f>
      </c>
    </row>
    <row r="52" spans="5:5" ht="25.5">
      <c r="E52" s="15" t="s">
        <v>3871</v>
      </c>
    </row>
    <row r="53" spans="5:5" ht="409.5">
      <c r="E53" s="15" t="s">
        <v>453</v>
      </c>
    </row>
    <row r="54" spans="1:16" ht="12.75">
      <c r="A54" s="7">
        <v>13</v>
      </c>
      <c s="7" t="s">
        <v>46</v>
      </c>
      <c s="7" t="s">
        <v>464</v>
      </c>
      <c s="7" t="s">
        <v>58</v>
      </c>
      <c s="7" t="s">
        <v>3872</v>
      </c>
      <c s="7" t="s">
        <v>117</v>
      </c>
      <c s="10">
        <v>45.1</v>
      </c>
      <c s="14"/>
      <c s="13">
        <f>ROUND((H54*G54),2)</f>
      </c>
      <c r="O54">
        <f>rekapitulace!H8</f>
      </c>
      <c>
        <f>O54/100*I54</f>
      </c>
    </row>
    <row r="55" spans="5:5" ht="38.25">
      <c r="E55" s="15" t="s">
        <v>3873</v>
      </c>
    </row>
    <row r="56" spans="5:5" ht="409.5">
      <c r="E56" s="15" t="s">
        <v>467</v>
      </c>
    </row>
    <row r="57" spans="1:16" ht="12.75" customHeight="1">
      <c r="A57" s="16"/>
      <c s="16"/>
      <c s="16" t="s">
        <v>36</v>
      </c>
      <c s="16"/>
      <c s="16" t="s">
        <v>241</v>
      </c>
      <c s="16"/>
      <c s="16"/>
      <c s="16"/>
      <c s="16">
        <f>SUM(I51:I56)</f>
      </c>
      <c r="P57">
        <f>ROUND(SUM(P51:P56),2)</f>
      </c>
    </row>
    <row r="59" spans="1:9" ht="12.75" customHeight="1">
      <c r="A59" s="9"/>
      <c s="9"/>
      <c s="9" t="s">
        <v>39</v>
      </c>
      <c s="9"/>
      <c s="9" t="s">
        <v>510</v>
      </c>
      <c s="9"/>
      <c s="11"/>
      <c s="9"/>
      <c s="11"/>
    </row>
    <row r="60" spans="1:16" ht="12.75">
      <c r="A60" s="7">
        <v>14</v>
      </c>
      <c s="7" t="s">
        <v>46</v>
      </c>
      <c s="7" t="s">
        <v>3790</v>
      </c>
      <c s="7" t="s">
        <v>86</v>
      </c>
      <c s="7" t="s">
        <v>3791</v>
      </c>
      <c s="7" t="s">
        <v>130</v>
      </c>
      <c s="10">
        <v>202</v>
      </c>
      <c s="14"/>
      <c s="13">
        <f>ROUND((H60*G60),2)</f>
      </c>
      <c r="O60">
        <f>rekapitulace!H8</f>
      </c>
      <c>
        <f>O60/100*I60</f>
      </c>
    </row>
    <row r="61" spans="5:5" ht="127.5">
      <c r="E61" s="15" t="s">
        <v>3874</v>
      </c>
    </row>
    <row r="62" spans="5:5" ht="409.5">
      <c r="E62" s="15" t="s">
        <v>3793</v>
      </c>
    </row>
    <row r="63" spans="1:16" ht="12.75">
      <c r="A63" s="7">
        <v>15</v>
      </c>
      <c s="7" t="s">
        <v>46</v>
      </c>
      <c s="7" t="s">
        <v>3875</v>
      </c>
      <c s="7" t="s">
        <v>58</v>
      </c>
      <c s="7" t="s">
        <v>3876</v>
      </c>
      <c s="7" t="s">
        <v>130</v>
      </c>
      <c s="10">
        <v>117</v>
      </c>
      <c s="14"/>
      <c s="13">
        <f>ROUND((H63*G63),2)</f>
      </c>
      <c r="O63">
        <f>rekapitulace!H8</f>
      </c>
      <c>
        <f>O63/100*I63</f>
      </c>
    </row>
    <row r="64" spans="5:5" ht="140.25">
      <c r="E64" s="15" t="s">
        <v>3877</v>
      </c>
    </row>
    <row r="65" spans="5:5" ht="409.5">
      <c r="E65" s="15" t="s">
        <v>3878</v>
      </c>
    </row>
    <row r="66" spans="1:16" ht="12.75" customHeight="1">
      <c r="A66" s="16"/>
      <c s="16"/>
      <c s="16" t="s">
        <v>39</v>
      </c>
      <c s="16"/>
      <c s="16" t="s">
        <v>510</v>
      </c>
      <c s="16"/>
      <c s="16"/>
      <c s="16"/>
      <c s="16">
        <f>SUM(I60:I65)</f>
      </c>
      <c r="P66">
        <f>ROUND(SUM(P60:P65),2)</f>
      </c>
    </row>
    <row r="68" spans="1:9" ht="12.75" customHeight="1">
      <c r="A68" s="9"/>
      <c s="9"/>
      <c s="9" t="s">
        <v>42</v>
      </c>
      <c s="9"/>
      <c s="9" t="s">
        <v>200</v>
      </c>
      <c s="9"/>
      <c s="11"/>
      <c s="9"/>
      <c s="11"/>
    </row>
    <row r="69" spans="1:16" ht="12.75">
      <c r="A69" s="7">
        <v>16</v>
      </c>
      <c s="7" t="s">
        <v>46</v>
      </c>
      <c s="7" t="s">
        <v>2583</v>
      </c>
      <c s="7" t="s">
        <v>58</v>
      </c>
      <c s="7" t="s">
        <v>3879</v>
      </c>
      <c s="7" t="s">
        <v>207</v>
      </c>
      <c s="10">
        <v>188</v>
      </c>
      <c s="14"/>
      <c s="13">
        <f>ROUND((H69*G69),2)</f>
      </c>
      <c r="O69">
        <f>rekapitulace!H8</f>
      </c>
      <c>
        <f>O69/100*I69</f>
      </c>
    </row>
    <row r="70" spans="5:5" ht="38.25">
      <c r="E70" s="15" t="s">
        <v>3880</v>
      </c>
    </row>
    <row r="71" spans="5:5" ht="409.5">
      <c r="E71" s="15" t="s">
        <v>2586</v>
      </c>
    </row>
    <row r="72" spans="1:16" ht="12.75">
      <c r="A72" s="7">
        <v>17</v>
      </c>
      <c s="7" t="s">
        <v>46</v>
      </c>
      <c s="7" t="s">
        <v>3881</v>
      </c>
      <c s="7" t="s">
        <v>58</v>
      </c>
      <c s="7" t="s">
        <v>3882</v>
      </c>
      <c s="7" t="s">
        <v>73</v>
      </c>
      <c s="10">
        <v>1</v>
      </c>
      <c s="14"/>
      <c s="13">
        <f>ROUND((H72*G72),2)</f>
      </c>
      <c r="O72">
        <f>rekapitulace!H8</f>
      </c>
      <c>
        <f>O72/100*I72</f>
      </c>
    </row>
    <row r="73" spans="5:5" ht="25.5">
      <c r="E73" s="15" t="s">
        <v>50</v>
      </c>
    </row>
    <row r="74" spans="5:5" ht="395.25">
      <c r="E74" s="15" t="s">
        <v>3883</v>
      </c>
    </row>
    <row r="75" spans="1:16" ht="12.75">
      <c r="A75" s="7">
        <v>18</v>
      </c>
      <c s="7" t="s">
        <v>46</v>
      </c>
      <c s="7" t="s">
        <v>3884</v>
      </c>
      <c s="7" t="s">
        <v>86</v>
      </c>
      <c s="7" t="s">
        <v>3885</v>
      </c>
      <c s="7" t="s">
        <v>73</v>
      </c>
      <c s="10">
        <v>2</v>
      </c>
      <c s="14"/>
      <c s="13">
        <f>ROUND((H75*G75),2)</f>
      </c>
      <c r="O75">
        <f>rekapitulace!H8</f>
      </c>
      <c>
        <f>O75/100*I75</f>
      </c>
    </row>
    <row r="76" spans="5:5" ht="25.5">
      <c r="E76" s="15" t="s">
        <v>76</v>
      </c>
    </row>
    <row r="77" spans="5:5" ht="409.5">
      <c r="E77" s="15" t="s">
        <v>1357</v>
      </c>
    </row>
    <row r="78" spans="1:16" ht="12.75">
      <c r="A78" s="7">
        <v>19</v>
      </c>
      <c s="7" t="s">
        <v>46</v>
      </c>
      <c s="7" t="s">
        <v>3886</v>
      </c>
      <c s="7" t="s">
        <v>58</v>
      </c>
      <c s="7" t="s">
        <v>3887</v>
      </c>
      <c s="7" t="s">
        <v>130</v>
      </c>
      <c s="10">
        <v>9.1</v>
      </c>
      <c s="14"/>
      <c s="13">
        <f>ROUND((H78*G78),2)</f>
      </c>
      <c r="O78">
        <f>rekapitulace!H8</f>
      </c>
      <c>
        <f>O78/100*I78</f>
      </c>
    </row>
    <row r="79" spans="5:5" ht="38.25">
      <c r="E79" s="15" t="s">
        <v>3888</v>
      </c>
    </row>
    <row r="80" spans="5:5" ht="409.5">
      <c r="E80" s="15" t="s">
        <v>191</v>
      </c>
    </row>
    <row r="81" spans="1:16" ht="12.75" customHeight="1">
      <c r="A81" s="16"/>
      <c s="16"/>
      <c s="16" t="s">
        <v>42</v>
      </c>
      <c s="16"/>
      <c s="16" t="s">
        <v>200</v>
      </c>
      <c s="16"/>
      <c s="16"/>
      <c s="16"/>
      <c s="16">
        <f>SUM(I69:I80)</f>
      </c>
      <c r="P81">
        <f>ROUND(SUM(P69:P80),2)</f>
      </c>
    </row>
    <row r="83" spans="1:9" ht="12.75" customHeight="1">
      <c r="A83" s="9"/>
      <c s="9"/>
      <c s="9" t="s">
        <v>43</v>
      </c>
      <c s="9"/>
      <c s="9" t="s">
        <v>204</v>
      </c>
      <c s="9"/>
      <c s="11"/>
      <c s="9"/>
      <c s="11"/>
    </row>
    <row r="84" spans="1:16" ht="12.75">
      <c r="A84" s="7">
        <v>20</v>
      </c>
      <c s="7" t="s">
        <v>46</v>
      </c>
      <c s="7" t="s">
        <v>701</v>
      </c>
      <c s="7" t="s">
        <v>58</v>
      </c>
      <c s="7" t="s">
        <v>3797</v>
      </c>
      <c s="7" t="s">
        <v>207</v>
      </c>
      <c s="10">
        <v>453</v>
      </c>
      <c s="14"/>
      <c s="13">
        <f>ROUND((H84*G84),2)</f>
      </c>
      <c r="O84">
        <f>rekapitulace!H8</f>
      </c>
      <c>
        <f>O84/100*I84</f>
      </c>
    </row>
    <row r="85" spans="5:5" ht="51">
      <c r="E85" s="15" t="s">
        <v>3889</v>
      </c>
    </row>
    <row r="86" spans="5:5" ht="409.5">
      <c r="E86" s="15" t="s">
        <v>704</v>
      </c>
    </row>
    <row r="87" spans="1:16" ht="12.75" customHeight="1">
      <c r="A87" s="16"/>
      <c s="16"/>
      <c s="16" t="s">
        <v>43</v>
      </c>
      <c s="16"/>
      <c s="16" t="s">
        <v>204</v>
      </c>
      <c s="16"/>
      <c s="16"/>
      <c s="16"/>
      <c s="16">
        <f>SUM(I84:I86)</f>
      </c>
      <c r="P87">
        <f>ROUND(SUM(P84:P86),2)</f>
      </c>
    </row>
    <row r="89" spans="1:16" ht="12.75" customHeight="1">
      <c r="A89" s="16"/>
      <c s="16"/>
      <c s="16"/>
      <c s="16"/>
      <c s="16" t="s">
        <v>105</v>
      </c>
      <c s="16"/>
      <c s="16"/>
      <c s="16"/>
      <c s="16">
        <f>+I15+I48+I57+I66+I81+I87</f>
      </c>
      <c r="P89">
        <f>+P15+P48+P57+P66+P81+P87</f>
      </c>
    </row>
    <row r="91" spans="1:9" ht="12.75" customHeight="1">
      <c r="A91" s="9" t="s">
        <v>106</v>
      </c>
      <c s="9"/>
      <c s="9"/>
      <c s="9"/>
      <c s="9"/>
      <c s="9"/>
      <c s="9"/>
      <c s="9"/>
      <c s="9"/>
    </row>
    <row r="92" spans="1:9" ht="12.75" customHeight="1">
      <c r="A92" s="9"/>
      <c s="9"/>
      <c s="9"/>
      <c s="9"/>
      <c s="9" t="s">
        <v>107</v>
      </c>
      <c s="9"/>
      <c s="9"/>
      <c s="9"/>
      <c s="9"/>
    </row>
    <row r="93" spans="1:16" ht="12.75" customHeight="1">
      <c r="A93" s="16"/>
      <c s="16"/>
      <c s="16"/>
      <c s="16"/>
      <c s="16" t="s">
        <v>108</v>
      </c>
      <c s="16"/>
      <c s="16"/>
      <c s="16"/>
      <c s="16">
        <v>0</v>
      </c>
      <c r="P93">
        <v>0</v>
      </c>
    </row>
    <row r="94" spans="1:9" ht="12.75" customHeight="1">
      <c r="A94" s="16"/>
      <c s="16"/>
      <c s="16"/>
      <c s="16"/>
      <c s="16" t="s">
        <v>109</v>
      </c>
      <c s="16"/>
      <c s="16"/>
      <c s="16"/>
      <c s="16"/>
    </row>
    <row r="95" spans="1:16" ht="12.75" customHeight="1">
      <c r="A95" s="16"/>
      <c s="16"/>
      <c s="16"/>
      <c s="16"/>
      <c s="16" t="s">
        <v>110</v>
      </c>
      <c s="16"/>
      <c s="16"/>
      <c s="16"/>
      <c s="16">
        <v>0</v>
      </c>
      <c r="P95">
        <v>0</v>
      </c>
    </row>
    <row r="96" spans="1:16" ht="12.75" customHeight="1">
      <c r="A96" s="16"/>
      <c s="16"/>
      <c s="16"/>
      <c s="16"/>
      <c s="16" t="s">
        <v>111</v>
      </c>
      <c s="16"/>
      <c s="16"/>
      <c s="16"/>
      <c s="16">
        <f>I93+I95</f>
      </c>
      <c r="P96">
        <f>P93+P95</f>
      </c>
    </row>
    <row r="98" spans="1:16" ht="12.75" customHeight="1">
      <c r="A98" s="16"/>
      <c s="16"/>
      <c s="16"/>
      <c s="16"/>
      <c s="16" t="s">
        <v>111</v>
      </c>
      <c s="16"/>
      <c s="16"/>
      <c s="16"/>
      <c s="16">
        <f>I89+I96</f>
      </c>
      <c r="P98">
        <f>P89+P96</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86.xml><?xml version="1.0" encoding="utf-8"?>
<worksheet xmlns="http://schemas.openxmlformats.org/spreadsheetml/2006/main" xmlns:r="http://schemas.openxmlformats.org/officeDocument/2006/relationships">
  <sheetPr>
    <pageSetUpPr fitToPage="1"/>
  </sheetPr>
  <dimension ref="A1:P86"/>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3890</v>
      </c>
      <c s="5"/>
      <c s="5" t="s">
        <v>3891</v>
      </c>
    </row>
    <row r="6" spans="1:5" ht="12.75" customHeight="1">
      <c r="A6" t="s">
        <v>17</v>
      </c>
      <c r="C6" s="5" t="s">
        <v>3890</v>
      </c>
      <c s="5"/>
      <c s="5" t="s">
        <v>3891</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3118</v>
      </c>
      <c s="7" t="s">
        <v>86</v>
      </c>
      <c s="7" t="s">
        <v>3810</v>
      </c>
      <c s="7" t="s">
        <v>130</v>
      </c>
      <c s="10">
        <v>1318</v>
      </c>
      <c s="14"/>
      <c s="13">
        <f>ROUND((H12*G12),2)</f>
      </c>
      <c r="O12">
        <f>rekapitulace!H8</f>
      </c>
      <c>
        <f>O12/100*I12</f>
      </c>
    </row>
    <row r="13" spans="5:5" ht="63.75">
      <c r="E13" s="15" t="s">
        <v>3892</v>
      </c>
    </row>
    <row r="14" spans="5:5" ht="165.75">
      <c r="E14" s="15" t="s">
        <v>3812</v>
      </c>
    </row>
    <row r="15" spans="1:16" ht="12.75" customHeight="1">
      <c r="A15" s="16"/>
      <c s="16"/>
      <c s="16" t="s">
        <v>45</v>
      </c>
      <c s="16"/>
      <c s="16" t="s">
        <v>44</v>
      </c>
      <c s="16"/>
      <c s="16"/>
      <c s="16"/>
      <c s="16">
        <f>SUM(I12:I14)</f>
      </c>
      <c r="P15">
        <f>ROUND(SUM(P12:P14),2)</f>
      </c>
    </row>
    <row r="17" spans="1:9" ht="12.75" customHeight="1">
      <c r="A17" s="9"/>
      <c s="9"/>
      <c s="9" t="s">
        <v>39</v>
      </c>
      <c s="9"/>
      <c s="9" t="s">
        <v>510</v>
      </c>
      <c s="9"/>
      <c s="11"/>
      <c s="9"/>
      <c s="11"/>
    </row>
    <row r="18" spans="1:16" ht="12.75">
      <c r="A18" s="7">
        <v>2</v>
      </c>
      <c s="7" t="s">
        <v>46</v>
      </c>
      <c s="7" t="s">
        <v>2386</v>
      </c>
      <c s="7" t="s">
        <v>58</v>
      </c>
      <c s="7" t="s">
        <v>2387</v>
      </c>
      <c s="7" t="s">
        <v>130</v>
      </c>
      <c s="10">
        <v>1470</v>
      </c>
      <c s="14"/>
      <c s="13">
        <f>ROUND((H18*G18),2)</f>
      </c>
      <c r="O18">
        <f>rekapitulace!H8</f>
      </c>
      <c>
        <f>O18/100*I18</f>
      </c>
    </row>
    <row r="19" spans="5:5" ht="165.75">
      <c r="E19" s="15" t="s">
        <v>3893</v>
      </c>
    </row>
    <row r="20" spans="5:5" ht="395.25">
      <c r="E20" s="15" t="s">
        <v>2389</v>
      </c>
    </row>
    <row r="21" spans="1:16" ht="12.75">
      <c r="A21" s="7">
        <v>3</v>
      </c>
      <c s="7" t="s">
        <v>46</v>
      </c>
      <c s="7" t="s">
        <v>3894</v>
      </c>
      <c s="7" t="s">
        <v>58</v>
      </c>
      <c s="7" t="s">
        <v>3895</v>
      </c>
      <c s="7" t="s">
        <v>130</v>
      </c>
      <c s="10">
        <v>25.7</v>
      </c>
      <c s="14"/>
      <c s="13">
        <f>ROUND((H21*G21),2)</f>
      </c>
      <c r="O21">
        <f>rekapitulace!H8</f>
      </c>
      <c>
        <f>O21/100*I21</f>
      </c>
    </row>
    <row r="22" spans="5:5" ht="114.75">
      <c r="E22" s="15" t="s">
        <v>3896</v>
      </c>
    </row>
    <row r="23" spans="5:5" ht="395.25">
      <c r="E23" s="15" t="s">
        <v>2389</v>
      </c>
    </row>
    <row r="24" spans="1:16" ht="12.75">
      <c r="A24" s="7">
        <v>4</v>
      </c>
      <c s="7" t="s">
        <v>46</v>
      </c>
      <c s="7" t="s">
        <v>3897</v>
      </c>
      <c s="7" t="s">
        <v>58</v>
      </c>
      <c s="7" t="s">
        <v>3898</v>
      </c>
      <c s="7" t="s">
        <v>207</v>
      </c>
      <c s="10">
        <v>619</v>
      </c>
      <c s="14"/>
      <c s="13">
        <f>ROUND((H24*G24),2)</f>
      </c>
      <c r="O24">
        <f>rekapitulace!H8</f>
      </c>
      <c>
        <f>O24/100*I24</f>
      </c>
    </row>
    <row r="25" spans="5:5" ht="127.5">
      <c r="E25" s="15" t="s">
        <v>3899</v>
      </c>
    </row>
    <row r="26" spans="5:5" ht="409.5">
      <c r="E26" s="15" t="s">
        <v>3900</v>
      </c>
    </row>
    <row r="27" spans="1:16" ht="12.75">
      <c r="A27" s="7">
        <v>5</v>
      </c>
      <c s="7" t="s">
        <v>3803</v>
      </c>
      <c s="7" t="s">
        <v>3818</v>
      </c>
      <c s="7" t="s">
        <v>58</v>
      </c>
      <c s="7" t="s">
        <v>3819</v>
      </c>
      <c s="7" t="s">
        <v>207</v>
      </c>
      <c s="10">
        <v>12.5</v>
      </c>
      <c s="14"/>
      <c s="13">
        <f>ROUND((H27*G27),2)</f>
      </c>
      <c r="O27">
        <f>rekapitulace!H8</f>
      </c>
      <c>
        <f>O27/100*I27</f>
      </c>
    </row>
    <row r="28" spans="5:5" ht="25.5">
      <c r="E28" s="15" t="s">
        <v>3820</v>
      </c>
    </row>
    <row r="29" spans="5:5" ht="409.5">
      <c r="E29" s="15" t="s">
        <v>3817</v>
      </c>
    </row>
    <row r="30" spans="1:16" ht="12.75">
      <c r="A30" s="7">
        <v>6</v>
      </c>
      <c s="7" t="s">
        <v>46</v>
      </c>
      <c s="7" t="s">
        <v>3821</v>
      </c>
      <c s="7" t="s">
        <v>58</v>
      </c>
      <c s="7" t="s">
        <v>3822</v>
      </c>
      <c s="7" t="s">
        <v>207</v>
      </c>
      <c s="10">
        <v>2121.5</v>
      </c>
      <c s="14"/>
      <c s="13">
        <f>ROUND((H30*G30),2)</f>
      </c>
      <c r="O30">
        <f>rekapitulace!H8</f>
      </c>
      <c>
        <f>O30/100*I30</f>
      </c>
    </row>
    <row r="31" spans="5:5" ht="165.75">
      <c r="E31" s="15" t="s">
        <v>3901</v>
      </c>
    </row>
    <row r="32" spans="5:5" ht="409.5">
      <c r="E32" s="15" t="s">
        <v>3824</v>
      </c>
    </row>
    <row r="33" spans="1:16" ht="12.75">
      <c r="A33" s="7">
        <v>7</v>
      </c>
      <c s="7" t="s">
        <v>46</v>
      </c>
      <c s="7" t="s">
        <v>3902</v>
      </c>
      <c s="7" t="s">
        <v>58</v>
      </c>
      <c s="7" t="s">
        <v>3903</v>
      </c>
      <c s="7" t="s">
        <v>73</v>
      </c>
      <c s="10">
        <v>6</v>
      </c>
      <c s="14"/>
      <c s="13">
        <f>ROUND((H33*G33),2)</f>
      </c>
      <c r="O33">
        <f>rekapitulace!H8</f>
      </c>
      <c>
        <f>O33/100*I33</f>
      </c>
    </row>
    <row r="34" spans="5:5" ht="114.75">
      <c r="E34" s="15" t="s">
        <v>3904</v>
      </c>
    </row>
    <row r="35" spans="5:5" ht="409.5">
      <c r="E35" s="15" t="s">
        <v>3905</v>
      </c>
    </row>
    <row r="36" spans="1:16" ht="12.75">
      <c r="A36" s="7">
        <v>8</v>
      </c>
      <c s="7" t="s">
        <v>46</v>
      </c>
      <c s="7" t="s">
        <v>3906</v>
      </c>
      <c s="7" t="s">
        <v>58</v>
      </c>
      <c s="7" t="s">
        <v>3907</v>
      </c>
      <c s="7" t="s">
        <v>73</v>
      </c>
      <c s="10">
        <v>56</v>
      </c>
      <c s="14"/>
      <c s="13">
        <f>ROUND((H36*G36),2)</f>
      </c>
      <c r="O36">
        <f>rekapitulace!H8</f>
      </c>
      <c>
        <f>O36/100*I36</f>
      </c>
    </row>
    <row r="37" spans="5:5" ht="114.75">
      <c r="E37" s="15" t="s">
        <v>3908</v>
      </c>
    </row>
    <row r="38" spans="5:5" ht="409.5">
      <c r="E38" s="15" t="s">
        <v>3905</v>
      </c>
    </row>
    <row r="39" spans="1:16" ht="12.75">
      <c r="A39" s="7">
        <v>9</v>
      </c>
      <c s="7" t="s">
        <v>46</v>
      </c>
      <c s="7" t="s">
        <v>3825</v>
      </c>
      <c s="7" t="s">
        <v>58</v>
      </c>
      <c s="7" t="s">
        <v>3826</v>
      </c>
      <c s="7" t="s">
        <v>207</v>
      </c>
      <c s="10">
        <v>656.5</v>
      </c>
      <c s="14"/>
      <c s="13">
        <f>ROUND((H39*G39),2)</f>
      </c>
      <c r="O39">
        <f>rekapitulace!H8</f>
      </c>
      <c>
        <f>O39/100*I39</f>
      </c>
    </row>
    <row r="40" spans="5:5" ht="114.75">
      <c r="E40" s="15" t="s">
        <v>3909</v>
      </c>
    </row>
    <row r="41" spans="5:5" ht="409.5">
      <c r="E41" s="15" t="s">
        <v>3828</v>
      </c>
    </row>
    <row r="42" spans="1:16" ht="12.75">
      <c r="A42" s="7">
        <v>10</v>
      </c>
      <c s="7" t="s">
        <v>46</v>
      </c>
      <c s="7" t="s">
        <v>3910</v>
      </c>
      <c s="7" t="s">
        <v>58</v>
      </c>
      <c s="7" t="s">
        <v>3911</v>
      </c>
      <c s="7" t="s">
        <v>73</v>
      </c>
      <c s="10">
        <v>56</v>
      </c>
      <c s="14"/>
      <c s="13">
        <f>ROUND((H42*G42),2)</f>
      </c>
      <c r="O42">
        <f>rekapitulace!H8</f>
      </c>
      <c>
        <f>O42/100*I42</f>
      </c>
    </row>
    <row r="43" spans="5:5" ht="114.75">
      <c r="E43" s="15" t="s">
        <v>3912</v>
      </c>
    </row>
    <row r="44" spans="5:5" ht="409.5">
      <c r="E44" s="15" t="s">
        <v>3913</v>
      </c>
    </row>
    <row r="45" spans="1:16" ht="12.75">
      <c r="A45" s="7">
        <v>11</v>
      </c>
      <c s="7" t="s">
        <v>3803</v>
      </c>
      <c s="7" t="s">
        <v>3829</v>
      </c>
      <c s="7" t="s">
        <v>58</v>
      </c>
      <c s="7" t="s">
        <v>3830</v>
      </c>
      <c s="7" t="s">
        <v>73</v>
      </c>
      <c s="10">
        <v>8</v>
      </c>
      <c s="14"/>
      <c s="13">
        <f>ROUND((H45*G45),2)</f>
      </c>
      <c r="O45">
        <f>rekapitulace!H8</f>
      </c>
      <c>
        <f>O45/100*I45</f>
      </c>
    </row>
    <row r="46" spans="5:5" ht="25.5">
      <c r="E46" s="15" t="s">
        <v>968</v>
      </c>
    </row>
    <row r="47" spans="5:5" ht="114.75">
      <c r="E47" s="15" t="s">
        <v>3831</v>
      </c>
    </row>
    <row r="48" spans="1:16" ht="12.75" customHeight="1">
      <c r="A48" s="16"/>
      <c s="16"/>
      <c s="16" t="s">
        <v>39</v>
      </c>
      <c s="16"/>
      <c s="16" t="s">
        <v>510</v>
      </c>
      <c s="16"/>
      <c s="16"/>
      <c s="16"/>
      <c s="16">
        <f>SUM(I18:I47)</f>
      </c>
      <c r="P48">
        <f>ROUND(SUM(P18:P47),2)</f>
      </c>
    </row>
    <row r="50" spans="1:9" ht="12.75" customHeight="1">
      <c r="A50" s="9"/>
      <c s="9"/>
      <c s="9" t="s">
        <v>43</v>
      </c>
      <c s="9"/>
      <c s="9" t="s">
        <v>204</v>
      </c>
      <c s="9"/>
      <c s="11"/>
      <c s="9"/>
      <c s="11"/>
    </row>
    <row r="51" spans="1:16" ht="12.75">
      <c r="A51" s="7">
        <v>12</v>
      </c>
      <c s="7" t="s">
        <v>46</v>
      </c>
      <c s="7" t="s">
        <v>3914</v>
      </c>
      <c s="7" t="s">
        <v>58</v>
      </c>
      <c s="7" t="s">
        <v>3915</v>
      </c>
      <c s="7" t="s">
        <v>207</v>
      </c>
      <c s="10">
        <v>15.6</v>
      </c>
      <c s="14"/>
      <c s="13">
        <f>ROUND((H51*G51),2)</f>
      </c>
      <c r="O51">
        <f>rekapitulace!H8</f>
      </c>
      <c>
        <f>O51/100*I51</f>
      </c>
    </row>
    <row r="52" spans="5:5" ht="63.75">
      <c r="E52" s="15" t="s">
        <v>3916</v>
      </c>
    </row>
    <row r="53" spans="5:5" ht="409.5">
      <c r="E53" s="15" t="s">
        <v>3917</v>
      </c>
    </row>
    <row r="54" spans="1:16" ht="12.75">
      <c r="A54" s="7">
        <v>13</v>
      </c>
      <c s="7" t="s">
        <v>46</v>
      </c>
      <c s="7" t="s">
        <v>3918</v>
      </c>
      <c s="7" t="s">
        <v>58</v>
      </c>
      <c s="7" t="s">
        <v>3919</v>
      </c>
      <c s="7" t="s">
        <v>73</v>
      </c>
      <c s="10">
        <v>3</v>
      </c>
      <c s="14"/>
      <c s="13">
        <f>ROUND((H54*G54),2)</f>
      </c>
      <c r="O54">
        <f>rekapitulace!H8</f>
      </c>
      <c>
        <f>O54/100*I54</f>
      </c>
    </row>
    <row r="55" spans="5:5" ht="25.5">
      <c r="E55" s="15" t="s">
        <v>600</v>
      </c>
    </row>
    <row r="56" spans="5:5" ht="382.5">
      <c r="E56" s="15" t="s">
        <v>3920</v>
      </c>
    </row>
    <row r="57" spans="1:16" ht="12.75">
      <c r="A57" s="7">
        <v>14</v>
      </c>
      <c s="7" t="s">
        <v>46</v>
      </c>
      <c s="7" t="s">
        <v>3921</v>
      </c>
      <c s="7" t="s">
        <v>58</v>
      </c>
      <c s="7" t="s">
        <v>3922</v>
      </c>
      <c s="7" t="s">
        <v>73</v>
      </c>
      <c s="10">
        <v>2</v>
      </c>
      <c s="14"/>
      <c s="13">
        <f>ROUND((H57*G57),2)</f>
      </c>
      <c r="O57">
        <f>rekapitulace!H8</f>
      </c>
      <c>
        <f>O57/100*I57</f>
      </c>
    </row>
    <row r="58" spans="5:5" ht="25.5">
      <c r="E58" s="15" t="s">
        <v>76</v>
      </c>
    </row>
    <row r="59" spans="5:5" ht="409.5">
      <c r="E59" s="15" t="s">
        <v>3834</v>
      </c>
    </row>
    <row r="60" spans="1:16" ht="12.75">
      <c r="A60" s="7">
        <v>15</v>
      </c>
      <c s="7" t="s">
        <v>46</v>
      </c>
      <c s="7" t="s">
        <v>3923</v>
      </c>
      <c s="7" t="s">
        <v>58</v>
      </c>
      <c s="7" t="s">
        <v>3924</v>
      </c>
      <c s="7" t="s">
        <v>73</v>
      </c>
      <c s="10">
        <v>10</v>
      </c>
      <c s="14"/>
      <c s="13">
        <f>ROUND((H60*G60),2)</f>
      </c>
      <c r="O60">
        <f>rekapitulace!H8</f>
      </c>
      <c>
        <f>O60/100*I60</f>
      </c>
    </row>
    <row r="61" spans="5:5" ht="38.25">
      <c r="E61" s="15" t="s">
        <v>3925</v>
      </c>
    </row>
    <row r="62" spans="5:5" ht="409.5">
      <c r="E62" s="15" t="s">
        <v>3926</v>
      </c>
    </row>
    <row r="63" spans="1:16" ht="12.75">
      <c r="A63" s="7">
        <v>16</v>
      </c>
      <c s="7" t="s">
        <v>46</v>
      </c>
      <c s="7" t="s">
        <v>3838</v>
      </c>
      <c s="7" t="s">
        <v>58</v>
      </c>
      <c s="7" t="s">
        <v>3839</v>
      </c>
      <c s="7" t="s">
        <v>130</v>
      </c>
      <c s="10">
        <v>1318</v>
      </c>
      <c s="14"/>
      <c s="13">
        <f>ROUND((H63*G63),2)</f>
      </c>
      <c r="O63">
        <f>rekapitulace!H8</f>
      </c>
      <c>
        <f>O63/100*I63</f>
      </c>
    </row>
    <row r="64" spans="5:5" ht="140.25">
      <c r="E64" s="15" t="s">
        <v>3927</v>
      </c>
    </row>
    <row r="65" spans="5:5" ht="409.5">
      <c r="E65" s="15" t="s">
        <v>3840</v>
      </c>
    </row>
    <row r="66" spans="1:16" ht="12.75">
      <c r="A66" s="7">
        <v>17</v>
      </c>
      <c s="7" t="s">
        <v>46</v>
      </c>
      <c s="7" t="s">
        <v>3841</v>
      </c>
      <c s="7" t="s">
        <v>58</v>
      </c>
      <c s="7" t="s">
        <v>3842</v>
      </c>
      <c s="7" t="s">
        <v>3843</v>
      </c>
      <c s="10">
        <v>26360</v>
      </c>
      <c s="14"/>
      <c s="13">
        <f>ROUND((H66*G66),2)</f>
      </c>
      <c r="O66">
        <f>rekapitulace!H8</f>
      </c>
      <c>
        <f>O66/100*I66</f>
      </c>
    </row>
    <row r="67" spans="5:5" ht="51">
      <c r="E67" s="15" t="s">
        <v>3928</v>
      </c>
    </row>
    <row r="68" spans="5:5" ht="409.5">
      <c r="E68" s="15" t="s">
        <v>3845</v>
      </c>
    </row>
    <row r="69" spans="1:16" ht="12.75">
      <c r="A69" s="7">
        <v>18</v>
      </c>
      <c s="7" t="s">
        <v>3803</v>
      </c>
      <c s="7" t="s">
        <v>3846</v>
      </c>
      <c s="7" t="s">
        <v>58</v>
      </c>
      <c s="7" t="s">
        <v>3847</v>
      </c>
      <c s="7" t="s">
        <v>207</v>
      </c>
      <c s="10">
        <v>631.5</v>
      </c>
      <c s="14"/>
      <c s="13">
        <f>ROUND((H69*G69),2)</f>
      </c>
      <c r="O69">
        <f>rekapitulace!H8</f>
      </c>
      <c>
        <f>O69/100*I69</f>
      </c>
    </row>
    <row r="70" spans="5:5" ht="344.25">
      <c r="E70" s="15" t="s">
        <v>3929</v>
      </c>
    </row>
    <row r="71" spans="5:5" ht="409.5">
      <c r="E71" s="15" t="s">
        <v>3849</v>
      </c>
    </row>
    <row r="72" spans="1:16" ht="12.75">
      <c r="A72" s="7">
        <v>19</v>
      </c>
      <c s="7" t="s">
        <v>3803</v>
      </c>
      <c s="7" t="s">
        <v>3930</v>
      </c>
      <c s="7" t="s">
        <v>58</v>
      </c>
      <c s="7" t="s">
        <v>3931</v>
      </c>
      <c s="7" t="s">
        <v>73</v>
      </c>
      <c s="10">
        <v>91</v>
      </c>
      <c s="14"/>
      <c s="13">
        <f>ROUND((H72*G72),2)</f>
      </c>
      <c r="O72">
        <f>rekapitulace!H8</f>
      </c>
      <c>
        <f>O72/100*I72</f>
      </c>
    </row>
    <row r="73" spans="5:5" ht="25.5">
      <c r="E73" s="15" t="s">
        <v>1619</v>
      </c>
    </row>
    <row r="74" spans="5:5" ht="409.5">
      <c r="E74" s="15" t="s">
        <v>3932</v>
      </c>
    </row>
    <row r="75" spans="1:16" ht="12.75" customHeight="1">
      <c r="A75" s="16"/>
      <c s="16"/>
      <c s="16" t="s">
        <v>43</v>
      </c>
      <c s="16"/>
      <c s="16" t="s">
        <v>204</v>
      </c>
      <c s="16"/>
      <c s="16"/>
      <c s="16"/>
      <c s="16">
        <f>SUM(I51:I74)</f>
      </c>
      <c r="P75">
        <f>ROUND(SUM(P51:P74),2)</f>
      </c>
    </row>
    <row r="77" spans="1:16" ht="12.75" customHeight="1">
      <c r="A77" s="16"/>
      <c s="16"/>
      <c s="16"/>
      <c s="16"/>
      <c s="16" t="s">
        <v>105</v>
      </c>
      <c s="16"/>
      <c s="16"/>
      <c s="16"/>
      <c s="16">
        <f>+I15+I48+I75</f>
      </c>
      <c r="P77">
        <f>+P15+P48+P75</f>
      </c>
    </row>
    <row r="79" spans="1:9" ht="12.75" customHeight="1">
      <c r="A79" s="9" t="s">
        <v>106</v>
      </c>
      <c s="9"/>
      <c s="9"/>
      <c s="9"/>
      <c s="9"/>
      <c s="9"/>
      <c s="9"/>
      <c s="9"/>
      <c s="9"/>
    </row>
    <row r="80" spans="1:9" ht="12.75" customHeight="1">
      <c r="A80" s="9"/>
      <c s="9"/>
      <c s="9"/>
      <c s="9"/>
      <c s="9" t="s">
        <v>107</v>
      </c>
      <c s="9"/>
      <c s="9"/>
      <c s="9"/>
      <c s="9"/>
    </row>
    <row r="81" spans="1:16" ht="12.75" customHeight="1">
      <c r="A81" s="16"/>
      <c s="16"/>
      <c s="16"/>
      <c s="16"/>
      <c s="16" t="s">
        <v>108</v>
      </c>
      <c s="16"/>
      <c s="16"/>
      <c s="16"/>
      <c s="16">
        <v>0</v>
      </c>
      <c r="P81">
        <v>0</v>
      </c>
    </row>
    <row r="82" spans="1:9" ht="12.75" customHeight="1">
      <c r="A82" s="16"/>
      <c s="16"/>
      <c s="16"/>
      <c s="16"/>
      <c s="16" t="s">
        <v>109</v>
      </c>
      <c s="16"/>
      <c s="16"/>
      <c s="16"/>
      <c s="16"/>
    </row>
    <row r="83" spans="1:16" ht="12.75" customHeight="1">
      <c r="A83" s="16"/>
      <c s="16"/>
      <c s="16"/>
      <c s="16"/>
      <c s="16" t="s">
        <v>110</v>
      </c>
      <c s="16"/>
      <c s="16"/>
      <c s="16"/>
      <c s="16">
        <v>0</v>
      </c>
      <c r="P83">
        <v>0</v>
      </c>
    </row>
    <row r="84" spans="1:16" ht="12.75" customHeight="1">
      <c r="A84" s="16"/>
      <c s="16"/>
      <c s="16"/>
      <c s="16"/>
      <c s="16" t="s">
        <v>111</v>
      </c>
      <c s="16"/>
      <c s="16"/>
      <c s="16"/>
      <c s="16">
        <f>I81+I83</f>
      </c>
      <c r="P84">
        <f>P81+P83</f>
      </c>
    </row>
    <row r="86" spans="1:16" ht="12.75" customHeight="1">
      <c r="A86" s="16"/>
      <c s="16"/>
      <c s="16"/>
      <c s="16"/>
      <c s="16" t="s">
        <v>111</v>
      </c>
      <c s="16"/>
      <c s="16"/>
      <c s="16"/>
      <c s="16">
        <f>I77+I84</f>
      </c>
      <c r="P86">
        <f>P77+P84</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87.xml><?xml version="1.0" encoding="utf-8"?>
<worksheet xmlns="http://schemas.openxmlformats.org/spreadsheetml/2006/main" xmlns:r="http://schemas.openxmlformats.org/officeDocument/2006/relationships">
  <sheetPr>
    <pageSetUpPr fitToPage="1"/>
  </sheetPr>
  <dimension ref="A1:P50"/>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3933</v>
      </c>
      <c s="5"/>
      <c s="5" t="s">
        <v>3934</v>
      </c>
    </row>
    <row r="6" spans="1:5" ht="12.75" customHeight="1">
      <c r="A6" t="s">
        <v>17</v>
      </c>
      <c r="C6" s="5" t="s">
        <v>3933</v>
      </c>
      <c s="5"/>
      <c s="5" t="s">
        <v>3934</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3118</v>
      </c>
      <c s="7" t="s">
        <v>86</v>
      </c>
      <c s="7" t="s">
        <v>3763</v>
      </c>
      <c s="7" t="s">
        <v>130</v>
      </c>
      <c s="10">
        <v>24.5</v>
      </c>
      <c s="14"/>
      <c s="13">
        <f>ROUND((H12*G12),2)</f>
      </c>
      <c r="O12">
        <f>rekapitulace!H8</f>
      </c>
      <c>
        <f>O12/100*I12</f>
      </c>
    </row>
    <row r="13" spans="5:5" ht="25.5">
      <c r="E13" s="15" t="s">
        <v>3935</v>
      </c>
    </row>
    <row r="14" spans="5:5" ht="318.75">
      <c r="E14" s="15" t="s">
        <v>3765</v>
      </c>
    </row>
    <row r="15" spans="1:16" ht="12.75" customHeight="1">
      <c r="A15" s="16"/>
      <c s="16"/>
      <c s="16" t="s">
        <v>45</v>
      </c>
      <c s="16"/>
      <c s="16" t="s">
        <v>44</v>
      </c>
      <c s="16"/>
      <c s="16"/>
      <c s="16"/>
      <c s="16">
        <f>SUM(I12:I14)</f>
      </c>
      <c r="P15">
        <f>ROUND(SUM(P12:P14),2)</f>
      </c>
    </row>
    <row r="17" spans="1:9" ht="12.75" customHeight="1">
      <c r="A17" s="9"/>
      <c s="9"/>
      <c s="9" t="s">
        <v>25</v>
      </c>
      <c s="9"/>
      <c s="9" t="s">
        <v>114</v>
      </c>
      <c s="9"/>
      <c s="11"/>
      <c s="9"/>
      <c s="11"/>
    </row>
    <row r="18" spans="1:16" ht="12.75">
      <c r="A18" s="7">
        <v>2</v>
      </c>
      <c s="7" t="s">
        <v>46</v>
      </c>
      <c s="7" t="s">
        <v>3770</v>
      </c>
      <c s="7" t="s">
        <v>250</v>
      </c>
      <c s="7" t="s">
        <v>3936</v>
      </c>
      <c s="7" t="s">
        <v>130</v>
      </c>
      <c s="10">
        <v>24.5</v>
      </c>
      <c s="14"/>
      <c s="13">
        <f>ROUND((H18*G18),2)</f>
      </c>
      <c r="O18">
        <f>rekapitulace!H8</f>
      </c>
      <c>
        <f>O18/100*I18</f>
      </c>
    </row>
    <row r="19" spans="5:5" ht="38.25">
      <c r="E19" s="15" t="s">
        <v>3937</v>
      </c>
    </row>
    <row r="20" spans="5:5" ht="409.5">
      <c r="E20" s="15" t="s">
        <v>3196</v>
      </c>
    </row>
    <row r="21" spans="1:16" ht="12.75">
      <c r="A21" s="7">
        <v>3</v>
      </c>
      <c s="7" t="s">
        <v>46</v>
      </c>
      <c s="7" t="s">
        <v>146</v>
      </c>
      <c s="7" t="s">
        <v>250</v>
      </c>
      <c s="7" t="s">
        <v>3788</v>
      </c>
      <c s="7" t="s">
        <v>130</v>
      </c>
      <c s="10">
        <v>24.5</v>
      </c>
      <c s="14"/>
      <c s="13">
        <f>ROUND((H21*G21),2)</f>
      </c>
      <c r="O21">
        <f>rekapitulace!H8</f>
      </c>
      <c>
        <f>O21/100*I21</f>
      </c>
    </row>
    <row r="22" spans="5:5" ht="25.5">
      <c r="E22" s="15" t="s">
        <v>3935</v>
      </c>
    </row>
    <row r="23" spans="5:5" ht="409.5">
      <c r="E23" s="15" t="s">
        <v>149</v>
      </c>
    </row>
    <row r="24" spans="1:16" ht="12.75" customHeight="1">
      <c r="A24" s="16"/>
      <c s="16"/>
      <c s="16" t="s">
        <v>25</v>
      </c>
      <c s="16"/>
      <c s="16" t="s">
        <v>114</v>
      </c>
      <c s="16"/>
      <c s="16"/>
      <c s="16"/>
      <c s="16">
        <f>SUM(I18:I23)</f>
      </c>
      <c r="P24">
        <f>ROUND(SUM(P18:P23),2)</f>
      </c>
    </row>
    <row r="26" spans="1:9" ht="12.75" customHeight="1">
      <c r="A26" s="9"/>
      <c s="9"/>
      <c s="9" t="s">
        <v>43</v>
      </c>
      <c s="9"/>
      <c s="9" t="s">
        <v>204</v>
      </c>
      <c s="9"/>
      <c s="11"/>
      <c s="9"/>
      <c s="11"/>
    </row>
    <row r="27" spans="1:16" ht="12.75">
      <c r="A27" s="7">
        <v>4</v>
      </c>
      <c s="7" t="s">
        <v>3803</v>
      </c>
      <c s="7" t="s">
        <v>3938</v>
      </c>
      <c s="7" t="s">
        <v>58</v>
      </c>
      <c s="7" t="s">
        <v>3939</v>
      </c>
      <c s="7" t="s">
        <v>73</v>
      </c>
      <c s="10">
        <v>2</v>
      </c>
      <c s="14"/>
      <c s="13">
        <f>ROUND((H27*G27),2)</f>
      </c>
      <c r="O27">
        <f>rekapitulace!H8</f>
      </c>
      <c>
        <f>O27/100*I27</f>
      </c>
    </row>
    <row r="28" spans="5:5" ht="25.5">
      <c r="E28" s="15" t="s">
        <v>76</v>
      </c>
    </row>
    <row r="29" spans="5:5" ht="178.5">
      <c r="E29" s="15" t="s">
        <v>1193</v>
      </c>
    </row>
    <row r="30" spans="1:16" ht="12.75">
      <c r="A30" s="7">
        <v>5</v>
      </c>
      <c s="7" t="s">
        <v>46</v>
      </c>
      <c s="7" t="s">
        <v>3940</v>
      </c>
      <c s="7" t="s">
        <v>58</v>
      </c>
      <c s="7" t="s">
        <v>3941</v>
      </c>
      <c s="7" t="s">
        <v>117</v>
      </c>
      <c s="10">
        <v>41.04</v>
      </c>
      <c s="14"/>
      <c s="13">
        <f>ROUND((H30*G30),2)</f>
      </c>
      <c r="O30">
        <f>rekapitulace!H8</f>
      </c>
      <c>
        <f>O30/100*I30</f>
      </c>
    </row>
    <row r="31" spans="5:5" ht="38.25">
      <c r="E31" s="15" t="s">
        <v>3942</v>
      </c>
    </row>
    <row r="32" spans="5:5" ht="409.5">
      <c r="E32" s="15" t="s">
        <v>3943</v>
      </c>
    </row>
    <row r="33" spans="1:16" ht="12.75">
      <c r="A33" s="7">
        <v>6</v>
      </c>
      <c s="7" t="s">
        <v>46</v>
      </c>
      <c s="7" t="s">
        <v>3944</v>
      </c>
      <c s="7" t="s">
        <v>58</v>
      </c>
      <c s="7" t="s">
        <v>3945</v>
      </c>
      <c s="7" t="s">
        <v>117</v>
      </c>
      <c s="10">
        <v>18.24</v>
      </c>
      <c s="14"/>
      <c s="13">
        <f>ROUND((H33*G33),2)</f>
      </c>
      <c r="O33">
        <f>rekapitulace!H8</f>
      </c>
      <c>
        <f>O33/100*I33</f>
      </c>
    </row>
    <row r="34" spans="5:5" ht="25.5">
      <c r="E34" s="15" t="s">
        <v>3946</v>
      </c>
    </row>
    <row r="35" spans="5:5" ht="409.5">
      <c r="E35" s="15" t="s">
        <v>3943</v>
      </c>
    </row>
    <row r="36" spans="1:16" ht="12.75">
      <c r="A36" s="7">
        <v>7</v>
      </c>
      <c s="7" t="s">
        <v>3803</v>
      </c>
      <c s="7" t="s">
        <v>3947</v>
      </c>
      <c s="7" t="s">
        <v>58</v>
      </c>
      <c s="7" t="s">
        <v>3948</v>
      </c>
      <c s="7" t="s">
        <v>167</v>
      </c>
      <c s="10">
        <v>0.3</v>
      </c>
      <c s="14"/>
      <c s="13">
        <f>ROUND((H36*G36),2)</f>
      </c>
      <c r="O36">
        <f>rekapitulace!H8</f>
      </c>
      <c>
        <f>O36/100*I36</f>
      </c>
    </row>
    <row r="37" spans="5:5" ht="38.25">
      <c r="E37" s="15" t="s">
        <v>3949</v>
      </c>
    </row>
    <row r="38" spans="5:5" ht="409.5">
      <c r="E38" s="15" t="s">
        <v>3950</v>
      </c>
    </row>
    <row r="39" spans="1:16" ht="12.75" customHeight="1">
      <c r="A39" s="16"/>
      <c s="16"/>
      <c s="16" t="s">
        <v>43</v>
      </c>
      <c s="16"/>
      <c s="16" t="s">
        <v>204</v>
      </c>
      <c s="16"/>
      <c s="16"/>
      <c s="16"/>
      <c s="16">
        <f>SUM(I27:I38)</f>
      </c>
      <c r="P39">
        <f>ROUND(SUM(P27:P38),2)</f>
      </c>
    </row>
    <row r="41" spans="1:16" ht="12.75" customHeight="1">
      <c r="A41" s="16"/>
      <c s="16"/>
      <c s="16"/>
      <c s="16"/>
      <c s="16" t="s">
        <v>105</v>
      </c>
      <c s="16"/>
      <c s="16"/>
      <c s="16"/>
      <c s="16">
        <f>+I15+I24+I39</f>
      </c>
      <c r="P41">
        <f>+P15+P24+P39</f>
      </c>
    </row>
    <row r="43" spans="1:9" ht="12.75" customHeight="1">
      <c r="A43" s="9" t="s">
        <v>106</v>
      </c>
      <c s="9"/>
      <c s="9"/>
      <c s="9"/>
      <c s="9"/>
      <c s="9"/>
      <c s="9"/>
      <c s="9"/>
      <c s="9"/>
    </row>
    <row r="44" spans="1:9" ht="12.75" customHeight="1">
      <c r="A44" s="9"/>
      <c s="9"/>
      <c s="9"/>
      <c s="9"/>
      <c s="9" t="s">
        <v>107</v>
      </c>
      <c s="9"/>
      <c s="9"/>
      <c s="9"/>
      <c s="9"/>
    </row>
    <row r="45" spans="1:16" ht="12.75" customHeight="1">
      <c r="A45" s="16"/>
      <c s="16"/>
      <c s="16"/>
      <c s="16"/>
      <c s="16" t="s">
        <v>108</v>
      </c>
      <c s="16"/>
      <c s="16"/>
      <c s="16"/>
      <c s="16">
        <v>0</v>
      </c>
      <c r="P45">
        <v>0</v>
      </c>
    </row>
    <row r="46" spans="1:9" ht="12.75" customHeight="1">
      <c r="A46" s="16"/>
      <c s="16"/>
      <c s="16"/>
      <c s="16"/>
      <c s="16" t="s">
        <v>109</v>
      </c>
      <c s="16"/>
      <c s="16"/>
      <c s="16"/>
      <c s="16"/>
    </row>
    <row r="47" spans="1:16" ht="12.75" customHeight="1">
      <c r="A47" s="16"/>
      <c s="16"/>
      <c s="16"/>
      <c s="16"/>
      <c s="16" t="s">
        <v>110</v>
      </c>
      <c s="16"/>
      <c s="16"/>
      <c s="16"/>
      <c s="16">
        <v>0</v>
      </c>
      <c r="P47">
        <v>0</v>
      </c>
    </row>
    <row r="48" spans="1:16" ht="12.75" customHeight="1">
      <c r="A48" s="16"/>
      <c s="16"/>
      <c s="16"/>
      <c s="16"/>
      <c s="16" t="s">
        <v>111</v>
      </c>
      <c s="16"/>
      <c s="16"/>
      <c s="16"/>
      <c s="16">
        <f>I45+I47</f>
      </c>
      <c r="P48">
        <f>P45+P47</f>
      </c>
    </row>
    <row r="50" spans="1:16" ht="12.75" customHeight="1">
      <c r="A50" s="16"/>
      <c s="16"/>
      <c s="16"/>
      <c s="16"/>
      <c s="16" t="s">
        <v>111</v>
      </c>
      <c s="16"/>
      <c s="16"/>
      <c s="16"/>
      <c s="16">
        <f>I41+I48</f>
      </c>
      <c r="P50">
        <f>P41+P48</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88.xml><?xml version="1.0" encoding="utf-8"?>
<worksheet xmlns="http://schemas.openxmlformats.org/spreadsheetml/2006/main" xmlns:r="http://schemas.openxmlformats.org/officeDocument/2006/relationships">
  <sheetPr>
    <pageSetUpPr fitToPage="1"/>
  </sheetPr>
  <dimension ref="A1:P44"/>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3951</v>
      </c>
      <c s="5"/>
      <c s="5" t="s">
        <v>3952</v>
      </c>
    </row>
    <row r="6" spans="1:5" ht="12.75" customHeight="1">
      <c r="A6" t="s">
        <v>17</v>
      </c>
      <c r="C6" s="5" t="s">
        <v>3951</v>
      </c>
      <c s="5"/>
      <c s="5" t="s">
        <v>3952</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3118</v>
      </c>
      <c s="7" t="s">
        <v>86</v>
      </c>
      <c s="7" t="s">
        <v>3763</v>
      </c>
      <c s="7" t="s">
        <v>130</v>
      </c>
      <c s="10">
        <v>24.5</v>
      </c>
      <c s="14"/>
      <c s="13">
        <f>ROUND((H12*G12),2)</f>
      </c>
      <c r="O12">
        <f>rekapitulace!H8</f>
      </c>
      <c>
        <f>O12/100*I12</f>
      </c>
    </row>
    <row r="13" spans="5:5" ht="25.5">
      <c r="E13" s="15" t="s">
        <v>3935</v>
      </c>
    </row>
    <row r="14" spans="5:5" ht="318.75">
      <c r="E14" s="15" t="s">
        <v>3765</v>
      </c>
    </row>
    <row r="15" spans="1:16" ht="12.75" customHeight="1">
      <c r="A15" s="16"/>
      <c s="16"/>
      <c s="16" t="s">
        <v>45</v>
      </c>
      <c s="16"/>
      <c s="16" t="s">
        <v>44</v>
      </c>
      <c s="16"/>
      <c s="16"/>
      <c s="16"/>
      <c s="16">
        <f>SUM(I12:I14)</f>
      </c>
      <c r="P15">
        <f>ROUND(SUM(P12:P14),2)</f>
      </c>
    </row>
    <row r="17" spans="1:9" ht="12.75" customHeight="1">
      <c r="A17" s="9"/>
      <c s="9"/>
      <c s="9" t="s">
        <v>25</v>
      </c>
      <c s="9"/>
      <c s="9" t="s">
        <v>114</v>
      </c>
      <c s="9"/>
      <c s="11"/>
      <c s="9"/>
      <c s="11"/>
    </row>
    <row r="18" spans="1:16" ht="12.75">
      <c r="A18" s="7">
        <v>2</v>
      </c>
      <c s="7" t="s">
        <v>46</v>
      </c>
      <c s="7" t="s">
        <v>3770</v>
      </c>
      <c s="7" t="s">
        <v>250</v>
      </c>
      <c s="7" t="s">
        <v>3936</v>
      </c>
      <c s="7" t="s">
        <v>130</v>
      </c>
      <c s="10">
        <v>24.5</v>
      </c>
      <c s="14"/>
      <c s="13">
        <f>ROUND((H18*G18),2)</f>
      </c>
      <c r="O18">
        <f>rekapitulace!H8</f>
      </c>
      <c>
        <f>O18/100*I18</f>
      </c>
    </row>
    <row r="19" spans="5:5" ht="38.25">
      <c r="E19" s="15" t="s">
        <v>3937</v>
      </c>
    </row>
    <row r="20" spans="5:5" ht="409.5">
      <c r="E20" s="15" t="s">
        <v>3196</v>
      </c>
    </row>
    <row r="21" spans="1:16" ht="12.75">
      <c r="A21" s="7">
        <v>3</v>
      </c>
      <c s="7" t="s">
        <v>46</v>
      </c>
      <c s="7" t="s">
        <v>146</v>
      </c>
      <c s="7" t="s">
        <v>250</v>
      </c>
      <c s="7" t="s">
        <v>3788</v>
      </c>
      <c s="7" t="s">
        <v>130</v>
      </c>
      <c s="10">
        <v>24.5</v>
      </c>
      <c s="14"/>
      <c s="13">
        <f>ROUND((H21*G21),2)</f>
      </c>
      <c r="O21">
        <f>rekapitulace!H8</f>
      </c>
      <c>
        <f>O21/100*I21</f>
      </c>
    </row>
    <row r="22" spans="5:5" ht="25.5">
      <c r="E22" s="15" t="s">
        <v>3935</v>
      </c>
    </row>
    <row r="23" spans="5:5" ht="409.5">
      <c r="E23" s="15" t="s">
        <v>149</v>
      </c>
    </row>
    <row r="24" spans="1:16" ht="12.75" customHeight="1">
      <c r="A24" s="16"/>
      <c s="16"/>
      <c s="16" t="s">
        <v>25</v>
      </c>
      <c s="16"/>
      <c s="16" t="s">
        <v>114</v>
      </c>
      <c s="16"/>
      <c s="16"/>
      <c s="16"/>
      <c s="16">
        <f>SUM(I18:I23)</f>
      </c>
      <c r="P24">
        <f>ROUND(SUM(P18:P23),2)</f>
      </c>
    </row>
    <row r="26" spans="1:9" ht="12.75" customHeight="1">
      <c r="A26" s="9"/>
      <c s="9"/>
      <c s="9" t="s">
        <v>43</v>
      </c>
      <c s="9"/>
      <c s="9" t="s">
        <v>204</v>
      </c>
      <c s="9"/>
      <c s="11"/>
      <c s="9"/>
      <c s="11"/>
    </row>
    <row r="27" spans="1:16" ht="12.75">
      <c r="A27" s="7">
        <v>4</v>
      </c>
      <c s="7" t="s">
        <v>3803</v>
      </c>
      <c s="7" t="s">
        <v>3938</v>
      </c>
      <c s="7" t="s">
        <v>58</v>
      </c>
      <c s="7" t="s">
        <v>3939</v>
      </c>
      <c s="7" t="s">
        <v>73</v>
      </c>
      <c s="10">
        <v>2</v>
      </c>
      <c s="14"/>
      <c s="13">
        <f>ROUND((H27*G27),2)</f>
      </c>
      <c r="O27">
        <f>rekapitulace!H8</f>
      </c>
      <c>
        <f>O27/100*I27</f>
      </c>
    </row>
    <row r="28" spans="5:5" ht="25.5">
      <c r="E28" s="15" t="s">
        <v>76</v>
      </c>
    </row>
    <row r="29" spans="5:5" ht="178.5">
      <c r="E29" s="15" t="s">
        <v>1193</v>
      </c>
    </row>
    <row r="30" spans="1:16" ht="12.75">
      <c r="A30" s="7">
        <v>5</v>
      </c>
      <c s="7" t="s">
        <v>3803</v>
      </c>
      <c s="7" t="s">
        <v>3947</v>
      </c>
      <c s="7" t="s">
        <v>58</v>
      </c>
      <c s="7" t="s">
        <v>3948</v>
      </c>
      <c s="7" t="s">
        <v>167</v>
      </c>
      <c s="10">
        <v>0.723</v>
      </c>
      <c s="14"/>
      <c s="13">
        <f>ROUND((H30*G30),2)</f>
      </c>
      <c r="O30">
        <f>rekapitulace!H8</f>
      </c>
      <c>
        <f>O30/100*I30</f>
      </c>
    </row>
    <row r="31" spans="5:5" ht="51">
      <c r="E31" s="15" t="s">
        <v>3953</v>
      </c>
    </row>
    <row r="32" spans="5:5" ht="409.5">
      <c r="E32" s="15" t="s">
        <v>3950</v>
      </c>
    </row>
    <row r="33" spans="1:16" ht="12.75" customHeight="1">
      <c r="A33" s="16"/>
      <c s="16"/>
      <c s="16" t="s">
        <v>43</v>
      </c>
      <c s="16"/>
      <c s="16" t="s">
        <v>204</v>
      </c>
      <c s="16"/>
      <c s="16"/>
      <c s="16"/>
      <c s="16">
        <f>SUM(I27:I32)</f>
      </c>
      <c r="P33">
        <f>ROUND(SUM(P27:P32),2)</f>
      </c>
    </row>
    <row r="35" spans="1:16" ht="12.75" customHeight="1">
      <c r="A35" s="16"/>
      <c s="16"/>
      <c s="16"/>
      <c s="16"/>
      <c s="16" t="s">
        <v>105</v>
      </c>
      <c s="16"/>
      <c s="16"/>
      <c s="16"/>
      <c s="16">
        <f>+I15+I24+I33</f>
      </c>
      <c r="P35">
        <f>+P15+P24+P33</f>
      </c>
    </row>
    <row r="37" spans="1:9" ht="12.75" customHeight="1">
      <c r="A37" s="9" t="s">
        <v>106</v>
      </c>
      <c s="9"/>
      <c s="9"/>
      <c s="9"/>
      <c s="9"/>
      <c s="9"/>
      <c s="9"/>
      <c s="9"/>
      <c s="9"/>
    </row>
    <row r="38" spans="1:9" ht="12.75" customHeight="1">
      <c r="A38" s="9"/>
      <c s="9"/>
      <c s="9"/>
      <c s="9"/>
      <c s="9" t="s">
        <v>107</v>
      </c>
      <c s="9"/>
      <c s="9"/>
      <c s="9"/>
      <c s="9"/>
    </row>
    <row r="39" spans="1:16" ht="12.75" customHeight="1">
      <c r="A39" s="16"/>
      <c s="16"/>
      <c s="16"/>
      <c s="16"/>
      <c s="16" t="s">
        <v>108</v>
      </c>
      <c s="16"/>
      <c s="16"/>
      <c s="16"/>
      <c s="16">
        <v>0</v>
      </c>
      <c r="P39">
        <v>0</v>
      </c>
    </row>
    <row r="40" spans="1:9" ht="12.75" customHeight="1">
      <c r="A40" s="16"/>
      <c s="16"/>
      <c s="16"/>
      <c s="16"/>
      <c s="16" t="s">
        <v>109</v>
      </c>
      <c s="16"/>
      <c s="16"/>
      <c s="16"/>
      <c s="16"/>
    </row>
    <row r="41" spans="1:16" ht="12.75" customHeight="1">
      <c r="A41" s="16"/>
      <c s="16"/>
      <c s="16"/>
      <c s="16"/>
      <c s="16" t="s">
        <v>110</v>
      </c>
      <c s="16"/>
      <c s="16"/>
      <c s="16"/>
      <c s="16">
        <v>0</v>
      </c>
      <c r="P41">
        <v>0</v>
      </c>
    </row>
    <row r="42" spans="1:16" ht="12.75" customHeight="1">
      <c r="A42" s="16"/>
      <c s="16"/>
      <c s="16"/>
      <c s="16"/>
      <c s="16" t="s">
        <v>111</v>
      </c>
      <c s="16"/>
      <c s="16"/>
      <c s="16"/>
      <c s="16">
        <f>I39+I41</f>
      </c>
      <c r="P42">
        <f>P39+P41</f>
      </c>
    </row>
    <row r="44" spans="1:16" ht="12.75" customHeight="1">
      <c r="A44" s="16"/>
      <c s="16"/>
      <c s="16"/>
      <c s="16"/>
      <c s="16" t="s">
        <v>111</v>
      </c>
      <c s="16"/>
      <c s="16"/>
      <c s="16"/>
      <c s="16">
        <f>I35+I42</f>
      </c>
      <c r="P44">
        <f>P35+P42</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89.xml><?xml version="1.0" encoding="utf-8"?>
<worksheet xmlns="http://schemas.openxmlformats.org/spreadsheetml/2006/main" xmlns:r="http://schemas.openxmlformats.org/officeDocument/2006/relationships">
  <sheetPr>
    <pageSetUpPr fitToPage="1"/>
  </sheetPr>
  <dimension ref="A1:P44"/>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3954</v>
      </c>
      <c s="5"/>
      <c s="5" t="s">
        <v>3955</v>
      </c>
    </row>
    <row r="6" spans="1:5" ht="12.75" customHeight="1">
      <c r="A6" t="s">
        <v>17</v>
      </c>
      <c r="C6" s="5" t="s">
        <v>3954</v>
      </c>
      <c s="5"/>
      <c s="5" t="s">
        <v>3955</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165</v>
      </c>
      <c s="7" t="s">
        <v>25</v>
      </c>
      <c s="7" t="s">
        <v>2633</v>
      </c>
      <c s="7" t="s">
        <v>167</v>
      </c>
      <c s="10">
        <v>38.28</v>
      </c>
      <c s="14"/>
      <c s="13">
        <f>ROUND((H12*G12),2)</f>
      </c>
      <c r="O12">
        <f>rekapitulace!H8</f>
      </c>
      <c>
        <f>O12/100*I12</f>
      </c>
    </row>
    <row r="13" spans="5:5" ht="318.75">
      <c r="E13" s="15" t="s">
        <v>3956</v>
      </c>
    </row>
    <row r="14" spans="5:5" ht="153">
      <c r="E14" s="15" t="s">
        <v>169</v>
      </c>
    </row>
    <row r="15" spans="1:16" ht="12.75">
      <c r="A15" s="7">
        <v>2</v>
      </c>
      <c s="7" t="s">
        <v>46</v>
      </c>
      <c s="7" t="s">
        <v>165</v>
      </c>
      <c s="7" t="s">
        <v>36</v>
      </c>
      <c s="7" t="s">
        <v>3957</v>
      </c>
      <c s="7" t="s">
        <v>167</v>
      </c>
      <c s="10">
        <v>43.2</v>
      </c>
      <c s="14"/>
      <c s="13">
        <f>ROUND((H15*G15),2)</f>
      </c>
      <c r="O15">
        <f>rekapitulace!H8</f>
      </c>
      <c>
        <f>O15/100*I15</f>
      </c>
    </row>
    <row r="16" spans="5:5" ht="38.25">
      <c r="E16" s="15" t="s">
        <v>3958</v>
      </c>
    </row>
    <row r="17" spans="5:5" ht="153">
      <c r="E17" s="15" t="s">
        <v>169</v>
      </c>
    </row>
    <row r="18" spans="1:16" ht="12.75" customHeight="1">
      <c r="A18" s="16"/>
      <c s="16"/>
      <c s="16" t="s">
        <v>45</v>
      </c>
      <c s="16"/>
      <c s="16" t="s">
        <v>44</v>
      </c>
      <c s="16"/>
      <c s="16"/>
      <c s="16"/>
      <c s="16">
        <f>SUM(I12:I17)</f>
      </c>
      <c r="P18">
        <f>ROUND(SUM(P12:P17),2)</f>
      </c>
    </row>
    <row r="20" spans="1:9" ht="12.75" customHeight="1">
      <c r="A20" s="9"/>
      <c s="9"/>
      <c s="9" t="s">
        <v>25</v>
      </c>
      <c s="9"/>
      <c s="9" t="s">
        <v>114</v>
      </c>
      <c s="9"/>
      <c s="11"/>
      <c s="9"/>
      <c s="11"/>
    </row>
    <row r="21" spans="1:16" ht="12.75">
      <c r="A21" s="7">
        <v>3</v>
      </c>
      <c s="7" t="s">
        <v>46</v>
      </c>
      <c s="7" t="s">
        <v>2635</v>
      </c>
      <c s="7" t="s">
        <v>58</v>
      </c>
      <c s="7" t="s">
        <v>2636</v>
      </c>
      <c s="7" t="s">
        <v>130</v>
      </c>
      <c s="10">
        <v>21.6</v>
      </c>
      <c s="14"/>
      <c s="13">
        <f>ROUND((H21*G21),2)</f>
      </c>
      <c r="O21">
        <f>rekapitulace!H8</f>
      </c>
      <c>
        <f>O21/100*I21</f>
      </c>
    </row>
    <row r="22" spans="5:5" ht="38.25">
      <c r="E22" s="15" t="s">
        <v>3959</v>
      </c>
    </row>
    <row r="23" spans="5:5" ht="409.5">
      <c r="E23" s="15" t="s">
        <v>176</v>
      </c>
    </row>
    <row r="24" spans="1:16" ht="12.75" customHeight="1">
      <c r="A24" s="16"/>
      <c s="16"/>
      <c s="16" t="s">
        <v>25</v>
      </c>
      <c s="16"/>
      <c s="16" t="s">
        <v>114</v>
      </c>
      <c s="16"/>
      <c s="16"/>
      <c s="16"/>
      <c s="16">
        <f>SUM(I21:I23)</f>
      </c>
      <c r="P24">
        <f>ROUND(SUM(P21:P23),2)</f>
      </c>
    </row>
    <row r="26" spans="1:9" ht="12.75" customHeight="1">
      <c r="A26" s="9"/>
      <c s="9"/>
      <c s="9" t="s">
        <v>43</v>
      </c>
      <c s="9"/>
      <c s="9" t="s">
        <v>204</v>
      </c>
      <c s="9"/>
      <c s="11"/>
      <c s="9"/>
      <c s="11"/>
    </row>
    <row r="27" spans="1:16" ht="12.75">
      <c r="A27" s="7">
        <v>4</v>
      </c>
      <c s="7" t="s">
        <v>46</v>
      </c>
      <c s="7" t="s">
        <v>1034</v>
      </c>
      <c s="7" t="s">
        <v>58</v>
      </c>
      <c s="7" t="s">
        <v>2640</v>
      </c>
      <c s="7" t="s">
        <v>130</v>
      </c>
      <c s="10">
        <v>13.2</v>
      </c>
      <c s="14"/>
      <c s="13">
        <f>ROUND((H27*G27),2)</f>
      </c>
      <c r="O27">
        <f>rekapitulace!H8</f>
      </c>
      <c>
        <f>O27/100*I27</f>
      </c>
    </row>
    <row r="28" spans="5:5" ht="178.5">
      <c r="E28" s="15" t="s">
        <v>3960</v>
      </c>
    </row>
    <row r="29" spans="5:5" ht="409.5">
      <c r="E29" s="15" t="s">
        <v>714</v>
      </c>
    </row>
    <row r="30" spans="1:16" ht="12.75">
      <c r="A30" s="7">
        <v>5</v>
      </c>
      <c s="7" t="s">
        <v>46</v>
      </c>
      <c s="7" t="s">
        <v>3961</v>
      </c>
      <c s="7" t="s">
        <v>58</v>
      </c>
      <c s="7" t="s">
        <v>3962</v>
      </c>
      <c s="7" t="s">
        <v>207</v>
      </c>
      <c s="10">
        <v>4.8</v>
      </c>
      <c s="14"/>
      <c s="13">
        <f>ROUND((H30*G30),2)</f>
      </c>
      <c r="O30">
        <f>rekapitulace!H8</f>
      </c>
      <c>
        <f>O30/100*I30</f>
      </c>
    </row>
    <row r="31" spans="5:5" ht="38.25">
      <c r="E31" s="15" t="s">
        <v>3963</v>
      </c>
    </row>
    <row r="32" spans="5:5" ht="409.5">
      <c r="E32" s="15" t="s">
        <v>1040</v>
      </c>
    </row>
    <row r="33" spans="1:16" ht="12.75" customHeight="1">
      <c r="A33" s="16"/>
      <c s="16"/>
      <c s="16" t="s">
        <v>43</v>
      </c>
      <c s="16"/>
      <c s="16" t="s">
        <v>204</v>
      </c>
      <c s="16"/>
      <c s="16"/>
      <c s="16"/>
      <c s="16">
        <f>SUM(I27:I32)</f>
      </c>
      <c r="P33">
        <f>ROUND(SUM(P27:P32),2)</f>
      </c>
    </row>
    <row r="35" spans="1:16" ht="12.75" customHeight="1">
      <c r="A35" s="16"/>
      <c s="16"/>
      <c s="16"/>
      <c s="16"/>
      <c s="16" t="s">
        <v>105</v>
      </c>
      <c s="16"/>
      <c s="16"/>
      <c s="16"/>
      <c s="16">
        <f>+I18+I24+I33</f>
      </c>
      <c r="P35">
        <f>+P18+P24+P33</f>
      </c>
    </row>
    <row r="37" spans="1:9" ht="12.75" customHeight="1">
      <c r="A37" s="9" t="s">
        <v>106</v>
      </c>
      <c s="9"/>
      <c s="9"/>
      <c s="9"/>
      <c s="9"/>
      <c s="9"/>
      <c s="9"/>
      <c s="9"/>
      <c s="9"/>
    </row>
    <row r="38" spans="1:9" ht="12.75" customHeight="1">
      <c r="A38" s="9"/>
      <c s="9"/>
      <c s="9"/>
      <c s="9"/>
      <c s="9" t="s">
        <v>107</v>
      </c>
      <c s="9"/>
      <c s="9"/>
      <c s="9"/>
      <c s="9"/>
    </row>
    <row r="39" spans="1:16" ht="12.75" customHeight="1">
      <c r="A39" s="16"/>
      <c s="16"/>
      <c s="16"/>
      <c s="16"/>
      <c s="16" t="s">
        <v>108</v>
      </c>
      <c s="16"/>
      <c s="16"/>
      <c s="16"/>
      <c s="16">
        <v>0</v>
      </c>
      <c r="P39">
        <v>0</v>
      </c>
    </row>
    <row r="40" spans="1:9" ht="12.75" customHeight="1">
      <c r="A40" s="16"/>
      <c s="16"/>
      <c s="16"/>
      <c s="16"/>
      <c s="16" t="s">
        <v>109</v>
      </c>
      <c s="16"/>
      <c s="16"/>
      <c s="16"/>
      <c s="16"/>
    </row>
    <row r="41" spans="1:16" ht="12.75" customHeight="1">
      <c r="A41" s="16"/>
      <c s="16"/>
      <c s="16"/>
      <c s="16"/>
      <c s="16" t="s">
        <v>110</v>
      </c>
      <c s="16"/>
      <c s="16"/>
      <c s="16"/>
      <c s="16">
        <v>0</v>
      </c>
      <c r="P41">
        <v>0</v>
      </c>
    </row>
    <row r="42" spans="1:16" ht="12.75" customHeight="1">
      <c r="A42" s="16"/>
      <c s="16"/>
      <c s="16"/>
      <c s="16"/>
      <c s="16" t="s">
        <v>111</v>
      </c>
      <c s="16"/>
      <c s="16"/>
      <c s="16"/>
      <c s="16">
        <f>I39+I41</f>
      </c>
      <c r="P42">
        <f>P39+P41</f>
      </c>
    </row>
    <row r="44" spans="1:16" ht="12.75" customHeight="1">
      <c r="A44" s="16"/>
      <c s="16"/>
      <c s="16"/>
      <c s="16"/>
      <c s="16" t="s">
        <v>111</v>
      </c>
      <c s="16"/>
      <c s="16"/>
      <c s="16"/>
      <c s="16">
        <f>I35+I42</f>
      </c>
      <c r="P44">
        <f>P35+P42</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9.xml><?xml version="1.0" encoding="utf-8"?>
<worksheet xmlns="http://schemas.openxmlformats.org/spreadsheetml/2006/main" xmlns:r="http://schemas.openxmlformats.org/officeDocument/2006/relationships">
  <sheetPr>
    <pageSetUpPr fitToPage="1"/>
  </sheetPr>
  <dimension ref="A1:P26"/>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20</v>
      </c>
      <c s="5"/>
      <c s="5" t="s">
        <v>21</v>
      </c>
    </row>
    <row r="6" spans="1:5" ht="12.75" customHeight="1">
      <c r="A6" t="s">
        <v>17</v>
      </c>
      <c r="C6" s="5" t="s">
        <v>296</v>
      </c>
      <c s="5"/>
      <c s="5" t="s">
        <v>297</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298</v>
      </c>
      <c s="7" t="s">
        <v>86</v>
      </c>
      <c s="7" t="s">
        <v>299</v>
      </c>
      <c s="7" t="s">
        <v>49</v>
      </c>
      <c s="10">
        <v>1</v>
      </c>
      <c s="14"/>
      <c s="13">
        <f>ROUND((H12*G12),2)</f>
      </c>
      <c r="O12">
        <f>rekapitulace!H8</f>
      </c>
      <c>
        <f>O12/100*I12</f>
      </c>
    </row>
    <row r="13" spans="5:5" ht="25.5">
      <c r="E13" s="15" t="s">
        <v>50</v>
      </c>
    </row>
    <row r="14" spans="5:5" ht="165.75">
      <c r="E14" s="15" t="s">
        <v>300</v>
      </c>
    </row>
    <row r="15" spans="1:16" ht="12.75" customHeight="1">
      <c r="A15" s="16"/>
      <c s="16"/>
      <c s="16" t="s">
        <v>45</v>
      </c>
      <c s="16"/>
      <c s="16" t="s">
        <v>44</v>
      </c>
      <c s="16"/>
      <c s="16"/>
      <c s="16"/>
      <c s="16">
        <f>SUM(I12:I14)</f>
      </c>
      <c r="P15">
        <f>ROUND(SUM(P12:P14),2)</f>
      </c>
    </row>
    <row r="17" spans="1:16" ht="12.75" customHeight="1">
      <c r="A17" s="16"/>
      <c s="16"/>
      <c s="16"/>
      <c s="16"/>
      <c s="16" t="s">
        <v>105</v>
      </c>
      <c s="16"/>
      <c s="16"/>
      <c s="16"/>
      <c s="16">
        <f>+I15</f>
      </c>
      <c r="P17">
        <f>+P15</f>
      </c>
    </row>
    <row r="19" spans="1:9" ht="12.75" customHeight="1">
      <c r="A19" s="9" t="s">
        <v>106</v>
      </c>
      <c s="9"/>
      <c s="9"/>
      <c s="9"/>
      <c s="9"/>
      <c s="9"/>
      <c s="9"/>
      <c s="9"/>
      <c s="9"/>
    </row>
    <row r="20" spans="1:9" ht="12.75" customHeight="1">
      <c r="A20" s="9"/>
      <c s="9"/>
      <c s="9"/>
      <c s="9"/>
      <c s="9" t="s">
        <v>107</v>
      </c>
      <c s="9"/>
      <c s="9"/>
      <c s="9"/>
      <c s="9"/>
    </row>
    <row r="21" spans="1:16" ht="12.75" customHeight="1">
      <c r="A21" s="16"/>
      <c s="16"/>
      <c s="16"/>
      <c s="16"/>
      <c s="16" t="s">
        <v>108</v>
      </c>
      <c s="16"/>
      <c s="16"/>
      <c s="16"/>
      <c s="16">
        <v>0</v>
      </c>
      <c r="P21">
        <v>0</v>
      </c>
    </row>
    <row r="22" spans="1:9" ht="12.75" customHeight="1">
      <c r="A22" s="16"/>
      <c s="16"/>
      <c s="16"/>
      <c s="16"/>
      <c s="16" t="s">
        <v>109</v>
      </c>
      <c s="16"/>
      <c s="16"/>
      <c s="16"/>
      <c s="16"/>
    </row>
    <row r="23" spans="1:16" ht="12.75" customHeight="1">
      <c r="A23" s="16"/>
      <c s="16"/>
      <c s="16"/>
      <c s="16"/>
      <c s="16" t="s">
        <v>110</v>
      </c>
      <c s="16"/>
      <c s="16"/>
      <c s="16"/>
      <c s="16">
        <v>0</v>
      </c>
      <c r="P23">
        <v>0</v>
      </c>
    </row>
    <row r="24" spans="1:16" ht="12.75" customHeight="1">
      <c r="A24" s="16"/>
      <c s="16"/>
      <c s="16"/>
      <c s="16"/>
      <c s="16" t="s">
        <v>111</v>
      </c>
      <c s="16"/>
      <c s="16"/>
      <c s="16"/>
      <c s="16">
        <f>I21+I23</f>
      </c>
      <c r="P24">
        <f>P21+P23</f>
      </c>
    </row>
    <row r="26" spans="1:16" ht="12.75" customHeight="1">
      <c r="A26" s="16"/>
      <c s="16"/>
      <c s="16"/>
      <c s="16"/>
      <c s="16" t="s">
        <v>111</v>
      </c>
      <c s="16"/>
      <c s="16"/>
      <c s="16"/>
      <c s="16">
        <f>I17+I24</f>
      </c>
      <c r="P26">
        <f>P17+P24</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90.xml><?xml version="1.0" encoding="utf-8"?>
<worksheet xmlns="http://schemas.openxmlformats.org/spreadsheetml/2006/main" xmlns:r="http://schemas.openxmlformats.org/officeDocument/2006/relationships">
  <sheetPr>
    <pageSetUpPr fitToPage="1"/>
  </sheetPr>
  <dimension ref="A1:P101"/>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3964</v>
      </c>
      <c s="5"/>
      <c s="5" t="s">
        <v>3965</v>
      </c>
    </row>
    <row r="6" spans="1:5" ht="12.75" customHeight="1">
      <c r="A6" t="s">
        <v>17</v>
      </c>
      <c r="C6" s="5" t="s">
        <v>3964</v>
      </c>
      <c s="5"/>
      <c s="5" t="s">
        <v>3965</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3541</v>
      </c>
      <c s="9"/>
      <c s="11"/>
      <c s="9"/>
      <c s="11"/>
    </row>
    <row r="12" spans="1:16" ht="12.75">
      <c r="A12" s="7">
        <v>1</v>
      </c>
      <c s="7" t="s">
        <v>46</v>
      </c>
      <c s="7" t="s">
        <v>61</v>
      </c>
      <c s="7" t="s">
        <v>65</v>
      </c>
      <c s="7" t="s">
        <v>3542</v>
      </c>
      <c s="7" t="s">
        <v>3543</v>
      </c>
      <c s="10">
        <v>1.05</v>
      </c>
      <c s="14"/>
      <c s="13">
        <f>ROUND((H12*G12),2)</f>
      </c>
      <c r="O12">
        <f>rekapitulace!H8</f>
      </c>
      <c>
        <f>O12/100*I12</f>
      </c>
    </row>
    <row r="13" spans="5:5" ht="25.5">
      <c r="E13" s="15" t="s">
        <v>3966</v>
      </c>
    </row>
    <row r="14" spans="5:5" ht="280.5">
      <c r="E14" s="15" t="s">
        <v>63</v>
      </c>
    </row>
    <row r="15" spans="1:16" ht="12.75">
      <c r="A15" s="7">
        <v>2</v>
      </c>
      <c s="7" t="s">
        <v>46</v>
      </c>
      <c s="7" t="s">
        <v>61</v>
      </c>
      <c s="7" t="s">
        <v>67</v>
      </c>
      <c s="7" t="s">
        <v>3707</v>
      </c>
      <c s="7" t="s">
        <v>3543</v>
      </c>
      <c s="10">
        <v>1.05</v>
      </c>
      <c s="14"/>
      <c s="13">
        <f>ROUND((H15*G15),2)</f>
      </c>
      <c r="O15">
        <f>rekapitulace!H8</f>
      </c>
      <c>
        <f>O15/100*I15</f>
      </c>
    </row>
    <row r="16" spans="5:5" ht="25.5">
      <c r="E16" s="15" t="s">
        <v>3966</v>
      </c>
    </row>
    <row r="17" spans="5:5" ht="280.5">
      <c r="E17" s="15" t="s">
        <v>63</v>
      </c>
    </row>
    <row r="18" spans="1:16" ht="12.75">
      <c r="A18" s="7">
        <v>3</v>
      </c>
      <c s="7" t="s">
        <v>46</v>
      </c>
      <c s="7" t="s">
        <v>64</v>
      </c>
      <c s="7" t="s">
        <v>58</v>
      </c>
      <c s="7" t="s">
        <v>3708</v>
      </c>
      <c s="7" t="s">
        <v>3543</v>
      </c>
      <c s="10">
        <v>1.05</v>
      </c>
      <c s="14"/>
      <c s="13">
        <f>ROUND((H18*G18),2)</f>
      </c>
      <c r="O18">
        <f>rekapitulace!H8</f>
      </c>
      <c>
        <f>O18/100*I18</f>
      </c>
    </row>
    <row r="19" spans="5:5" ht="25.5">
      <c r="E19" s="15" t="s">
        <v>3966</v>
      </c>
    </row>
    <row r="20" spans="5:5" ht="114.75">
      <c r="E20" s="15" t="s">
        <v>60</v>
      </c>
    </row>
    <row r="21" spans="1:16" ht="12.75">
      <c r="A21" s="7">
        <v>4</v>
      </c>
      <c s="7" t="s">
        <v>46</v>
      </c>
      <c s="7" t="s">
        <v>79</v>
      </c>
      <c s="7" t="s">
        <v>3546</v>
      </c>
      <c s="7" t="s">
        <v>3709</v>
      </c>
      <c s="7" t="s">
        <v>49</v>
      </c>
      <c s="10">
        <v>1</v>
      </c>
      <c s="14"/>
      <c s="13">
        <f>ROUND((H21*G21),2)</f>
      </c>
      <c r="O21">
        <f>rekapitulace!H8</f>
      </c>
      <c>
        <f>O21/100*I21</f>
      </c>
    </row>
    <row r="22" spans="5:5" ht="25.5">
      <c r="E22" s="15" t="s">
        <v>50</v>
      </c>
    </row>
    <row r="23" spans="5:5" ht="114.75">
      <c r="E23" s="15" t="s">
        <v>60</v>
      </c>
    </row>
    <row r="24" spans="1:16" ht="12.75">
      <c r="A24" s="7">
        <v>5</v>
      </c>
      <c s="7" t="s">
        <v>46</v>
      </c>
      <c s="7" t="s">
        <v>79</v>
      </c>
      <c s="7" t="s">
        <v>3548</v>
      </c>
      <c s="7" t="s">
        <v>3710</v>
      </c>
      <c s="7" t="s">
        <v>49</v>
      </c>
      <c s="10">
        <v>1</v>
      </c>
      <c s="14"/>
      <c s="13">
        <f>ROUND((H24*G24),2)</f>
      </c>
      <c r="O24">
        <f>rekapitulace!H8</f>
      </c>
      <c>
        <f>O24/100*I24</f>
      </c>
    </row>
    <row r="25" spans="5:5" ht="25.5">
      <c r="E25" s="15" t="s">
        <v>50</v>
      </c>
    </row>
    <row r="26" spans="5:5" ht="114.75">
      <c r="E26" s="15" t="s">
        <v>60</v>
      </c>
    </row>
    <row r="27" spans="1:16" ht="12.75">
      <c r="A27" s="7">
        <v>6</v>
      </c>
      <c s="7" t="s">
        <v>46</v>
      </c>
      <c s="7" t="s">
        <v>3402</v>
      </c>
      <c s="7" t="s">
        <v>86</v>
      </c>
      <c s="7" t="s">
        <v>3714</v>
      </c>
      <c s="7" t="s">
        <v>741</v>
      </c>
      <c s="10">
        <v>16</v>
      </c>
      <c s="14"/>
      <c s="13">
        <f>ROUND((H27*G27),2)</f>
      </c>
      <c r="O27">
        <f>rekapitulace!H8</f>
      </c>
      <c>
        <f>O27/100*I27</f>
      </c>
    </row>
    <row r="28" spans="5:5" ht="25.5">
      <c r="E28" s="15" t="s">
        <v>1584</v>
      </c>
    </row>
    <row r="29" spans="5:5" ht="114.75">
      <c r="E29" s="15" t="s">
        <v>3404</v>
      </c>
    </row>
    <row r="30" spans="1:16" ht="12.75" customHeight="1">
      <c r="A30" s="16"/>
      <c s="16"/>
      <c s="16" t="s">
        <v>45</v>
      </c>
      <c s="16"/>
      <c s="16" t="s">
        <v>3541</v>
      </c>
      <c s="16"/>
      <c s="16"/>
      <c s="16"/>
      <c s="16">
        <f>SUM(I12:I29)</f>
      </c>
      <c r="P30">
        <f>ROUND(SUM(P12:P29),2)</f>
      </c>
    </row>
    <row r="32" spans="1:9" ht="12.75" customHeight="1">
      <c r="A32" s="9"/>
      <c s="9"/>
      <c s="9" t="s">
        <v>25</v>
      </c>
      <c s="9"/>
      <c s="9" t="s">
        <v>114</v>
      </c>
      <c s="9"/>
      <c s="11"/>
      <c s="9"/>
      <c s="11"/>
    </row>
    <row r="33" spans="1:16" ht="12.75">
      <c r="A33" s="7">
        <v>7</v>
      </c>
      <c s="7" t="s">
        <v>46</v>
      </c>
      <c s="7" t="s">
        <v>2456</v>
      </c>
      <c s="7" t="s">
        <v>58</v>
      </c>
      <c s="7" t="s">
        <v>3677</v>
      </c>
      <c s="7" t="s">
        <v>130</v>
      </c>
      <c s="10">
        <v>3</v>
      </c>
      <c s="14"/>
      <c s="13">
        <f>ROUND((H33*G33),2)</f>
      </c>
      <c r="O33">
        <f>rekapitulace!H8</f>
      </c>
      <c>
        <f>O33/100*I33</f>
      </c>
    </row>
    <row r="34" spans="5:5" ht="38.25">
      <c r="E34" s="15" t="s">
        <v>3678</v>
      </c>
    </row>
    <row r="35" spans="5:5" ht="409.5">
      <c r="E35" s="15" t="s">
        <v>267</v>
      </c>
    </row>
    <row r="36" spans="1:16" ht="12.75">
      <c r="A36" s="7">
        <v>8</v>
      </c>
      <c s="7" t="s">
        <v>46</v>
      </c>
      <c s="7" t="s">
        <v>2459</v>
      </c>
      <c s="7" t="s">
        <v>3546</v>
      </c>
      <c s="7" t="s">
        <v>3679</v>
      </c>
      <c s="7" t="s">
        <v>130</v>
      </c>
      <c s="10">
        <v>17.885</v>
      </c>
      <c s="14"/>
      <c s="13">
        <f>ROUND((H36*G36),2)</f>
      </c>
      <c r="O36">
        <f>rekapitulace!H8</f>
      </c>
      <c>
        <f>O36/100*I36</f>
      </c>
    </row>
    <row r="37" spans="5:5" ht="38.25">
      <c r="E37" s="15" t="s">
        <v>3967</v>
      </c>
    </row>
    <row r="38" spans="5:5" ht="409.5">
      <c r="E38" s="15" t="s">
        <v>267</v>
      </c>
    </row>
    <row r="39" spans="1:16" ht="12.75">
      <c r="A39" s="7">
        <v>9</v>
      </c>
      <c s="7" t="s">
        <v>46</v>
      </c>
      <c s="7" t="s">
        <v>2459</v>
      </c>
      <c s="7" t="s">
        <v>3548</v>
      </c>
      <c s="7" t="s">
        <v>3681</v>
      </c>
      <c s="7" t="s">
        <v>130</v>
      </c>
      <c s="10">
        <v>22.4</v>
      </c>
      <c s="14"/>
      <c s="13">
        <f>ROUND((H39*G39),2)</f>
      </c>
      <c r="O39">
        <f>rekapitulace!H8</f>
      </c>
      <c>
        <f>O39/100*I39</f>
      </c>
    </row>
    <row r="40" spans="5:5" ht="38.25">
      <c r="E40" s="15" t="s">
        <v>3968</v>
      </c>
    </row>
    <row r="41" spans="5:5" ht="409.5">
      <c r="E41" s="15" t="s">
        <v>267</v>
      </c>
    </row>
    <row r="42" spans="1:16" ht="12.75">
      <c r="A42" s="7">
        <v>10</v>
      </c>
      <c s="7" t="s">
        <v>46</v>
      </c>
      <c s="7" t="s">
        <v>146</v>
      </c>
      <c s="7" t="s">
        <v>3546</v>
      </c>
      <c s="7" t="s">
        <v>3683</v>
      </c>
      <c s="7" t="s">
        <v>130</v>
      </c>
      <c s="10">
        <v>4.155</v>
      </c>
      <c s="14"/>
      <c s="13">
        <f>ROUND((H42*G42),2)</f>
      </c>
      <c r="O42">
        <f>rekapitulace!H8</f>
      </c>
      <c>
        <f>O42/100*I42</f>
      </c>
    </row>
    <row r="43" spans="5:5" ht="102">
      <c r="E43" s="15" t="s">
        <v>3969</v>
      </c>
    </row>
    <row r="44" spans="5:5" ht="409.5">
      <c r="E44" s="15" t="s">
        <v>149</v>
      </c>
    </row>
    <row r="45" spans="1:16" ht="12.75">
      <c r="A45" s="7">
        <v>11</v>
      </c>
      <c s="7" t="s">
        <v>46</v>
      </c>
      <c s="7" t="s">
        <v>183</v>
      </c>
      <c s="7" t="s">
        <v>58</v>
      </c>
      <c s="7" t="s">
        <v>184</v>
      </c>
      <c s="7" t="s">
        <v>130</v>
      </c>
      <c s="10">
        <v>35.93</v>
      </c>
      <c s="14"/>
      <c s="13">
        <f>ROUND((H45*G45),2)</f>
      </c>
      <c r="O45">
        <f>rekapitulace!H8</f>
      </c>
      <c>
        <f>O45/100*I45</f>
      </c>
    </row>
    <row r="46" spans="5:5" ht="140.25">
      <c r="E46" s="15" t="s">
        <v>3970</v>
      </c>
    </row>
    <row r="47" spans="5:5" ht="409.5">
      <c r="E47" s="15" t="s">
        <v>186</v>
      </c>
    </row>
    <row r="48" spans="1:16" ht="12.75" customHeight="1">
      <c r="A48" s="16"/>
      <c s="16"/>
      <c s="16" t="s">
        <v>25</v>
      </c>
      <c s="16"/>
      <c s="16" t="s">
        <v>114</v>
      </c>
      <c s="16"/>
      <c s="16"/>
      <c s="16"/>
      <c s="16">
        <f>SUM(I33:I47)</f>
      </c>
      <c r="P48">
        <f>ROUND(SUM(P33:P47),2)</f>
      </c>
    </row>
    <row r="50" spans="1:9" ht="12.75" customHeight="1">
      <c r="A50" s="9"/>
      <c s="9"/>
      <c s="9" t="s">
        <v>38</v>
      </c>
      <c s="9"/>
      <c s="9" t="s">
        <v>192</v>
      </c>
      <c s="9"/>
      <c s="11"/>
      <c s="9"/>
      <c s="11"/>
    </row>
    <row r="51" spans="1:16" ht="12.75">
      <c r="A51" s="7">
        <v>12</v>
      </c>
      <c s="7" t="s">
        <v>46</v>
      </c>
      <c s="7" t="s">
        <v>488</v>
      </c>
      <c s="7" t="s">
        <v>58</v>
      </c>
      <c s="7" t="s">
        <v>3686</v>
      </c>
      <c s="7" t="s">
        <v>130</v>
      </c>
      <c s="10">
        <v>2.555</v>
      </c>
      <c s="14"/>
      <c s="13">
        <f>ROUND((H51*G51),2)</f>
      </c>
      <c r="O51">
        <f>rekapitulace!H8</f>
      </c>
      <c>
        <f>O51/100*I51</f>
      </c>
    </row>
    <row r="52" spans="5:5" ht="38.25">
      <c r="E52" s="15" t="s">
        <v>3971</v>
      </c>
    </row>
    <row r="53" spans="5:5" ht="306">
      <c r="E53" s="15" t="s">
        <v>463</v>
      </c>
    </row>
    <row r="54" spans="1:16" ht="12.75" customHeight="1">
      <c r="A54" s="16"/>
      <c s="16"/>
      <c s="16" t="s">
        <v>38</v>
      </c>
      <c s="16"/>
      <c s="16" t="s">
        <v>192</v>
      </c>
      <c s="16"/>
      <c s="16"/>
      <c s="16"/>
      <c s="16">
        <f>SUM(I51:I53)</f>
      </c>
      <c r="P54">
        <f>ROUND(SUM(P51:P53),2)</f>
      </c>
    </row>
    <row r="56" spans="1:9" ht="12.75" customHeight="1">
      <c r="A56" s="9"/>
      <c s="9"/>
      <c s="9" t="s">
        <v>41</v>
      </c>
      <c s="9"/>
      <c s="9" t="s">
        <v>3559</v>
      </c>
      <c s="9"/>
      <c s="11"/>
      <c s="9"/>
      <c s="11"/>
    </row>
    <row r="57" spans="1:16" ht="12.75">
      <c r="A57" s="7">
        <v>13</v>
      </c>
      <c s="7" t="s">
        <v>46</v>
      </c>
      <c s="7" t="s">
        <v>3560</v>
      </c>
      <c s="7" t="s">
        <v>58</v>
      </c>
      <c s="7" t="s">
        <v>3722</v>
      </c>
      <c s="7" t="s">
        <v>73</v>
      </c>
      <c s="10">
        <v>6</v>
      </c>
      <c s="14"/>
      <c s="13">
        <f>ROUND((H57*G57),2)</f>
      </c>
      <c r="O57">
        <f>rekapitulace!H8</f>
      </c>
      <c>
        <f>O57/100*I57</f>
      </c>
    </row>
    <row r="58" spans="5:5" ht="25.5">
      <c r="E58" s="15" t="s">
        <v>1346</v>
      </c>
    </row>
    <row r="59" spans="5:5" ht="409.5">
      <c r="E59" s="15" t="s">
        <v>3562</v>
      </c>
    </row>
    <row r="60" spans="1:16" ht="12.75">
      <c r="A60" s="7">
        <v>14</v>
      </c>
      <c s="7" t="s">
        <v>46</v>
      </c>
      <c s="7" t="s">
        <v>3420</v>
      </c>
      <c s="7" t="s">
        <v>58</v>
      </c>
      <c s="7" t="s">
        <v>3972</v>
      </c>
      <c s="7" t="s">
        <v>207</v>
      </c>
      <c s="10">
        <v>105</v>
      </c>
      <c s="14"/>
      <c s="13">
        <f>ROUND((H60*G60),2)</f>
      </c>
      <c r="O60">
        <f>rekapitulace!H8</f>
      </c>
      <c>
        <f>O60/100*I60</f>
      </c>
    </row>
    <row r="61" spans="5:5" ht="25.5">
      <c r="E61" s="15" t="s">
        <v>3973</v>
      </c>
    </row>
    <row r="62" spans="5:5" ht="409.5">
      <c r="E62" s="15" t="s">
        <v>3423</v>
      </c>
    </row>
    <row r="63" spans="1:16" ht="12.75">
      <c r="A63" s="7">
        <v>15</v>
      </c>
      <c s="7" t="s">
        <v>46</v>
      </c>
      <c s="7" t="s">
        <v>3424</v>
      </c>
      <c s="7" t="s">
        <v>58</v>
      </c>
      <c s="7" t="s">
        <v>3565</v>
      </c>
      <c s="7" t="s">
        <v>207</v>
      </c>
      <c s="10">
        <v>73</v>
      </c>
      <c s="14"/>
      <c s="13">
        <f>ROUND((H63*G63),2)</f>
      </c>
      <c r="O63">
        <f>rekapitulace!H8</f>
      </c>
      <c>
        <f>O63/100*I63</f>
      </c>
    </row>
    <row r="64" spans="5:5" ht="25.5">
      <c r="E64" s="15" t="s">
        <v>3974</v>
      </c>
    </row>
    <row r="65" spans="5:5" ht="409.5">
      <c r="E65" s="15" t="s">
        <v>3423</v>
      </c>
    </row>
    <row r="66" spans="1:16" ht="12.75">
      <c r="A66" s="7">
        <v>16</v>
      </c>
      <c s="7" t="s">
        <v>3803</v>
      </c>
      <c s="7" t="s">
        <v>3975</v>
      </c>
      <c s="7" t="s">
        <v>58</v>
      </c>
      <c s="7" t="s">
        <v>3976</v>
      </c>
      <c s="7" t="s">
        <v>207</v>
      </c>
      <c s="10">
        <v>110</v>
      </c>
      <c s="14"/>
      <c s="13">
        <f>ROUND((H66*G66),2)</f>
      </c>
      <c r="O66">
        <f>rekapitulace!H8</f>
      </c>
      <c>
        <f>O66/100*I66</f>
      </c>
    </row>
    <row r="67" spans="5:5" ht="25.5">
      <c r="E67" s="15" t="s">
        <v>1450</v>
      </c>
    </row>
    <row r="68" spans="5:5" ht="409.5">
      <c r="E68" s="15" t="s">
        <v>3977</v>
      </c>
    </row>
    <row r="69" spans="1:16" ht="12.75">
      <c r="A69" s="7">
        <v>17</v>
      </c>
      <c s="7" t="s">
        <v>46</v>
      </c>
      <c s="7" t="s">
        <v>3978</v>
      </c>
      <c s="7" t="s">
        <v>58</v>
      </c>
      <c s="7" t="s">
        <v>3979</v>
      </c>
      <c s="7" t="s">
        <v>207</v>
      </c>
      <c s="10">
        <v>110</v>
      </c>
      <c s="14"/>
      <c s="13">
        <f>ROUND((H69*G69),2)</f>
      </c>
      <c r="O69">
        <f>rekapitulace!H8</f>
      </c>
      <c>
        <f>O69/100*I69</f>
      </c>
    </row>
    <row r="70" spans="5:5" ht="25.5">
      <c r="E70" s="15" t="s">
        <v>1450</v>
      </c>
    </row>
    <row r="71" spans="5:5" ht="409.5">
      <c r="E71" s="15" t="s">
        <v>3980</v>
      </c>
    </row>
    <row r="72" spans="1:16" ht="12.75">
      <c r="A72" s="7">
        <v>18</v>
      </c>
      <c s="7" t="s">
        <v>46</v>
      </c>
      <c s="7" t="s">
        <v>3981</v>
      </c>
      <c s="7" t="s">
        <v>58</v>
      </c>
      <c s="7" t="s">
        <v>3982</v>
      </c>
      <c s="7" t="s">
        <v>207</v>
      </c>
      <c s="10">
        <v>110</v>
      </c>
      <c s="14"/>
      <c s="13">
        <f>ROUND((H72*G72),2)</f>
      </c>
      <c r="O72">
        <f>rekapitulace!H8</f>
      </c>
      <c>
        <f>O72/100*I72</f>
      </c>
    </row>
    <row r="73" spans="5:5" ht="25.5">
      <c r="E73" s="15" t="s">
        <v>1450</v>
      </c>
    </row>
    <row r="74" spans="5:5" ht="409.5">
      <c r="E74" s="15" t="s">
        <v>3983</v>
      </c>
    </row>
    <row r="75" spans="1:16" ht="12.75">
      <c r="A75" s="7">
        <v>19</v>
      </c>
      <c s="7" t="s">
        <v>46</v>
      </c>
      <c s="7" t="s">
        <v>3984</v>
      </c>
      <c s="7" t="s">
        <v>58</v>
      </c>
      <c s="7" t="s">
        <v>3985</v>
      </c>
      <c s="7" t="s">
        <v>73</v>
      </c>
      <c s="10">
        <v>2</v>
      </c>
      <c s="14"/>
      <c s="13">
        <f>ROUND((H75*G75),2)</f>
      </c>
      <c r="O75">
        <f>rekapitulace!H8</f>
      </c>
      <c>
        <f>O75/100*I75</f>
      </c>
    </row>
    <row r="76" spans="5:5" ht="25.5">
      <c r="E76" s="15" t="s">
        <v>76</v>
      </c>
    </row>
    <row r="77" spans="5:5" ht="409.5">
      <c r="E77" s="15" t="s">
        <v>3986</v>
      </c>
    </row>
    <row r="78" spans="1:16" ht="12.75">
      <c r="A78" s="7">
        <v>20</v>
      </c>
      <c s="7" t="s">
        <v>46</v>
      </c>
      <c s="7" t="s">
        <v>3987</v>
      </c>
      <c s="7" t="s">
        <v>86</v>
      </c>
      <c s="7" t="s">
        <v>3988</v>
      </c>
      <c s="7" t="s">
        <v>3989</v>
      </c>
      <c s="10">
        <v>2</v>
      </c>
      <c s="14"/>
      <c s="13">
        <f>ROUND((H78*G78),2)</f>
      </c>
      <c r="O78">
        <f>rekapitulace!H8</f>
      </c>
      <c>
        <f>O78/100*I78</f>
      </c>
    </row>
    <row r="79" spans="5:5" ht="25.5">
      <c r="E79" s="15" t="s">
        <v>76</v>
      </c>
    </row>
    <row r="80" spans="5:5" ht="409.5">
      <c r="E80" s="15" t="s">
        <v>3990</v>
      </c>
    </row>
    <row r="81" spans="1:16" ht="12.75" customHeight="1">
      <c r="A81" s="16"/>
      <c s="16"/>
      <c s="16" t="s">
        <v>41</v>
      </c>
      <c s="16"/>
      <c s="16" t="s">
        <v>3559</v>
      </c>
      <c s="16"/>
      <c s="16"/>
      <c s="16"/>
      <c s="16">
        <f>SUM(I57:I80)</f>
      </c>
      <c r="P81">
        <f>ROUND(SUM(P57:P80),2)</f>
      </c>
    </row>
    <row r="83" spans="1:9" ht="12.75" customHeight="1">
      <c r="A83" s="9"/>
      <c s="9"/>
      <c s="9" t="s">
        <v>42</v>
      </c>
      <c s="9"/>
      <c s="9" t="s">
        <v>200</v>
      </c>
      <c s="9"/>
      <c s="11"/>
      <c s="9"/>
      <c s="11"/>
    </row>
    <row r="84" spans="1:16" ht="12.75">
      <c r="A84" s="7">
        <v>21</v>
      </c>
      <c s="7" t="s">
        <v>46</v>
      </c>
      <c s="7" t="s">
        <v>3579</v>
      </c>
      <c s="7" t="s">
        <v>58</v>
      </c>
      <c s="7" t="s">
        <v>3689</v>
      </c>
      <c s="7" t="s">
        <v>207</v>
      </c>
      <c s="10">
        <v>32</v>
      </c>
      <c s="14"/>
      <c s="13">
        <f>ROUND((H84*G84),2)</f>
      </c>
      <c r="O84">
        <f>rekapitulace!H8</f>
      </c>
      <c>
        <f>O84/100*I84</f>
      </c>
    </row>
    <row r="85" spans="5:5" ht="25.5">
      <c r="E85" s="15" t="s">
        <v>644</v>
      </c>
    </row>
    <row r="86" spans="5:5" ht="409.5">
      <c r="E86" s="15" t="s">
        <v>2586</v>
      </c>
    </row>
    <row r="87" spans="1:16" ht="12.75">
      <c r="A87" s="7">
        <v>22</v>
      </c>
      <c s="7" t="s">
        <v>46</v>
      </c>
      <c s="7" t="s">
        <v>626</v>
      </c>
      <c s="7" t="s">
        <v>58</v>
      </c>
      <c s="7" t="s">
        <v>3691</v>
      </c>
      <c s="7" t="s">
        <v>130</v>
      </c>
      <c s="10">
        <v>4.8</v>
      </c>
      <c s="14"/>
      <c s="13">
        <f>ROUND((H87*G87),2)</f>
      </c>
      <c r="O87">
        <f>rekapitulace!H8</f>
      </c>
      <c>
        <f>O87/100*I87</f>
      </c>
    </row>
    <row r="88" spans="5:5" ht="25.5">
      <c r="E88" s="15" t="s">
        <v>3991</v>
      </c>
    </row>
    <row r="89" spans="5:5" ht="409.5">
      <c r="E89" s="15" t="s">
        <v>191</v>
      </c>
    </row>
    <row r="90" spans="1:16" ht="12.75" customHeight="1">
      <c r="A90" s="16"/>
      <c s="16"/>
      <c s="16" t="s">
        <v>42</v>
      </c>
      <c s="16"/>
      <c s="16" t="s">
        <v>200</v>
      </c>
      <c s="16"/>
      <c s="16"/>
      <c s="16"/>
      <c s="16">
        <f>SUM(I84:I89)</f>
      </c>
      <c r="P90">
        <f>ROUND(SUM(P84:P89),2)</f>
      </c>
    </row>
    <row r="92" spans="1:16" ht="12.75" customHeight="1">
      <c r="A92" s="16"/>
      <c s="16"/>
      <c s="16"/>
      <c s="16"/>
      <c s="16" t="s">
        <v>105</v>
      </c>
      <c s="16"/>
      <c s="16"/>
      <c s="16"/>
      <c s="16">
        <f>+I30+I48+I54+I81+I90</f>
      </c>
      <c r="P92">
        <f>+P30+P48+P54+P81+P90</f>
      </c>
    </row>
    <row r="94" spans="1:9" ht="12.75" customHeight="1">
      <c r="A94" s="9" t="s">
        <v>106</v>
      </c>
      <c s="9"/>
      <c s="9"/>
      <c s="9"/>
      <c s="9"/>
      <c s="9"/>
      <c s="9"/>
      <c s="9"/>
      <c s="9"/>
    </row>
    <row r="95" spans="1:9" ht="12.75" customHeight="1">
      <c r="A95" s="9"/>
      <c s="9"/>
      <c s="9"/>
      <c s="9"/>
      <c s="9" t="s">
        <v>107</v>
      </c>
      <c s="9"/>
      <c s="9"/>
      <c s="9"/>
      <c s="9"/>
    </row>
    <row r="96" spans="1:16" ht="12.75" customHeight="1">
      <c r="A96" s="16"/>
      <c s="16"/>
      <c s="16"/>
      <c s="16"/>
      <c s="16" t="s">
        <v>108</v>
      </c>
      <c s="16"/>
      <c s="16"/>
      <c s="16"/>
      <c s="16">
        <v>0</v>
      </c>
      <c r="P96">
        <v>0</v>
      </c>
    </row>
    <row r="97" spans="1:9" ht="12.75" customHeight="1">
      <c r="A97" s="16"/>
      <c s="16"/>
      <c s="16"/>
      <c s="16"/>
      <c s="16" t="s">
        <v>109</v>
      </c>
      <c s="16"/>
      <c s="16"/>
      <c s="16"/>
      <c s="16"/>
    </row>
    <row r="98" spans="1:16" ht="12.75" customHeight="1">
      <c r="A98" s="16"/>
      <c s="16"/>
      <c s="16"/>
      <c s="16"/>
      <c s="16" t="s">
        <v>110</v>
      </c>
      <c s="16"/>
      <c s="16"/>
      <c s="16"/>
      <c s="16">
        <v>0</v>
      </c>
      <c r="P98">
        <v>0</v>
      </c>
    </row>
    <row r="99" spans="1:16" ht="12.75" customHeight="1">
      <c r="A99" s="16"/>
      <c s="16"/>
      <c s="16"/>
      <c s="16"/>
      <c s="16" t="s">
        <v>111</v>
      </c>
      <c s="16"/>
      <c s="16"/>
      <c s="16"/>
      <c s="16">
        <f>I96+I98</f>
      </c>
      <c r="P99">
        <f>P96+P98</f>
      </c>
    </row>
    <row r="101" spans="1:16" ht="12.75" customHeight="1">
      <c r="A101" s="16"/>
      <c s="16"/>
      <c s="16"/>
      <c s="16"/>
      <c s="16" t="s">
        <v>111</v>
      </c>
      <c s="16"/>
      <c s="16"/>
      <c s="16"/>
      <c s="16">
        <f>I92+I99</f>
      </c>
      <c r="P101">
        <f>P92+P99</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91.xml><?xml version="1.0" encoding="utf-8"?>
<worksheet xmlns="http://schemas.openxmlformats.org/spreadsheetml/2006/main" xmlns:r="http://schemas.openxmlformats.org/officeDocument/2006/relationships">
  <sheetPr>
    <pageSetUpPr fitToPage="1"/>
  </sheetPr>
  <dimension ref="A1:P89"/>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3992</v>
      </c>
      <c s="5"/>
      <c s="5" t="s">
        <v>3993</v>
      </c>
    </row>
    <row r="6" spans="1:5" ht="12.75" customHeight="1">
      <c r="A6" t="s">
        <v>17</v>
      </c>
      <c r="C6" s="5" t="s">
        <v>3992</v>
      </c>
      <c s="5"/>
      <c s="5" t="s">
        <v>3993</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3541</v>
      </c>
      <c s="9"/>
      <c s="11"/>
      <c s="9"/>
      <c s="11"/>
    </row>
    <row r="12" spans="1:16" ht="12.75">
      <c r="A12" s="7">
        <v>1</v>
      </c>
      <c s="7" t="s">
        <v>46</v>
      </c>
      <c s="7" t="s">
        <v>61</v>
      </c>
      <c s="7" t="s">
        <v>65</v>
      </c>
      <c s="7" t="s">
        <v>3542</v>
      </c>
      <c s="7" t="s">
        <v>3543</v>
      </c>
      <c s="10">
        <v>1.35</v>
      </c>
      <c s="14"/>
      <c s="13">
        <f>ROUND((H12*G12),2)</f>
      </c>
      <c r="O12">
        <f>rekapitulace!H8</f>
      </c>
      <c>
        <f>O12/100*I12</f>
      </c>
    </row>
    <row r="13" spans="5:5" ht="25.5">
      <c r="E13" s="15" t="s">
        <v>3994</v>
      </c>
    </row>
    <row r="14" spans="5:5" ht="280.5">
      <c r="E14" s="15" t="s">
        <v>63</v>
      </c>
    </row>
    <row r="15" spans="1:16" ht="12.75">
      <c r="A15" s="7">
        <v>2</v>
      </c>
      <c s="7" t="s">
        <v>46</v>
      </c>
      <c s="7" t="s">
        <v>61</v>
      </c>
      <c s="7" t="s">
        <v>67</v>
      </c>
      <c s="7" t="s">
        <v>3707</v>
      </c>
      <c s="7" t="s">
        <v>3543</v>
      </c>
      <c s="10">
        <v>1.35</v>
      </c>
      <c s="14"/>
      <c s="13">
        <f>ROUND((H15*G15),2)</f>
      </c>
      <c r="O15">
        <f>rekapitulace!H8</f>
      </c>
      <c>
        <f>O15/100*I15</f>
      </c>
    </row>
    <row r="16" spans="5:5" ht="25.5">
      <c r="E16" s="15" t="s">
        <v>3994</v>
      </c>
    </row>
    <row r="17" spans="5:5" ht="280.5">
      <c r="E17" s="15" t="s">
        <v>63</v>
      </c>
    </row>
    <row r="18" spans="1:16" ht="12.75">
      <c r="A18" s="7">
        <v>3</v>
      </c>
      <c s="7" t="s">
        <v>46</v>
      </c>
      <c s="7" t="s">
        <v>64</v>
      </c>
      <c s="7" t="s">
        <v>58</v>
      </c>
      <c s="7" t="s">
        <v>3708</v>
      </c>
      <c s="7" t="s">
        <v>3543</v>
      </c>
      <c s="10">
        <v>1.35</v>
      </c>
      <c s="14"/>
      <c s="13">
        <f>ROUND((H18*G18),2)</f>
      </c>
      <c r="O18">
        <f>rekapitulace!H8</f>
      </c>
      <c>
        <f>O18/100*I18</f>
      </c>
    </row>
    <row r="19" spans="5:5" ht="25.5">
      <c r="E19" s="15" t="s">
        <v>3994</v>
      </c>
    </row>
    <row r="20" spans="5:5" ht="114.75">
      <c r="E20" s="15" t="s">
        <v>60</v>
      </c>
    </row>
    <row r="21" spans="1:16" ht="12.75">
      <c r="A21" s="7">
        <v>4</v>
      </c>
      <c s="7" t="s">
        <v>46</v>
      </c>
      <c s="7" t="s">
        <v>79</v>
      </c>
      <c s="7" t="s">
        <v>3546</v>
      </c>
      <c s="7" t="s">
        <v>3709</v>
      </c>
      <c s="7" t="s">
        <v>49</v>
      </c>
      <c s="10">
        <v>1</v>
      </c>
      <c s="14"/>
      <c s="13">
        <f>ROUND((H21*G21),2)</f>
      </c>
      <c r="O21">
        <f>rekapitulace!H8</f>
      </c>
      <c>
        <f>O21/100*I21</f>
      </c>
    </row>
    <row r="22" spans="5:5" ht="25.5">
      <c r="E22" s="15" t="s">
        <v>50</v>
      </c>
    </row>
    <row r="23" spans="5:5" ht="114.75">
      <c r="E23" s="15" t="s">
        <v>60</v>
      </c>
    </row>
    <row r="24" spans="1:16" ht="12.75">
      <c r="A24" s="7">
        <v>5</v>
      </c>
      <c s="7" t="s">
        <v>46</v>
      </c>
      <c s="7" t="s">
        <v>79</v>
      </c>
      <c s="7" t="s">
        <v>3548</v>
      </c>
      <c s="7" t="s">
        <v>3710</v>
      </c>
      <c s="7" t="s">
        <v>49</v>
      </c>
      <c s="10">
        <v>1</v>
      </c>
      <c s="14"/>
      <c s="13">
        <f>ROUND((H24*G24),2)</f>
      </c>
      <c r="O24">
        <f>rekapitulace!H8</f>
      </c>
      <c>
        <f>O24/100*I24</f>
      </c>
    </row>
    <row r="25" spans="5:5" ht="25.5">
      <c r="E25" s="15" t="s">
        <v>50</v>
      </c>
    </row>
    <row r="26" spans="5:5" ht="114.75">
      <c r="E26" s="15" t="s">
        <v>60</v>
      </c>
    </row>
    <row r="27" spans="1:16" ht="12.75">
      <c r="A27" s="7">
        <v>6</v>
      </c>
      <c s="7" t="s">
        <v>46</v>
      </c>
      <c s="7" t="s">
        <v>3402</v>
      </c>
      <c s="7" t="s">
        <v>86</v>
      </c>
      <c s="7" t="s">
        <v>3714</v>
      </c>
      <c s="7" t="s">
        <v>741</v>
      </c>
      <c s="10">
        <v>16</v>
      </c>
      <c s="14"/>
      <c s="13">
        <f>ROUND((H27*G27),2)</f>
      </c>
      <c r="O27">
        <f>rekapitulace!H8</f>
      </c>
      <c>
        <f>O27/100*I27</f>
      </c>
    </row>
    <row r="28" spans="5:5" ht="25.5">
      <c r="E28" s="15" t="s">
        <v>1584</v>
      </c>
    </row>
    <row r="29" spans="5:5" ht="114.75">
      <c r="E29" s="15" t="s">
        <v>3404</v>
      </c>
    </row>
    <row r="30" spans="1:16" ht="12.75" customHeight="1">
      <c r="A30" s="16"/>
      <c s="16"/>
      <c s="16" t="s">
        <v>45</v>
      </c>
      <c s="16"/>
      <c s="16" t="s">
        <v>3541</v>
      </c>
      <c s="16"/>
      <c s="16"/>
      <c s="16"/>
      <c s="16">
        <f>SUM(I12:I29)</f>
      </c>
      <c r="P30">
        <f>ROUND(SUM(P12:P29),2)</f>
      </c>
    </row>
    <row r="32" spans="1:9" ht="12.75" customHeight="1">
      <c r="A32" s="9"/>
      <c s="9"/>
      <c s="9" t="s">
        <v>25</v>
      </c>
      <c s="9"/>
      <c s="9" t="s">
        <v>114</v>
      </c>
      <c s="9"/>
      <c s="11"/>
      <c s="9"/>
      <c s="11"/>
    </row>
    <row r="33" spans="1:16" ht="12.75">
      <c r="A33" s="7">
        <v>7</v>
      </c>
      <c s="7" t="s">
        <v>46</v>
      </c>
      <c s="7" t="s">
        <v>2456</v>
      </c>
      <c s="7" t="s">
        <v>58</v>
      </c>
      <c s="7" t="s">
        <v>3677</v>
      </c>
      <c s="7" t="s">
        <v>130</v>
      </c>
      <c s="10">
        <v>3</v>
      </c>
      <c s="14"/>
      <c s="13">
        <f>ROUND((H33*G33),2)</f>
      </c>
      <c r="O33">
        <f>rekapitulace!H8</f>
      </c>
      <c>
        <f>O33/100*I33</f>
      </c>
    </row>
    <row r="34" spans="5:5" ht="38.25">
      <c r="E34" s="15" t="s">
        <v>3678</v>
      </c>
    </row>
    <row r="35" spans="5:5" ht="409.5">
      <c r="E35" s="15" t="s">
        <v>267</v>
      </c>
    </row>
    <row r="36" spans="1:16" ht="12.75">
      <c r="A36" s="7">
        <v>8</v>
      </c>
      <c s="7" t="s">
        <v>46</v>
      </c>
      <c s="7" t="s">
        <v>2459</v>
      </c>
      <c s="7" t="s">
        <v>3546</v>
      </c>
      <c s="7" t="s">
        <v>3679</v>
      </c>
      <c s="7" t="s">
        <v>130</v>
      </c>
      <c s="10">
        <v>22.785</v>
      </c>
      <c s="14"/>
      <c s="13">
        <f>ROUND((H36*G36),2)</f>
      </c>
      <c r="O36">
        <f>rekapitulace!H8</f>
      </c>
      <c>
        <f>O36/100*I36</f>
      </c>
    </row>
    <row r="37" spans="5:5" ht="51">
      <c r="E37" s="15" t="s">
        <v>3995</v>
      </c>
    </row>
    <row r="38" spans="5:5" ht="409.5">
      <c r="E38" s="15" t="s">
        <v>267</v>
      </c>
    </row>
    <row r="39" spans="1:16" ht="12.75">
      <c r="A39" s="7">
        <v>9</v>
      </c>
      <c s="7" t="s">
        <v>46</v>
      </c>
      <c s="7" t="s">
        <v>146</v>
      </c>
      <c s="7" t="s">
        <v>3546</v>
      </c>
      <c s="7" t="s">
        <v>3683</v>
      </c>
      <c s="7" t="s">
        <v>130</v>
      </c>
      <c s="10">
        <v>3.255</v>
      </c>
      <c s="14"/>
      <c s="13">
        <f>ROUND((H39*G39),2)</f>
      </c>
      <c r="O39">
        <f>rekapitulace!H8</f>
      </c>
      <c>
        <f>O39/100*I39</f>
      </c>
    </row>
    <row r="40" spans="5:5" ht="51">
      <c r="E40" s="15" t="s">
        <v>3996</v>
      </c>
    </row>
    <row r="41" spans="5:5" ht="409.5">
      <c r="E41" s="15" t="s">
        <v>149</v>
      </c>
    </row>
    <row r="42" spans="1:16" ht="12.75">
      <c r="A42" s="7">
        <v>10</v>
      </c>
      <c s="7" t="s">
        <v>46</v>
      </c>
      <c s="7" t="s">
        <v>183</v>
      </c>
      <c s="7" t="s">
        <v>58</v>
      </c>
      <c s="7" t="s">
        <v>184</v>
      </c>
      <c s="7" t="s">
        <v>130</v>
      </c>
      <c s="10">
        <v>22.53</v>
      </c>
      <c s="14"/>
      <c s="13">
        <f>ROUND((H42*G42),2)</f>
      </c>
      <c r="O42">
        <f>rekapitulace!H8</f>
      </c>
      <c>
        <f>O42/100*I42</f>
      </c>
    </row>
    <row r="43" spans="5:5" ht="114.75">
      <c r="E43" s="15" t="s">
        <v>3997</v>
      </c>
    </row>
    <row r="44" spans="5:5" ht="409.5">
      <c r="E44" s="15" t="s">
        <v>186</v>
      </c>
    </row>
    <row r="45" spans="1:16" ht="12.75" customHeight="1">
      <c r="A45" s="16"/>
      <c s="16"/>
      <c s="16" t="s">
        <v>25</v>
      </c>
      <c s="16"/>
      <c s="16" t="s">
        <v>114</v>
      </c>
      <c s="16"/>
      <c s="16"/>
      <c s="16"/>
      <c s="16">
        <f>SUM(I33:I44)</f>
      </c>
      <c r="P45">
        <f>ROUND(SUM(P33:P44),2)</f>
      </c>
    </row>
    <row r="47" spans="1:9" ht="12.75" customHeight="1">
      <c r="A47" s="9"/>
      <c s="9"/>
      <c s="9" t="s">
        <v>38</v>
      </c>
      <c s="9"/>
      <c s="9" t="s">
        <v>192</v>
      </c>
      <c s="9"/>
      <c s="11"/>
      <c s="9"/>
      <c s="11"/>
    </row>
    <row r="48" spans="1:16" ht="12.75">
      <c r="A48" s="7">
        <v>11</v>
      </c>
      <c s="7" t="s">
        <v>46</v>
      </c>
      <c s="7" t="s">
        <v>488</v>
      </c>
      <c s="7" t="s">
        <v>58</v>
      </c>
      <c s="7" t="s">
        <v>3686</v>
      </c>
      <c s="7" t="s">
        <v>130</v>
      </c>
      <c s="10">
        <v>3.255</v>
      </c>
      <c s="14"/>
      <c s="13">
        <f>ROUND((H48*G48),2)</f>
      </c>
      <c r="O48">
        <f>rekapitulace!H8</f>
      </c>
      <c>
        <f>O48/100*I48</f>
      </c>
    </row>
    <row r="49" spans="5:5" ht="51">
      <c r="E49" s="15" t="s">
        <v>3996</v>
      </c>
    </row>
    <row r="50" spans="5:5" ht="306">
      <c r="E50" s="15" t="s">
        <v>463</v>
      </c>
    </row>
    <row r="51" spans="1:16" ht="12.75" customHeight="1">
      <c r="A51" s="16"/>
      <c s="16"/>
      <c s="16" t="s">
        <v>38</v>
      </c>
      <c s="16"/>
      <c s="16" t="s">
        <v>192</v>
      </c>
      <c s="16"/>
      <c s="16"/>
      <c s="16"/>
      <c s="16">
        <f>SUM(I48:I50)</f>
      </c>
      <c r="P51">
        <f>ROUND(SUM(P48:P50),2)</f>
      </c>
    </row>
    <row r="53" spans="1:9" ht="12.75" customHeight="1">
      <c r="A53" s="9"/>
      <c s="9"/>
      <c s="9" t="s">
        <v>41</v>
      </c>
      <c s="9"/>
      <c s="9" t="s">
        <v>3559</v>
      </c>
      <c s="9"/>
      <c s="11"/>
      <c s="9"/>
      <c s="11"/>
    </row>
    <row r="54" spans="1:16" ht="12.75">
      <c r="A54" s="7">
        <v>12</v>
      </c>
      <c s="7" t="s">
        <v>46</v>
      </c>
      <c s="7" t="s">
        <v>3560</v>
      </c>
      <c s="7" t="s">
        <v>58</v>
      </c>
      <c s="7" t="s">
        <v>3722</v>
      </c>
      <c s="7" t="s">
        <v>73</v>
      </c>
      <c s="10">
        <v>7</v>
      </c>
      <c s="14"/>
      <c s="13">
        <f>ROUND((H54*G54),2)</f>
      </c>
      <c r="O54">
        <f>rekapitulace!H8</f>
      </c>
      <c>
        <f>O54/100*I54</f>
      </c>
    </row>
    <row r="55" spans="5:5" ht="25.5">
      <c r="E55" s="15" t="s">
        <v>574</v>
      </c>
    </row>
    <row r="56" spans="5:5" ht="409.5">
      <c r="E56" s="15" t="s">
        <v>3562</v>
      </c>
    </row>
    <row r="57" spans="1:16" ht="12.75">
      <c r="A57" s="7">
        <v>13</v>
      </c>
      <c s="7" t="s">
        <v>46</v>
      </c>
      <c s="7" t="s">
        <v>3420</v>
      </c>
      <c s="7" t="s">
        <v>58</v>
      </c>
      <c s="7" t="s">
        <v>3972</v>
      </c>
      <c s="7" t="s">
        <v>207</v>
      </c>
      <c s="10">
        <v>93</v>
      </c>
      <c s="14"/>
      <c s="13">
        <f>ROUND((H57*G57),2)</f>
      </c>
      <c r="O57">
        <f>rekapitulace!H8</f>
      </c>
      <c>
        <f>O57/100*I57</f>
      </c>
    </row>
    <row r="58" spans="5:5" ht="38.25">
      <c r="E58" s="15" t="s">
        <v>3998</v>
      </c>
    </row>
    <row r="59" spans="5:5" ht="409.5">
      <c r="E59" s="15" t="s">
        <v>3423</v>
      </c>
    </row>
    <row r="60" spans="1:16" ht="12.75">
      <c r="A60" s="7">
        <v>14</v>
      </c>
      <c s="7" t="s">
        <v>46</v>
      </c>
      <c s="7" t="s">
        <v>3424</v>
      </c>
      <c s="7" t="s">
        <v>58</v>
      </c>
      <c s="7" t="s">
        <v>3565</v>
      </c>
      <c s="7" t="s">
        <v>207</v>
      </c>
      <c s="10">
        <v>93</v>
      </c>
      <c s="14"/>
      <c s="13">
        <f>ROUND((H60*G60),2)</f>
      </c>
      <c r="O60">
        <f>rekapitulace!H8</f>
      </c>
      <c>
        <f>O60/100*I60</f>
      </c>
    </row>
    <row r="61" spans="5:5" ht="38.25">
      <c r="E61" s="15" t="s">
        <v>3998</v>
      </c>
    </row>
    <row r="62" spans="5:5" ht="409.5">
      <c r="E62" s="15" t="s">
        <v>3423</v>
      </c>
    </row>
    <row r="63" spans="1:16" ht="12.75">
      <c r="A63" s="7">
        <v>15</v>
      </c>
      <c s="7" t="s">
        <v>3803</v>
      </c>
      <c s="7" t="s">
        <v>3975</v>
      </c>
      <c s="7" t="s">
        <v>58</v>
      </c>
      <c s="7" t="s">
        <v>3976</v>
      </c>
      <c s="7" t="s">
        <v>207</v>
      </c>
      <c s="10">
        <v>155</v>
      </c>
      <c s="14"/>
      <c s="13">
        <f>ROUND((H63*G63),2)</f>
      </c>
      <c r="O63">
        <f>rekapitulace!H8</f>
      </c>
      <c>
        <f>O63/100*I63</f>
      </c>
    </row>
    <row r="64" spans="5:5" ht="25.5">
      <c r="E64" s="15" t="s">
        <v>3999</v>
      </c>
    </row>
    <row r="65" spans="5:5" ht="409.5">
      <c r="E65" s="15" t="s">
        <v>3977</v>
      </c>
    </row>
    <row r="66" spans="1:16" ht="12.75">
      <c r="A66" s="7">
        <v>16</v>
      </c>
      <c s="7" t="s">
        <v>46</v>
      </c>
      <c s="7" t="s">
        <v>3978</v>
      </c>
      <c s="7" t="s">
        <v>58</v>
      </c>
      <c s="7" t="s">
        <v>3979</v>
      </c>
      <c s="7" t="s">
        <v>207</v>
      </c>
      <c s="10">
        <v>110</v>
      </c>
      <c s="14"/>
      <c s="13">
        <f>ROUND((H66*G66),2)</f>
      </c>
      <c r="O66">
        <f>rekapitulace!H8</f>
      </c>
      <c>
        <f>O66/100*I66</f>
      </c>
    </row>
    <row r="67" spans="5:5" ht="25.5">
      <c r="E67" s="15" t="s">
        <v>1450</v>
      </c>
    </row>
    <row r="68" spans="5:5" ht="409.5">
      <c r="E68" s="15" t="s">
        <v>3980</v>
      </c>
    </row>
    <row r="69" spans="1:16" ht="12.75">
      <c r="A69" s="7">
        <v>17</v>
      </c>
      <c s="7" t="s">
        <v>46</v>
      </c>
      <c s="7" t="s">
        <v>3981</v>
      </c>
      <c s="7" t="s">
        <v>58</v>
      </c>
      <c s="7" t="s">
        <v>4000</v>
      </c>
      <c s="7" t="s">
        <v>207</v>
      </c>
      <c s="10">
        <v>155</v>
      </c>
      <c s="14"/>
      <c s="13">
        <f>ROUND((H69*G69),2)</f>
      </c>
      <c r="O69">
        <f>rekapitulace!H8</f>
      </c>
      <c>
        <f>O69/100*I69</f>
      </c>
    </row>
    <row r="70" spans="5:5" ht="25.5">
      <c r="E70" s="15" t="s">
        <v>3999</v>
      </c>
    </row>
    <row r="71" spans="5:5" ht="409.5">
      <c r="E71" s="15" t="s">
        <v>3983</v>
      </c>
    </row>
    <row r="72" spans="1:16" ht="12.75">
      <c r="A72" s="7">
        <v>18</v>
      </c>
      <c s="7" t="s">
        <v>46</v>
      </c>
      <c s="7" t="s">
        <v>3984</v>
      </c>
      <c s="7" t="s">
        <v>58</v>
      </c>
      <c s="7" t="s">
        <v>3985</v>
      </c>
      <c s="7" t="s">
        <v>73</v>
      </c>
      <c s="10">
        <v>2</v>
      </c>
      <c s="14"/>
      <c s="13">
        <f>ROUND((H72*G72),2)</f>
      </c>
      <c r="O72">
        <f>rekapitulace!H8</f>
      </c>
      <c>
        <f>O72/100*I72</f>
      </c>
    </row>
    <row r="73" spans="5:5" ht="25.5">
      <c r="E73" s="15" t="s">
        <v>76</v>
      </c>
    </row>
    <row r="74" spans="5:5" ht="409.5">
      <c r="E74" s="15" t="s">
        <v>3986</v>
      </c>
    </row>
    <row r="75" spans="1:16" ht="12.75">
      <c r="A75" s="7">
        <v>19</v>
      </c>
      <c s="7" t="s">
        <v>46</v>
      </c>
      <c s="7" t="s">
        <v>3987</v>
      </c>
      <c s="7" t="s">
        <v>86</v>
      </c>
      <c s="7" t="s">
        <v>3988</v>
      </c>
      <c s="7" t="s">
        <v>3989</v>
      </c>
      <c s="10">
        <v>2</v>
      </c>
      <c s="14"/>
      <c s="13">
        <f>ROUND((H75*G75),2)</f>
      </c>
      <c r="O75">
        <f>rekapitulace!H8</f>
      </c>
      <c>
        <f>O75/100*I75</f>
      </c>
    </row>
    <row r="76" spans="5:5" ht="25.5">
      <c r="E76" s="15" t="s">
        <v>76</v>
      </c>
    </row>
    <row r="77" spans="5:5" ht="409.5">
      <c r="E77" s="15" t="s">
        <v>3990</v>
      </c>
    </row>
    <row r="78" spans="1:16" ht="12.75" customHeight="1">
      <c r="A78" s="16"/>
      <c s="16"/>
      <c s="16" t="s">
        <v>41</v>
      </c>
      <c s="16"/>
      <c s="16" t="s">
        <v>3559</v>
      </c>
      <c s="16"/>
      <c s="16"/>
      <c s="16"/>
      <c s="16">
        <f>SUM(I54:I77)</f>
      </c>
      <c r="P78">
        <f>ROUND(SUM(P54:P77),2)</f>
      </c>
    </row>
    <row r="80" spans="1:16" ht="12.75" customHeight="1">
      <c r="A80" s="16"/>
      <c s="16"/>
      <c s="16"/>
      <c s="16"/>
      <c s="16" t="s">
        <v>105</v>
      </c>
      <c s="16"/>
      <c s="16"/>
      <c s="16"/>
      <c s="16">
        <f>+I30+I45+I51+I78</f>
      </c>
      <c r="P80">
        <f>+P30+P45+P51+P78</f>
      </c>
    </row>
    <row r="82" spans="1:9" ht="12.75" customHeight="1">
      <c r="A82" s="9" t="s">
        <v>106</v>
      </c>
      <c s="9"/>
      <c s="9"/>
      <c s="9"/>
      <c s="9"/>
      <c s="9"/>
      <c s="9"/>
      <c s="9"/>
      <c s="9"/>
    </row>
    <row r="83" spans="1:9" ht="12.75" customHeight="1">
      <c r="A83" s="9"/>
      <c s="9"/>
      <c s="9"/>
      <c s="9"/>
      <c s="9" t="s">
        <v>107</v>
      </c>
      <c s="9"/>
      <c s="9"/>
      <c s="9"/>
      <c s="9"/>
    </row>
    <row r="84" spans="1:16" ht="12.75" customHeight="1">
      <c r="A84" s="16"/>
      <c s="16"/>
      <c s="16"/>
      <c s="16"/>
      <c s="16" t="s">
        <v>108</v>
      </c>
      <c s="16"/>
      <c s="16"/>
      <c s="16"/>
      <c s="16">
        <v>0</v>
      </c>
      <c r="P84">
        <v>0</v>
      </c>
    </row>
    <row r="85" spans="1:9" ht="12.75" customHeight="1">
      <c r="A85" s="16"/>
      <c s="16"/>
      <c s="16"/>
      <c s="16"/>
      <c s="16" t="s">
        <v>109</v>
      </c>
      <c s="16"/>
      <c s="16"/>
      <c s="16"/>
      <c s="16"/>
    </row>
    <row r="86" spans="1:16" ht="12.75" customHeight="1">
      <c r="A86" s="16"/>
      <c s="16"/>
      <c s="16"/>
      <c s="16"/>
      <c s="16" t="s">
        <v>110</v>
      </c>
      <c s="16"/>
      <c s="16"/>
      <c s="16"/>
      <c s="16">
        <v>0</v>
      </c>
      <c r="P86">
        <v>0</v>
      </c>
    </row>
    <row r="87" spans="1:16" ht="12.75" customHeight="1">
      <c r="A87" s="16"/>
      <c s="16"/>
      <c s="16"/>
      <c s="16"/>
      <c s="16" t="s">
        <v>111</v>
      </c>
      <c s="16"/>
      <c s="16"/>
      <c s="16"/>
      <c s="16">
        <f>I84+I86</f>
      </c>
      <c r="P87">
        <f>P84+P86</f>
      </c>
    </row>
    <row r="89" spans="1:16" ht="12.75" customHeight="1">
      <c r="A89" s="16"/>
      <c s="16"/>
      <c s="16"/>
      <c s="16"/>
      <c s="16" t="s">
        <v>111</v>
      </c>
      <c s="16"/>
      <c s="16"/>
      <c s="16"/>
      <c s="16">
        <f>I80+I87</f>
      </c>
      <c r="P89">
        <f>P80+P87</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92.xml><?xml version="1.0" encoding="utf-8"?>
<worksheet xmlns="http://schemas.openxmlformats.org/spreadsheetml/2006/main" xmlns:r="http://schemas.openxmlformats.org/officeDocument/2006/relationships">
  <sheetPr>
    <pageSetUpPr fitToPage="1"/>
  </sheetPr>
  <dimension ref="A1:P101"/>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4001</v>
      </c>
      <c s="5"/>
      <c s="5" t="s">
        <v>4002</v>
      </c>
    </row>
    <row r="6" spans="1:5" ht="12.75" customHeight="1">
      <c r="A6" t="s">
        <v>17</v>
      </c>
      <c r="C6" s="5" t="s">
        <v>4001</v>
      </c>
      <c s="5"/>
      <c s="5" t="s">
        <v>4002</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3541</v>
      </c>
      <c s="9"/>
      <c s="11"/>
      <c s="9"/>
      <c s="11"/>
    </row>
    <row r="12" spans="1:16" ht="12.75">
      <c r="A12" s="7">
        <v>1</v>
      </c>
      <c s="7" t="s">
        <v>46</v>
      </c>
      <c s="7" t="s">
        <v>61</v>
      </c>
      <c s="7" t="s">
        <v>65</v>
      </c>
      <c s="7" t="s">
        <v>3542</v>
      </c>
      <c s="7" t="s">
        <v>3543</v>
      </c>
      <c s="10">
        <v>0.5</v>
      </c>
      <c s="14"/>
      <c s="13">
        <f>ROUND((H12*G12),2)</f>
      </c>
      <c r="O12">
        <f>rekapitulace!H8</f>
      </c>
      <c>
        <f>O12/100*I12</f>
      </c>
    </row>
    <row r="13" spans="5:5" ht="25.5">
      <c r="E13" s="15" t="s">
        <v>4003</v>
      </c>
    </row>
    <row r="14" spans="5:5" ht="280.5">
      <c r="E14" s="15" t="s">
        <v>63</v>
      </c>
    </row>
    <row r="15" spans="1:16" ht="12.75">
      <c r="A15" s="7">
        <v>2</v>
      </c>
      <c s="7" t="s">
        <v>46</v>
      </c>
      <c s="7" t="s">
        <v>61</v>
      </c>
      <c s="7" t="s">
        <v>67</v>
      </c>
      <c s="7" t="s">
        <v>3707</v>
      </c>
      <c s="7" t="s">
        <v>3543</v>
      </c>
      <c s="10">
        <v>0.5</v>
      </c>
      <c s="14"/>
      <c s="13">
        <f>ROUND((H15*G15),2)</f>
      </c>
      <c r="O15">
        <f>rekapitulace!H8</f>
      </c>
      <c>
        <f>O15/100*I15</f>
      </c>
    </row>
    <row r="16" spans="5:5" ht="25.5">
      <c r="E16" s="15" t="s">
        <v>4003</v>
      </c>
    </row>
    <row r="17" spans="5:5" ht="280.5">
      <c r="E17" s="15" t="s">
        <v>63</v>
      </c>
    </row>
    <row r="18" spans="1:16" ht="12.75">
      <c r="A18" s="7">
        <v>3</v>
      </c>
      <c s="7" t="s">
        <v>46</v>
      </c>
      <c s="7" t="s">
        <v>64</v>
      </c>
      <c s="7" t="s">
        <v>58</v>
      </c>
      <c s="7" t="s">
        <v>3708</v>
      </c>
      <c s="7" t="s">
        <v>3543</v>
      </c>
      <c s="10">
        <v>0.5</v>
      </c>
      <c s="14"/>
      <c s="13">
        <f>ROUND((H18*G18),2)</f>
      </c>
      <c r="O18">
        <f>rekapitulace!H8</f>
      </c>
      <c>
        <f>O18/100*I18</f>
      </c>
    </row>
    <row r="19" spans="5:5" ht="25.5">
      <c r="E19" s="15" t="s">
        <v>4003</v>
      </c>
    </row>
    <row r="20" spans="5:5" ht="114.75">
      <c r="E20" s="15" t="s">
        <v>60</v>
      </c>
    </row>
    <row r="21" spans="1:16" ht="12.75">
      <c r="A21" s="7">
        <v>4</v>
      </c>
      <c s="7" t="s">
        <v>46</v>
      </c>
      <c s="7" t="s">
        <v>79</v>
      </c>
      <c s="7" t="s">
        <v>3546</v>
      </c>
      <c s="7" t="s">
        <v>3709</v>
      </c>
      <c s="7" t="s">
        <v>49</v>
      </c>
      <c s="10">
        <v>1</v>
      </c>
      <c s="14"/>
      <c s="13">
        <f>ROUND((H21*G21),2)</f>
      </c>
      <c r="O21">
        <f>rekapitulace!H8</f>
      </c>
      <c>
        <f>O21/100*I21</f>
      </c>
    </row>
    <row r="22" spans="5:5" ht="25.5">
      <c r="E22" s="15" t="s">
        <v>50</v>
      </c>
    </row>
    <row r="23" spans="5:5" ht="114.75">
      <c r="E23" s="15" t="s">
        <v>60</v>
      </c>
    </row>
    <row r="24" spans="1:16" ht="12.75">
      <c r="A24" s="7">
        <v>5</v>
      </c>
      <c s="7" t="s">
        <v>46</v>
      </c>
      <c s="7" t="s">
        <v>79</v>
      </c>
      <c s="7" t="s">
        <v>3548</v>
      </c>
      <c s="7" t="s">
        <v>3710</v>
      </c>
      <c s="7" t="s">
        <v>49</v>
      </c>
      <c s="10">
        <v>1</v>
      </c>
      <c s="14"/>
      <c s="13">
        <f>ROUND((H24*G24),2)</f>
      </c>
      <c r="O24">
        <f>rekapitulace!H8</f>
      </c>
      <c>
        <f>O24/100*I24</f>
      </c>
    </row>
    <row r="25" spans="5:5" ht="25.5">
      <c r="E25" s="15" t="s">
        <v>50</v>
      </c>
    </row>
    <row r="26" spans="5:5" ht="114.75">
      <c r="E26" s="15" t="s">
        <v>60</v>
      </c>
    </row>
    <row r="27" spans="1:16" ht="12.75">
      <c r="A27" s="7">
        <v>6</v>
      </c>
      <c s="7" t="s">
        <v>46</v>
      </c>
      <c s="7" t="s">
        <v>3402</v>
      </c>
      <c s="7" t="s">
        <v>86</v>
      </c>
      <c s="7" t="s">
        <v>3714</v>
      </c>
      <c s="7" t="s">
        <v>741</v>
      </c>
      <c s="10">
        <v>16</v>
      </c>
      <c s="14"/>
      <c s="13">
        <f>ROUND((H27*G27),2)</f>
      </c>
      <c r="O27">
        <f>rekapitulace!H8</f>
      </c>
      <c>
        <f>O27/100*I27</f>
      </c>
    </row>
    <row r="28" spans="5:5" ht="25.5">
      <c r="E28" s="15" t="s">
        <v>1584</v>
      </c>
    </row>
    <row r="29" spans="5:5" ht="114.75">
      <c r="E29" s="15" t="s">
        <v>3404</v>
      </c>
    </row>
    <row r="30" spans="1:16" ht="12.75" customHeight="1">
      <c r="A30" s="16"/>
      <c s="16"/>
      <c s="16" t="s">
        <v>45</v>
      </c>
      <c s="16"/>
      <c s="16" t="s">
        <v>3541</v>
      </c>
      <c s="16"/>
      <c s="16"/>
      <c s="16"/>
      <c s="16">
        <f>SUM(I12:I29)</f>
      </c>
      <c r="P30">
        <f>ROUND(SUM(P12:P29),2)</f>
      </c>
    </row>
    <row r="32" spans="1:9" ht="12.75" customHeight="1">
      <c r="A32" s="9"/>
      <c s="9"/>
      <c s="9" t="s">
        <v>25</v>
      </c>
      <c s="9"/>
      <c s="9" t="s">
        <v>114</v>
      </c>
      <c s="9"/>
      <c s="11"/>
      <c s="9"/>
      <c s="11"/>
    </row>
    <row r="33" spans="1:16" ht="12.75">
      <c r="A33" s="7">
        <v>7</v>
      </c>
      <c s="7" t="s">
        <v>46</v>
      </c>
      <c s="7" t="s">
        <v>2456</v>
      </c>
      <c s="7" t="s">
        <v>58</v>
      </c>
      <c s="7" t="s">
        <v>3677</v>
      </c>
      <c s="7" t="s">
        <v>130</v>
      </c>
      <c s="10">
        <v>3</v>
      </c>
      <c s="14"/>
      <c s="13">
        <f>ROUND((H33*G33),2)</f>
      </c>
      <c r="O33">
        <f>rekapitulace!H8</f>
      </c>
      <c>
        <f>O33/100*I33</f>
      </c>
    </row>
    <row r="34" spans="5:5" ht="38.25">
      <c r="E34" s="15" t="s">
        <v>3678</v>
      </c>
    </row>
    <row r="35" spans="5:5" ht="409.5">
      <c r="E35" s="15" t="s">
        <v>267</v>
      </c>
    </row>
    <row r="36" spans="1:16" ht="12.75">
      <c r="A36" s="7">
        <v>8</v>
      </c>
      <c s="7" t="s">
        <v>46</v>
      </c>
      <c s="7" t="s">
        <v>2459</v>
      </c>
      <c s="7" t="s">
        <v>3546</v>
      </c>
      <c s="7" t="s">
        <v>3679</v>
      </c>
      <c s="7" t="s">
        <v>130</v>
      </c>
      <c s="10">
        <v>4.41</v>
      </c>
      <c s="14"/>
      <c s="13">
        <f>ROUND((H36*G36),2)</f>
      </c>
      <c r="O36">
        <f>rekapitulace!H8</f>
      </c>
      <c>
        <f>O36/100*I36</f>
      </c>
    </row>
    <row r="37" spans="5:5" ht="51">
      <c r="E37" s="15" t="s">
        <v>4004</v>
      </c>
    </row>
    <row r="38" spans="5:5" ht="409.5">
      <c r="E38" s="15" t="s">
        <v>267</v>
      </c>
    </row>
    <row r="39" spans="1:16" ht="12.75">
      <c r="A39" s="7">
        <v>9</v>
      </c>
      <c s="7" t="s">
        <v>46</v>
      </c>
      <c s="7" t="s">
        <v>2459</v>
      </c>
      <c s="7" t="s">
        <v>3548</v>
      </c>
      <c s="7" t="s">
        <v>3681</v>
      </c>
      <c s="7" t="s">
        <v>130</v>
      </c>
      <c s="10">
        <v>22.4</v>
      </c>
      <c s="14"/>
      <c s="13">
        <f>ROUND((H39*G39),2)</f>
      </c>
      <c r="O39">
        <f>rekapitulace!H8</f>
      </c>
      <c>
        <f>O39/100*I39</f>
      </c>
    </row>
    <row r="40" spans="5:5" ht="51">
      <c r="E40" s="15" t="s">
        <v>4005</v>
      </c>
    </row>
    <row r="41" spans="5:5" ht="409.5">
      <c r="E41" s="15" t="s">
        <v>267</v>
      </c>
    </row>
    <row r="42" spans="1:16" ht="12.75">
      <c r="A42" s="7">
        <v>10</v>
      </c>
      <c s="7" t="s">
        <v>46</v>
      </c>
      <c s="7" t="s">
        <v>146</v>
      </c>
      <c s="7" t="s">
        <v>3546</v>
      </c>
      <c s="7" t="s">
        <v>3683</v>
      </c>
      <c s="7" t="s">
        <v>130</v>
      </c>
      <c s="10">
        <v>2.23</v>
      </c>
      <c s="14"/>
      <c s="13">
        <f>ROUND((H42*G42),2)</f>
      </c>
      <c r="O42">
        <f>rekapitulace!H8</f>
      </c>
      <c>
        <f>O42/100*I42</f>
      </c>
    </row>
    <row r="43" spans="5:5" ht="127.5">
      <c r="E43" s="15" t="s">
        <v>4006</v>
      </c>
    </row>
    <row r="44" spans="5:5" ht="409.5">
      <c r="E44" s="15" t="s">
        <v>149</v>
      </c>
    </row>
    <row r="45" spans="1:16" ht="12.75">
      <c r="A45" s="7">
        <v>11</v>
      </c>
      <c s="7" t="s">
        <v>46</v>
      </c>
      <c s="7" t="s">
        <v>183</v>
      </c>
      <c s="7" t="s">
        <v>58</v>
      </c>
      <c s="7" t="s">
        <v>184</v>
      </c>
      <c s="7" t="s">
        <v>130</v>
      </c>
      <c s="10">
        <v>24.38</v>
      </c>
      <c s="14"/>
      <c s="13">
        <f>ROUND((H45*G45),2)</f>
      </c>
      <c r="O45">
        <f>rekapitulace!H8</f>
      </c>
      <c>
        <f>O45/100*I45</f>
      </c>
    </row>
    <row r="46" spans="5:5" ht="165.75">
      <c r="E46" s="15" t="s">
        <v>4007</v>
      </c>
    </row>
    <row r="47" spans="5:5" ht="409.5">
      <c r="E47" s="15" t="s">
        <v>186</v>
      </c>
    </row>
    <row r="48" spans="1:16" ht="12.75" customHeight="1">
      <c r="A48" s="16"/>
      <c s="16"/>
      <c s="16" t="s">
        <v>25</v>
      </c>
      <c s="16"/>
      <c s="16" t="s">
        <v>114</v>
      </c>
      <c s="16"/>
      <c s="16"/>
      <c s="16"/>
      <c s="16">
        <f>SUM(I33:I47)</f>
      </c>
      <c r="P48">
        <f>ROUND(SUM(P33:P47),2)</f>
      </c>
    </row>
    <row r="50" spans="1:9" ht="12.75" customHeight="1">
      <c r="A50" s="9"/>
      <c s="9"/>
      <c s="9" t="s">
        <v>38</v>
      </c>
      <c s="9"/>
      <c s="9" t="s">
        <v>192</v>
      </c>
      <c s="9"/>
      <c s="11"/>
      <c s="9"/>
      <c s="11"/>
    </row>
    <row r="51" spans="1:16" ht="12.75">
      <c r="A51" s="7">
        <v>12</v>
      </c>
      <c s="7" t="s">
        <v>46</v>
      </c>
      <c s="7" t="s">
        <v>488</v>
      </c>
      <c s="7" t="s">
        <v>58</v>
      </c>
      <c s="7" t="s">
        <v>3686</v>
      </c>
      <c s="7" t="s">
        <v>130</v>
      </c>
      <c s="10">
        <v>0.63</v>
      </c>
      <c s="14"/>
      <c s="13">
        <f>ROUND((H51*G51),2)</f>
      </c>
      <c r="O51">
        <f>rekapitulace!H8</f>
      </c>
      <c>
        <f>O51/100*I51</f>
      </c>
    </row>
    <row r="52" spans="5:5" ht="51">
      <c r="E52" s="15" t="s">
        <v>4008</v>
      </c>
    </row>
    <row r="53" spans="5:5" ht="306">
      <c r="E53" s="15" t="s">
        <v>463</v>
      </c>
    </row>
    <row r="54" spans="1:16" ht="12.75" customHeight="1">
      <c r="A54" s="16"/>
      <c s="16"/>
      <c s="16" t="s">
        <v>38</v>
      </c>
      <c s="16"/>
      <c s="16" t="s">
        <v>192</v>
      </c>
      <c s="16"/>
      <c s="16"/>
      <c s="16"/>
      <c s="16">
        <f>SUM(I51:I53)</f>
      </c>
      <c r="P54">
        <f>ROUND(SUM(P51:P53),2)</f>
      </c>
    </row>
    <row r="56" spans="1:9" ht="12.75" customHeight="1">
      <c r="A56" s="9"/>
      <c s="9"/>
      <c s="9" t="s">
        <v>41</v>
      </c>
      <c s="9"/>
      <c s="9" t="s">
        <v>3559</v>
      </c>
      <c s="9"/>
      <c s="11"/>
      <c s="9"/>
      <c s="11"/>
    </row>
    <row r="57" spans="1:16" ht="12.75">
      <c r="A57" s="7">
        <v>13</v>
      </c>
      <c s="7" t="s">
        <v>46</v>
      </c>
      <c s="7" t="s">
        <v>3560</v>
      </c>
      <c s="7" t="s">
        <v>58</v>
      </c>
      <c s="7" t="s">
        <v>3722</v>
      </c>
      <c s="7" t="s">
        <v>73</v>
      </c>
      <c s="10">
        <v>6</v>
      </c>
      <c s="14"/>
      <c s="13">
        <f>ROUND((H57*G57),2)</f>
      </c>
      <c r="O57">
        <f>rekapitulace!H8</f>
      </c>
      <c>
        <f>O57/100*I57</f>
      </c>
    </row>
    <row r="58" spans="5:5" ht="25.5">
      <c r="E58" s="15" t="s">
        <v>1346</v>
      </c>
    </row>
    <row r="59" spans="5:5" ht="409.5">
      <c r="E59" s="15" t="s">
        <v>3562</v>
      </c>
    </row>
    <row r="60" spans="1:16" ht="12.75">
      <c r="A60" s="7">
        <v>14</v>
      </c>
      <c s="7" t="s">
        <v>46</v>
      </c>
      <c s="7" t="s">
        <v>3420</v>
      </c>
      <c s="7" t="s">
        <v>58</v>
      </c>
      <c s="7" t="s">
        <v>3972</v>
      </c>
      <c s="7" t="s">
        <v>207</v>
      </c>
      <c s="10">
        <v>50</v>
      </c>
      <c s="14"/>
      <c s="13">
        <f>ROUND((H60*G60),2)</f>
      </c>
      <c r="O60">
        <f>rekapitulace!H8</f>
      </c>
      <c>
        <f>O60/100*I60</f>
      </c>
    </row>
    <row r="61" spans="5:5" ht="25.5">
      <c r="E61" s="15" t="s">
        <v>1363</v>
      </c>
    </row>
    <row r="62" spans="5:5" ht="409.5">
      <c r="E62" s="15" t="s">
        <v>3423</v>
      </c>
    </row>
    <row r="63" spans="1:16" ht="12.75">
      <c r="A63" s="7">
        <v>15</v>
      </c>
      <c s="7" t="s">
        <v>46</v>
      </c>
      <c s="7" t="s">
        <v>3424</v>
      </c>
      <c s="7" t="s">
        <v>58</v>
      </c>
      <c s="7" t="s">
        <v>3565</v>
      </c>
      <c s="7" t="s">
        <v>207</v>
      </c>
      <c s="10">
        <v>18</v>
      </c>
      <c s="14"/>
      <c s="13">
        <f>ROUND((H63*G63),2)</f>
      </c>
      <c r="O63">
        <f>rekapitulace!H8</f>
      </c>
      <c>
        <f>O63/100*I63</f>
      </c>
    </row>
    <row r="64" spans="5:5" ht="38.25">
      <c r="E64" s="15" t="s">
        <v>4009</v>
      </c>
    </row>
    <row r="65" spans="5:5" ht="409.5">
      <c r="E65" s="15" t="s">
        <v>3423</v>
      </c>
    </row>
    <row r="66" spans="1:16" ht="12.75">
      <c r="A66" s="7">
        <v>16</v>
      </c>
      <c s="7" t="s">
        <v>3803</v>
      </c>
      <c s="7" t="s">
        <v>3975</v>
      </c>
      <c s="7" t="s">
        <v>58</v>
      </c>
      <c s="7" t="s">
        <v>4010</v>
      </c>
      <c s="7" t="s">
        <v>207</v>
      </c>
      <c s="10">
        <v>60</v>
      </c>
      <c s="14"/>
      <c s="13">
        <f>ROUND((H66*G66),2)</f>
      </c>
      <c r="O66">
        <f>rekapitulace!H8</f>
      </c>
      <c>
        <f>O66/100*I66</f>
      </c>
    </row>
    <row r="67" spans="5:5" ht="25.5">
      <c r="E67" s="15" t="s">
        <v>4011</v>
      </c>
    </row>
    <row r="68" spans="5:5" ht="409.5">
      <c r="E68" s="15" t="s">
        <v>3977</v>
      </c>
    </row>
    <row r="69" spans="1:16" ht="12.75">
      <c r="A69" s="7">
        <v>17</v>
      </c>
      <c s="7" t="s">
        <v>46</v>
      </c>
      <c s="7" t="s">
        <v>3978</v>
      </c>
      <c s="7" t="s">
        <v>58</v>
      </c>
      <c s="7" t="s">
        <v>3979</v>
      </c>
      <c s="7" t="s">
        <v>207</v>
      </c>
      <c s="10">
        <v>55</v>
      </c>
      <c s="14"/>
      <c s="13">
        <f>ROUND((H69*G69),2)</f>
      </c>
      <c r="O69">
        <f>rekapitulace!H8</f>
      </c>
      <c>
        <f>O69/100*I69</f>
      </c>
    </row>
    <row r="70" spans="5:5" ht="25.5">
      <c r="E70" s="15" t="s">
        <v>1042</v>
      </c>
    </row>
    <row r="71" spans="5:5" ht="409.5">
      <c r="E71" s="15" t="s">
        <v>3980</v>
      </c>
    </row>
    <row r="72" spans="1:16" ht="12.75">
      <c r="A72" s="7">
        <v>18</v>
      </c>
      <c s="7" t="s">
        <v>46</v>
      </c>
      <c s="7" t="s">
        <v>3981</v>
      </c>
      <c s="7" t="s">
        <v>58</v>
      </c>
      <c s="7" t="s">
        <v>4000</v>
      </c>
      <c s="7" t="s">
        <v>207</v>
      </c>
      <c s="10">
        <v>60</v>
      </c>
      <c s="14"/>
      <c s="13">
        <f>ROUND((H72*G72),2)</f>
      </c>
      <c r="O72">
        <f>rekapitulace!H8</f>
      </c>
      <c>
        <f>O72/100*I72</f>
      </c>
    </row>
    <row r="73" spans="5:5" ht="25.5">
      <c r="E73" s="15" t="s">
        <v>4011</v>
      </c>
    </row>
    <row r="74" spans="5:5" ht="409.5">
      <c r="E74" s="15" t="s">
        <v>3983</v>
      </c>
    </row>
    <row r="75" spans="1:16" ht="12.75">
      <c r="A75" s="7">
        <v>19</v>
      </c>
      <c s="7" t="s">
        <v>46</v>
      </c>
      <c s="7" t="s">
        <v>3984</v>
      </c>
      <c s="7" t="s">
        <v>58</v>
      </c>
      <c s="7" t="s">
        <v>3985</v>
      </c>
      <c s="7" t="s">
        <v>73</v>
      </c>
      <c s="10">
        <v>2</v>
      </c>
      <c s="14"/>
      <c s="13">
        <f>ROUND((H75*G75),2)</f>
      </c>
      <c r="O75">
        <f>rekapitulace!H8</f>
      </c>
      <c>
        <f>O75/100*I75</f>
      </c>
    </row>
    <row r="76" spans="5:5" ht="25.5">
      <c r="E76" s="15" t="s">
        <v>76</v>
      </c>
    </row>
    <row r="77" spans="5:5" ht="409.5">
      <c r="E77" s="15" t="s">
        <v>3986</v>
      </c>
    </row>
    <row r="78" spans="1:16" ht="12.75">
      <c r="A78" s="7">
        <v>20</v>
      </c>
      <c s="7" t="s">
        <v>46</v>
      </c>
      <c s="7" t="s">
        <v>3987</v>
      </c>
      <c s="7" t="s">
        <v>86</v>
      </c>
      <c s="7" t="s">
        <v>3988</v>
      </c>
      <c s="7" t="s">
        <v>3989</v>
      </c>
      <c s="10">
        <v>2</v>
      </c>
      <c s="14"/>
      <c s="13">
        <f>ROUND((H78*G78),2)</f>
      </c>
      <c r="O78">
        <f>rekapitulace!H8</f>
      </c>
      <c>
        <f>O78/100*I78</f>
      </c>
    </row>
    <row r="79" spans="5:5" ht="25.5">
      <c r="E79" s="15" t="s">
        <v>76</v>
      </c>
    </row>
    <row r="80" spans="5:5" ht="409.5">
      <c r="E80" s="15" t="s">
        <v>3990</v>
      </c>
    </row>
    <row r="81" spans="1:16" ht="12.75" customHeight="1">
      <c r="A81" s="16"/>
      <c s="16"/>
      <c s="16" t="s">
        <v>41</v>
      </c>
      <c s="16"/>
      <c s="16" t="s">
        <v>3559</v>
      </c>
      <c s="16"/>
      <c s="16"/>
      <c s="16"/>
      <c s="16">
        <f>SUM(I57:I80)</f>
      </c>
      <c r="P81">
        <f>ROUND(SUM(P57:P80),2)</f>
      </c>
    </row>
    <row r="83" spans="1:9" ht="12.75" customHeight="1">
      <c r="A83" s="9"/>
      <c s="9"/>
      <c s="9" t="s">
        <v>42</v>
      </c>
      <c s="9"/>
      <c s="9" t="s">
        <v>200</v>
      </c>
      <c s="9"/>
      <c s="11"/>
      <c s="9"/>
      <c s="11"/>
    </row>
    <row r="84" spans="1:16" ht="12.75">
      <c r="A84" s="7">
        <v>21</v>
      </c>
      <c s="7" t="s">
        <v>46</v>
      </c>
      <c s="7" t="s">
        <v>3579</v>
      </c>
      <c s="7" t="s">
        <v>58</v>
      </c>
      <c s="7" t="s">
        <v>3689</v>
      </c>
      <c s="7" t="s">
        <v>207</v>
      </c>
      <c s="10">
        <v>32</v>
      </c>
      <c s="14"/>
      <c s="13">
        <f>ROUND((H84*G84),2)</f>
      </c>
      <c r="O84">
        <f>rekapitulace!H8</f>
      </c>
      <c>
        <f>O84/100*I84</f>
      </c>
    </row>
    <row r="85" spans="5:5" ht="25.5">
      <c r="E85" s="15" t="s">
        <v>644</v>
      </c>
    </row>
    <row r="86" spans="5:5" ht="409.5">
      <c r="E86" s="15" t="s">
        <v>2586</v>
      </c>
    </row>
    <row r="87" spans="1:16" ht="12.75">
      <c r="A87" s="7">
        <v>22</v>
      </c>
      <c s="7" t="s">
        <v>46</v>
      </c>
      <c s="7" t="s">
        <v>626</v>
      </c>
      <c s="7" t="s">
        <v>58</v>
      </c>
      <c s="7" t="s">
        <v>3691</v>
      </c>
      <c s="7" t="s">
        <v>130</v>
      </c>
      <c s="10">
        <v>4.8</v>
      </c>
      <c s="14"/>
      <c s="13">
        <f>ROUND((H87*G87),2)</f>
      </c>
      <c r="O87">
        <f>rekapitulace!H8</f>
      </c>
      <c>
        <f>O87/100*I87</f>
      </c>
    </row>
    <row r="88" spans="5:5" ht="25.5">
      <c r="E88" s="15" t="s">
        <v>3991</v>
      </c>
    </row>
    <row r="89" spans="5:5" ht="409.5">
      <c r="E89" s="15" t="s">
        <v>191</v>
      </c>
    </row>
    <row r="90" spans="1:16" ht="12.75" customHeight="1">
      <c r="A90" s="16"/>
      <c s="16"/>
      <c s="16" t="s">
        <v>42</v>
      </c>
      <c s="16"/>
      <c s="16" t="s">
        <v>200</v>
      </c>
      <c s="16"/>
      <c s="16"/>
      <c s="16"/>
      <c s="16">
        <f>SUM(I84:I89)</f>
      </c>
      <c r="P90">
        <f>ROUND(SUM(P84:P89),2)</f>
      </c>
    </row>
    <row r="92" spans="1:16" ht="12.75" customHeight="1">
      <c r="A92" s="16"/>
      <c s="16"/>
      <c s="16"/>
      <c s="16"/>
      <c s="16" t="s">
        <v>105</v>
      </c>
      <c s="16"/>
      <c s="16"/>
      <c s="16"/>
      <c s="16">
        <f>+I30+I48+I54+I81+I90</f>
      </c>
      <c r="P92">
        <f>+P30+P48+P54+P81+P90</f>
      </c>
    </row>
    <row r="94" spans="1:9" ht="12.75" customHeight="1">
      <c r="A94" s="9" t="s">
        <v>106</v>
      </c>
      <c s="9"/>
      <c s="9"/>
      <c s="9"/>
      <c s="9"/>
      <c s="9"/>
      <c s="9"/>
      <c s="9"/>
      <c s="9"/>
    </row>
    <row r="95" spans="1:9" ht="12.75" customHeight="1">
      <c r="A95" s="9"/>
      <c s="9"/>
      <c s="9"/>
      <c s="9"/>
      <c s="9" t="s">
        <v>107</v>
      </c>
      <c s="9"/>
      <c s="9"/>
      <c s="9"/>
      <c s="9"/>
    </row>
    <row r="96" spans="1:16" ht="12.75" customHeight="1">
      <c r="A96" s="16"/>
      <c s="16"/>
      <c s="16"/>
      <c s="16"/>
      <c s="16" t="s">
        <v>108</v>
      </c>
      <c s="16"/>
      <c s="16"/>
      <c s="16"/>
      <c s="16">
        <v>0</v>
      </c>
      <c r="P96">
        <v>0</v>
      </c>
    </row>
    <row r="97" spans="1:9" ht="12.75" customHeight="1">
      <c r="A97" s="16"/>
      <c s="16"/>
      <c s="16"/>
      <c s="16"/>
      <c s="16" t="s">
        <v>109</v>
      </c>
      <c s="16"/>
      <c s="16"/>
      <c s="16"/>
      <c s="16"/>
    </row>
    <row r="98" spans="1:16" ht="12.75" customHeight="1">
      <c r="A98" s="16"/>
      <c s="16"/>
      <c s="16"/>
      <c s="16"/>
      <c s="16" t="s">
        <v>110</v>
      </c>
      <c s="16"/>
      <c s="16"/>
      <c s="16"/>
      <c s="16">
        <v>0</v>
      </c>
      <c r="P98">
        <v>0</v>
      </c>
    </row>
    <row r="99" spans="1:16" ht="12.75" customHeight="1">
      <c r="A99" s="16"/>
      <c s="16"/>
      <c s="16"/>
      <c s="16"/>
      <c s="16" t="s">
        <v>111</v>
      </c>
      <c s="16"/>
      <c s="16"/>
      <c s="16"/>
      <c s="16">
        <f>I96+I98</f>
      </c>
      <c r="P99">
        <f>P96+P98</f>
      </c>
    </row>
    <row r="101" spans="1:16" ht="12.75" customHeight="1">
      <c r="A101" s="16"/>
      <c s="16"/>
      <c s="16"/>
      <c s="16"/>
      <c s="16" t="s">
        <v>111</v>
      </c>
      <c s="16"/>
      <c s="16"/>
      <c s="16"/>
      <c s="16">
        <f>I92+I99</f>
      </c>
      <c r="P101">
        <f>P92+P99</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93.xml><?xml version="1.0" encoding="utf-8"?>
<worksheet xmlns="http://schemas.openxmlformats.org/spreadsheetml/2006/main" xmlns:r="http://schemas.openxmlformats.org/officeDocument/2006/relationships">
  <sheetPr>
    <pageSetUpPr fitToPage="1"/>
  </sheetPr>
  <dimension ref="A1:P89"/>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4012</v>
      </c>
      <c s="5"/>
      <c s="5" t="s">
        <v>4013</v>
      </c>
    </row>
    <row r="6" spans="1:5" ht="12.75" customHeight="1">
      <c r="A6" t="s">
        <v>17</v>
      </c>
      <c r="C6" s="5" t="s">
        <v>4012</v>
      </c>
      <c s="5"/>
      <c s="5" t="s">
        <v>4013</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3541</v>
      </c>
      <c s="9"/>
      <c s="11"/>
      <c s="9"/>
      <c s="11"/>
    </row>
    <row r="12" spans="1:16" ht="12.75">
      <c r="A12" s="7">
        <v>1</v>
      </c>
      <c s="7" t="s">
        <v>46</v>
      </c>
      <c s="7" t="s">
        <v>61</v>
      </c>
      <c s="7" t="s">
        <v>65</v>
      </c>
      <c s="7" t="s">
        <v>3542</v>
      </c>
      <c s="7" t="s">
        <v>3543</v>
      </c>
      <c s="10">
        <v>0.5</v>
      </c>
      <c s="14"/>
      <c s="13">
        <f>ROUND((H12*G12),2)</f>
      </c>
      <c r="O12">
        <f>rekapitulace!H8</f>
      </c>
      <c>
        <f>O12/100*I12</f>
      </c>
    </row>
    <row r="13" spans="5:5" ht="25.5">
      <c r="E13" s="15" t="s">
        <v>4003</v>
      </c>
    </row>
    <row r="14" spans="5:5" ht="280.5">
      <c r="E14" s="15" t="s">
        <v>63</v>
      </c>
    </row>
    <row r="15" spans="1:16" ht="12.75">
      <c r="A15" s="7">
        <v>2</v>
      </c>
      <c s="7" t="s">
        <v>46</v>
      </c>
      <c s="7" t="s">
        <v>61</v>
      </c>
      <c s="7" t="s">
        <v>67</v>
      </c>
      <c s="7" t="s">
        <v>3707</v>
      </c>
      <c s="7" t="s">
        <v>3543</v>
      </c>
      <c s="10">
        <v>0.5</v>
      </c>
      <c s="14"/>
      <c s="13">
        <f>ROUND((H15*G15),2)</f>
      </c>
      <c r="O15">
        <f>rekapitulace!H8</f>
      </c>
      <c>
        <f>O15/100*I15</f>
      </c>
    </row>
    <row r="16" spans="5:5" ht="25.5">
      <c r="E16" s="15" t="s">
        <v>4003</v>
      </c>
    </row>
    <row r="17" spans="5:5" ht="280.5">
      <c r="E17" s="15" t="s">
        <v>63</v>
      </c>
    </row>
    <row r="18" spans="1:16" ht="12.75">
      <c r="A18" s="7">
        <v>3</v>
      </c>
      <c s="7" t="s">
        <v>46</v>
      </c>
      <c s="7" t="s">
        <v>64</v>
      </c>
      <c s="7" t="s">
        <v>58</v>
      </c>
      <c s="7" t="s">
        <v>3708</v>
      </c>
      <c s="7" t="s">
        <v>3543</v>
      </c>
      <c s="10">
        <v>0.5</v>
      </c>
      <c s="14"/>
      <c s="13">
        <f>ROUND((H18*G18),2)</f>
      </c>
      <c r="O18">
        <f>rekapitulace!H8</f>
      </c>
      <c>
        <f>O18/100*I18</f>
      </c>
    </row>
    <row r="19" spans="5:5" ht="25.5">
      <c r="E19" s="15" t="s">
        <v>4003</v>
      </c>
    </row>
    <row r="20" spans="5:5" ht="114.75">
      <c r="E20" s="15" t="s">
        <v>60</v>
      </c>
    </row>
    <row r="21" spans="1:16" ht="12.75">
      <c r="A21" s="7">
        <v>4</v>
      </c>
      <c s="7" t="s">
        <v>46</v>
      </c>
      <c s="7" t="s">
        <v>79</v>
      </c>
      <c s="7" t="s">
        <v>3546</v>
      </c>
      <c s="7" t="s">
        <v>3709</v>
      </c>
      <c s="7" t="s">
        <v>49</v>
      </c>
      <c s="10">
        <v>1</v>
      </c>
      <c s="14"/>
      <c s="13">
        <f>ROUND((H21*G21),2)</f>
      </c>
      <c r="O21">
        <f>rekapitulace!H8</f>
      </c>
      <c>
        <f>O21/100*I21</f>
      </c>
    </row>
    <row r="22" spans="5:5" ht="25.5">
      <c r="E22" s="15" t="s">
        <v>50</v>
      </c>
    </row>
    <row r="23" spans="5:5" ht="114.75">
      <c r="E23" s="15" t="s">
        <v>60</v>
      </c>
    </row>
    <row r="24" spans="1:16" ht="12.75">
      <c r="A24" s="7">
        <v>5</v>
      </c>
      <c s="7" t="s">
        <v>46</v>
      </c>
      <c s="7" t="s">
        <v>79</v>
      </c>
      <c s="7" t="s">
        <v>3548</v>
      </c>
      <c s="7" t="s">
        <v>3710</v>
      </c>
      <c s="7" t="s">
        <v>49</v>
      </c>
      <c s="10">
        <v>1</v>
      </c>
      <c s="14"/>
      <c s="13">
        <f>ROUND((H24*G24),2)</f>
      </c>
      <c r="O24">
        <f>rekapitulace!H8</f>
      </c>
      <c>
        <f>O24/100*I24</f>
      </c>
    </row>
    <row r="25" spans="5:5" ht="25.5">
      <c r="E25" s="15" t="s">
        <v>50</v>
      </c>
    </row>
    <row r="26" spans="5:5" ht="114.75">
      <c r="E26" s="15" t="s">
        <v>60</v>
      </c>
    </row>
    <row r="27" spans="1:16" ht="12.75">
      <c r="A27" s="7">
        <v>6</v>
      </c>
      <c s="7" t="s">
        <v>46</v>
      </c>
      <c s="7" t="s">
        <v>3402</v>
      </c>
      <c s="7" t="s">
        <v>86</v>
      </c>
      <c s="7" t="s">
        <v>3714</v>
      </c>
      <c s="7" t="s">
        <v>741</v>
      </c>
      <c s="10">
        <v>16</v>
      </c>
      <c s="14"/>
      <c s="13">
        <f>ROUND((H27*G27),2)</f>
      </c>
      <c r="O27">
        <f>rekapitulace!H8</f>
      </c>
      <c>
        <f>O27/100*I27</f>
      </c>
    </row>
    <row r="28" spans="5:5" ht="25.5">
      <c r="E28" s="15" t="s">
        <v>1584</v>
      </c>
    </row>
    <row r="29" spans="5:5" ht="114.75">
      <c r="E29" s="15" t="s">
        <v>3404</v>
      </c>
    </row>
    <row r="30" spans="1:16" ht="12.75" customHeight="1">
      <c r="A30" s="16"/>
      <c s="16"/>
      <c s="16" t="s">
        <v>45</v>
      </c>
      <c s="16"/>
      <c s="16" t="s">
        <v>3541</v>
      </c>
      <c s="16"/>
      <c s="16"/>
      <c s="16"/>
      <c s="16">
        <f>SUM(I12:I29)</f>
      </c>
      <c r="P30">
        <f>ROUND(SUM(P12:P29),2)</f>
      </c>
    </row>
    <row r="32" spans="1:9" ht="12.75" customHeight="1">
      <c r="A32" s="9"/>
      <c s="9"/>
      <c s="9" t="s">
        <v>25</v>
      </c>
      <c s="9"/>
      <c s="9" t="s">
        <v>114</v>
      </c>
      <c s="9"/>
      <c s="11"/>
      <c s="9"/>
      <c s="11"/>
    </row>
    <row r="33" spans="1:16" ht="12.75">
      <c r="A33" s="7">
        <v>7</v>
      </c>
      <c s="7" t="s">
        <v>46</v>
      </c>
      <c s="7" t="s">
        <v>2456</v>
      </c>
      <c s="7" t="s">
        <v>58</v>
      </c>
      <c s="7" t="s">
        <v>3677</v>
      </c>
      <c s="7" t="s">
        <v>130</v>
      </c>
      <c s="10">
        <v>3</v>
      </c>
      <c s="14"/>
      <c s="13">
        <f>ROUND((H33*G33),2)</f>
      </c>
      <c r="O33">
        <f>rekapitulace!H8</f>
      </c>
      <c>
        <f>O33/100*I33</f>
      </c>
    </row>
    <row r="34" spans="5:5" ht="38.25">
      <c r="E34" s="15" t="s">
        <v>3678</v>
      </c>
    </row>
    <row r="35" spans="5:5" ht="409.5">
      <c r="E35" s="15" t="s">
        <v>267</v>
      </c>
    </row>
    <row r="36" spans="1:16" ht="12.75">
      <c r="A36" s="7">
        <v>8</v>
      </c>
      <c s="7" t="s">
        <v>46</v>
      </c>
      <c s="7" t="s">
        <v>2459</v>
      </c>
      <c s="7" t="s">
        <v>3546</v>
      </c>
      <c s="7" t="s">
        <v>3679</v>
      </c>
      <c s="7" t="s">
        <v>130</v>
      </c>
      <c s="10">
        <v>4.41</v>
      </c>
      <c s="14"/>
      <c s="13">
        <f>ROUND((H36*G36),2)</f>
      </c>
      <c r="O36">
        <f>rekapitulace!H8</f>
      </c>
      <c>
        <f>O36/100*I36</f>
      </c>
    </row>
    <row r="37" spans="5:5" ht="51">
      <c r="E37" s="15" t="s">
        <v>4004</v>
      </c>
    </row>
    <row r="38" spans="5:5" ht="409.5">
      <c r="E38" s="15" t="s">
        <v>267</v>
      </c>
    </row>
    <row r="39" spans="1:16" ht="12.75">
      <c r="A39" s="7">
        <v>9</v>
      </c>
      <c s="7" t="s">
        <v>46</v>
      </c>
      <c s="7" t="s">
        <v>146</v>
      </c>
      <c s="7" t="s">
        <v>3546</v>
      </c>
      <c s="7" t="s">
        <v>3683</v>
      </c>
      <c s="7" t="s">
        <v>130</v>
      </c>
      <c s="10">
        <v>0.63</v>
      </c>
      <c s="14"/>
      <c s="13">
        <f>ROUND((H39*G39),2)</f>
      </c>
      <c r="O39">
        <f>rekapitulace!H8</f>
      </c>
      <c>
        <f>O39/100*I39</f>
      </c>
    </row>
    <row r="40" spans="5:5" ht="51">
      <c r="E40" s="15" t="s">
        <v>4008</v>
      </c>
    </row>
    <row r="41" spans="5:5" ht="409.5">
      <c r="E41" s="15" t="s">
        <v>149</v>
      </c>
    </row>
    <row r="42" spans="1:16" ht="12.75">
      <c r="A42" s="7">
        <v>10</v>
      </c>
      <c s="7" t="s">
        <v>46</v>
      </c>
      <c s="7" t="s">
        <v>183</v>
      </c>
      <c s="7" t="s">
        <v>58</v>
      </c>
      <c s="7" t="s">
        <v>184</v>
      </c>
      <c s="7" t="s">
        <v>130</v>
      </c>
      <c s="10">
        <v>6.78</v>
      </c>
      <c s="14"/>
      <c s="13">
        <f>ROUND((H42*G42),2)</f>
      </c>
      <c r="O42">
        <f>rekapitulace!H8</f>
      </c>
      <c>
        <f>O42/100*I42</f>
      </c>
    </row>
    <row r="43" spans="5:5" ht="114.75">
      <c r="E43" s="15" t="s">
        <v>4014</v>
      </c>
    </row>
    <row r="44" spans="5:5" ht="409.5">
      <c r="E44" s="15" t="s">
        <v>186</v>
      </c>
    </row>
    <row r="45" spans="1:16" ht="12.75" customHeight="1">
      <c r="A45" s="16"/>
      <c s="16"/>
      <c s="16" t="s">
        <v>25</v>
      </c>
      <c s="16"/>
      <c s="16" t="s">
        <v>114</v>
      </c>
      <c s="16"/>
      <c s="16"/>
      <c s="16"/>
      <c s="16">
        <f>SUM(I33:I44)</f>
      </c>
      <c r="P45">
        <f>ROUND(SUM(P33:P44),2)</f>
      </c>
    </row>
    <row r="47" spans="1:9" ht="12.75" customHeight="1">
      <c r="A47" s="9"/>
      <c s="9"/>
      <c s="9" t="s">
        <v>38</v>
      </c>
      <c s="9"/>
      <c s="9" t="s">
        <v>192</v>
      </c>
      <c s="9"/>
      <c s="11"/>
      <c s="9"/>
      <c s="11"/>
    </row>
    <row r="48" spans="1:16" ht="12.75">
      <c r="A48" s="7">
        <v>11</v>
      </c>
      <c s="7" t="s">
        <v>46</v>
      </c>
      <c s="7" t="s">
        <v>488</v>
      </c>
      <c s="7" t="s">
        <v>58</v>
      </c>
      <c s="7" t="s">
        <v>3686</v>
      </c>
      <c s="7" t="s">
        <v>130</v>
      </c>
      <c s="10">
        <v>0.63</v>
      </c>
      <c s="14"/>
      <c s="13">
        <f>ROUND((H48*G48),2)</f>
      </c>
      <c r="O48">
        <f>rekapitulace!H8</f>
      </c>
      <c>
        <f>O48/100*I48</f>
      </c>
    </row>
    <row r="49" spans="5:5" ht="51">
      <c r="E49" s="15" t="s">
        <v>4008</v>
      </c>
    </row>
    <row r="50" spans="5:5" ht="306">
      <c r="E50" s="15" t="s">
        <v>463</v>
      </c>
    </row>
    <row r="51" spans="1:16" ht="12.75" customHeight="1">
      <c r="A51" s="16"/>
      <c s="16"/>
      <c s="16" t="s">
        <v>38</v>
      </c>
      <c s="16"/>
      <c s="16" t="s">
        <v>192</v>
      </c>
      <c s="16"/>
      <c s="16"/>
      <c s="16"/>
      <c s="16">
        <f>SUM(I48:I50)</f>
      </c>
      <c r="P51">
        <f>ROUND(SUM(P48:P50),2)</f>
      </c>
    </row>
    <row r="53" spans="1:9" ht="12.75" customHeight="1">
      <c r="A53" s="9"/>
      <c s="9"/>
      <c s="9" t="s">
        <v>41</v>
      </c>
      <c s="9"/>
      <c s="9" t="s">
        <v>3559</v>
      </c>
      <c s="9"/>
      <c s="11"/>
      <c s="9"/>
      <c s="11"/>
    </row>
    <row r="54" spans="1:16" ht="12.75">
      <c r="A54" s="7">
        <v>12</v>
      </c>
      <c s="7" t="s">
        <v>46</v>
      </c>
      <c s="7" t="s">
        <v>3560</v>
      </c>
      <c s="7" t="s">
        <v>58</v>
      </c>
      <c s="7" t="s">
        <v>3722</v>
      </c>
      <c s="7" t="s">
        <v>73</v>
      </c>
      <c s="10">
        <v>5</v>
      </c>
      <c s="14"/>
      <c s="13">
        <f>ROUND((H54*G54),2)</f>
      </c>
      <c r="O54">
        <f>rekapitulace!H8</f>
      </c>
      <c>
        <f>O54/100*I54</f>
      </c>
    </row>
    <row r="55" spans="5:5" ht="25.5">
      <c r="E55" s="15" t="s">
        <v>864</v>
      </c>
    </row>
    <row r="56" spans="5:5" ht="409.5">
      <c r="E56" s="15" t="s">
        <v>3562</v>
      </c>
    </row>
    <row r="57" spans="1:16" ht="12.75">
      <c r="A57" s="7">
        <v>13</v>
      </c>
      <c s="7" t="s">
        <v>46</v>
      </c>
      <c s="7" t="s">
        <v>3420</v>
      </c>
      <c s="7" t="s">
        <v>58</v>
      </c>
      <c s="7" t="s">
        <v>3972</v>
      </c>
      <c s="7" t="s">
        <v>207</v>
      </c>
      <c s="10">
        <v>50</v>
      </c>
      <c s="14"/>
      <c s="13">
        <f>ROUND((H57*G57),2)</f>
      </c>
      <c r="O57">
        <f>rekapitulace!H8</f>
      </c>
      <c>
        <f>O57/100*I57</f>
      </c>
    </row>
    <row r="58" spans="5:5" ht="25.5">
      <c r="E58" s="15" t="s">
        <v>1363</v>
      </c>
    </row>
    <row r="59" spans="5:5" ht="409.5">
      <c r="E59" s="15" t="s">
        <v>3423</v>
      </c>
    </row>
    <row r="60" spans="1:16" ht="12.75">
      <c r="A60" s="7">
        <v>14</v>
      </c>
      <c s="7" t="s">
        <v>46</v>
      </c>
      <c s="7" t="s">
        <v>3424</v>
      </c>
      <c s="7" t="s">
        <v>58</v>
      </c>
      <c s="7" t="s">
        <v>3565</v>
      </c>
      <c s="7" t="s">
        <v>207</v>
      </c>
      <c s="10">
        <v>18</v>
      </c>
      <c s="14"/>
      <c s="13">
        <f>ROUND((H60*G60),2)</f>
      </c>
      <c r="O60">
        <f>rekapitulace!H8</f>
      </c>
      <c>
        <f>O60/100*I60</f>
      </c>
    </row>
    <row r="61" spans="5:5" ht="38.25">
      <c r="E61" s="15" t="s">
        <v>4009</v>
      </c>
    </row>
    <row r="62" spans="5:5" ht="409.5">
      <c r="E62" s="15" t="s">
        <v>3423</v>
      </c>
    </row>
    <row r="63" spans="1:16" ht="12.75">
      <c r="A63" s="7">
        <v>15</v>
      </c>
      <c s="7" t="s">
        <v>3803</v>
      </c>
      <c s="7" t="s">
        <v>3975</v>
      </c>
      <c s="7" t="s">
        <v>58</v>
      </c>
      <c s="7" t="s">
        <v>4010</v>
      </c>
      <c s="7" t="s">
        <v>207</v>
      </c>
      <c s="10">
        <v>55</v>
      </c>
      <c s="14"/>
      <c s="13">
        <f>ROUND((H63*G63),2)</f>
      </c>
      <c r="O63">
        <f>rekapitulace!H8</f>
      </c>
      <c>
        <f>O63/100*I63</f>
      </c>
    </row>
    <row r="64" spans="5:5" ht="25.5">
      <c r="E64" s="15" t="s">
        <v>1042</v>
      </c>
    </row>
    <row r="65" spans="5:5" ht="409.5">
      <c r="E65" s="15" t="s">
        <v>3977</v>
      </c>
    </row>
    <row r="66" spans="1:16" ht="12.75">
      <c r="A66" s="7">
        <v>16</v>
      </c>
      <c s="7" t="s">
        <v>46</v>
      </c>
      <c s="7" t="s">
        <v>3978</v>
      </c>
      <c s="7" t="s">
        <v>58</v>
      </c>
      <c s="7" t="s">
        <v>3979</v>
      </c>
      <c s="7" t="s">
        <v>207</v>
      </c>
      <c s="10">
        <v>60</v>
      </c>
      <c s="14"/>
      <c s="13">
        <f>ROUND((H66*G66),2)</f>
      </c>
      <c r="O66">
        <f>rekapitulace!H8</f>
      </c>
      <c>
        <f>O66/100*I66</f>
      </c>
    </row>
    <row r="67" spans="5:5" ht="25.5">
      <c r="E67" s="15" t="s">
        <v>4011</v>
      </c>
    </row>
    <row r="68" spans="5:5" ht="409.5">
      <c r="E68" s="15" t="s">
        <v>3980</v>
      </c>
    </row>
    <row r="69" spans="1:16" ht="12.75">
      <c r="A69" s="7">
        <v>17</v>
      </c>
      <c s="7" t="s">
        <v>46</v>
      </c>
      <c s="7" t="s">
        <v>3981</v>
      </c>
      <c s="7" t="s">
        <v>58</v>
      </c>
      <c s="7" t="s">
        <v>4000</v>
      </c>
      <c s="7" t="s">
        <v>207</v>
      </c>
      <c s="10">
        <v>55</v>
      </c>
      <c s="14"/>
      <c s="13">
        <f>ROUND((H69*G69),2)</f>
      </c>
      <c r="O69">
        <f>rekapitulace!H8</f>
      </c>
      <c>
        <f>O69/100*I69</f>
      </c>
    </row>
    <row r="70" spans="5:5" ht="25.5">
      <c r="E70" s="15" t="s">
        <v>1042</v>
      </c>
    </row>
    <row r="71" spans="5:5" ht="409.5">
      <c r="E71" s="15" t="s">
        <v>3983</v>
      </c>
    </row>
    <row r="72" spans="1:16" ht="12.75">
      <c r="A72" s="7">
        <v>18</v>
      </c>
      <c s="7" t="s">
        <v>46</v>
      </c>
      <c s="7" t="s">
        <v>3984</v>
      </c>
      <c s="7" t="s">
        <v>58</v>
      </c>
      <c s="7" t="s">
        <v>3985</v>
      </c>
      <c s="7" t="s">
        <v>73</v>
      </c>
      <c s="10">
        <v>2</v>
      </c>
      <c s="14"/>
      <c s="13">
        <f>ROUND((H72*G72),2)</f>
      </c>
      <c r="O72">
        <f>rekapitulace!H8</f>
      </c>
      <c>
        <f>O72/100*I72</f>
      </c>
    </row>
    <row r="73" spans="5:5" ht="25.5">
      <c r="E73" s="15" t="s">
        <v>76</v>
      </c>
    </row>
    <row r="74" spans="5:5" ht="409.5">
      <c r="E74" s="15" t="s">
        <v>3986</v>
      </c>
    </row>
    <row r="75" spans="1:16" ht="12.75">
      <c r="A75" s="7">
        <v>19</v>
      </c>
      <c s="7" t="s">
        <v>46</v>
      </c>
      <c s="7" t="s">
        <v>3987</v>
      </c>
      <c s="7" t="s">
        <v>86</v>
      </c>
      <c s="7" t="s">
        <v>3988</v>
      </c>
      <c s="7" t="s">
        <v>3989</v>
      </c>
      <c s="10">
        <v>2</v>
      </c>
      <c s="14"/>
      <c s="13">
        <f>ROUND((H75*G75),2)</f>
      </c>
      <c r="O75">
        <f>rekapitulace!H8</f>
      </c>
      <c>
        <f>O75/100*I75</f>
      </c>
    </row>
    <row r="76" spans="5:5" ht="25.5">
      <c r="E76" s="15" t="s">
        <v>76</v>
      </c>
    </row>
    <row r="77" spans="5:5" ht="409.5">
      <c r="E77" s="15" t="s">
        <v>3990</v>
      </c>
    </row>
    <row r="78" spans="1:16" ht="12.75" customHeight="1">
      <c r="A78" s="16"/>
      <c s="16"/>
      <c s="16" t="s">
        <v>41</v>
      </c>
      <c s="16"/>
      <c s="16" t="s">
        <v>3559</v>
      </c>
      <c s="16"/>
      <c s="16"/>
      <c s="16"/>
      <c s="16">
        <f>SUM(I54:I77)</f>
      </c>
      <c r="P78">
        <f>ROUND(SUM(P54:P77),2)</f>
      </c>
    </row>
    <row r="80" spans="1:16" ht="12.75" customHeight="1">
      <c r="A80" s="16"/>
      <c s="16"/>
      <c s="16"/>
      <c s="16"/>
      <c s="16" t="s">
        <v>105</v>
      </c>
      <c s="16"/>
      <c s="16"/>
      <c s="16"/>
      <c s="16">
        <f>+I30+I45+I51+I78</f>
      </c>
      <c r="P80">
        <f>+P30+P45+P51+P78</f>
      </c>
    </row>
    <row r="82" spans="1:9" ht="12.75" customHeight="1">
      <c r="A82" s="9" t="s">
        <v>106</v>
      </c>
      <c s="9"/>
      <c s="9"/>
      <c s="9"/>
      <c s="9"/>
      <c s="9"/>
      <c s="9"/>
      <c s="9"/>
      <c s="9"/>
    </row>
    <row r="83" spans="1:9" ht="12.75" customHeight="1">
      <c r="A83" s="9"/>
      <c s="9"/>
      <c s="9"/>
      <c s="9"/>
      <c s="9" t="s">
        <v>107</v>
      </c>
      <c s="9"/>
      <c s="9"/>
      <c s="9"/>
      <c s="9"/>
    </row>
    <row r="84" spans="1:16" ht="12.75" customHeight="1">
      <c r="A84" s="16"/>
      <c s="16"/>
      <c s="16"/>
      <c s="16"/>
      <c s="16" t="s">
        <v>108</v>
      </c>
      <c s="16"/>
      <c s="16"/>
      <c s="16"/>
      <c s="16">
        <v>0</v>
      </c>
      <c r="P84">
        <v>0</v>
      </c>
    </row>
    <row r="85" spans="1:9" ht="12.75" customHeight="1">
      <c r="A85" s="16"/>
      <c s="16"/>
      <c s="16"/>
      <c s="16"/>
      <c s="16" t="s">
        <v>109</v>
      </c>
      <c s="16"/>
      <c s="16"/>
      <c s="16"/>
      <c s="16"/>
    </row>
    <row r="86" spans="1:16" ht="12.75" customHeight="1">
      <c r="A86" s="16"/>
      <c s="16"/>
      <c s="16"/>
      <c s="16"/>
      <c s="16" t="s">
        <v>110</v>
      </c>
      <c s="16"/>
      <c s="16"/>
      <c s="16"/>
      <c s="16">
        <v>0</v>
      </c>
      <c r="P86">
        <v>0</v>
      </c>
    </row>
    <row r="87" spans="1:16" ht="12.75" customHeight="1">
      <c r="A87" s="16"/>
      <c s="16"/>
      <c s="16"/>
      <c s="16"/>
      <c s="16" t="s">
        <v>111</v>
      </c>
      <c s="16"/>
      <c s="16"/>
      <c s="16"/>
      <c s="16">
        <f>I84+I86</f>
      </c>
      <c r="P87">
        <f>P84+P86</f>
      </c>
    </row>
    <row r="89" spans="1:16" ht="12.75" customHeight="1">
      <c r="A89" s="16"/>
      <c s="16"/>
      <c s="16"/>
      <c s="16"/>
      <c s="16" t="s">
        <v>111</v>
      </c>
      <c s="16"/>
      <c s="16"/>
      <c s="16"/>
      <c s="16">
        <f>I80+I87</f>
      </c>
      <c r="P89">
        <f>P80+P87</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94.xml><?xml version="1.0" encoding="utf-8"?>
<worksheet xmlns="http://schemas.openxmlformats.org/spreadsheetml/2006/main" xmlns:r="http://schemas.openxmlformats.org/officeDocument/2006/relationships">
  <sheetPr>
    <pageSetUpPr fitToPage="1"/>
  </sheetPr>
  <dimension ref="A1:P89"/>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4015</v>
      </c>
      <c s="5"/>
      <c s="5" t="s">
        <v>4016</v>
      </c>
    </row>
    <row r="6" spans="1:5" ht="12.75" customHeight="1">
      <c r="A6" t="s">
        <v>17</v>
      </c>
      <c r="C6" s="5" t="s">
        <v>4015</v>
      </c>
      <c s="5"/>
      <c s="5" t="s">
        <v>4016</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3541</v>
      </c>
      <c s="9"/>
      <c s="11"/>
      <c s="9"/>
      <c s="11"/>
    </row>
    <row r="12" spans="1:16" ht="12.75">
      <c r="A12" s="7">
        <v>1</v>
      </c>
      <c s="7" t="s">
        <v>46</v>
      </c>
      <c s="7" t="s">
        <v>61</v>
      </c>
      <c s="7" t="s">
        <v>65</v>
      </c>
      <c s="7" t="s">
        <v>3542</v>
      </c>
      <c s="7" t="s">
        <v>3543</v>
      </c>
      <c s="10">
        <v>0.5</v>
      </c>
      <c s="14"/>
      <c s="13">
        <f>ROUND((H12*G12),2)</f>
      </c>
      <c r="O12">
        <f>rekapitulace!H8</f>
      </c>
      <c>
        <f>O12/100*I12</f>
      </c>
    </row>
    <row r="13" spans="5:5" ht="25.5">
      <c r="E13" s="15" t="s">
        <v>4003</v>
      </c>
    </row>
    <row r="14" spans="5:5" ht="280.5">
      <c r="E14" s="15" t="s">
        <v>63</v>
      </c>
    </row>
    <row r="15" spans="1:16" ht="12.75">
      <c r="A15" s="7">
        <v>2</v>
      </c>
      <c s="7" t="s">
        <v>46</v>
      </c>
      <c s="7" t="s">
        <v>61</v>
      </c>
      <c s="7" t="s">
        <v>67</v>
      </c>
      <c s="7" t="s">
        <v>3707</v>
      </c>
      <c s="7" t="s">
        <v>3543</v>
      </c>
      <c s="10">
        <v>0.5</v>
      </c>
      <c s="14"/>
      <c s="13">
        <f>ROUND((H15*G15),2)</f>
      </c>
      <c r="O15">
        <f>rekapitulace!H8</f>
      </c>
      <c>
        <f>O15/100*I15</f>
      </c>
    </row>
    <row r="16" spans="5:5" ht="25.5">
      <c r="E16" s="15" t="s">
        <v>4003</v>
      </c>
    </row>
    <row r="17" spans="5:5" ht="280.5">
      <c r="E17" s="15" t="s">
        <v>63</v>
      </c>
    </row>
    <row r="18" spans="1:16" ht="12.75">
      <c r="A18" s="7">
        <v>3</v>
      </c>
      <c s="7" t="s">
        <v>46</v>
      </c>
      <c s="7" t="s">
        <v>64</v>
      </c>
      <c s="7" t="s">
        <v>58</v>
      </c>
      <c s="7" t="s">
        <v>3708</v>
      </c>
      <c s="7" t="s">
        <v>3543</v>
      </c>
      <c s="10">
        <v>0.5</v>
      </c>
      <c s="14"/>
      <c s="13">
        <f>ROUND((H18*G18),2)</f>
      </c>
      <c r="O18">
        <f>rekapitulace!H8</f>
      </c>
      <c>
        <f>O18/100*I18</f>
      </c>
    </row>
    <row r="19" spans="5:5" ht="25.5">
      <c r="E19" s="15" t="s">
        <v>4003</v>
      </c>
    </row>
    <row r="20" spans="5:5" ht="114.75">
      <c r="E20" s="15" t="s">
        <v>60</v>
      </c>
    </row>
    <row r="21" spans="1:16" ht="12.75">
      <c r="A21" s="7">
        <v>4</v>
      </c>
      <c s="7" t="s">
        <v>46</v>
      </c>
      <c s="7" t="s">
        <v>79</v>
      </c>
      <c s="7" t="s">
        <v>3546</v>
      </c>
      <c s="7" t="s">
        <v>3709</v>
      </c>
      <c s="7" t="s">
        <v>49</v>
      </c>
      <c s="10">
        <v>1</v>
      </c>
      <c s="14"/>
      <c s="13">
        <f>ROUND((H21*G21),2)</f>
      </c>
      <c r="O21">
        <f>rekapitulace!H8</f>
      </c>
      <c>
        <f>O21/100*I21</f>
      </c>
    </row>
    <row r="22" spans="5:5" ht="25.5">
      <c r="E22" s="15" t="s">
        <v>50</v>
      </c>
    </row>
    <row r="23" spans="5:5" ht="114.75">
      <c r="E23" s="15" t="s">
        <v>60</v>
      </c>
    </row>
    <row r="24" spans="1:16" ht="12.75">
      <c r="A24" s="7">
        <v>5</v>
      </c>
      <c s="7" t="s">
        <v>46</v>
      </c>
      <c s="7" t="s">
        <v>79</v>
      </c>
      <c s="7" t="s">
        <v>3548</v>
      </c>
      <c s="7" t="s">
        <v>3710</v>
      </c>
      <c s="7" t="s">
        <v>49</v>
      </c>
      <c s="10">
        <v>1</v>
      </c>
      <c s="14"/>
      <c s="13">
        <f>ROUND((H24*G24),2)</f>
      </c>
      <c r="O24">
        <f>rekapitulace!H8</f>
      </c>
      <c>
        <f>O24/100*I24</f>
      </c>
    </row>
    <row r="25" spans="5:5" ht="25.5">
      <c r="E25" s="15" t="s">
        <v>50</v>
      </c>
    </row>
    <row r="26" spans="5:5" ht="114.75">
      <c r="E26" s="15" t="s">
        <v>60</v>
      </c>
    </row>
    <row r="27" spans="1:16" ht="12.75">
      <c r="A27" s="7">
        <v>6</v>
      </c>
      <c s="7" t="s">
        <v>46</v>
      </c>
      <c s="7" t="s">
        <v>3402</v>
      </c>
      <c s="7" t="s">
        <v>86</v>
      </c>
      <c s="7" t="s">
        <v>3714</v>
      </c>
      <c s="7" t="s">
        <v>741</v>
      </c>
      <c s="10">
        <v>16</v>
      </c>
      <c s="14"/>
      <c s="13">
        <f>ROUND((H27*G27),2)</f>
      </c>
      <c r="O27">
        <f>rekapitulace!H8</f>
      </c>
      <c>
        <f>O27/100*I27</f>
      </c>
    </row>
    <row r="28" spans="5:5" ht="25.5">
      <c r="E28" s="15" t="s">
        <v>1584</v>
      </c>
    </row>
    <row r="29" spans="5:5" ht="114.75">
      <c r="E29" s="15" t="s">
        <v>3404</v>
      </c>
    </row>
    <row r="30" spans="1:16" ht="12.75" customHeight="1">
      <c r="A30" s="16"/>
      <c s="16"/>
      <c s="16" t="s">
        <v>45</v>
      </c>
      <c s="16"/>
      <c s="16" t="s">
        <v>3541</v>
      </c>
      <c s="16"/>
      <c s="16"/>
      <c s="16"/>
      <c s="16">
        <f>SUM(I12:I29)</f>
      </c>
      <c r="P30">
        <f>ROUND(SUM(P12:P29),2)</f>
      </c>
    </row>
    <row r="32" spans="1:9" ht="12.75" customHeight="1">
      <c r="A32" s="9"/>
      <c s="9"/>
      <c s="9" t="s">
        <v>25</v>
      </c>
      <c s="9"/>
      <c s="9" t="s">
        <v>114</v>
      </c>
      <c s="9"/>
      <c s="11"/>
      <c s="9"/>
      <c s="11"/>
    </row>
    <row r="33" spans="1:16" ht="12.75">
      <c r="A33" s="7">
        <v>7</v>
      </c>
      <c s="7" t="s">
        <v>46</v>
      </c>
      <c s="7" t="s">
        <v>2456</v>
      </c>
      <c s="7" t="s">
        <v>58</v>
      </c>
      <c s="7" t="s">
        <v>3677</v>
      </c>
      <c s="7" t="s">
        <v>130</v>
      </c>
      <c s="10">
        <v>3</v>
      </c>
      <c s="14"/>
      <c s="13">
        <f>ROUND((H33*G33),2)</f>
      </c>
      <c r="O33">
        <f>rekapitulace!H8</f>
      </c>
      <c>
        <f>O33/100*I33</f>
      </c>
    </row>
    <row r="34" spans="5:5" ht="38.25">
      <c r="E34" s="15" t="s">
        <v>3678</v>
      </c>
    </row>
    <row r="35" spans="5:5" ht="409.5">
      <c r="E35" s="15" t="s">
        <v>267</v>
      </c>
    </row>
    <row r="36" spans="1:16" ht="12.75">
      <c r="A36" s="7">
        <v>8</v>
      </c>
      <c s="7" t="s">
        <v>46</v>
      </c>
      <c s="7" t="s">
        <v>2459</v>
      </c>
      <c s="7" t="s">
        <v>3546</v>
      </c>
      <c s="7" t="s">
        <v>3679</v>
      </c>
      <c s="7" t="s">
        <v>130</v>
      </c>
      <c s="10">
        <v>4.41</v>
      </c>
      <c s="14"/>
      <c s="13">
        <f>ROUND((H36*G36),2)</f>
      </c>
      <c r="O36">
        <f>rekapitulace!H8</f>
      </c>
      <c>
        <f>O36/100*I36</f>
      </c>
    </row>
    <row r="37" spans="5:5" ht="51">
      <c r="E37" s="15" t="s">
        <v>4004</v>
      </c>
    </row>
    <row r="38" spans="5:5" ht="409.5">
      <c r="E38" s="15" t="s">
        <v>267</v>
      </c>
    </row>
    <row r="39" spans="1:16" ht="12.75">
      <c r="A39" s="7">
        <v>9</v>
      </c>
      <c s="7" t="s">
        <v>46</v>
      </c>
      <c s="7" t="s">
        <v>146</v>
      </c>
      <c s="7" t="s">
        <v>3546</v>
      </c>
      <c s="7" t="s">
        <v>3683</v>
      </c>
      <c s="7" t="s">
        <v>130</v>
      </c>
      <c s="10">
        <v>0.63</v>
      </c>
      <c s="14"/>
      <c s="13">
        <f>ROUND((H39*G39),2)</f>
      </c>
      <c r="O39">
        <f>rekapitulace!H8</f>
      </c>
      <c>
        <f>O39/100*I39</f>
      </c>
    </row>
    <row r="40" spans="5:5" ht="51">
      <c r="E40" s="15" t="s">
        <v>4008</v>
      </c>
    </row>
    <row r="41" spans="5:5" ht="409.5">
      <c r="E41" s="15" t="s">
        <v>149</v>
      </c>
    </row>
    <row r="42" spans="1:16" ht="12.75">
      <c r="A42" s="7">
        <v>10</v>
      </c>
      <c s="7" t="s">
        <v>46</v>
      </c>
      <c s="7" t="s">
        <v>183</v>
      </c>
      <c s="7" t="s">
        <v>58</v>
      </c>
      <c s="7" t="s">
        <v>184</v>
      </c>
      <c s="7" t="s">
        <v>130</v>
      </c>
      <c s="10">
        <v>6.78</v>
      </c>
      <c s="14"/>
      <c s="13">
        <f>ROUND((H42*G42),2)</f>
      </c>
      <c r="O42">
        <f>rekapitulace!H8</f>
      </c>
      <c>
        <f>O42/100*I42</f>
      </c>
    </row>
    <row r="43" spans="5:5" ht="114.75">
      <c r="E43" s="15" t="s">
        <v>4014</v>
      </c>
    </row>
    <row r="44" spans="5:5" ht="409.5">
      <c r="E44" s="15" t="s">
        <v>186</v>
      </c>
    </row>
    <row r="45" spans="1:16" ht="12.75" customHeight="1">
      <c r="A45" s="16"/>
      <c s="16"/>
      <c s="16" t="s">
        <v>25</v>
      </c>
      <c s="16"/>
      <c s="16" t="s">
        <v>114</v>
      </c>
      <c s="16"/>
      <c s="16"/>
      <c s="16"/>
      <c s="16">
        <f>SUM(I33:I44)</f>
      </c>
      <c r="P45">
        <f>ROUND(SUM(P33:P44),2)</f>
      </c>
    </row>
    <row r="47" spans="1:9" ht="12.75" customHeight="1">
      <c r="A47" s="9"/>
      <c s="9"/>
      <c s="9" t="s">
        <v>38</v>
      </c>
      <c s="9"/>
      <c s="9" t="s">
        <v>192</v>
      </c>
      <c s="9"/>
      <c s="11"/>
      <c s="9"/>
      <c s="11"/>
    </row>
    <row r="48" spans="1:16" ht="12.75">
      <c r="A48" s="7">
        <v>11</v>
      </c>
      <c s="7" t="s">
        <v>46</v>
      </c>
      <c s="7" t="s">
        <v>488</v>
      </c>
      <c s="7" t="s">
        <v>58</v>
      </c>
      <c s="7" t="s">
        <v>3686</v>
      </c>
      <c s="7" t="s">
        <v>130</v>
      </c>
      <c s="10">
        <v>0.63</v>
      </c>
      <c s="14"/>
      <c s="13">
        <f>ROUND((H48*G48),2)</f>
      </c>
      <c r="O48">
        <f>rekapitulace!H8</f>
      </c>
      <c>
        <f>O48/100*I48</f>
      </c>
    </row>
    <row r="49" spans="5:5" ht="51">
      <c r="E49" s="15" t="s">
        <v>4008</v>
      </c>
    </row>
    <row r="50" spans="5:5" ht="306">
      <c r="E50" s="15" t="s">
        <v>463</v>
      </c>
    </row>
    <row r="51" spans="1:16" ht="12.75" customHeight="1">
      <c r="A51" s="16"/>
      <c s="16"/>
      <c s="16" t="s">
        <v>38</v>
      </c>
      <c s="16"/>
      <c s="16" t="s">
        <v>192</v>
      </c>
      <c s="16"/>
      <c s="16"/>
      <c s="16"/>
      <c s="16">
        <f>SUM(I48:I50)</f>
      </c>
      <c r="P51">
        <f>ROUND(SUM(P48:P50),2)</f>
      </c>
    </row>
    <row r="53" spans="1:9" ht="12.75" customHeight="1">
      <c r="A53" s="9"/>
      <c s="9"/>
      <c s="9" t="s">
        <v>41</v>
      </c>
      <c s="9"/>
      <c s="9" t="s">
        <v>3559</v>
      </c>
      <c s="9"/>
      <c s="11"/>
      <c s="9"/>
      <c s="11"/>
    </row>
    <row r="54" spans="1:16" ht="12.75">
      <c r="A54" s="7">
        <v>12</v>
      </c>
      <c s="7" t="s">
        <v>46</v>
      </c>
      <c s="7" t="s">
        <v>3560</v>
      </c>
      <c s="7" t="s">
        <v>58</v>
      </c>
      <c s="7" t="s">
        <v>3722</v>
      </c>
      <c s="7" t="s">
        <v>73</v>
      </c>
      <c s="10">
        <v>5</v>
      </c>
      <c s="14"/>
      <c s="13">
        <f>ROUND((H54*G54),2)</f>
      </c>
      <c r="O54">
        <f>rekapitulace!H8</f>
      </c>
      <c>
        <f>O54/100*I54</f>
      </c>
    </row>
    <row r="55" spans="5:5" ht="25.5">
      <c r="E55" s="15" t="s">
        <v>864</v>
      </c>
    </row>
    <row r="56" spans="5:5" ht="409.5">
      <c r="E56" s="15" t="s">
        <v>3562</v>
      </c>
    </row>
    <row r="57" spans="1:16" ht="12.75">
      <c r="A57" s="7">
        <v>13</v>
      </c>
      <c s="7" t="s">
        <v>46</v>
      </c>
      <c s="7" t="s">
        <v>3420</v>
      </c>
      <c s="7" t="s">
        <v>58</v>
      </c>
      <c s="7" t="s">
        <v>3972</v>
      </c>
      <c s="7" t="s">
        <v>207</v>
      </c>
      <c s="10">
        <v>50</v>
      </c>
      <c s="14"/>
      <c s="13">
        <f>ROUND((H57*G57),2)</f>
      </c>
      <c r="O57">
        <f>rekapitulace!H8</f>
      </c>
      <c>
        <f>O57/100*I57</f>
      </c>
    </row>
    <row r="58" spans="5:5" ht="25.5">
      <c r="E58" s="15" t="s">
        <v>1363</v>
      </c>
    </row>
    <row r="59" spans="5:5" ht="409.5">
      <c r="E59" s="15" t="s">
        <v>3423</v>
      </c>
    </row>
    <row r="60" spans="1:16" ht="12.75">
      <c r="A60" s="7">
        <v>14</v>
      </c>
      <c s="7" t="s">
        <v>46</v>
      </c>
      <c s="7" t="s">
        <v>3424</v>
      </c>
      <c s="7" t="s">
        <v>58</v>
      </c>
      <c s="7" t="s">
        <v>3565</v>
      </c>
      <c s="7" t="s">
        <v>207</v>
      </c>
      <c s="10">
        <v>18</v>
      </c>
      <c s="14"/>
      <c s="13">
        <f>ROUND((H60*G60),2)</f>
      </c>
      <c r="O60">
        <f>rekapitulace!H8</f>
      </c>
      <c>
        <f>O60/100*I60</f>
      </c>
    </row>
    <row r="61" spans="5:5" ht="38.25">
      <c r="E61" s="15" t="s">
        <v>4009</v>
      </c>
    </row>
    <row r="62" spans="5:5" ht="409.5">
      <c r="E62" s="15" t="s">
        <v>3423</v>
      </c>
    </row>
    <row r="63" spans="1:16" ht="12.75">
      <c r="A63" s="7">
        <v>15</v>
      </c>
      <c s="7" t="s">
        <v>3803</v>
      </c>
      <c s="7" t="s">
        <v>3975</v>
      </c>
      <c s="7" t="s">
        <v>58</v>
      </c>
      <c s="7" t="s">
        <v>4017</v>
      </c>
      <c s="7" t="s">
        <v>207</v>
      </c>
      <c s="10">
        <v>110</v>
      </c>
      <c s="14"/>
      <c s="13">
        <f>ROUND((H63*G63),2)</f>
      </c>
      <c r="O63">
        <f>rekapitulace!H8</f>
      </c>
      <c>
        <f>O63/100*I63</f>
      </c>
    </row>
    <row r="64" spans="5:5" ht="25.5">
      <c r="E64" s="15" t="s">
        <v>3581</v>
      </c>
    </row>
    <row r="65" spans="5:5" ht="409.5">
      <c r="E65" s="15" t="s">
        <v>3977</v>
      </c>
    </row>
    <row r="66" spans="1:16" ht="12.75">
      <c r="A66" s="7">
        <v>16</v>
      </c>
      <c s="7" t="s">
        <v>46</v>
      </c>
      <c s="7" t="s">
        <v>3978</v>
      </c>
      <c s="7" t="s">
        <v>58</v>
      </c>
      <c s="7" t="s">
        <v>4018</v>
      </c>
      <c s="7" t="s">
        <v>207</v>
      </c>
      <c s="10">
        <v>110</v>
      </c>
      <c s="14"/>
      <c s="13">
        <f>ROUND((H66*G66),2)</f>
      </c>
      <c r="O66">
        <f>rekapitulace!H8</f>
      </c>
      <c>
        <f>O66/100*I66</f>
      </c>
    </row>
    <row r="67" spans="5:5" ht="25.5">
      <c r="E67" s="15" t="s">
        <v>3581</v>
      </c>
    </row>
    <row r="68" spans="5:5" ht="409.5">
      <c r="E68" s="15" t="s">
        <v>3980</v>
      </c>
    </row>
    <row r="69" spans="1:16" ht="12.75">
      <c r="A69" s="7">
        <v>17</v>
      </c>
      <c s="7" t="s">
        <v>46</v>
      </c>
      <c s="7" t="s">
        <v>3981</v>
      </c>
      <c s="7" t="s">
        <v>58</v>
      </c>
      <c s="7" t="s">
        <v>4000</v>
      </c>
      <c s="7" t="s">
        <v>207</v>
      </c>
      <c s="10">
        <v>110</v>
      </c>
      <c s="14"/>
      <c s="13">
        <f>ROUND((H69*G69),2)</f>
      </c>
      <c r="O69">
        <f>rekapitulace!H8</f>
      </c>
      <c>
        <f>O69/100*I69</f>
      </c>
    </row>
    <row r="70" spans="5:5" ht="25.5">
      <c r="E70" s="15" t="s">
        <v>3581</v>
      </c>
    </row>
    <row r="71" spans="5:5" ht="409.5">
      <c r="E71" s="15" t="s">
        <v>3983</v>
      </c>
    </row>
    <row r="72" spans="1:16" ht="12.75">
      <c r="A72" s="7">
        <v>18</v>
      </c>
      <c s="7" t="s">
        <v>46</v>
      </c>
      <c s="7" t="s">
        <v>3984</v>
      </c>
      <c s="7" t="s">
        <v>58</v>
      </c>
      <c s="7" t="s">
        <v>3985</v>
      </c>
      <c s="7" t="s">
        <v>73</v>
      </c>
      <c s="10">
        <v>4</v>
      </c>
      <c s="14"/>
      <c s="13">
        <f>ROUND((H72*G72),2)</f>
      </c>
      <c r="O72">
        <f>rekapitulace!H8</f>
      </c>
      <c>
        <f>O72/100*I72</f>
      </c>
    </row>
    <row r="73" spans="5:5" ht="25.5">
      <c r="E73" s="15" t="s">
        <v>212</v>
      </c>
    </row>
    <row r="74" spans="5:5" ht="409.5">
      <c r="E74" s="15" t="s">
        <v>3986</v>
      </c>
    </row>
    <row r="75" spans="1:16" ht="12.75">
      <c r="A75" s="7">
        <v>19</v>
      </c>
      <c s="7" t="s">
        <v>46</v>
      </c>
      <c s="7" t="s">
        <v>3987</v>
      </c>
      <c s="7" t="s">
        <v>86</v>
      </c>
      <c s="7" t="s">
        <v>3988</v>
      </c>
      <c s="7" t="s">
        <v>3989</v>
      </c>
      <c s="10">
        <v>4</v>
      </c>
      <c s="14"/>
      <c s="13">
        <f>ROUND((H75*G75),2)</f>
      </c>
      <c r="O75">
        <f>rekapitulace!H8</f>
      </c>
      <c>
        <f>O75/100*I75</f>
      </c>
    </row>
    <row r="76" spans="5:5" ht="25.5">
      <c r="E76" s="15" t="s">
        <v>212</v>
      </c>
    </row>
    <row r="77" spans="5:5" ht="409.5">
      <c r="E77" s="15" t="s">
        <v>3990</v>
      </c>
    </row>
    <row r="78" spans="1:16" ht="12.75" customHeight="1">
      <c r="A78" s="16"/>
      <c s="16"/>
      <c s="16" t="s">
        <v>41</v>
      </c>
      <c s="16"/>
      <c s="16" t="s">
        <v>3559</v>
      </c>
      <c s="16"/>
      <c s="16"/>
      <c s="16"/>
      <c s="16">
        <f>SUM(I54:I77)</f>
      </c>
      <c r="P78">
        <f>ROUND(SUM(P54:P77),2)</f>
      </c>
    </row>
    <row r="80" spans="1:16" ht="12.75" customHeight="1">
      <c r="A80" s="16"/>
      <c s="16"/>
      <c s="16"/>
      <c s="16"/>
      <c s="16" t="s">
        <v>105</v>
      </c>
      <c s="16"/>
      <c s="16"/>
      <c s="16"/>
      <c s="16">
        <f>+I30+I45+I51+I78</f>
      </c>
      <c r="P80">
        <f>+P30+P45+P51+P78</f>
      </c>
    </row>
    <row r="82" spans="1:9" ht="12.75" customHeight="1">
      <c r="A82" s="9" t="s">
        <v>106</v>
      </c>
      <c s="9"/>
      <c s="9"/>
      <c s="9"/>
      <c s="9"/>
      <c s="9"/>
      <c s="9"/>
      <c s="9"/>
      <c s="9"/>
    </row>
    <row r="83" spans="1:9" ht="12.75" customHeight="1">
      <c r="A83" s="9"/>
      <c s="9"/>
      <c s="9"/>
      <c s="9"/>
      <c s="9" t="s">
        <v>107</v>
      </c>
      <c s="9"/>
      <c s="9"/>
      <c s="9"/>
      <c s="9"/>
    </row>
    <row r="84" spans="1:16" ht="12.75" customHeight="1">
      <c r="A84" s="16"/>
      <c s="16"/>
      <c s="16"/>
      <c s="16"/>
      <c s="16" t="s">
        <v>108</v>
      </c>
      <c s="16"/>
      <c s="16"/>
      <c s="16"/>
      <c s="16">
        <v>0</v>
      </c>
      <c r="P84">
        <v>0</v>
      </c>
    </row>
    <row r="85" spans="1:9" ht="12.75" customHeight="1">
      <c r="A85" s="16"/>
      <c s="16"/>
      <c s="16"/>
      <c s="16"/>
      <c s="16" t="s">
        <v>109</v>
      </c>
      <c s="16"/>
      <c s="16"/>
      <c s="16"/>
      <c s="16"/>
    </row>
    <row r="86" spans="1:16" ht="12.75" customHeight="1">
      <c r="A86" s="16"/>
      <c s="16"/>
      <c s="16"/>
      <c s="16"/>
      <c s="16" t="s">
        <v>110</v>
      </c>
      <c s="16"/>
      <c s="16"/>
      <c s="16"/>
      <c s="16">
        <v>0</v>
      </c>
      <c r="P86">
        <v>0</v>
      </c>
    </row>
    <row r="87" spans="1:16" ht="12.75" customHeight="1">
      <c r="A87" s="16"/>
      <c s="16"/>
      <c s="16"/>
      <c s="16"/>
      <c s="16" t="s">
        <v>111</v>
      </c>
      <c s="16"/>
      <c s="16"/>
      <c s="16"/>
      <c s="16">
        <f>I84+I86</f>
      </c>
      <c r="P87">
        <f>P84+P86</f>
      </c>
    </row>
    <row r="89" spans="1:16" ht="12.75" customHeight="1">
      <c r="A89" s="16"/>
      <c s="16"/>
      <c s="16"/>
      <c s="16"/>
      <c s="16" t="s">
        <v>111</v>
      </c>
      <c s="16"/>
      <c s="16"/>
      <c s="16"/>
      <c s="16">
        <f>I80+I87</f>
      </c>
      <c r="P89">
        <f>P80+P87</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95.xml><?xml version="1.0" encoding="utf-8"?>
<worksheet xmlns="http://schemas.openxmlformats.org/spreadsheetml/2006/main" xmlns:r="http://schemas.openxmlformats.org/officeDocument/2006/relationships">
  <sheetPr>
    <pageSetUpPr fitToPage="1"/>
  </sheetPr>
  <dimension ref="A1:P63"/>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4019</v>
      </c>
      <c s="5"/>
      <c s="5" t="s">
        <v>4020</v>
      </c>
    </row>
    <row r="6" spans="1:5" ht="12.75" customHeight="1">
      <c r="A6" t="s">
        <v>17</v>
      </c>
      <c r="C6" s="5" t="s">
        <v>4019</v>
      </c>
      <c s="5"/>
      <c s="5" t="s">
        <v>4020</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25</v>
      </c>
      <c s="9"/>
      <c s="9" t="s">
        <v>114</v>
      </c>
      <c s="9"/>
      <c s="11"/>
      <c s="9"/>
      <c s="11"/>
    </row>
    <row r="12" spans="1:16" ht="12.75">
      <c r="A12" s="7">
        <v>1</v>
      </c>
      <c s="7" t="s">
        <v>46</v>
      </c>
      <c s="7" t="s">
        <v>155</v>
      </c>
      <c s="7" t="s">
        <v>58</v>
      </c>
      <c s="7" t="s">
        <v>4021</v>
      </c>
      <c s="7" t="s">
        <v>117</v>
      </c>
      <c s="10">
        <v>27035.39</v>
      </c>
      <c s="14"/>
      <c s="13">
        <f>ROUND((H12*G12),2)</f>
      </c>
      <c r="O12">
        <f>rekapitulace!H8</f>
      </c>
      <c>
        <f>O12/100*I12</f>
      </c>
    </row>
    <row r="13" spans="5:5" ht="191.25">
      <c r="E13" s="15" t="s">
        <v>158</v>
      </c>
    </row>
    <row r="14" spans="1:16" ht="12.75">
      <c r="A14" s="7">
        <v>2</v>
      </c>
      <c s="7" t="s">
        <v>46</v>
      </c>
      <c s="7" t="s">
        <v>3865</v>
      </c>
      <c s="7" t="s">
        <v>58</v>
      </c>
      <c s="7" t="s">
        <v>4022</v>
      </c>
      <c s="7" t="s">
        <v>117</v>
      </c>
      <c s="10">
        <v>26007.03</v>
      </c>
      <c s="14"/>
      <c s="13">
        <f>ROUND((H14*G14),2)</f>
      </c>
      <c r="O14">
        <f>rekapitulace!H8</f>
      </c>
      <c>
        <f>O14/100*I14</f>
      </c>
    </row>
    <row r="15" spans="5:5" ht="178.5">
      <c r="E15" s="15" t="s">
        <v>3868</v>
      </c>
    </row>
    <row r="16" spans="1:16" ht="12.75">
      <c r="A16" s="7">
        <v>3</v>
      </c>
      <c s="7" t="s">
        <v>46</v>
      </c>
      <c s="7" t="s">
        <v>3210</v>
      </c>
      <c s="7" t="s">
        <v>58</v>
      </c>
      <c s="7" t="s">
        <v>4023</v>
      </c>
      <c s="7" t="s">
        <v>117</v>
      </c>
      <c s="10">
        <v>202377.68</v>
      </c>
      <c s="14"/>
      <c s="13">
        <f>ROUND((H16*G16),2)</f>
      </c>
      <c r="O16">
        <f>rekapitulace!H8</f>
      </c>
      <c>
        <f>O16/100*I16</f>
      </c>
    </row>
    <row r="17" spans="5:5" ht="280.5">
      <c r="E17" s="15" t="s">
        <v>3213</v>
      </c>
    </row>
    <row r="18" spans="1:16" ht="12.75">
      <c r="A18" s="7">
        <v>4</v>
      </c>
      <c s="7" t="s">
        <v>46</v>
      </c>
      <c s="7" t="s">
        <v>4024</v>
      </c>
      <c s="7" t="s">
        <v>58</v>
      </c>
      <c s="7" t="s">
        <v>4025</v>
      </c>
      <c s="7" t="s">
        <v>117</v>
      </c>
      <c s="10">
        <v>4057.25</v>
      </c>
      <c s="14"/>
      <c s="13">
        <f>ROUND((H18*G18),2)</f>
      </c>
      <c r="O18">
        <f>rekapitulace!H8</f>
      </c>
      <c>
        <f>O18/100*I18</f>
      </c>
    </row>
    <row r="19" spans="5:5" ht="165.75">
      <c r="E19" s="15" t="s">
        <v>4026</v>
      </c>
    </row>
    <row r="20" spans="1:16" ht="12.75">
      <c r="A20" s="7">
        <v>5</v>
      </c>
      <c s="7" t="s">
        <v>46</v>
      </c>
      <c s="7" t="s">
        <v>4027</v>
      </c>
      <c s="7" t="s">
        <v>58</v>
      </c>
      <c s="7" t="s">
        <v>4028</v>
      </c>
      <c s="7" t="s">
        <v>117</v>
      </c>
      <c s="10">
        <v>55958.67</v>
      </c>
      <c s="14"/>
      <c s="13">
        <f>ROUND((H20*G20),2)</f>
      </c>
      <c r="O20">
        <f>rekapitulace!H8</f>
      </c>
      <c>
        <f>O20/100*I20</f>
      </c>
    </row>
    <row r="21" spans="5:5" ht="382.5">
      <c r="E21" s="15" t="s">
        <v>4029</v>
      </c>
    </row>
    <row r="22" spans="1:16" ht="12.75">
      <c r="A22" s="7">
        <v>6</v>
      </c>
      <c s="7" t="s">
        <v>46</v>
      </c>
      <c s="7" t="s">
        <v>4030</v>
      </c>
      <c s="7" t="s">
        <v>58</v>
      </c>
      <c s="7" t="s">
        <v>4031</v>
      </c>
      <c s="7" t="s">
        <v>117</v>
      </c>
      <c s="10">
        <v>83938.01</v>
      </c>
      <c s="14"/>
      <c s="13">
        <f>ROUND((H22*G22),2)</f>
      </c>
      <c r="O22">
        <f>rekapitulace!H8</f>
      </c>
      <c>
        <f>O22/100*I22</f>
      </c>
    </row>
    <row r="23" spans="5:5" ht="255">
      <c r="E23" s="15" t="s">
        <v>445</v>
      </c>
    </row>
    <row r="24" spans="1:16" ht="12.75">
      <c r="A24" s="7">
        <v>7</v>
      </c>
      <c s="7" t="s">
        <v>46</v>
      </c>
      <c s="7" t="s">
        <v>4032</v>
      </c>
      <c s="7" t="s">
        <v>58</v>
      </c>
      <c s="7" t="s">
        <v>4033</v>
      </c>
      <c s="7" t="s">
        <v>117</v>
      </c>
      <c s="10">
        <v>4057.25</v>
      </c>
      <c s="14"/>
      <c s="13">
        <f>ROUND((H24*G24),2)</f>
      </c>
      <c r="O24">
        <f>rekapitulace!H8</f>
      </c>
      <c>
        <f>O24/100*I24</f>
      </c>
    </row>
    <row r="25" spans="5:5" ht="369.75">
      <c r="E25" s="15" t="s">
        <v>4034</v>
      </c>
    </row>
    <row r="26" spans="1:16" ht="12.75">
      <c r="A26" s="7">
        <v>8</v>
      </c>
      <c s="7" t="s">
        <v>46</v>
      </c>
      <c s="7" t="s">
        <v>4035</v>
      </c>
      <c s="7" t="s">
        <v>58</v>
      </c>
      <c s="7" t="s">
        <v>4036</v>
      </c>
      <c s="7" t="s">
        <v>117</v>
      </c>
      <c s="10">
        <v>21457</v>
      </c>
      <c s="14"/>
      <c s="13">
        <f>ROUND((H26*G26),2)</f>
      </c>
      <c r="O26">
        <f>rekapitulace!H8</f>
      </c>
      <c>
        <f>O26/100*I26</f>
      </c>
    </row>
    <row r="27" spans="5:5" ht="357">
      <c r="E27" s="15" t="s">
        <v>4037</v>
      </c>
    </row>
    <row r="28" spans="1:16" ht="12.75">
      <c r="A28" s="7">
        <v>9</v>
      </c>
      <c s="7" t="s">
        <v>46</v>
      </c>
      <c s="7" t="s">
        <v>4035</v>
      </c>
      <c s="7" t="s">
        <v>4038</v>
      </c>
      <c s="7" t="s">
        <v>4039</v>
      </c>
      <c s="7" t="s">
        <v>117</v>
      </c>
      <c s="10">
        <v>120</v>
      </c>
      <c s="14"/>
      <c s="13">
        <f>ROUND((H28*G28),2)</f>
      </c>
      <c r="O28">
        <f>rekapitulace!H8</f>
      </c>
      <c>
        <f>O28/100*I28</f>
      </c>
    </row>
    <row r="29" spans="5:5" ht="38.25">
      <c r="E29" s="15" t="s">
        <v>4040</v>
      </c>
    </row>
    <row r="30" spans="5:5" ht="357">
      <c r="E30" s="15" t="s">
        <v>4037</v>
      </c>
    </row>
    <row r="31" spans="1:16" ht="12.75">
      <c r="A31" s="7">
        <v>10</v>
      </c>
      <c s="7" t="s">
        <v>46</v>
      </c>
      <c s="7" t="s">
        <v>4041</v>
      </c>
      <c s="7" t="s">
        <v>58</v>
      </c>
      <c s="7" t="s">
        <v>4042</v>
      </c>
      <c s="7" t="s">
        <v>73</v>
      </c>
      <c s="10">
        <v>644</v>
      </c>
      <c s="14"/>
      <c s="13">
        <f>ROUND((H31*G31),2)</f>
      </c>
      <c r="O31">
        <f>rekapitulace!H8</f>
      </c>
      <c>
        <f>O31/100*I31</f>
      </c>
    </row>
    <row r="32" spans="5:5" ht="318.75">
      <c r="E32" s="15" t="s">
        <v>4043</v>
      </c>
    </row>
    <row r="33" spans="1:16" ht="12.75">
      <c r="A33" s="7">
        <v>11</v>
      </c>
      <c s="7" t="s">
        <v>46</v>
      </c>
      <c s="7" t="s">
        <v>4041</v>
      </c>
      <c s="7" t="s">
        <v>4038</v>
      </c>
      <c s="7" t="s">
        <v>4044</v>
      </c>
      <c s="7" t="s">
        <v>73</v>
      </c>
      <c s="10">
        <v>40</v>
      </c>
      <c s="14"/>
      <c s="13">
        <f>ROUND((H33*G33),2)</f>
      </c>
      <c r="O33">
        <f>rekapitulace!H8</f>
      </c>
      <c>
        <f>O33/100*I33</f>
      </c>
    </row>
    <row r="34" spans="5:5" ht="51">
      <c r="E34" s="15" t="s">
        <v>4045</v>
      </c>
    </row>
    <row r="35" spans="5:5" ht="318.75">
      <c r="E35" s="15" t="s">
        <v>4043</v>
      </c>
    </row>
    <row r="36" spans="1:16" ht="12.75">
      <c r="A36" s="7">
        <v>12</v>
      </c>
      <c s="7" t="s">
        <v>46</v>
      </c>
      <c s="7" t="s">
        <v>4046</v>
      </c>
      <c s="7" t="s">
        <v>58</v>
      </c>
      <c s="7" t="s">
        <v>4047</v>
      </c>
      <c s="7" t="s">
        <v>73</v>
      </c>
      <c s="10">
        <v>7075</v>
      </c>
      <c s="14"/>
      <c s="13">
        <f>ROUND((H36*G36),2)</f>
      </c>
      <c r="O36">
        <f>rekapitulace!H8</f>
      </c>
      <c>
        <f>O36/100*I36</f>
      </c>
    </row>
    <row r="37" spans="5:5" ht="409.5">
      <c r="E37" s="15" t="s">
        <v>4048</v>
      </c>
    </row>
    <row r="38" spans="1:16" ht="12.75">
      <c r="A38" s="7">
        <v>13</v>
      </c>
      <c s="7" t="s">
        <v>46</v>
      </c>
      <c s="7" t="s">
        <v>4049</v>
      </c>
      <c s="7" t="s">
        <v>58</v>
      </c>
      <c s="7" t="s">
        <v>4050</v>
      </c>
      <c s="7" t="s">
        <v>73</v>
      </c>
      <c s="10">
        <v>59</v>
      </c>
      <c s="14"/>
      <c s="13">
        <f>ROUND((H38*G38),2)</f>
      </c>
      <c r="O38">
        <f>rekapitulace!H8</f>
      </c>
      <c>
        <f>O38/100*I38</f>
      </c>
    </row>
    <row r="39" spans="5:5" ht="409.5">
      <c r="E39" s="15" t="s">
        <v>4051</v>
      </c>
    </row>
    <row r="40" spans="1:16" ht="12.75">
      <c r="A40" s="7">
        <v>14</v>
      </c>
      <c s="7" t="s">
        <v>46</v>
      </c>
      <c s="7" t="s">
        <v>4052</v>
      </c>
      <c s="7" t="s">
        <v>58</v>
      </c>
      <c s="7" t="s">
        <v>4053</v>
      </c>
      <c s="7" t="s">
        <v>73</v>
      </c>
      <c s="10">
        <v>81</v>
      </c>
      <c s="14"/>
      <c s="13">
        <f>ROUND((H40*G40),2)</f>
      </c>
      <c r="O40">
        <f>rekapitulace!H8</f>
      </c>
      <c>
        <f>O40/100*I40</f>
      </c>
    </row>
    <row r="41" spans="5:5" ht="409.5">
      <c r="E41" s="15" t="s">
        <v>4054</v>
      </c>
    </row>
    <row r="42" spans="1:16" ht="12.75">
      <c r="A42" s="7">
        <v>15</v>
      </c>
      <c s="7" t="s">
        <v>46</v>
      </c>
      <c s="7" t="s">
        <v>4052</v>
      </c>
      <c s="7" t="s">
        <v>4038</v>
      </c>
      <c s="7" t="s">
        <v>4055</v>
      </c>
      <c s="7" t="s">
        <v>73</v>
      </c>
      <c s="10">
        <v>10</v>
      </c>
      <c s="14"/>
      <c s="13">
        <f>ROUND((H42*G42),2)</f>
      </c>
      <c r="O42">
        <f>rekapitulace!H8</f>
      </c>
      <c>
        <f>O42/100*I42</f>
      </c>
    </row>
    <row r="43" spans="5:5" ht="51">
      <c r="E43" s="15" t="s">
        <v>4056</v>
      </c>
    </row>
    <row r="44" spans="5:5" ht="409.5">
      <c r="E44" s="15" t="s">
        <v>4057</v>
      </c>
    </row>
    <row r="45" spans="1:16" ht="12.75">
      <c r="A45" s="7">
        <v>16</v>
      </c>
      <c s="7" t="s">
        <v>46</v>
      </c>
      <c s="7" t="s">
        <v>4058</v>
      </c>
      <c s="7" t="s">
        <v>58</v>
      </c>
      <c s="7" t="s">
        <v>4059</v>
      </c>
      <c s="7" t="s">
        <v>73</v>
      </c>
      <c s="10">
        <v>21</v>
      </c>
      <c s="14"/>
      <c s="13">
        <f>ROUND((H45*G45),2)</f>
      </c>
      <c r="O45">
        <f>rekapitulace!H8</f>
      </c>
      <c>
        <f>O45/100*I45</f>
      </c>
    </row>
    <row r="46" spans="5:5" ht="409.5">
      <c r="E46" s="15" t="s">
        <v>4060</v>
      </c>
    </row>
    <row r="47" spans="1:16" ht="12.75">
      <c r="A47" s="7">
        <v>17</v>
      </c>
      <c s="7" t="s">
        <v>46</v>
      </c>
      <c s="7" t="s">
        <v>4061</v>
      </c>
      <c s="7" t="s">
        <v>58</v>
      </c>
      <c s="7" t="s">
        <v>4062</v>
      </c>
      <c s="7" t="s">
        <v>130</v>
      </c>
      <c s="10">
        <v>402.15</v>
      </c>
      <c s="14"/>
      <c s="13">
        <f>ROUND((H47*G47),2)</f>
      </c>
      <c r="O47">
        <f>rekapitulace!H8</f>
      </c>
      <c>
        <f>O47/100*I47</f>
      </c>
    </row>
    <row r="48" spans="5:5" ht="255">
      <c r="E48" s="15" t="s">
        <v>4063</v>
      </c>
    </row>
    <row r="49" spans="1:16" ht="12.75">
      <c r="A49" s="7">
        <v>18</v>
      </c>
      <c s="7" t="s">
        <v>46</v>
      </c>
      <c s="7" t="s">
        <v>4061</v>
      </c>
      <c s="7" t="s">
        <v>4038</v>
      </c>
      <c s="7" t="s">
        <v>4064</v>
      </c>
      <c s="7" t="s">
        <v>130</v>
      </c>
      <c s="10">
        <v>5.5</v>
      </c>
      <c s="14"/>
      <c s="13">
        <f>ROUND((H49*G49),2)</f>
      </c>
      <c r="O49">
        <f>rekapitulace!H8</f>
      </c>
      <c>
        <f>O49/100*I49</f>
      </c>
    </row>
    <row r="50" spans="5:5" ht="63.75">
      <c r="E50" s="15" t="s">
        <v>4065</v>
      </c>
    </row>
    <row r="51" spans="5:5" ht="255">
      <c r="E51" s="15" t="s">
        <v>4066</v>
      </c>
    </row>
    <row r="52" spans="1:16" ht="12.75" customHeight="1">
      <c r="A52" s="16"/>
      <c s="16"/>
      <c s="16" t="s">
        <v>25</v>
      </c>
      <c s="16"/>
      <c s="16" t="s">
        <v>114</v>
      </c>
      <c s="16"/>
      <c s="16"/>
      <c s="16"/>
      <c s="16">
        <f>SUM(I12:I51)</f>
      </c>
      <c r="P52">
        <f>ROUND(SUM(P12:P51),2)</f>
      </c>
    </row>
    <row r="54" spans="1:16" ht="12.75" customHeight="1">
      <c r="A54" s="16"/>
      <c s="16"/>
      <c s="16"/>
      <c s="16"/>
      <c s="16" t="s">
        <v>105</v>
      </c>
      <c s="16"/>
      <c s="16"/>
      <c s="16"/>
      <c s="16">
        <f>+I52</f>
      </c>
      <c r="P54">
        <f>+P52</f>
      </c>
    </row>
    <row r="56" spans="1:9" ht="12.75" customHeight="1">
      <c r="A56" s="9" t="s">
        <v>106</v>
      </c>
      <c s="9"/>
      <c s="9"/>
      <c s="9"/>
      <c s="9"/>
      <c s="9"/>
      <c s="9"/>
      <c s="9"/>
      <c s="9"/>
    </row>
    <row r="57" spans="1:9" ht="12.75" customHeight="1">
      <c r="A57" s="9"/>
      <c s="9"/>
      <c s="9"/>
      <c s="9"/>
      <c s="9" t="s">
        <v>107</v>
      </c>
      <c s="9"/>
      <c s="9"/>
      <c s="9"/>
      <c s="9"/>
    </row>
    <row r="58" spans="1:16" ht="12.75" customHeight="1">
      <c r="A58" s="16"/>
      <c s="16"/>
      <c s="16"/>
      <c s="16"/>
      <c s="16" t="s">
        <v>108</v>
      </c>
      <c s="16"/>
      <c s="16"/>
      <c s="16"/>
      <c s="16">
        <v>0</v>
      </c>
      <c r="P58">
        <v>0</v>
      </c>
    </row>
    <row r="59" spans="1:9" ht="12.75" customHeight="1">
      <c r="A59" s="16"/>
      <c s="16"/>
      <c s="16"/>
      <c s="16"/>
      <c s="16" t="s">
        <v>109</v>
      </c>
      <c s="16"/>
      <c s="16"/>
      <c s="16"/>
      <c s="16"/>
    </row>
    <row r="60" spans="1:16" ht="12.75" customHeight="1">
      <c r="A60" s="16"/>
      <c s="16"/>
      <c s="16"/>
      <c s="16"/>
      <c s="16" t="s">
        <v>110</v>
      </c>
      <c s="16"/>
      <c s="16"/>
      <c s="16"/>
      <c s="16">
        <v>0</v>
      </c>
      <c r="P60">
        <v>0</v>
      </c>
    </row>
    <row r="61" spans="1:16" ht="12.75" customHeight="1">
      <c r="A61" s="16"/>
      <c s="16"/>
      <c s="16"/>
      <c s="16"/>
      <c s="16" t="s">
        <v>111</v>
      </c>
      <c s="16"/>
      <c s="16"/>
      <c s="16"/>
      <c s="16">
        <f>I58+I60</f>
      </c>
      <c r="P61">
        <f>P58+P60</f>
      </c>
    </row>
    <row r="63" spans="1:16" ht="12.75" customHeight="1">
      <c r="A63" s="16"/>
      <c s="16"/>
      <c s="16"/>
      <c s="16"/>
      <c s="16" t="s">
        <v>111</v>
      </c>
      <c s="16"/>
      <c s="16"/>
      <c s="16"/>
      <c s="16">
        <f>I54+I61</f>
      </c>
      <c r="P63">
        <f>P54+P61</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ntentType/>
  <cp:contentStatus/>
</cp:coreProperties>
</file>