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opecek" reservationPassword="0"/>
  <workbookPr/>
  <bookViews>
    <workbookView xWindow="240" yWindow="120" windowWidth="14940" windowHeight="9225" activeTab="0"/>
  </bookViews>
  <sheets>
    <sheet name="rekapitulace" sheetId="1" r:id="rId1"/>
    <sheet name="SO 001.1" sheetId="2" r:id="rId2"/>
    <sheet name="SO 001.2" sheetId="3" r:id="rId3"/>
    <sheet name="SO 001.3" sheetId="4" r:id="rId4"/>
    <sheet name="SO 001.4" sheetId="5" r:id="rId5"/>
    <sheet name="SO 001.5" sheetId="6" r:id="rId6"/>
    <sheet name="SO 001.6" sheetId="7" r:id="rId7"/>
    <sheet name="SO 001.7" sheetId="8" r:id="rId8"/>
    <sheet name="SO 001.8" sheetId="9" r:id="rId9"/>
    <sheet name="SO 001.9" sheetId="10" r:id="rId10"/>
    <sheet name="SO 101" sheetId="11" r:id="rId11"/>
    <sheet name="SO 102.1" sheetId="12" r:id="rId12"/>
    <sheet name="SO 102.2" sheetId="13" r:id="rId13"/>
    <sheet name="SO 103" sheetId="14" r:id="rId14"/>
    <sheet name="SO 104.1" sheetId="15" r:id="rId15"/>
    <sheet name="SO 104.2" sheetId="16" r:id="rId16"/>
    <sheet name="SO 104.3" sheetId="17" r:id="rId17"/>
    <sheet name="SO 104.4" sheetId="18" r:id="rId18"/>
    <sheet name="SO 105" sheetId="19" r:id="rId19"/>
    <sheet name="SO 106" sheetId="20" r:id="rId20"/>
    <sheet name="SO 107" sheetId="21" r:id="rId21"/>
    <sheet name="SO 108" sheetId="22" r:id="rId22"/>
    <sheet name="SO 109" sheetId="23" r:id="rId23"/>
    <sheet name="SO 110" sheetId="24" r:id="rId24"/>
    <sheet name="SO 111" sheetId="25" r:id="rId25"/>
    <sheet name="SO 111.ODST." sheetId="26" r:id="rId26"/>
    <sheet name="SO 180.1.1" sheetId="27" r:id="rId27"/>
    <sheet name="SO 180.1.2" sheetId="28" r:id="rId28"/>
    <sheet name="SO 180.1.3" sheetId="29" r:id="rId29"/>
    <sheet name="SO 180.1.4" sheetId="30" r:id="rId30"/>
    <sheet name="SO 180.1.5" sheetId="31" r:id="rId31"/>
    <sheet name="SO 180.1.6" sheetId="32" r:id="rId32"/>
    <sheet name="SO 180.1.7" sheetId="33" r:id="rId33"/>
    <sheet name="SO 180.1.8" sheetId="34" r:id="rId34"/>
    <sheet name="SO 180.1.9" sheetId="35" r:id="rId35"/>
    <sheet name="SO 190.1.a" sheetId="36" r:id="rId36"/>
    <sheet name="SO 190.1b" sheetId="37" r:id="rId37"/>
    <sheet name="SO 190.1c" sheetId="38" r:id="rId38"/>
    <sheet name="SO 190.1d" sheetId="39" r:id="rId39"/>
    <sheet name="SO 190.1e" sheetId="40" r:id="rId40"/>
    <sheet name="SO 190.1f" sheetId="41" r:id="rId41"/>
    <sheet name="SO 190.1g" sheetId="42" r:id="rId42"/>
    <sheet name="SO 190.1h" sheetId="43" r:id="rId43"/>
    <sheet name="SO 190.1i" sheetId="44" r:id="rId44"/>
    <sheet name="SO 201" sheetId="45" r:id="rId45"/>
    <sheet name="SO 202" sheetId="46" r:id="rId46"/>
    <sheet name="SO 204" sheetId="47" r:id="rId47"/>
    <sheet name="SO 205" sheetId="48" r:id="rId48"/>
    <sheet name="SO 206" sheetId="49" r:id="rId49"/>
    <sheet name="SO 207" sheetId="50" r:id="rId50"/>
    <sheet name="SO 208" sheetId="51" r:id="rId51"/>
    <sheet name="SO 251" sheetId="52" r:id="rId52"/>
    <sheet name="SO 252.1" sheetId="53" r:id="rId53"/>
    <sheet name="SO 252.2" sheetId="54" r:id="rId54"/>
    <sheet name="SO 301" sheetId="55" r:id="rId55"/>
    <sheet name="SO 302" sheetId="56" r:id="rId56"/>
    <sheet name="SO 321" sheetId="57" r:id="rId57"/>
    <sheet name="SO 322" sheetId="58" r:id="rId58"/>
    <sheet name="SO 331" sheetId="59" r:id="rId59"/>
    <sheet name="SO 341" sheetId="60" r:id="rId60"/>
    <sheet name="SO 342" sheetId="61" r:id="rId61"/>
    <sheet name="SO 361" sheetId="62" r:id="rId62"/>
    <sheet name="SO 362" sheetId="63" r:id="rId63"/>
    <sheet name="SO 364" sheetId="64" r:id="rId64"/>
    <sheet name="SO 371" sheetId="65" r:id="rId65"/>
    <sheet name="SO 372" sheetId="66" r:id="rId66"/>
    <sheet name="SO 413" sheetId="67" r:id="rId67"/>
    <sheet name="SO 415" sheetId="68" r:id="rId68"/>
    <sheet name="SO 430" sheetId="69" r:id="rId69"/>
    <sheet name="SO 431" sheetId="70" r:id="rId70"/>
    <sheet name="SO 433" sheetId="71" r:id="rId71"/>
    <sheet name="SO 441" sheetId="72" r:id="rId72"/>
    <sheet name="SO 442" sheetId="73" r:id="rId73"/>
    <sheet name="SO 467.1" sheetId="74" r:id="rId74"/>
    <sheet name="SO 468.1" sheetId="75" r:id="rId75"/>
    <sheet name="SO 490" sheetId="76" r:id="rId76"/>
    <sheet name="SO 510" sheetId="77" r:id="rId77"/>
    <sheet name="SO 511" sheetId="78" r:id="rId78"/>
    <sheet name="SO 512" sheetId="79" r:id="rId79"/>
    <sheet name="SO 520" sheetId="80" r:id="rId80"/>
    <sheet name="SO 521" sheetId="81" r:id="rId81"/>
    <sheet name="SO 541" sheetId="82" r:id="rId82"/>
    <sheet name="SO 651" sheetId="83" r:id="rId83"/>
    <sheet name="SO 652" sheetId="84" r:id="rId84"/>
    <sheet name="SO 653" sheetId="85" r:id="rId85"/>
    <sheet name="SO 654" sheetId="86" r:id="rId86"/>
    <sheet name="SO 655" sheetId="87" r:id="rId87"/>
    <sheet name="SO 656" sheetId="88" r:id="rId88"/>
    <sheet name="SO 657" sheetId="89" r:id="rId89"/>
    <sheet name="SO 671" sheetId="90" r:id="rId90"/>
    <sheet name="SO 672" sheetId="91" r:id="rId91"/>
    <sheet name="SO 673" sheetId="92" r:id="rId92"/>
    <sheet name="SO 674" sheetId="93" r:id="rId93"/>
    <sheet name="SO 675" sheetId="94" r:id="rId94"/>
    <sheet name="SO 801.1" sheetId="95" r:id="rId95"/>
  </sheets>
  <definedNames/>
  <calcPr/>
  <webPublishing/>
</workbook>
</file>

<file path=xl/sharedStrings.xml><?xml version="1.0" encoding="utf-8"?>
<sst xmlns="http://schemas.openxmlformats.org/spreadsheetml/2006/main" count="21069" uniqueCount="4065">
  <si>
    <t>Soupis objektů s DPH</t>
  </si>
  <si>
    <t>Stavba:17-134-01 - ROZVOJ CENTRÁLNÍ PRŮMYSLOVÉ ZÓNY A DOPRAVNÍ INFRASTRUKTURY</t>
  </si>
  <si>
    <t xml:space="preserve">Varianta:ZŘ - </t>
  </si>
  <si>
    <t>Odbytová cena:</t>
  </si>
  <si>
    <t>OC+DPH:</t>
  </si>
  <si>
    <t>Sazba 1</t>
  </si>
  <si>
    <t>Sazba 2</t>
  </si>
  <si>
    <t>Sazba 3</t>
  </si>
  <si>
    <t>Objekt</t>
  </si>
  <si>
    <t>Popis</t>
  </si>
  <si>
    <t>OC</t>
  </si>
  <si>
    <t>DPH</t>
  </si>
  <si>
    <t>OC+DPH</t>
  </si>
  <si>
    <t>Aspe</t>
  </si>
  <si>
    <t>Příloha k formuláři pro ocenění nabídky</t>
  </si>
  <si>
    <t>Stavba</t>
  </si>
  <si>
    <t>číslo a název SO</t>
  </si>
  <si>
    <t>číslo a název rozpočtu:</t>
  </si>
  <si>
    <t>17-134-01</t>
  </si>
  <si>
    <t>ROZVOJ CENTRÁLNÍ PRŮMYSLOVÉ ZÓNY A DOPRAVNÍ INFRASTRUKTURY</t>
  </si>
  <si>
    <t>SO 001</t>
  </si>
  <si>
    <t>Příprava staveniště</t>
  </si>
  <si>
    <t>SO 001.1</t>
  </si>
  <si>
    <t>Ostatní a vedlejší náklady</t>
  </si>
  <si>
    <t>Poř.
č.pol.</t>
  </si>
  <si>
    <t>1</t>
  </si>
  <si>
    <t>cenová
soustava</t>
  </si>
  <si>
    <t>Kód
položky</t>
  </si>
  <si>
    <t>Varianta
položky</t>
  </si>
  <si>
    <t>Název položky</t>
  </si>
  <si>
    <t>jednotka</t>
  </si>
  <si>
    <t>Počet
jednotek</t>
  </si>
  <si>
    <t>CENA</t>
  </si>
  <si>
    <t>jednotková</t>
  </si>
  <si>
    <t>celkem</t>
  </si>
  <si>
    <t>Sazba</t>
  </si>
  <si>
    <t>2</t>
  </si>
  <si>
    <t>3</t>
  </si>
  <si>
    <t>4</t>
  </si>
  <si>
    <t>5</t>
  </si>
  <si>
    <t>6</t>
  </si>
  <si>
    <t>7</t>
  </si>
  <si>
    <t>8</t>
  </si>
  <si>
    <t>9</t>
  </si>
  <si>
    <t>Všeobecné konstrukce a práce</t>
  </si>
  <si>
    <t>0</t>
  </si>
  <si>
    <t>2022_OTSKP</t>
  </si>
  <si>
    <t>02520</t>
  </si>
  <si>
    <t>ZKOUŠENÍ MATERIÁLŮ NEZÁVISLOU ZKUŠEBNOU
Provedení zkoušek dle vyhlášky č. 130/2019 Sb., resp. 541/2020 Sb.; o kritériích, při jejichž splnění je asfaltová směs vedlejším produktem nebo přestává být odpadem.</t>
  </si>
  <si>
    <t xml:space="preserve">KPL       </t>
  </si>
  <si>
    <t>1=1.000 [A]</t>
  </si>
  <si>
    <t>zahrnuje veškeré náklady spojené s objednatelem požadovanými zkouškami</t>
  </si>
  <si>
    <t>ZKOUŠENÍ MATERIÁLŮ NEZÁVISLOU ZKUŠEBNOU
Provádění zkoušek dle požadavku investora / TDS nad rámec KZP. Provizorní cena.</t>
  </si>
  <si>
    <t>02730</t>
  </si>
  <si>
    <t>POMOC PRÁCE ZŘÍZ NEBO ZAJIŠŤ OCHRANU INŽENÝRSKÝCH SÍTÍ
Vytyčení stávajících inženýrských sítí vč. výkopů sond pro ověření průběhu a hloubky uložení.
Kompletní provedení.</t>
  </si>
  <si>
    <t>zahrnuje veškeré náklady spojené s objednatelem požadovanými zařízeními</t>
  </si>
  <si>
    <t>POMOC PRÁCE ZŘÍZ NEBO ZAJIŠŤ OCHRANU INŽENÝRSKÝCH SÍTÍ
Ochranna inženýrských sítí, včetně sítí SŽ apod.
Kompletní dodávka.</t>
  </si>
  <si>
    <t>02811</t>
  </si>
  <si>
    <t/>
  </si>
  <si>
    <t>PRŮZKUMNÉ PRÁCE GEOTECHNICKÉ NA POVRCHU
Doplňující geologický průzkum v případě potřeby, provedení zkušebních úseků a polní zkoušky.
Položka bude čerpána se souhlasem TDS a objednatele.</t>
  </si>
  <si>
    <t>zahrnuje veškeré náklady spojené s objednatelem požadovanými pracemi</t>
  </si>
  <si>
    <t>02910</t>
  </si>
  <si>
    <t>OSTATNÍ POŽADAVKY - ZEMĚMĚŘIČSKÁ MĚŘENÍ
Zaměření skutečného provedení díla ke kolaudaci stavby. 3x tištěné paré + 1x CD</t>
  </si>
  <si>
    <t>zahrnuje veškeré náklady spojené s objednatelem požadovanými pracemi,
- pro stanovení orientační investorské ceny určete jednotkovou cenu jako 1% odhadované
ceny stavby</t>
  </si>
  <si>
    <t>02911</t>
  </si>
  <si>
    <t>R1</t>
  </si>
  <si>
    <t>OSTATNÍ POŽADAVKY - GEODETICKÉ ZAMĚŘENÍ
Veškerá zaměření nutná k realizaci díla (např. zaměření stavby před výstavbou, vytyčení stavby a obvodu staveniště apod.) a k uvedení stavby do užívání a řádnému předání dokončeného díla.</t>
  </si>
  <si>
    <t>R2</t>
  </si>
  <si>
    <t>OSTATNÍ POŽADAVKY - GEODETICKÉ ZAMĚŘENÍ
Zaměření vrstev pro určení kubatur (dle zaměření příčných řezů v PD) a pro určení kubatur konstrukčních vrstev a celkových plošných a délkových výměr.</t>
  </si>
  <si>
    <t>R3</t>
  </si>
  <si>
    <t>OSTATNÍ POŽADAVKY - GEODETICKÉ ZAMĚŘENÍ
Obnovení vytyčení vlastnických hranic.</t>
  </si>
  <si>
    <t>029113</t>
  </si>
  <si>
    <t>OSTATNÍ POŽADAVKY - GEODETICKÉ ZAMĚŘENÍ - CELKY
Prostorové měření koleje/í nad protlaky před zahájením, při provádění a po dokončení protlaků.</t>
  </si>
  <si>
    <t xml:space="preserve">KUS       </t>
  </si>
  <si>
    <t>02914</t>
  </si>
  <si>
    <t>OSTATNÍ POŽADAVKY - BOD ZÁKLADNÍ VYTYČOVACÍ SÍTĚ
Přeložka měřičských bodů základního bodového pole. Kompletní dodávka, včetně projendání.</t>
  </si>
  <si>
    <t>2=2.000 [A]</t>
  </si>
  <si>
    <t>oceněno jako celková částka ze samostatného soupisu prací jako nedílné součásti projektu základní vytyčovací sítě</t>
  </si>
  <si>
    <t>OSTATNÍ POŽADAVKY - BOD ZÁKLADNÍ VYTYČOVACÍ SÍTĚ
Oceněno jako celková částka dle Souhrnné geodetické dokumentace.</t>
  </si>
  <si>
    <t>02940</t>
  </si>
  <si>
    <t>OSTATNÍ POŽADAVKY - VYPRACOVÁNÍ DOKUMENTACE
Vypracování havarijního a povodňového plánu v potřebném počtu paré tiskem i digitálně. Kompletní provedení.</t>
  </si>
  <si>
    <t>02943</t>
  </si>
  <si>
    <t>OSTATNÍ POŽADAVKY - VYPRACOVÁNÍ RDS
Realizační dokumentace stavby ( tiskem 4x + 1x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Odsouhlasí správce stavby. Zadavatel poskytne zhotoviteli otevřený formát *.dwg/dgn.</t>
  </si>
  <si>
    <t>02944</t>
  </si>
  <si>
    <t>OSTAT POŽADAVKY - DOKUMENTACE SKUTEČ PROVEDENÍ V DIGIT FORMĚ
Dokumentace skutečného provedení stavby. Výkresy a související písemnosti zhotovené stavby potřebné pro evidenci pozemní komunikace. Výkresy odchylek a změn stavby oproti DSP, PDPS. Ověřené podpisem odpovědného zástupce zhotovitele a správce stavby - tiskem ve 4 vyhotoveních a 1 x na CD. Zadavatel poskytne zhotoviteli otevřený formát *.dwg/dgn.</t>
  </si>
  <si>
    <t>02945</t>
  </si>
  <si>
    <t>R</t>
  </si>
  <si>
    <t>OSTAT POŽADAVKY - GEOMETRICKÝ PLÁN
Vytyčení hranic pozemků, geometrický odděl. plán pro majetkoprávní vypořádání majetkových vztahů (12x tiskem).</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</si>
  <si>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</si>
  <si>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</si>
  <si>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
1 x měsíčně sada barevných fotografií v tištěné i elektronické formě. 3 x závěrečná fotodokumentace v albu s popisem v tištěné i elektronické podobě.</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</si>
  <si>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</si>
  <si>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</si>
  <si>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
Pasportizace objízdných tras ( pasport bude proveden před zřízením objízdných tras a po jejich ukončení )</t>
  </si>
  <si>
    <t>029511</t>
  </si>
  <si>
    <t>OSTATNÍ POŽADAVKY - POSUDKY A KONTROLY
Zjištění a zdokumentování stávajícího stavu zástavby a objektů před započetím stavebních prací, které mohou být dotčeny stavbou vč. fotodokumentace, projednání se správci sítí. Odevzdání v tištěné podobě.
Pasportizace nejbližších objektů ( budov )
( před stavbou, v průběhu stavby 1 x za měsíc a po stavbě )
- včetně provedení statického posudku budov
- pasportizace sousedních pozemků
- vše včetně vyhotovení fotodokumentace a videozáznamu, s potvrzením vlastníka
objektu</t>
  </si>
  <si>
    <t>02991</t>
  </si>
  <si>
    <t>A</t>
  </si>
  <si>
    <t xml:space="preserve">OSTATNÍ POŽADAVKY - INFORMAČNÍ TABULE
Zhotovitel je povinen v místě realizace stavby umístit 2 velkoplošné reklamní panely v obou směrech provozu, resp. viditelnou a dostatečně velkou stálou informační tabuli (rozměr min. 2,1 m výška x 1,0 m šířka). Na panelu musí být uveden název stavby, logo Královéhradeckého kraje, logo Ministerstva průmyslu a obchodu ČR. Panel musí být zachován po celou dobu realizace díla. Grafická podoba panelu bude v předstihu schválena objednatelem. Zhotovitel je také povinen před zahájením realizace stavby dle vzoru objednatele umístit pamětní desku s osazením na kamenném podstavci.
</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</si>
  <si>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</si>
  <si>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B</t>
  </si>
  <si>
    <t>OSTATNÍ POŽADAVKY - INFORMAČNÍ TABULE
Pamětní deska s osazením na kamenném podstavci po dokončení stavby dle vzoru objednatele.</t>
  </si>
  <si>
    <t>03100</t>
  </si>
  <si>
    <t>ZAŘÍZENÍ STAVENIŠTĚ - ZŘÍZENÍ, PROVOZ, DEMONTÁŽ
Montáž a demontáž zařízení staveniště, včetně prostorů pro objednatele. Položka obsahuje poplatky dočasných záborů během stavby - dle potřeb zhotovitele.
Kompletní provedení.
Zhotovitel vybuduje pro provoz objednatele na staveništi: 
- spojené buňky, tj. 1x „dvojbuňku“, pro provoz objednatele, TDS, koordinátora BOZP a AD – vybavenou barevnou multifunkční tiskárnou formát A3 (s kopírkou a scannerem); 
- sanitární buňku WC a spojené buňky, tj. 1x „trojbuňku“, se zabudovanou kuchyňskou linkou pro zasedací místnost;
- vybavení - elektřinou, vytápěním a chlazením (ne mobilní klimatizací), osvětlením, připojením k internetu, 2x pracovní stůl, 6x židli, min 1x skříň na výkresy (cca 1 x 2 m), 2x uzamykatelné skříně s policemi, 1x věšák na kabáty, odpadkový koš. V zasedací trojbuňce bude minimálně 1x stůl pro min. 12 osob, 16x židle, 1x věšák na kabáty, odpadkový koš. Dále zde bude umístěn dataprojektor s plátnem. Součástí vybavení kuchyňky v zasedací místnosti bude kávovar, rychlovarná konvice, lednice, mikrovlnná trouba, nádobí (min. hrnky, sklenice, malé a velké talíře, misky a lžíce, lžičky a příbory v počtu min. pro 12 osob), odpadkový koš. Všechny prostory budou ve formě stavební buňky, okna a dveře budou zajištěny uzamykatelnou bezpečnostní mříží.</t>
  </si>
  <si>
    <t>zahrnuje objednatelem povolené náklady na pořízení (event. pronájem), provozování, udržování a likvidaci zhotovitelova zařízení</t>
  </si>
  <si>
    <t>C e l k e m</t>
  </si>
  <si>
    <t>Ostatní ve výkazu nespecifikované práce</t>
  </si>
  <si>
    <t>Vícepráce</t>
  </si>
  <si>
    <t>Vícepráce celkem</t>
  </si>
  <si>
    <t>Méněpráce</t>
  </si>
  <si>
    <t>Méněpráce celkem</t>
  </si>
  <si>
    <t>Celkem</t>
  </si>
  <si>
    <t>SO 001.2</t>
  </si>
  <si>
    <t>Sejmutí ornice</t>
  </si>
  <si>
    <t>Zemní práce</t>
  </si>
  <si>
    <t>11020</t>
  </si>
  <si>
    <t>VŠEOBECNÉ VYKLIZENÍ ZEMĚDĚLSKÝCH PLOCH
Kompletní provedení včetně skládkovného apod.</t>
  </si>
  <si>
    <t xml:space="preserve">M2        </t>
  </si>
  <si>
    <t>112133+46518=158 651.000 [A]</t>
  </si>
  <si>
    <t>zahrnuje odstranění všech překážek pro uskutečnění stavby s výjimkou sejmutí ornice a podorničních vrstev</t>
  </si>
  <si>
    <t>11030</t>
  </si>
  <si>
    <t>VŠEOBECNÉ VYKLIZENÍ LESNÍCH PLOCH
Kompletní provedení včetně skládkovného apod.</t>
  </si>
  <si>
    <t>4654+1309=5 963.000 [A]</t>
  </si>
  <si>
    <t>zahrnuje odstranění všech překážek pro uskutečnění stavby s výjimkou mýcení křovin, kácení stromů, odstranění pařezů, odstranění lesní hrabanky</t>
  </si>
  <si>
    <t>11090</t>
  </si>
  <si>
    <t>VŠEOBECNÉ VYKLIZENÍ OSTATNÍCH PLOCH
Kompletní provedení včetně skládkovného apod.</t>
  </si>
  <si>
    <t>27139+18257=45 396.000 [A]</t>
  </si>
  <si>
    <t>zahrnuje odstranění všech překážek pro uskutečnění stavby</t>
  </si>
  <si>
    <t>12110</t>
  </si>
  <si>
    <t>SEJMUTÍ ORNICE NEBO LESNÍ PŮDY
Sejmutí ornice v místě stavby, odvoz na mezideponii.
Trvalý zábor - oblast mezi rozhraním SO / trvalého záboru. Položka bude čerpána pouze v případě nutnosti v minimální možné míře dle skutečnosti se souhlasem TDS a objednatele v prokazatelném množství.
Mocnosti dle pedologického průzkumu, v místech "bez ornice" započteno v odkopech SO.</t>
  </si>
  <si>
    <t xml:space="preserve">M3        </t>
  </si>
  <si>
    <t>Lesní půda v místě poldru: 0.15*0=0.000 [A]
Ornice tl.:
0.12: 248*0.12=29.760 [B]
0.15: 323*0.15=48.450 [C]
0.17: 516*0.17=87.720 [D]
0.18: 391*0.18=70.380 [E]
0,21: 450*0.21=94.500 [G]
0.22: 7952*0.22=1 749.440 [H]
0.25: 594*0.25=148.500 [I]
0.26: 54*0.26=14.040 [J]
0.27: 560*0.27=151.200 [K]
0.30: 461*0.3=138.300 [L]
0.31: 12691*0.31=3 934.210 [M]
0.32: 419*0.32=134.080 [N]
0.34: 922*0.34=313.480 [O]
0.40: 1918*0.4=767.200 [P]
0.46: 418*0.46=192.280 [Q]
Celkem: A+B+C+D+E+G+H+I+J+K+L+M+N+O+P+Q=7 873.540 [R]</t>
  </si>
  <si>
    <t>položka zahrnuje sejmutí ornice bez ohledu na tloušťku vrstvy a její vodorovnou dopravu nezahrnuje uložení na trvalou skládku</t>
  </si>
  <si>
    <t xml:space="preserve">SEJMUTÍ ORNICE NEBO LESNÍ PŮDY
Sejmutí ornice v místě stavby, odvoz na mezideponii.
Dočasné zábory. Položka bude čerpána pouze v minimální možné míře dle skutečnosti, se souhlasem TDS a objednatele v prokazatelném množství.
Mocnosti dle pedologického průzkumu, v místech "bez ornice" započteno v odkopech SO.
</t>
  </si>
  <si>
    <t>Lesní půda v místě poldru: 0.15*1204=180.600 [A]
Ornice tl.:
0.12: 570*0.12=68.400 [B]
0.15: 0*0.15=0.000 [C]
0.17: 106*0.17=18.020 [D]
0.18: 1314*0.18=236.520 [E]
0,21: 5792*0.21=1 216.320 [G]
0.22: 4718*0.22=1 037.960 [H]
0.25: 4229*0.25=1 057.250 [I]
0.26: 248*0.26=64.480 [J]
0.27: 2819*0.27=761.130 [K]
0.30: 2283*0.3=684.900 [L]
0.31: 19393*0.31=6 011.830 [M]
0.32: 229*0.32=73.280 [N]
0.34: 1052*0.34=357.680 [O]
0.40: 1318*0.4=527.200 [P]
0.46: 2033*0.46=935.180 [Q]
Celkem: A+B+C+D+E+G+H+I+J+K+L+M+N+O+P+Q=13 230.750 [R]</t>
  </si>
  <si>
    <t>121107</t>
  </si>
  <si>
    <t>SEJMUTÍ ORNICE NEBO LESNÍ PŮDY S ODVOZEM DO 16KM
Sejmutí ornice a odvoz přebytečné ornice na pozemky ZPF. Zhotovitel v ceně zohlední odvozové vzdálenosti - uložení na mezideponii a uložení na pozemky ZPF.</t>
  </si>
  <si>
    <t>Lesní půda v místě poldru: 0.15*352=52.800 [A]
Ornice tl.:
0.12: 1458*0.12=174.960 [B]
0.15: 1200*0.15=180.000 [C]
0.17: 466*0.17=79.220 [D]
0.18: 12313*0.18=2 216.340 [E]
0,21: 4468*0.21=938.280 [G]
0.22: 16692*0.22=3 672.240 [H]
0.25: 7837*0.25=1 959.250 [I]
0.26: 109*0.26=28.340 [J]
0.27: 221*0.27=59.670 [K]
0.30: 7521*0.3=2 256.300 [L]
0.31: 23515*0.31=7 289.650 [M]
0.32: 3387*0.32=1 083.840 [N]
0.34: 7863*0.34=2 673.420 [O]
0.40: 5306*0.4=2 122.400 [P]
0.46: 2991*0.46=1 375.860 [Q]
Celkem: A+B+C+D+E+G+H+I+J+K+L+M+N+O+P+Q=26 162.570 [R]</t>
  </si>
  <si>
    <t>12190</t>
  </si>
  <si>
    <t>PŘEVRSTVENÍ ORNICE
Předpoklad doby na mezideponii do 2 let.</t>
  </si>
  <si>
    <t>11378.411+7873.54+13230.75=32 482.701 [A]</t>
  </si>
  <si>
    <t>položka zahrnuje převrstvení ornice na skládce</t>
  </si>
  <si>
    <t>12573</t>
  </si>
  <si>
    <t>VYKOPÁVKY ZE ZEMNÍKŮ A SKLÁDEK TŘ. I
Viz položka 12110.2 a 12110.3.
Položka bude čerpána pouze v minimální možné míře dle skutečnosti, se souhlasem TDS a objednatele v prokazatelném množství.
Bez ohledu na vzdálenost v rámci stavby.</t>
  </si>
  <si>
    <t>7873.54+13230.75=21 104.290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</si>
  <si>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</si>
  <si>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</si>
  <si>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
Uložení na mezideponie.
Uložení na místo, viz položky 182211, 18222 a 18232 celé PD - tyto položky jsou součtem navazujících stavebních objektů (SO 100, SO 200 atd.). [A]
[B] SO 001.2 - položky 12110.2 a 12110.3.
V rámci mezideponie provedení všech předepsaných prací mimo položky vykázaných samostatně v soupisu prací (tj. převrstvení a ošetřování) apod.</t>
  </si>
  <si>
    <t>11378.411=11 378.411 [A]
7873.54+13230.75=21 104.290 [B]
Celkem: A+B=32 482.701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</si>
  <si>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</si>
  <si>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18230</t>
  </si>
  <si>
    <t>ROZPROSTŘENÍ ORNICE V ROVINĚ
Rozprostření ornice na polnosti ZPF.</t>
  </si>
  <si>
    <t>26162.57-11378.411=14 784.159 [A]</t>
  </si>
  <si>
    <t>položka zahrnuje:
nutné přemístění ornice z dočasných skládek vzdálených do 50m rozprostření ornice v předepsané tloušťce v rovině a ve svahu do 1:5</t>
  </si>
  <si>
    <t>ROZPROSTŘENÍ ORNICE V ROVINĚ
Uložení zpět na místo, viz položka 12110.2 a 12110.3.
Položka bude čerpána pouze v případě nutnosti v minimální možné míře dle skutečnosti se souhlasem TDS a objednatele v prokazatelném množství.</t>
  </si>
  <si>
    <t>18241</t>
  </si>
  <si>
    <t>ZALOŽENÍ TRÁVNÍKU RUČNÍM VÝSEVEM
Mimo samostatné SO, dle navazujících položek dočasného odstranění ornice.</t>
  </si>
  <si>
    <t>75225=75 225.000 [A]</t>
  </si>
  <si>
    <t>Zahrnuje dodání předepsané travní směsi, její výsev na ornici, zalévání, první pokosení, to vše
bez ohledu na sklon terénu</t>
  </si>
  <si>
    <t>18710</t>
  </si>
  <si>
    <t>OŠETŘENÍ ORNICE NA SKLÁDCE
Po dobu stavby, kompletní provedení.
Poníženo o již provedenou část archeologického průzkumu.</t>
  </si>
  <si>
    <t>11378.411+7873.54+13230.75=32 482.701 [A]
A-24290=8 192.701 [B]</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</si>
  <si>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</si>
  <si>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SO 001.3</t>
  </si>
  <si>
    <t>Likvidace drobných staveb a objektů na zájmovém území</t>
  </si>
  <si>
    <t>014102</t>
  </si>
  <si>
    <t>POPLATKY ZA SKLÁDKU
Beton a železobeton, kamenný obklad apod. Předpoklad 2500 kg/m3.
Položka bude čerpána na základě skutečnosti se souhlasem TDS.
Zhotovitel zohlední v ceně možnost využití materiálu v rámci stavby.
Předpokládaná hmotnost kan. šachty - 4 t.
Trouba DN 800 - 1.05t/m.</t>
  </si>
  <si>
    <t xml:space="preserve">T         </t>
  </si>
  <si>
    <t>Položka 96926: (30+200)*1.05=241.500 [A]
Položka 96688: 4*4=16.000 [B]
Celkem: A+B=257.500 [C]</t>
  </si>
  <si>
    <t>zahrnuje veškeré poplatky provozovateli skládky související s uložením odpadu na skládce.</t>
  </si>
  <si>
    <t>125733</t>
  </si>
  <si>
    <t>VYKOPÁVKY ZE ZEMNÍKŮ A SKLÁDEK TŘ. I, ODVOZ DO 3KM</t>
  </si>
  <si>
    <t>Zásyp trub: 230*(2-0.28)*1.4=553.840 [A]
Odstraňované šachty: 2.0*2.0*(2.2-0.28)*4=30.720 [B]
Nová šachta: 2.0*2.0*(2.2-0.28)-3.14*0.62*0.62*(2.2-0.28)=5.363 [C]
Celkem: A+B+C=589.923 [D]</t>
  </si>
  <si>
    <t>131733</t>
  </si>
  <si>
    <t>HLOUBENÍ JAM ZAPAŽ I NEPAŽ TŘ. I, ODVOZ DO 3KM
Hloubení jam pro odkopy šachet.</t>
  </si>
  <si>
    <t>Odstraňované šachty: 2.0*2.0*(2.2-0.28)*4-3.14*0.62*0.62*(2.2-0.28)*4=21.450 [A]
Nová šachta: 2.0*2.0*(2.2-0.28)=7.680 [B]
Celkem: A+B=29.130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</si>
  <si>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</si>
  <si>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132733</t>
  </si>
  <si>
    <t>HLOUBENÍ RÝH ŠÍŘ DO 2M PAŽ I NEPAŽ TŘ. I, ODVOZ DO 3KM
Hloubení rýhy pro odkop HOZ.
Předpoklad hloubky do 2,0 m, odečteno odhumusování - viz SO 001.2.</t>
  </si>
  <si>
    <t>230*(2-0.28)*1.4-3.14*230*0.465*0.465=397.682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</si>
  <si>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</si>
  <si>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SYPANINY DO NÁSYPŮ A NA SKLÁDKY BEZ ZHUTNĚNÍ
Uložení na mezideponii.</t>
  </si>
  <si>
    <t>131733: 29.13=29.130 [A]
132733: 397.682=397.682 [B]
Celkem: A+B=426.812 [C]</t>
  </si>
  <si>
    <t>17411</t>
  </si>
  <si>
    <t>ZÁSYP JAM A RÝH ZEMINOU SE ZHUTNĚNÍM</t>
  </si>
  <si>
    <t>125733: 589.923=589.923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</si>
  <si>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</si>
  <si>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</si>
  <si>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342314</t>
  </si>
  <si>
    <t>STĚNY A PŘÍČKY VÝPLŇ A ODDĚL Z PROST BETONU DO C25/30
Zátky výplně HOZ, včetně utěsnění spar.
Bude čerpáno dle skutečnosti dle průměru potrubí.
C25/30-XF3.</t>
  </si>
  <si>
    <t>2*0.3*3.14*0.4*0.4=0.301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</si>
  <si>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</si>
  <si>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</si>
  <si>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451312</t>
  </si>
  <si>
    <t>PODKLADNÍ A VÝPLŇOVÉ VRSTVY Z PROSTÉHO BETONU C12/15
C12/15-X0.</t>
  </si>
  <si>
    <t>4*2*2*0.1=1.600 [A]</t>
  </si>
  <si>
    <t>45169</t>
  </si>
  <si>
    <t>PODKL A VÝPLŇ VRSTVY ZE STABILIZOVANÉHO POPÍLKU
Výplň potrubí HOZ cementopopílkovou suspenzí - pod komunikací III/32118h.
Předpoklad délky cca 100 m
Bude čerpáno dle skutečnosti dle průměru potrubí.</t>
  </si>
  <si>
    <t>100*3.14*0.4*0.4=50.240 [A]</t>
  </si>
  <si>
    <t>Položka zahrnuje dodávku stabilizovaného popílku a jeho uložení se zhutněním, včetně mimostaveništní a vnitrostaveništní dopravy (rovněž přesuny)</t>
  </si>
  <si>
    <t>Potrubí</t>
  </si>
  <si>
    <t>89416</t>
  </si>
  <si>
    <t>ŠACHTY KANALIZAČ Z BETON DÍLCŮ NA POTRUBÍ DN DO 800MM
Zaslepení u pozemku 5675/1, resp. 5671.</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</si>
  <si>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</si>
  <si>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Ostatní konstrukce a práce</t>
  </si>
  <si>
    <t>966842</t>
  </si>
  <si>
    <t>ODSTRANĚNÍ OPLOCENÍ Z DRÁT PLETIVA
Odstranění oplocenky z dřevěných trámů a pletiva.
Kompletní položka, včetně skládkovného, skládky a uložení na skládku bez ohledu na vzdálenost.
Lesní školky drátěných plotů určených v rámci objektu k likvidaci je 149 m. Drátěný plot je realizován z dřevěných kůlů výšky cca 2 m a pletiva.</t>
  </si>
  <si>
    <t xml:space="preserve">M         </t>
  </si>
  <si>
    <t>149=149.000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</si>
  <si>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</si>
  <si>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96688</t>
  </si>
  <si>
    <t>VYBOURÁNÍ KANALIZAČ ŠACHET KOMPLETNÍCH
Kompletní odstranění šachet HOZ - předpoklad 4 ks.</t>
  </si>
  <si>
    <t>4=4.000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</si>
  <si>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</si>
  <si>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96926</t>
  </si>
  <si>
    <t>VYBOURÁNÍ POTRUBÍ DN DO 800MM KANALIZAČ
Vybourání potrubí HOZ, včetně odvozu na skládku bez ohledu na vzdálenost.</t>
  </si>
  <si>
    <t>30+200=230.000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</si>
  <si>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</si>
  <si>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001.4</t>
  </si>
  <si>
    <t>Kácení dřevin</t>
  </si>
  <si>
    <t>11120</t>
  </si>
  <si>
    <t>ODSTRANĚNÍ KŘOVIN
Odstranění křovin dle dendrologického průzkumu. Včetně likvidace kořenů a zpětného zásypu jam. Bez ohledu na vzdálenost.
Viz soupis mimolesní zeleně a technická zpráva.
Položka bude čerpána dle skutečnosti.
Poníženo o již provedenou část archeologického průzkumu.</t>
  </si>
  <si>
    <t>Mimolesní zeleň: 4130=4 130.000 [A]
Lesní zeleň: 3390=3 390.000 [B]
Celkem: A+B=7 520.000 [C]
C-2727=4 793.000 [D]</t>
  </si>
  <si>
    <t>odstranění křovin a stromů do průměru 100 mm doprava dřevin bez ohledu na vzdálenost
spálení na hromadách nebo štěpkování</t>
  </si>
  <si>
    <t>11201</t>
  </si>
  <si>
    <t>KÁCENÍ STROMŮ D KMENE DO 0,5M S ODSTRANĚNÍM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
Poníženo o již provedenou část archeologického průzkumu.</t>
  </si>
  <si>
    <t>Mimolesní zeleň: 152=152.000 [A]
Lesní zeleň: 1786=1 786.000 [B]
Celkem: A+B=1 938.000 [C]
C-8=1 930.000 [D]</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</si>
  <si>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</si>
  <si>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</si>
  <si>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
Poníženo o již provedenou část archeologického průzkumu.</t>
  </si>
  <si>
    <t>Mimolesní zeleň: 7=7.000 [A]
Lesní zeleň: 57=57.000 [B]
Celkem: A+B=64.000 [C]
C-13=51.000 [D]</t>
  </si>
  <si>
    <t>11203</t>
  </si>
  <si>
    <t>KÁCENÍ STROMŮ D KMENE PŘES 0,9M S ODSTRAN PAŘEZŮ
Odstranění vzrostlých dřevin. Kompletní položka včetně dopravy, uložení na skládku, skládkovného apod.
Položka obsahuje vytrhání pařezů, vykopání pařezů nebo frézování pařezů. Vč. zásypu jam po pařezech včetně zhutnění, ohumusování a kompletních zemních prací (úprava svahových těles apod.).
Položka bude čerpána dle skutečnosti.</t>
  </si>
  <si>
    <t>Lesní zeleň: 57=57.000 [B]</t>
  </si>
  <si>
    <t>11221</t>
  </si>
  <si>
    <t>ODSTRANĚNÍ PAŘEZŮ D DO 0,5M
Odstranění pařezů lesních porostů - navýšení dle technické zprávy. Kompletní položka včetně dopravy, uložení na skládku, skládkovného apod.
Položka bude čerpána dle skutečnosti.</t>
  </si>
  <si>
    <t>170=170.000 [A]</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</si>
  <si>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</si>
  <si>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SO 001.5</t>
  </si>
  <si>
    <t>Ochrana FVE</t>
  </si>
  <si>
    <t>POMOC PRÁCE ZŘÍZ NEBO ZAJIŠŤ OCHRANU INŽENÝRSKÝCH SÍTÍ
Zvýšené požadavky na kropení v místě FVE pro zajištění minimalizace prašnosti v blízkém okolí.
Kompletní provedení.</t>
  </si>
  <si>
    <t>Základy</t>
  </si>
  <si>
    <t>21461</t>
  </si>
  <si>
    <t>SEPARAČNÍ GEOTEXTILIE
Ochrana FVE separačními geotextíliemi pro omezení prašnosti FVE. Položka včetně upevnění na oplocení, odstranění, uložení na skládku, skládkovného apod. Kompletní provedení.</t>
  </si>
  <si>
    <t>580*2=1 160.000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</si>
  <si>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</si>
  <si>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SO 001.6</t>
  </si>
  <si>
    <t>Uložení chrániček</t>
  </si>
  <si>
    <t>POPLATKY ZA SKLÁDKU
Přebytečná zemina / hornina. Uložení na řízenou skládku – bez ohledu na vzdálenost. Předpoklad 2000 kg/m3. Položka bude čerpána na základě skutečnosti.</t>
  </si>
  <si>
    <t>84.672*2=169.344 [A]</t>
  </si>
  <si>
    <t>SKL</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</si>
  <si>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t>
  </si>
  <si>
    <t>84.672=84.672 [A]</t>
  </si>
  <si>
    <t>SO 101 - km 0,420: (1.5-0.36)*1.3*46=68.172 [A]
SO 107 - km 0,264: (2.0-0.36)*1.3*33=70.356 [B]
SO 109 - km 0,020: (2.0-0.36)*1.3*26=55.432 [C]
SO 107 - km 0,048: (1.5-0.36)*1.3*44=65.208 [D]
SO 109 - km 0,043 B: (1.5-0.36)*2.0*11=25.080 [E]
SO 111 - km 0,027: (1.5-0.36)*1.3*15=22.230 [F]
Celkem: A+B+C+D+E+F=306.478 [G]</t>
  </si>
  <si>
    <t>12843</t>
  </si>
  <si>
    <t>PŘEDRCENÍ VÝKOPKU TŘ. II</t>
  </si>
  <si>
    <t>SO 107 - km 0,264: 2.0*1.3*33*1/2=42.900 [A]
SO 109 - km 0,020: 2.0*1.3*26=67.600 [B]
SO 109 - km 0,043 B: 1.5*2.0*11*1/2=16.500 [C]
SO 111 - km 0,027: (1.5)*1.3*15=29.250 [D]
Celkem: A+B+C+D=156.250 [E]</t>
  </si>
  <si>
    <t>položka nezahrnuje žádnou manipulaci s výkopkem (nakládání, doprava)</t>
  </si>
  <si>
    <t>12893</t>
  </si>
  <si>
    <t>PŘEDRCENÍ VÝKOPKU TŘ. III</t>
  </si>
  <si>
    <t>SO 101 - km 0,420: 89.7=89.700 [A]
SO 107 0,264: 2.0*1.3*33*1/2=42.900 [B]
Celkem: A+B=132.600 [C]</t>
  </si>
  <si>
    <t>132732</t>
  </si>
  <si>
    <t>HLOUBENÍ RÝH ŠÍŘ DO 2M PAŽ I NEPAŽ TŘ. I, ODVOZ DO 2KM</t>
  </si>
  <si>
    <t>SO 107 - km 0,048: 1.5*1.3*44=85.800 [A]
SO 109 - km 0,043 B: 1.5*2.0*11*1/2=16.500 [B]
Celkem: A+B=102.300 [C]</t>
  </si>
  <si>
    <t>132832</t>
  </si>
  <si>
    <t>HLOUBENÍ RÝH ŠÍŘ DO 2M PAŽ I NEPAŽ TŘ. II, ODVOZ DO 2KM</t>
  </si>
  <si>
    <t>SO 107 - km 0,264: 2.0*1.3*33*1/2=42.900 [A]
SO 109 - km 0,020: 2.0*1.3*26=67.600 [B]
SO 109 - km 0,043 B: 1.5*2.0*11*1/2=16.500 [C]
SO 111 - km 0,027: 1.5*1.3*15=29.250 [D]
Celkem: A+B+C+D=156.250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</si>
  <si>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</si>
  <si>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132932</t>
  </si>
  <si>
    <t>HLOUBENÍ RÝH ŠÍŘ DO 2M PAŽ I NEPAŽ TŘ. III, ODVOZ DO 2KM</t>
  </si>
  <si>
    <t>SO 101 - km 0,420: 1.5*1.3*46=89.700 [A]
SO 107 - km 0,264: 2.0*1.3*33*1/2=42.900 [B]
Celkem: A+B=132.600 [C]</t>
  </si>
  <si>
    <t>ULOŽENÍ SYPANINY DO NÁSYPŮ A NA SKLÁDKY BEZ ZHUTNĚNÍ
Uložení přebytků zemin / hornin na řízenou skládku, bez ohledu na vzdálenost.
Položka bude čerpána na základě skutečnosti.</t>
  </si>
  <si>
    <t>17581</t>
  </si>
  <si>
    <t>OBSYP POTRUBÍ A OBJEKTŮ Z NAKUPOVANÝCH MATERIÁLŮ</t>
  </si>
  <si>
    <t>SO 101 - km 0,420: 1.3*0.36*46-3*3.14*0.08*0.08*46=18.755 [A]
SO 107 - km 0,264: 1.3*0.36*33-3*3.14*0.08*0.08*33=13.454 [B]
SO 109 - km 0,020: 1.3*0.36*26-3*3.14*0.08*0.08*26=10.601 [C]
SO 107 - km 0,048: 1.3*0.36*44-3*3.14*0.08*0.08*44=17.939 [D]
SO 109 - km 0,043 B: 2*0.36*11-5*3.14*0.08*0.08*11=6.815 [E]
SO 111 - km 0,027: 1.3*0.36*15-3*3.14*0.08*0.08*15=6.116 [F]
Celkem: A+B+C+D+E+F=73.680 [G]</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</si>
  <si>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</si>
  <si>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</si>
  <si>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702313</t>
  </si>
  <si>
    <t>ZAKRYTÍ KABELŮ VÝSTRAŽNOU FÓLIÍ ŠÍŘKY PŘES 40 CM</t>
  </si>
  <si>
    <t>SO 101 - km 0,420: 46=46.000 [A]
SO 107 - km 0,264: 33=33.000 [B]
SO 109 - km 0,020: 26=26.000 [C]
SO 107 - km 0,048: 44=44.000 [D]
SO 109 - km 0,043 B: 11=11.000 [E]
SO 111 - km 0,027: 15=15.000 [F]
Celkem: A+B+C+D+E+F=175.000 [G]</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</si>
  <si>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</si>
  <si>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87734</t>
  </si>
  <si>
    <t>CHRÁNIČKY PŮLENÉ Z TRUB PLAST DN DO 200MM</t>
  </si>
  <si>
    <t>SO 101 - km 0,420: 3*46=138.000 [A]
SO 107 - km 0,264: 3*33=99.000 [B]
SO 109 - km 0,020: 3*26=78.000 [C]
SO 107 - km 0,048: 3*44=132.000 [D]
SO 109 - km 0,043 B: 5*11=55.000 [E]
SO 111 - km 0,027: 3*15=45.000 [F]
Celkem: A+B+C+D+E+F=547.000 [G]</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</si>
  <si>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</si>
  <si>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SO 001.7</t>
  </si>
  <si>
    <t>Odstranění potrubí VTL</t>
  </si>
  <si>
    <t>VYKOPÁVKY ZE ZEMNÍKŮ A SKLÁDEK TŘ. I
Bude čerpáno dle skutečnosti, bez ohledu na vzdálenost.
Předpoklad manipulace s materiálem v místě stavby.</t>
  </si>
  <si>
    <t>1545=1 545.000 [A]</t>
  </si>
  <si>
    <t>13273</t>
  </si>
  <si>
    <t>HLOUBENÍ RÝH ŠÍŘ DO 2M PAŽ I NEPAŽ TŘ. I
Hloubení potrubí DN 150, vzhledem k předpokládané stávající hloubce uložení u uložení v minulosti předpokládána rýha třídy I. 
Bude čerpáno dle skutečnosti, bez ohledu na vzdálenost.
Zpětný zásyp místním materiálem.
Položka bude čerpána dle skutečnosti.</t>
  </si>
  <si>
    <t>Průmyslová zóna: (780+85)*1.5*1=1 297.500 [A]
SO 102.1: 165*1.5*1=247.500 [B]
Celkem: A+B=1 545.000 [C]</t>
  </si>
  <si>
    <t>ZÁSYP JAM A RÝH ZEMINOU SE ZHUTNĚNÍM
Zpětný zásyp místním materiálem po odkopání potrubí VTL.
Bude čerpáno dle skutečnosti, bez ohledu na vzdálenost.</t>
  </si>
  <si>
    <t>969333</t>
  </si>
  <si>
    <t xml:space="preserve">VYBOURÁNÍ POTRUBÍ DN DO 150MM PLYNOVÝCH
Kompletní odstranění potrubí včetně všech prvků, kompletní provedení prací včetně všech navazujících činností.
Položka včetně odvozu a uložení na skládku (bez ohledu na vzdálenost) a skládkovného - předpoklad ocelové trouby DN 150. Po vypuštění plynu v rámci přeložek SO 500.
</t>
  </si>
  <si>
    <t>1030=1 030.000 [A]</t>
  </si>
  <si>
    <t>SO 001.8</t>
  </si>
  <si>
    <t>Náklady na výluky</t>
  </si>
  <si>
    <t>027211</t>
  </si>
  <si>
    <t>POM PRÁCE ZAJIŠŤ REGUL DOPRAVY - VÝLUKY NA NEELEKTRIF TRATI
Kompletní náklady na výluky na železniční tratí, vč. projednání, náhrad, zajištění náhradní dopravy apod. dle harmonogramu zhotovitele.
Kompletní práce. Provizorní cena 2 871 500 Kč bez DPH.</t>
  </si>
  <si>
    <t>zahrnuje veškeré náklady pro ČD spojené s objednatelem požadovaným omezením provozu na železnici</t>
  </si>
  <si>
    <t>SO 001.9</t>
  </si>
  <si>
    <t>Archeologické průzkumy</t>
  </si>
  <si>
    <t>02821</t>
  </si>
  <si>
    <t>PRŮZKUMNÉ PRÁCE ARCHEOLOGICKÉ NA POVRCHU
Podrobný archeologický průzkum v případě potřeby.
Položka bude čerpána na základě skutečnosti a se souhlasem TDS a objednatele.
Provizorní cena - 10,0 mil. Kč.</t>
  </si>
  <si>
    <t>PRŮZKUMNÉ PRÁCE ARCHEOLOGICKÉ NA POVRCHU
Průzkum ornice prováděný sběrem za pomoci detektoru kovu před zahájením stavby. Provizorní cena - 250 000 Kč bez DPH.</t>
  </si>
  <si>
    <t>PRŮZKUMNÉ PRÁCE ARCHEOLOGICKÉ NA POVRCHU
Archeologický dohled. Provizorní cena - 100 000 Kč bez DPH.</t>
  </si>
  <si>
    <t>SO 101</t>
  </si>
  <si>
    <t>Přístupová komunikace východ</t>
  </si>
  <si>
    <t>POPLATKY ZA SKLÁDKU
Nestmelené kryty, podkladní a ochranné vrstvy komunikace apod. předpoklad 2100 kg/m3</t>
  </si>
  <si>
    <t>Položka 113328: 265.434*2.1=557.411 [A]</t>
  </si>
  <si>
    <t>POPLATKY ZA SKLÁDKU
Beton a železobeton, kamenný obklad apod. Předpoklad 2500 kg/m3.
Položka bude čerpána na základě skutečnosti se souhlasem TDS.
Zhotovitel zohlední v ceně možnost využití materiálu v rámci stavby.</t>
  </si>
  <si>
    <t>96615: 0.4*2.5=1.000 [A]</t>
  </si>
  <si>
    <t>POPLATKY ZA SKLÁDKU
Přebytečná zemina / hornina. Uložení na řízenou skládku – bez ohledu na vzdálenost. Předpoklad 2000 kg/m3. Položka bude čerpána na základě skutečnosti.
Odečteny nedostatky materiálu pro zpětné využití v rámci SO 100.</t>
  </si>
  <si>
    <t>13875.089*2=27 750.178 [A]</t>
  </si>
  <si>
    <t>11332</t>
  </si>
  <si>
    <t>ODSTRANĚNÍ PODKLADŮ ZPEVNĚNÝCH PLOCH Z KAMENIVA NESTMELENÉHO
Odstranění konstrukce nezpevněné polní cesty. 
Asfaltová souvrství u FVE - viz SO 106 (nejsou součástí SO 101).
Naložení, odvoz a uložení. Položka včetně odvozu bez ohledu na vzdálenost a uložení na skládku (skládka bude zvolena zhotovitelem).
Plocha odměřena digitálně.
Koeficient 1.3 vyjadřuje přesahy vrstev.
Předpoklad mocnosti dle PN 609 - 0,41 m.</t>
  </si>
  <si>
    <t>498*0.41*1.3=265.434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</si>
  <si>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</si>
  <si>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113763</t>
  </si>
  <si>
    <t>FRÉZOVÁNÍ DRÁŽKY PRŮŘEZU DO 300MM2 V ASFALTOVÉ VOZOVCE
Řezání asfaltových krytů podél obrubníků a CURB-kingů. Drážka min. 25x12 mm dle VL 2 212.05 08.07 (navrhováno 25x12 mm).
Položka včetně odvozu bez ohledu na vzdálenost, uložení na skládku a skládkovného.
Položka 917224.2 ponížena o srpovité krajnice (těsnění podél KO).</t>
  </si>
  <si>
    <t>Položka 91726: 244=244.000 [A]
Položka 917425: 181=181.000 [B]
Položka 917224.2: 1141=1 141.000 [C]
Položka 93531: 34.5=34.500 [D]
Celkem: A+B+C+D=1 600.500 [E]</t>
  </si>
  <si>
    <t>Položka zahrnuje veškerou manipulaci s vybouranou sutí a s vybouranými hmotami vč. uložení na skládku.</t>
  </si>
  <si>
    <t>12373PAR</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</si>
  <si>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t>
  </si>
  <si>
    <t>Bilance prací: 22688=22 688.000 [A]
Odečet polní cesty (113328): -204.18=- 204.180 [B]
Celkem: A+B=22 483.820 [C]</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</si>
  <si>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</si>
  <si>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t>
  </si>
  <si>
    <t>AZ ŠD+ hubený beton: 31=31.000 [A]
AZ zlepšení: 1925=1 925.000 [B]
AZ sjezd km 0,147: 55*1.2*0.5=33.000 [C]
Celkem: A+B+C=1 989.000 [D]</t>
  </si>
  <si>
    <t>12383PAR</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</si>
  <si>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t>
  </si>
  <si>
    <t>13186=13 186.000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</si>
  <si>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</si>
  <si>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Kompletní položka, včetně začištění např. předsplitovým odstřelem, dolamováním apod.
Hodnota viz bilance prací.
Zemina podmínečně vhodná, hornina vhodná dle IGP.</t>
  </si>
  <si>
    <t>AZ ŠD+beton: 447=447.000 [A]
AZ zlepšení: 1139=1 139.000 [B]
Sjezd km 0,980: 77*1.2*0.5=46.200 [C]
Celkem: A+B+C=1 632.200 [D]</t>
  </si>
  <si>
    <t>12393PAR</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</si>
  <si>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Položka bude čerpána dle skutečnosti.
Hodnota viz bilance prací - včetně příkopů, pod. drenáží apod.
Hornina vhodná dle IGP.</t>
  </si>
  <si>
    <t>12794=12 794.000 [A]</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</si>
  <si>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Výkop pro aktivní zónu.
Položka bude čerpána dle skutečnosti.
Hodnota viz bilance prací.
Hornina vhodná dle IGP.</t>
  </si>
  <si>
    <t>738=738.000 [A]</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</si>
  <si>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t>
  </si>
  <si>
    <t>9233=9 233.000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</si>
  <si>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</si>
  <si>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VYKOPÁVKY ZE ZEMNÍKŮ A SKLÁDEK TŘ. I
Přesuny zeminy a horniny v rámci stavby pro zlepšení, parametry dle ČSN 73 6133.
Naložení a odvoz na požadované místo, včetně složení - kompletní provedení.
Položka bez ohledu na vzdálenost.
Aktivní zóna, položka bude čerpána dle skutečnosti.
Materiál čerpán z materiálu v rámci stavby.
Viz bilance prací.</t>
  </si>
  <si>
    <t>Hlavní trasa: 1925+1139+1471=4 535.000 [A]
Sjezd km 0,147: 55*1.2*0.5=33.000 [B]
Sjezd km 0,980: 77*1.2*0.5=46.200 [C]
ORL: 465*1.2*0.5=279.000 [D]
TS: 48*1.2*0.5=28.800 [E]
Celkem: A+B+C+D+E=4 922.000 [F]</t>
  </si>
  <si>
    <t>VYKOPÁVKY ZE ZEMNÍKŮ A SKLÁDEK TŘ. I
Zásypy zemin v rámci stavby, využití lokálního materiálu.
Položka bez ohledu na vzdálenost.</t>
  </si>
  <si>
    <t>17411.1: 15.675=15.675 [A]
17411.2: 3.952=3.952 [B]
17411.3: 1172.618=1 172.618 [C]
17411.4: 683.876=683.876 [D]
Celkem: A+B+C+D=1 876.121 [E]</t>
  </si>
  <si>
    <t>VYKOPÁVKY ZE ZEMNÍKŮ A SKLÁDEK TŘ. I
Ornice v rámci stavby.
Viz 18221, 18232.2, 18222 a 18232.1 a 18232.2.</t>
  </si>
  <si>
    <t>(8194.01+11999)*0.15+4659*1.15*0.1=3 564.737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</si>
  <si>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
Odečteny nedostatky materiálu pro zpětné využití v rámci SO 100.</t>
  </si>
  <si>
    <t>13875.089=13 875.089 [A]</t>
  </si>
  <si>
    <t>PŘEDRCENÍ VÝKOPKU TŘ. 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</si>
  <si>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12383PAR.1: 13186=13 186.000 [A]
13183PAR1: 378=378.000 [B]
13183PAR2: 24=24.000 [C]
13183PAR.3: 32=32.000 [D]
132833.1: 130.2=130.200 [E]
132833.2: 462.9=462.900 [F]
Celkem: A+B+C+D+E+F=14 213.100 [G]</t>
  </si>
  <si>
    <t>PŘEDRCENÍ VÝKOPKU TŘ. II
Předrcení výkopu / výlomu pro odvoz na skládku, pro zpětné využití v rámci stavby apod.
Předrcení do požadovaných parametrů pro AZ apod.
Položka bude čerpána dle skutečnosti.
Položka včetně naložení a prácí před uložením mezideponie, včetně dopravy apod. Kompletní dodávka.</t>
  </si>
  <si>
    <t>12383PAR.2: 1632.2=1 632.200 [A]</t>
  </si>
  <si>
    <t>PŘEDRCENÍ VÝKOPKU TŘ. III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</si>
  <si>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12393PAR.1: 12794=12 794.000 [A]
13193PAR.1: 327.6=327.600 [B]
13193PAR.2: 9=9.000 [C]
132933.1: 121.8=121.800 [D]
132933.2: 462.9=462.900 [E]
132933.3: 3.42=3.420 [F]
Celkem: A+B+C+D+E+F=13 718.720 [G]</t>
  </si>
  <si>
    <t>PŘEDRCENÍ VÝKOPKU TŘ. III
Předrcení výkopu / výlomu pro odvoz na skládku, pro zpětné využití v rámci stavby apod.
Předrcení do požadovaných parametrů pro AZ.
Položka bude čerpána dle skutečnosti.
Položka včetně naložení a prácí před uložením mezideponie, včetně dopravy apod. Kompletní dodávka.</t>
  </si>
  <si>
    <t>12393PAR.3: 738=738.000 [A]</t>
  </si>
  <si>
    <t>13173PAR</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</si>
  <si>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Koeficient 1,5 zohledňuje svahování jámy.
Zemina podmínečně vhodná dle IGP.</t>
  </si>
  <si>
    <t>5*(2.4*2.8*2.5)*1.5=126.000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</si>
  <si>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</si>
  <si>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dle rozměru ORL.
Odkop pro ORL, včetně pažení.
Koeficient 1,5 zohledňuje svahování jámy.
Zemina podmínečně vhodná dle IGP.</t>
  </si>
  <si>
    <t>2*(3.0*2.0*2.5)*1.5=45.000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</si>
  <si>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Koeficient 1,5 zohledňuje svahování jámy.
Zemina podmínečně vhodná dle IGP.</t>
  </si>
  <si>
    <t>9*(1*1*1)*1.5=13.500 [A]</t>
  </si>
  <si>
    <t>13183PAR</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</si>
  <si>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Kompletní položka, včetně začištění, dolamování apod.
Koeficient 1,5 zohledňuje svahování jámy.
Zemina podmínečně vhodná dle IGP.</t>
  </si>
  <si>
    <t>15*(2.4*2.8*2.5)*1.5=378.000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</si>
  <si>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</si>
  <si>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Koeficient 1,5 zohledňuje svahování jámy.
Zemina podmínečně vhodná dle IGP.</t>
  </si>
  <si>
    <t>16*(1*1*1)*1.5=24.000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</si>
  <si>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kanalizační šachty.
Kompletní položka, včetně začištění, dolamování apod.
Koeficient 1,5 zohledňuje svahování jámy.
Zemina podmínečně vhodná dle IGP.</t>
  </si>
  <si>
    <t>2*2*2*4=32.000 [A]</t>
  </si>
  <si>
    <t>13193PAR</t>
  </si>
  <si>
    <t>HLOUBENÍ JAM ZAPAŽ I NEPAŽ TŘ III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horské vpusti, včetně pažení.
Kompletní položka, včetně začištění, dolamování apod.
Koeficient 1,5 zohledňuje svahování jámy.
Zemina podmínečně vhodná dle IGP.</t>
  </si>
  <si>
    <t>13*(2.4*2.8*2.5)*1.5=327.600 [A]</t>
  </si>
  <si>
    <t>HLOUBENÍ JAM ZAPAŽ I NEPAŽ TŘ III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Koeficient 1,5 zohledňuje svahování jámy.
Zemina podmínečně vhodná dle IGP.</t>
  </si>
  <si>
    <t>6*(1*1*1)*1.5=9.000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</si>
  <si>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Položka bude čerpána dle skutečnosti, položka včetně pažení.
Zemina podmínečně vhodná dle IGP.
Délka odměřena digitálně z koordinační situace.</t>
  </si>
  <si>
    <t>56*1*1.4=78.400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</si>
  <si>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</si>
  <si>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Odkop pro palisádu.
Položka bude čerpána dle skutečnosti, položka včetně pažení.
Zemina podmínečně vhodná dle IGP.
Délka odměřena digitálně z koordinační situace.</t>
  </si>
  <si>
    <t>7.6*1*2=15.200 [A]</t>
  </si>
  <si>
    <t>132833</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</si>
  <si>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Kompletní položka, včetně začištění, dolamování apod.
Položka bude čerpána dle skutečnosti, položka včetně pažení.
Zemina podmínečně vhodná, hornina vhodná dle IGP.
Délka odměřena digitálně z koordinační situace.</t>
  </si>
  <si>
    <t>93*1*1.4=130.200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</si>
  <si>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</si>
  <si>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kanalizace DN 300.
Položka bude čerpána dle skutečnosti, položka včetně pažení.
Zemina podmínečně vhodná, hornina vhodná dle IGP.
Délka odměřena digitálně z koordinační situace.
Předpoklad 50 % II. třídy těžitelnosti, 50 % III. třídy těžitelnosti</t>
  </si>
  <si>
    <t>Š18-Š25: 180*1*4.0=720.000 [A]
Š14-Š18: 39*1*3.2=124.800 [B]
SO 322: 27*3=81.000 [C]
Celkem: A+B+C=925.800 [D]
D*0.5=462.900 [E]</t>
  </si>
  <si>
    <t>132933</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</si>
  <si>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Přípojky horských vpustí.
Kompletní položka, včetně začištění, dolamování apod.
Položka bude čerpána dle skutečnosti, položka včetně pažení.
Hornina vhodná dle IGP.
Délka odměřena digitálně z koordinační situace.</t>
  </si>
  <si>
    <t>87*1*1.4=121.800 [A]</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</si>
  <si>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kanalizace DN 300.
Položka bude čerpána dle skutečnosti, položka včetně pažení.
Hornina vhodná dle IGP.
Délka odměřena digitálně z koordinační situace.
Předpoklad 50 % II. třídy těžitelnosti, 50 % III. třídy těžitelnosti</t>
  </si>
  <si>
    <t>HLOUBENÍ RÝH ŠÍŘ DO 2M PAŽ I NEPAŽ TŘ. III, ODVOZ DO 3KM
Položka s odvozem na mezideponii pro možnost dalšího využití v rámci stavby (v případě alternativního umístění mezideponie položka bez ohledu na vzdálenost), popřípadě na řízenou skládku, nebo na místo určené objednatelem.
Prahy skluzů.
Položka bude čerpána dle skutečnosti, položka včetně pažení.
Hornina vhodná dle IGP.</t>
  </si>
  <si>
    <t>3*(1.2*0.4*0.95)=1.368 [A]
3*(1.8*0.4*0.95)=2.052 [B]
Celkem: A+B=3.420 [C]</t>
  </si>
  <si>
    <t>17110</t>
  </si>
  <si>
    <t>ULOŽENÍ SYPANINY DO NÁSYPŮ SE ZHUTNĚNÍM
Uložení na mezideponie (po předrcení v případ třídy II a III těžitelnosti) v rámci stavby,
Položka bez ohledu na vzdálenost.
Položka bude čerpána dle skutečnosti.</t>
  </si>
  <si>
    <t>12373PAR.1: 22483.82=22 483.820 [A]
12383PAR.1: 13186=13 186.000 [B]
12393PAR.1: 12794=12 794.000 [C]
12373PAR.2: 1989=1 989.000 [D]
12383PAR.2: 1632.2=1 632.200 [E]
12393PAR.2: 738=738.000 [F]
13173PAR.1: 126=126.000 [G]
13173PAR.2: 45.0=45.000 [H]
13173PAR.3: 13.5=13.500 [I]
13183PAR.1: 378=378.000 [J]
13183PAR.2: 24=24.000 [K]
13183PAR.3: 32=32.000 [L]
13193PAR.1: 327.6=327.600 [M]
13193PAR.2: 9=9.000 [N]
132733.1: 78.4=78.400 [O]
132733.2: 15.2=15.200 [P]
132833.1: 130.2=130.200 [Q]
132833.2: 462.9=462.900 [R]
132933.1: 121.8=121.800 [S]
132933.2: 462.9=462.900 [T]
132933.3: 3.42=3.420 [U]
Celkem: A+B+C+D+E+F+G+H+I+J+K+L+M+N+O+P+Q+R+S+T+U=55 052.940 [V]</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</si>
  <si>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</si>
  <si>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17111</t>
  </si>
  <si>
    <t>ULOŽENÍ SYPANINY DO NÁSYPŮ SE ZLEPŠENÍM ZEMINY
Materiál do násypu, předpoklad využití místních zdrojů na základě IGP, včetně zlepšení zeminy / horniny pro úpravu parametrů pro užití do násypů dle ČSN 73 6133.
Kompletní položka včetně úpravy křivky zrnitosti a vhodného promísení podmínečně vhodného a vhodného materiálu, hutnění, zlepšení hydraulickými pojivy, včetně vykopávek a odvozů na určená místa, mezideponií, doplnění vhodného materiálu (včetně případného nákupu) apod.
Položka včetně vykopávky, naložení a manipulace během a po zlepšení materiálu.
Užití cementu, vápna, příp kombinace (např. dorosol, doroport).
Pro IBI min. 10% dle IGP min. 1% pojiva (v případě CaO) – předpoklad 1,5-2% s ohledem na namrzavost materiálu. V případě dorosolu, doroportu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
Viz bilance prací.</t>
  </si>
  <si>
    <t>ULOŽENÍ SYPANINY DO NÁSYPŮ A NA SKLÁDKY BEZ ZHUTNĚNÍ
Uložení přebytků zemin / hornin na řízenou skládku, bez ohledu na vzdálenost.
Položka bude čerpána na základě skutečnosti. 
Odečteny nedostatky materiálu pro zpětné využití v rámci SO 100.</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</si>
  <si>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</si>
  <si>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17131</t>
  </si>
  <si>
    <t>ULOŽENÍ SYPANINY DO NÁSYPŮ V AKTIVNÍ ZÓNĚ SE ZHUT SE ZLEPŠENÍM ZEMINY
Materiál do aktivní zóny, předpoklad využití místních zdrojů na základě IGP, včetně zlepšení zeminy / horniny pro úpravu parametrů pro užití do aktivní zóny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Užití cementu, vápna, příp kombinace (např. dorosol, doroport) – dle návrhu zhotovitele.
Pro CBR min. 30% dle IGP min. 1.5% pojiva (v případě CaO) - předpoklad 2,0-2,5%, V případě dorosolu, doroportu, cementu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
Viz bilance prací.</t>
  </si>
  <si>
    <t>17180</t>
  </si>
  <si>
    <t>ULOŽENÍ SYPANINY DO NÁSYPŮ Z NAKUPOVANÝCH MATERIÁLŮ
Drenážní vrstva z hrubého drceného kameniva frakce 4/125 u okružní křižovatky.
Plocha odměřena digitálně ze vzorového řezu. Násobeno délkou obruby,</t>
  </si>
  <si>
    <t>115*0.85=97.750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</si>
  <si>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</si>
  <si>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</si>
  <si>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
Zhutněná dosypávka krajnice materiál min. vhodný dle tab. A1 míra zhutnění 100 % PS dle ČSN 73 6133.
V ceně bude zhotovitelem zohledněna možnost využití vyzískaného materiálu v rámci stavby s ohledem na požadované parametry PD.
Položka bude čerpána dle skutečnosti.
Viz bilance prací.</t>
  </si>
  <si>
    <t>585=585.000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</si>
  <si>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</si>
  <si>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 obsyp u ORL. Využití lokálního materiálu, položka včetně dopravy bez ohledu na vzdálenost, včetně nutných úprav zeminy, např. promísení, úprava křivky zrnitost, doplnění materiálu (včetně nákupu a opatření) apod.
Položka bude čerpána dle skutečnosti dle rozměru ORL. 
Předpoklad 2,5x2,0x2,0 m,</t>
  </si>
  <si>
    <t>(3*2.5*(2.0+0.34-0.15-0.1)*1.5-2.5*2*(2.0+0.34-0.15-0.1)*1.5)*2=15.675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</si>
  <si>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</si>
  <si>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 obsyp u palisády. Využití lokálního materiálu, položka včetně dopravy bez ohledu na vzdálenost, včetně nutných úprav zeminy, např. promísení, úprava křivky zrnitost, doplnění materiálu (včetně nákupu a opatření) apod.</t>
  </si>
  <si>
    <t>7.6*0.3*0.4+7.6*0.4*1=3.952 [A]</t>
  </si>
  <si>
    <t>ZÁSYP JAM A RÝH ZEMINOU SE ZHUTNĚNÍM
Zásyp rýhy pro kanalizační přípojky a potrubí DN 400. Využití lokálního materiálu, položka včetně dopravy bez ohledu na vzdálenost, včetně nutných úprav zeminy, např. promísení, úprava křivky zrnitost, doplnění materiálu (včetně nákupu a opatření) apod.
Položka bude čerpána dle skutečnosti.</t>
  </si>
  <si>
    <t>Horské vpusti 236*1.4*1-(236*0.35*0.35)*1.1=298.599 [A]
Uliční vpust - přípojky:
Š18-Š25: 153*1*4-(153*0.35*0.35)*1.25=588.572 [B]
Š14-Š18: 39*1*3.2-(39*0.35*0.35)*1.25=118.828 [C]
SO 322: 27*1*3.0-(26*0.35*0.35)*1.25=77.019 [D]
DN 400: 28*1*(4-0.1-0.7)=89.600 [E]
Celkem: A+B+C+D+E=1 172.618 [F]</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</si>
  <si>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Položka bude čerpána dle skutečnosti.</t>
  </si>
  <si>
    <t>KŠ: 2*2*2*4-2*(3.14*0.65*0.65)*4=21.387 [A]
UV: 31*1*(1-0.1)*1.5-31*3.14*0.275*0.275*(1-0.1)=35.225 [B]
HV: 33*(2.4*2.8*2.4)*1.5-33*(1.8*1.2*2.4)=627.264 [C]
Celkem: A+B+C=683.876 [D]</t>
  </si>
  <si>
    <t>OBSYP POTRUBÍ A OBJEKTŮ Z NAKUPOVANÝCH MATERIÁLŮ
Obsyp potrubí DN 400 - hutněná směs kameniva (dle ČSN EN 13 285) frakce 0/4 (max. 0/20 - nutno zohlednit rozteč žeber), hutněno po 15 cm na 95 % PS,</t>
  </si>
  <si>
    <t>27*1*(0.4+0.3)-27*3.14*0.2*0.2=15.509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</si>
  <si>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</si>
  <si>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</si>
  <si>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
Úprava pláně dle platných TKP a požadavku min. Edef,2 dle projektové dokumentace.
Koeficienty zohledňují průměrnou šířku pláně v dotčených úsecích.
Uvažuje se s plání tvořenou úpravou AZ.
ORL - digitálně odměřená plocha, 1,2 - koeficient zohledňující přesahy kce.</t>
  </si>
  <si>
    <t>km 0,021-0,180: (180-21)*11.5=1 828.500 [A]
km 0,180-0,560: (560-180)*12.3=4 674.000 [B]
km 0,560-0,722: (722-560)*13.9=2 251.800 [C]
km 0,771-1,000: (1000-771)*11.2=2 564.800 [D]
km 1,000-1,247: (1247-1000)*13.6=3 359.200 [E]
Okružní křižovatka: 2*3.14*25*9=1 413.000 [F]
ORL: 465*1.2=558.000 [G]
Sjezd km 0,147: 55*1.2=66.000 [H]
Sjezd km 0,980: 77*1.2=92.400 [I]
TS: 48*1.2=57.600 [J]
Celkem: A+B+C+D+E+F+G+H+I+J=16 865.300 [K]</t>
  </si>
  <si>
    <t>položka zahrnuje úpravu pláně včetně vyrovnání výškových rozdílů. Míru zhutnění určuje projekt.</t>
  </si>
  <si>
    <t>18221</t>
  </si>
  <si>
    <t>ROZPROSTŘENÍ ORNICE VE SVAHU V TL DO 0,10M
Rozprostření ornice tl. 100 mm v místě osazení protierozní georohože / geomříže.
Manipulace a přesuny bez ohledu na vzdálenost.
Využití lokálního humózního materiálu.</t>
  </si>
  <si>
    <t>4659*1.15=5 357.850 [A]</t>
  </si>
  <si>
    <t>položka zahrnuje:
nutné přemístění ornice z dočasných skládek vzdálených do 50m
rozprostření ornice v předepsané tloušťce ve svahu přes 1:5</t>
  </si>
  <si>
    <t>18222</t>
  </si>
  <si>
    <t>ROZPROSTŘENÍ ORNICE VE SVAHU V TL DO 0,15M
Rozprostření ornice tl. 150 mm.
Položka bez ohledu na vzdálenost.
Koeficient 1.15 - sklon 1:1.75; 1.12 - sklon 1:2.0; 1.08 - 1:2.5.
Plocha měřena digitálně z koordinační situace.
Manipulace a přesuny bez ohledu na vzdálenost.
Využití lokálního humózního materiálu.</t>
  </si>
  <si>
    <t>4659*1.15=5 357.850 [A]
1055*1.12=1 181.600 [B]
895*1.08=966.600 [C]
Střed OK: 637*1.08=687.960 [D]
Celkem: A+B+C+D=8 194.010 [E]</t>
  </si>
  <si>
    <t>18232</t>
  </si>
  <si>
    <t>ROZPROSTŘENÍ ORNICE V ROVINĚ V TL DO 0,15M
Rozprostření ornice tl. 150 mm.
Manipulace a přesuny bez ohledu na vzdálenost.
Využití lokálního humózního materiálu.</t>
  </si>
  <si>
    <t>11601=11 601.000 [A]
OK střed: 398=398.000 [B]
Celkem: A+B=11 999.000 [C]</t>
  </si>
  <si>
    <t>položka zahrnuje:
nutné přemístění ornice z dočasných skládek vzdálených do 50m
rozprostření ornice v předepsané tloušťce v rovině a ve svahu do 1:5</t>
  </si>
  <si>
    <t>18351</t>
  </si>
  <si>
    <t>CHEMICKÉ ODPLEVELENÍ
Před rozprostřením ornice.</t>
  </si>
  <si>
    <t>4659*1.15+8194.01+11999+22.5=25 573.360 [A]</t>
  </si>
  <si>
    <t>položka zahrnuje celoplošný postřik a chemickou likvidace nežádoucích rostlin nebo jejích částí a zabránění jejich dalšímu růstu na urovnaném volném terénu</t>
  </si>
  <si>
    <t>21197</t>
  </si>
  <si>
    <t>OPLÁŠTĚNÍ ODVODŇOVACÍCH ŽEBER Z GEOTEXTILIE
Filtrační a separační geotextílie plošné hmotnosti min. 400 g/m2, podélná pevnost v tahu min. 18 kN/m.
Dle položky 212645, 212646, 212647.</t>
  </si>
  <si>
    <t>(977+917+318)*(0.4+0.6+0.6)=3 539.200 [A]</t>
  </si>
  <si>
    <t>položka zahrnuje dodávku předepsané geotextilie, mimostaveništní a vnitrostaveništní dopravu a její uložení včetně potřebných přesahů (nezapočítávají se do výměry)</t>
  </si>
  <si>
    <t>212645</t>
  </si>
  <si>
    <t>TRATIVODY KOMPL Z TRUB Z PLAST HM DN DO 200MM, RÝHA TŘ 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</si>
  <si>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977=977.000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</si>
  <si>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</si>
  <si>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212646</t>
  </si>
  <si>
    <t>TRATIVODY KOMPL Z TRUB Z PLAST HM DN DO 200MM, RÝHA TŘ II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</si>
  <si>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318=318.000 [A]</t>
  </si>
  <si>
    <t>212647</t>
  </si>
  <si>
    <t>TRATIVODY KOMPL Z TRUB Z PLAST HM DN DO 200MM, RÝHA TŘ III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záslepek apod.
Položka bude čerpána na základě skutečnosti.
Délky odměřeny digitálně z koordinační situace.</t>
  </si>
  <si>
    <t>917=917.000 [A]</t>
  </si>
  <si>
    <t>27152</t>
  </si>
  <si>
    <t>POLŠTÁŘE POD ZÁKLADY Z KAMENIVA DRCENÉHO
Polštář pod násypové těleso ŠD-B frakce 32/63 dle ČSN EN 13 285 tl. min. 300 mm, hutnění min. na 95% PS, ID=0,90.
Plocha odměřena digitálně z koordinační situace.</t>
  </si>
  <si>
    <t>3390*0.3=1 017.000 [B]</t>
  </si>
  <si>
    <t>položka zahrnuje dodávku předepsaného kameniva, mimostaveništní a vnitrostaveništní dopravu a jeho uložení
není-li v zadávací dokumentaci uvedeno jinak, jedná se o nakupovaný materiál</t>
  </si>
  <si>
    <t>289971</t>
  </si>
  <si>
    <t>OPLÁŠTĚNÍ (ZPEVNĚNÍ) Z GEOTEXTILIE
Filtrační a separační geotextilie pod štěrkový polštář dle TP 97, plošná hmotnost min. 400 g/m2.
Plocha odměřena digitálně dle charakteristických řezů.
4 m přesah po stranách.</t>
  </si>
  <si>
    <t>3390*2+415*4=8 440.000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</si>
  <si>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</si>
  <si>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289972</t>
  </si>
  <si>
    <t>OPLÁŠTĚNÍ (ZPEVNĚNÍ) Z GEOMŘÍŽOVIN
PP/HDPE, min. pevnost v tahu 40 kN/m, plošná hmotnost min. 400 g/m2. Kompletní provedení.</t>
  </si>
  <si>
    <t>4497*1.15=5 171.550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</si>
  <si>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</si>
  <si>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38694</t>
  </si>
  <si>
    <t>ODLUČOVAČ BENZINU A OLEJŮ (LAPOL)
Kompletní provedení, ORL pro průtok do 20 l/s. Včetně poklopů apod.</t>
  </si>
  <si>
    <t>Položka zahrnuje veškerý materiál, výrobky a polotovary, včetně mimostaveništní a vnitrostaveništní dopravy (rovněž přesuny), včetně naložení a složení, případně s uložením.</t>
  </si>
  <si>
    <t>PODKLADNÍ A VÝPLŇOVÉ VRSTVY Z PROSTÉHO BETONU C12/15
Podkladní beton C12/15-X0.</t>
  </si>
  <si>
    <t>ORL: 3*2.5*2*0.1=1.500 [A]
Kan. šachta: 2*2*2*0.1=0.800 [B]
UV: 31*(1*1)*0.1=3.100 [C]
HV: 33*(2.8*2.4)*0.1=22.176 [D]
DŠ: 3*1*1*0.1=0.300 [E]
Celkem: A+B+C+D+E=27.876 [F]</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</si>
  <si>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</si>
  <si>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451314</t>
  </si>
  <si>
    <t>PODKLADNÍ A VÝPLŇOVÉ VRSTVY Z PROSTÉHO BETONU C25/30
Podkladní beton C25/30nXF3 tl. 150 mm pod prahy skluzů. 
V případě doložení prohlášení o shodě je možné užít namísto betonu C25/30nXF3 nekonstrukčního betonu C20/25nXF3.</t>
  </si>
  <si>
    <t>Prahy
3*(1.2*0.4*0.15)=0.216 [A]
3*(1.8*0.4*0.15)=0.324 [B]
Celkem: A+B=0.540 [C]
Podkladní beton pod příložné desky:
1062*1.09*0.15=173.637 [D]
C+D=174.177 [E]</t>
  </si>
  <si>
    <t>451384</t>
  </si>
  <si>
    <t>PODKL VRSTVY ZE ŽELEZOBET DO C25/30 VČET VÝZTUŽE
Propustek DN 400 - km 0,147.
Betonové lože z betonu C25/30nXF3 v tloušťce min. 100 mm pod žebra,
Včetně KARI 100/100/8.
Plocha obetonování měřena digitálně.</t>
  </si>
  <si>
    <t>14.5*0.205-2*1.6*0.4*0.8=1.949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</si>
  <si>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</si>
  <si>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451385</t>
  </si>
  <si>
    <t>PODKL VRSTVY ZE ŽELEZOBET DO C30/37 VČET VÝZTUŽE
Betonová podkladní deska pod betonová svodidla.
C30/37-XF4, včetně dilatací max. á 5 m a jejich ošetření dle TP, VL a ČSN. Kompletní provedení. 
Spáry budou vyplněny pružným silikonovým tmelem.
Dvě vrstvy KARI 100/100/8.</t>
  </si>
  <si>
    <t>33*1*0.2=6.600 [A]</t>
  </si>
  <si>
    <t>45157</t>
  </si>
  <si>
    <t>PODKLADNÍ A VÝPLŇOVÉ VRSTVY Z KAMENIVA TĚŽENÉHO
Podsyp pod potrubí DN 400 - ŠP 0/4 (max. 0/8), tl. 100 mm. Hutnění na 95% PS.</t>
  </si>
  <si>
    <t>28*0.1*1=2.800 [A]</t>
  </si>
  <si>
    <t>46499</t>
  </si>
  <si>
    <t>BŘEHOVÉ OPEVNĚNÍ Z FÓLIE
HDPE folie pod zpevněný rigol tl. 1,5 mm, pevnosti v tahu min. 19 N/mm2; vodotěsná, odolná vůči nárazu, chemicky odolná, zdravotně nezávadná, odolná vůči ropným produktům, solím apod.
Kompletní provedení nepropustných příkopů.
Průměrná šířka 3,5 m.</t>
  </si>
  <si>
    <t>1152*3.5=4 032.000 [A]</t>
  </si>
  <si>
    <t>položka zahrnuje:
- nezbytné zemní práce (např. svahování)
- dodávku a položení předepsané fólie včetně mimostaveništní a vnitrostaveništní dopravy 
- úpravu, očištění a ochranu podkladu
- přichycení k podkladu, případně zatížení
- úpravy spojů a zajištění okrajů
- úpravy pro odvodnění
- nutné přesahy</t>
  </si>
  <si>
    <t>46511</t>
  </si>
  <si>
    <t>DLAŽBY Z DÍLCŮ BETONOVÝCH
Příložné desky rozměru 500x330x80 mm z betonu min. odolnosti C30/37-XF4 uložených do betonového lože z betonu C25/30nXF3. Spáry mezi tvárnicemi budou vyplněny cementovou maltou MC25-XF4. Po 5 m budou spáry vyplněny pružným tmelem.
V případě doložení prohlášení o shodě je možné užít namísto betonu C25/30nXF3 nekonstrukčního betonu C20/25nXF3.
Plocha odměřena digitálně, koeficient 1.09 zohledňuje sklon svahu.</t>
  </si>
  <si>
    <t>1062*1.09*0.08=92.606 [A]</t>
  </si>
  <si>
    <t>položka zahrnuje:
- nutné zemní práce (svahování, úpravu pláně a pod.)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nezahrnuje podklad pod dlažbu, vykazuje se samostatně položkami SD 45</t>
  </si>
  <si>
    <t>465512</t>
  </si>
  <si>
    <t>DLAŽBY Z LOMOVÉHO KAMENE NA MC
Dlažby z lomového kamene tloušťky 200 mm do betonového lože C25/30nXF3 v tloušťce min. 100 mm. Veškeré spáry budou vyplněny maltou M25-XF4.
V případě doložení prohlášení o shodě je možné užít namísto betonu C25/30nXF3 nekonstrukčního betonu C20/25nXF3.
Čelo propustku DN 400 - km 0,147 a navazující HV.
Koeficienty zohledňují sklon svahů.</t>
  </si>
  <si>
    <t>Sklon 1:2: 6*1.12=6.720 [A]
Sklon 1:2.5: 11*1.08=11.880 [B]
Rovina: 1.15*1=1.150 [C]
Celkem: A+B+C=19.750 [D]
D*0.3=5.925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</si>
  <si>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</si>
  <si>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467314</t>
  </si>
  <si>
    <t>STUPNĚ A PRAHY VODNÍCH KORYT Z PROSTÉHO BETONU C25/30
Prahy trubního propustku C25/30nXF3 - 1,6x0,8x0,4 m.</t>
  </si>
  <si>
    <t>2*1.6*0.4*0.8=1.024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</si>
  <si>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</si>
  <si>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467315</t>
  </si>
  <si>
    <t>STUPNĚ A PRAHY VODNÍCH KORYT Z PROSTÉHO BETONU C30/37
Opěrné prahy skluzů v rozměru 1200(1800)x400x800 mm z betonu C30/37-XF4.</t>
  </si>
  <si>
    <t>3*(1.2*0.4*0.8)=1.152 [A]
3*(1.8*0.4*0.8)=1.728 [B]
Celkem: A+B=2.880 [C]</t>
  </si>
  <si>
    <t>Komunikace</t>
  </si>
  <si>
    <t>561143</t>
  </si>
  <si>
    <t>PODKLADNÍ BETON TŘ. III TL. DO 200MM
Hubený beton mezi staničením km 0,180 - 0,560.
Vyrovnání výkopu (výlomu) aktivní zóny - hubený beton C12/15-X0 v tloušťce 150-200 mm. 
Průměrná šířka betonu dle charakteristických řezů - 10.8 m.</t>
  </si>
  <si>
    <t>(560-180)*10.8=4 104.000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</si>
  <si>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</si>
  <si>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56140</t>
  </si>
  <si>
    <t>KAMENIVO ZPEVNĚNÉ CEMENTEM
Vrstva ze směsi stmelené cementem SC 0/22 C8/10 tl. 170 mm dle ČSN EN 14 227-1
Plocha odměřena digitálně.
Koeficient 1.09 zohleňuje přesahy konstrukčních vrstev.</t>
  </si>
  <si>
    <t>Vozovka: (12297-243)*1.09*0.17=2 233.606 [A]
Prstenec OK: 243*1.09*0.15=39.731 [B]
Směrovací zvýšený ostrůvek: 225*0.2=45.000 [C]
Celkem: A+B+C=2 318.337 [D]</t>
  </si>
  <si>
    <t>56330</t>
  </si>
  <si>
    <t>VOZOVKOVÉ VRSTVY ZE ŠTĚRKODRTI
ŠD-A frakce 0/32 (Ge) dle ČSN EN 13 285. Vyrovnávací vrstva ve staničení km 0,180-0,560. Tl. průměrně 150 mm.
Viz bilance prací.</t>
  </si>
  <si>
    <t>617=617.000 [A]</t>
  </si>
  <si>
    <t>- dodání kameniva předepsané kvality a zrnitosti
- rozprostření a zhutnění vrstvy v předepsané tloušťce
- zřízení vrstvy bez rozlišení šířky, pokládání vrstvy po etapách
- nezahrnuje postřiky, nátěry</t>
  </si>
  <si>
    <t>VOZOVKOVÉ VRSTVY ZE ŠTĚRKODRTI
ŠD-A frakce 0/32 (Ge) dle ČSN EN 13 285 tl. min. 150 mm; resp. 200 m u bet. dlažby. Ochranná vrstva komunikace.
Viz bilance prací.</t>
  </si>
  <si>
    <t>Hlavní trasa: 2711=2 711.000 [A]
TS: 48*1.2*0.2=11.520 [B]
Celkem: A+B=2 722.520 [C]</t>
  </si>
  <si>
    <t>VOZOVKOVÉ VRSTVY ZE ŠTĚRKODRTI
ŠD-B frakce 0/32 (Ge) dle ČSN EN 13 285 tl. min. 300 mm. Ochranná vrstva komunikace.
Plocha odměřena digitálně.
PN 612 - R-mat dle katalogu polních cest.</t>
  </si>
  <si>
    <t>Sjezd km 0,147: 55*1.2*0.3=19.800 [A]
Sjezd km 0,980: 77*1.2*0.3=27.720 [B]
ORL: 465*1.2*0.3=167.400 [C]
Celkem: A+B+C=214.920 [D]</t>
  </si>
  <si>
    <t>DOČ</t>
  </si>
  <si>
    <t>VOZOVKOVÉ VRSTVY ZE ŠTĚRKODRTI
Ochrana vrstev, aktivní zóny apod. pro pohyb vozidel Správy železnic po SO 101 v rámci stavby. Položka včetně odstranění, odvozu a skládkovného. Zhotovitel zohlední v ceně možnost zpětného využití v rámci stavby.
Předpoklad ŠD-A(B) 0/32 tl. 300 mm. Přepokládán pohyb vozidel v šířce cca 4,0 m, délce cca 540 m. Případné staveništní komunikace pro potřeby Správy železnic jsou věcí Správy železnic.</t>
  </si>
  <si>
    <t>540*0.3*1.3*4=842.400 [A]</t>
  </si>
  <si>
    <t>56362</t>
  </si>
  <si>
    <t>VOZOVKOVÉ VRSTVY Z RECYKLOVANÉHO MATERIÁLU TL DO 100MM
PN 612 - R-mat dle katalogu polních cest.
Tl. 100 mm.</t>
  </si>
  <si>
    <t>Sjezd km 0,147: 55*1.02=56.100 [A]
Sjezd km 0,980: 77=77.000 [B]
ORL: 465=465.000 [C]
Celkem: A+B+C=598.100 [D]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</si>
  <si>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</si>
  <si>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56933</t>
  </si>
  <si>
    <t>ZPEVNĚNÍ KRAJNIC ZE ŠTĚRKODRTI TL. DO 150MM
Tl. 150 mm z ze štěrkodrti ŠD frakce 0/32 Gn, tř. B dle TKP a VL1.
Krajnice musí být odsazena o 0,03 m pod okraj vozovky a bude provedena ve sklonu 8,0 % v souladu se vzorovými listy.
Plocha odměřena digitálně.</t>
  </si>
  <si>
    <t>1617=1 617.000 [A]</t>
  </si>
  <si>
    <t>- dodání kameniva předepsané kvality a zrnitosti
- rozprostření a zhutnění vrstvy v předepsané tloušťce
- zřízení vrstvy bez rozlišení šířky, pokládání vrstvy po etapách</t>
  </si>
  <si>
    <t>572123</t>
  </si>
  <si>
    <t>INFILTRAČNÍ POSTŘIK Z EMULZE DO 1,0KG/M2
Infiltrační postřik (PI-C) z kationaktivní modifikované asfaltové emulze, množství 0,6 kg/m2 zbytkového pojiva po vyštěpení dle ČSN 73 6129.
Plocha odměřena digitálně z koordinační situace.
Koeficient 1.09 zohledňuje přesahy konstrukčních vrstev.</t>
  </si>
  <si>
    <t>12297*1.09=13 403.730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</si>
  <si>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</si>
  <si>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</si>
  <si>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
Spojovací postřik (PS-CP) z kationaktivní modifikované asfaltové emulze, množství 0,35 kg/m2 zbytkového pojiva po vyštěpení dle ČSN 73 6129.
Koeficient 1.02 a 1.04 zohledňuje přesahy konstrukčních vrstev mimo obrubníky.</t>
  </si>
  <si>
    <t>670+5223+5774*1.02=11 782.480 [A]
670+5223+5774*1.04=11 897.960 [B]
Celkem: A+B=23 680.440 [C]</t>
  </si>
  <si>
    <t>574D06</t>
  </si>
  <si>
    <t>ASFALTOVÝ BETON PRO LOŽNÍ VRSTVY MODIFIK ACL 16+, 16S
ACL 16S, PmB 25/55-60 tl. 70 mm dle ČSN EN 13 108-1.
Plocha odměřena digitálně.
Koeficienty zahrnují vliv přesahů konstrukce dle vzorových listů v extravilánu mimo obrubníky.</t>
  </si>
  <si>
    <t>(670+5223+5774*1.02)*0.07=824.774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</si>
  <si>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</si>
  <si>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574E06</t>
  </si>
  <si>
    <t>ASFALTOVÝ BETON PRO PODKLADNÍ VRSTVY ACP 16+, 16S
ACP 16S 50/70 tl. 60 mm dle ČSN EN 13 108-1.
Plocha odměřena digitálně.
Koeficienty zahrnují vliv přesahů konstrukce dle vzorových listů v extravilánu mimo obrubníky.</t>
  </si>
  <si>
    <t>(670+5223+5774*1.04)*0.06=713.878 [A]</t>
  </si>
  <si>
    <t>574J04</t>
  </si>
  <si>
    <t>ASFALTOVÝ KOBEREC MASTIXOVÝ MODIFIK SMA 11+, 11S
SMA 11S, PmB 45/80-65 tl. 40 mm dle ČSN EN 13 108-5.
Plocha odměřena digitálně.
Koeficienty zahrnují vliv přesahů konstrukce dle vzorových listů v extravilánu mimo obrubníky.</t>
  </si>
  <si>
    <t>(5223+5774*1.005)*0.04=441.035 [A]</t>
  </si>
  <si>
    <t>ASFALTOVÝ KOBEREC MASTIXOVÝ MODIFIK SMA 11+, 11S
SMA 11S, PmB 45/80-65+aramidová vlákna tl. 40 mm dle ČSN EN 13 108-5. Okružní pás okružní křižovatky.
Plocha odměřena digitálně.
Koeficienty zahrnují vliv přesahů konstrukce dle vzorových listů v extravilánu mimo obrubníky.</t>
  </si>
  <si>
    <t>670*0.04=26.800 [A]</t>
  </si>
  <si>
    <t>576411</t>
  </si>
  <si>
    <t>POSYP KAMENIVEM OBALOVANÝM 2KG/M2
Posyp SMA předobaleným kamenivem frakce 2/4; 1,5 kg/m2.
Plocha odměřena digitálně.</t>
  </si>
  <si>
    <t>11667=11 667.000 [A]</t>
  </si>
  <si>
    <t>- dodání obalovaného kameniva předepsané kvality a zrnitosti
- posyp předepsaným množstvím</t>
  </si>
  <si>
    <t>576412</t>
  </si>
  <si>
    <t>POSYP KAMENIVEM OBALOVANÝM 3KG/M2
Posyp infiltrační postřiku předobaleným kamenivem HDK Gc85/15 fr. 2/4 v množství 3,0 kg/m2.
Koeficient 1.09 zohledňuje přesahy konstrukčních vrstev.</t>
  </si>
  <si>
    <t>581352</t>
  </si>
  <si>
    <t>CEMENTOBETONOVÝ KRYT JEDNOVRSTVÝ VYZTUŽENÝ TŘ.I TL. DO 250MM
Superplastifikovaný beton, cementobetonová jednovrstvá deska, včetně kari sítí 100x100/8. Položka včetně zdrsnění povrchu a dalších úprav pro zdárné provedení díla.
Tl. 240 mm.
Cementobetonový kryt dle TP 170 - dodatek č.2.</t>
  </si>
  <si>
    <t>205=205.000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</si>
  <si>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</si>
  <si>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58222</t>
  </si>
  <si>
    <t>DLÁŽDĚNÉ KRYTY Z DROBNÝCH KOSTEK DO LOŽE Z MC
Dlažba z kamenných kostek 8/10 do betonového lože C25/30nXF3 (v případě doložení prohlášení o shodě je možné užít namísto betonu C25/30nXF3 nekonstrukčního betonu C20/25nXF3.).
Plocha měřena digitálně z koordinační situace, koeficient 1.14 zohledňuje sklon svahu.
Horské vpusti.</t>
  </si>
  <si>
    <t>107*1.14=121.980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</si>
  <si>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</si>
  <si>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
Ostrůvky.</t>
  </si>
  <si>
    <t>Směrovací a dělící ostrůvky: 216=216.000 [A]
Srpovité krajnice: 88=88.000 [B]
Celkem: A+B=304.000 [C]</t>
  </si>
  <si>
    <t>582611</t>
  </si>
  <si>
    <t>KRYTY Z BETON DLAŽDIC SE ZÁMKEM ŠEDÝCH TL 60MM DO LOŽE Z KAM
Zámková dlažba tl. 60 mm do lože z drceného kameniva frakce L4/8 (0/4) tl. 40 mm; dle TP 192. 
Dělící ostrůvek.</t>
  </si>
  <si>
    <t>7=7.000 [A]</t>
  </si>
  <si>
    <t>582612</t>
  </si>
  <si>
    <t>KRYTY Z BETON DLAŽDIC SE ZÁMKEM ŠEDÝCH TL 80MM DO LOŽE Z KAM
Zámková dlažba tl. 80 mm do lože z drceného kameniva frakce L4/8 (0/4) tl. 40 mm; dle TP 192. 
Dělící ostrůvek.</t>
  </si>
  <si>
    <t>TS: 48=48.000 [A]</t>
  </si>
  <si>
    <t>58261A</t>
  </si>
  <si>
    <t>KRYTY Z BETON DLAŽDIC SE ZÁMKEM BAREV RELIÉF TL 60MM DO LOŽE Z KAM
Zámková dlažba tl. 60 mm do lože z drceného kameniva frakce L4/8 (0/4) tl. 40 mm; dle TP 192. 
Úpravy pro nevidomé dle vyhlášky č. 398/2009 Sb.
Dělící ostrůvek.</t>
  </si>
  <si>
    <t>4.1=4.100 [A]</t>
  </si>
  <si>
    <t>58920</t>
  </si>
  <si>
    <t>VÝPLŇ SPAR MODIFIKOVANÝM ASFALTEM
Výplň spár po řezání obrusné a ložní vrstvy dle položky 919111.</t>
  </si>
  <si>
    <t>24=24.000 [A]</t>
  </si>
  <si>
    <t>položka zahrnuje:
- dodávku předepsaného materiálu
- vyčištění a výplň spar tímto materiálem</t>
  </si>
  <si>
    <t>87433</t>
  </si>
  <si>
    <t>POTRUBÍ Z TRUB PLASTOVÝCH ODPADNÍCH DN DO 150MM
Přípojky horských a uličních vpustí - PP DN 150 SN 16.
Včetně kolen, odboček apod.
Délka odměřena digitálně.
Položka včetně zaústění do kanalizací, vyústění apod. - vyvrtáním, výsekem apod.
Koeficient 1,1 horských vpustí zohledňuje navýšení vzhledem ke sklonům přípojek.
Koeficient 1,25 uličních vpustí zohledňuje navýšení vzhledem ke sklonům přípojek.</t>
  </si>
  <si>
    <t>Horské vpusti: 236*1.1=259.600 [A]
Uliční vpusti: 218*1.25=272.500 [B]
Celkem: A+B=532.100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</si>
  <si>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</si>
  <si>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87446</t>
  </si>
  <si>
    <t>POTRUBÍ Z TRUB PLASTOVÝCH ODPADNÍCH DN DO 400MM
Propojení mezi šachtamu - PP DN 400 SN 16.
Včetně kolen, odboček apod.
Délka odměřena digitálně.</t>
  </si>
  <si>
    <t>28=28.000 [A]</t>
  </si>
  <si>
    <t>894146</t>
  </si>
  <si>
    <t>ŠACHTY KANALIZAČNÍ Z BETON DÍLCŮ NA POTRUBÍ DN DO 400MM
Kanalizační šachty pro napojení přípojek UV okružní křižovatky.
Kompletní provedení, včetně poklopů D400, izolací, otvorů apod.
1 šachta - směrovací / dělící ostrůvek, 1 šachta - ostrov OK (uvažovat nadstandardní výšku).</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</si>
  <si>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</si>
  <si>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89536</t>
  </si>
  <si>
    <t>DRENÁŽNÍ VÝUSŤ Z PROST BETONU
Dle VL z beton C30/37-XF4.</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</si>
  <si>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</si>
  <si>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895822</t>
  </si>
  <si>
    <t>DRENÁŽNÍ ŠACHTICE KONTROLNÍ Z PLAST DÍLCŮ ŠK 80
Drenážní šachtice km cca 0,670 a km 0,680, km 0,700 - výústní objekt.
Předpoklad plastová šachta z PP průměru DN400, včetně poklopů min. C250 (umístění mimo vozovku).
Odkopy součástí odkopů pro spodní stavbu.
Kompletní provedení a dodávka.</t>
  </si>
  <si>
    <t>3=3.000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</si>
  <si>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</si>
  <si>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89712</t>
  </si>
  <si>
    <t>VPUSŤ KANALIZAČNÍ ULIČNÍ KOMPLETNÍ Z BETONOVÝCH DÍLCŮ
Kompletní dodávka, včetně mříží min. D400, kalových košů, zálivek, izolací apod.</t>
  </si>
  <si>
    <t>31=31.000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</si>
  <si>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</si>
  <si>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89721</t>
  </si>
  <si>
    <t>VPUSŤ KANALIZAČNÍ HORSKÁ KOMPLETNÍ MONOLITICKÁ BETONOVÁ
Kompletní provedení z monolitického železobetonu C30/37-XF4 (možno alternativně prefa), včetně výztuže (předpoklad KARI 100/100/8), včetně typizované mříže s rámem min. C250.
Včetně kalové prostoru zpevněného dlažbou z lomového kamene s podkladním betonem a vyspárováním, včetně otvoru přípojky, včetně ochranných nátěrů NA a NP apod.</t>
  </si>
  <si>
    <t>33=33.000 [A]</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</si>
  <si>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</si>
  <si>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89943</t>
  </si>
  <si>
    <t>VÝŘEZ, VÝSEK, ÚTES NA POTRUBÍ DN DO 150MM
Zaústění potrubí přípojek UV a HV do kanalizace.
Technologie bude volena zhotovitelem.
Kompletní provedení.</t>
  </si>
  <si>
    <t>HV: 1=1.000 [A]
UV: 1=1.000 [B]
Celkem: A+B=2.000 [C]</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</si>
  <si>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</si>
  <si>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89945</t>
  </si>
  <si>
    <t>VÝŘEZ, VÝSEK, ÚTES NA POTRUBÍ DN DO 300MM
Zaústění potrubí přípojek UV a HV do kanalizace.
Technologie bude volena zhotovitelem.
Kompletní provedení.</t>
  </si>
  <si>
    <t>HV: 8=8.000 [A]</t>
  </si>
  <si>
    <t>89946</t>
  </si>
  <si>
    <t>VÝŘEZ, VÝSEK, ÚTES NA POTRUBÍ DN DO 400MM
Zaústění potrubí přípojek UV a HV do kanalizace.
Technologie bude volena zhotovitelem.
Kompletní provedení.</t>
  </si>
  <si>
    <t>HV: 24=24.000 [A]
UV: 16=16.000 [B]
Celkem: A+B=40.000 [C]</t>
  </si>
  <si>
    <t>89947</t>
  </si>
  <si>
    <t>VÝŘEZ, VÝSEK, ÚTES NA POTRUBÍ DN DO 600MM
Zaústění potrubí přípojek UV a HV do kanalizace.
Technologie bude volena zhotovitelem.
Kompletní provedení.</t>
  </si>
  <si>
    <t>UV: 12=12.000 [B]</t>
  </si>
  <si>
    <t>89949</t>
  </si>
  <si>
    <t>VÝŘEZ, VÝSEK, ÚTES NA POTRUBÍ DN PŘES 800MM
Zaústění potrubí přípojek UV a HV do kanalizace.
Technologie bude volena zhotovitelem.
Kompletní provedení.</t>
  </si>
  <si>
    <t>UV: 1=1.000 [A]</t>
  </si>
  <si>
    <t>899524</t>
  </si>
  <si>
    <t>OBETONOVÁNÍ POTRUBÍ Z PROSTÉHO BETONU DO C25/30
Obetonování kanalizačních přípojek z betonu C20/25-X0 (C20/25nXF3).</t>
  </si>
  <si>
    <t>Horské vpusti (236*0.35*0.35-236*3.14*0.075*0.075)*1.1=27.216 [A]
Uliční vpusti: (218*0.35*0.35-218*3.14*0.075*0.075)*1.25=28.568 [B]
Celkem: A+B=55.784 [C]</t>
  </si>
  <si>
    <t>899574</t>
  </si>
  <si>
    <t>OBETONOVÁNÍ POTRUBÍ ZE ŽELEZOBETONU DO C25/30 VČETNĚ VÝZTUŽE
Obetonování trouby s KARI sítí 100/100/8 v tloušťce 150 mm z betonu C25/30nXF3 v tloušťce min. 150 mm.
V případě doložení prohlášení o shodě je možné užít namísto betonu C25/30nXF3 nekonstrukčního betonu C20/25nXF3.</t>
  </si>
  <si>
    <t>14.5*0.255=3.698 [A]</t>
  </si>
  <si>
    <t>899662</t>
  </si>
  <si>
    <t>ZKOUŠKA VODOTĚSNOSTI POTRUBÍ DN DO 400MM
Položka 87446.</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</si>
  <si>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</si>
  <si>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89980</t>
  </si>
  <si>
    <t>TELEVIZNÍ PROHLÍDKA POTRUBÍ
Položka 87446.</t>
  </si>
  <si>
    <t>položka zahrnuje prohlídku potrubí televizní kamerou, záznam prohlídky na nosičích DVD a vyhotovení závěrečného písemného protokolu</t>
  </si>
  <si>
    <t>9113A1</t>
  </si>
  <si>
    <t>SVODIDLO OCEL SILNIČ JEDNOSTR, ÚROVEŇ ZADRŽ N1, N2 - DODÁVKA A MONTÁŽ
Ocelové svodidlo svodnicového typu JS/N2 včetně náběhů. Včetně antikorozní ochrany, napojení, spojovacíh prvků, náběhů atd. Dle TP 114 a TP 203. Dle PPK-SVO.
Kompletní dodávka.</t>
  </si>
  <si>
    <t>km 0,02160-0,12953: 76=76.000 [A]
km 0,23108-0,48388: 260=260.000 [B]
km 0,22970-0,52420: 292=292.000 [C]
Celkem: A+B+C=628.000 [D]</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</si>
  <si>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</si>
  <si>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911DB1</t>
  </si>
  <si>
    <t>SVODIDLO BETON, ÚROVEŇ ZADRŽ H1 VÝŠ 1,0M - DODÁVKA A MONTÁŽ
Betonové svodidlo H1, v. 1,0 m.
Kompletní provedení, včetně přechodových dílů, napojení, spojovacích prvků, kotvení apod.</t>
  </si>
  <si>
    <t>32=32.000 [A]</t>
  </si>
  <si>
    <t>položka zahrnuje:
- kompletní dodávku všech dílů betonového svodidla včetně spojovacích prvků
- osazení svodidla
- přechod na jiný typ svodidla nebo přes mostní závěr
nezahrnuje odrazky nebo retroreflexní fólie
nezahrnuje podkladní vrstvu</t>
  </si>
  <si>
    <t>91228</t>
  </si>
  <si>
    <t>SMĚROVÉ SLOUPKY Z PLAST HMOT VČETNĚ ODRAZNÉHO PÁSKU
Směrové sloupky Z 11c + Z 11d (konstrukčně tvoří jeden celek). Sloupky budou provedeny jako plastové, výšky 800 mm ± 50 mm nad komunikací, osazeny budou ve vzdálenostech dle ČSN 73 6101. Bílá barva.
Z 11g - červená barva.</t>
  </si>
  <si>
    <t>Z 11g: 6=6.000 [A]
Z11c+Z11d: 118=118.000 [B]
Celkem: A+B=124.000 [C]</t>
  </si>
  <si>
    <t>položka zahrnuje:
- dodání a osazení sloupku včetně nutných zemních prací
- vnitrostaveništní a mimostaveništní doprava
- odrazky plastové nebo z retroreflexní fólie</t>
  </si>
  <si>
    <t>91238</t>
  </si>
  <si>
    <t>SMĚROVÉ SLOUPKY Z PLAST HMOT - NÁSTAVCE NA SVODIDLA VČETNĚ ODRAZNÉHO PÁSKU
Z 11a + Z 11b (konstrukčně tvoří jeden celek). Sloupky budou provedeny jako plastové nástavce na svodidlo. Výška směrového nástavce musí dosahovat hodnoty 330 mm ±50 mm.</t>
  </si>
  <si>
    <t>61=61.000 [A]</t>
  </si>
  <si>
    <t>91267</t>
  </si>
  <si>
    <t>ODRAZKY NA SVODIDLA
Odrazky na svodidla v souladu s TP 58.
Kompletní provedení bez ohledu na typ svodidla.</t>
  </si>
  <si>
    <t>Betonové svodidlo: 4=4.000 [A]</t>
  </si>
  <si>
    <t>- kompletní dodávka se všemi pomocnými a doplňujícími pracemi a součástmi</t>
  </si>
  <si>
    <t>91271</t>
  </si>
  <si>
    <t>ZÁVORA MECHANICKÁ
Mechanická uzamykatelná závora, včetně zámku, základů z betonu C20/25nXF3 dle požadavku výrobce, montáže apod. Kompletní dodávka u ORL.</t>
  </si>
  <si>
    <t>zahrnuje dodávku kompletního zařízení včetně nutných zemních prací a základových konstrukcí</t>
  </si>
  <si>
    <t>914133</t>
  </si>
  <si>
    <t>DOPRAVNÍ ZNAČKY ZÁKLADNÍ VELIKOSTI OCELOVÉ FÓLIE TŘ 2 - DEMONTÁŽ
Demontáž svislého značení, včetně všech prvků uchycení apod. 
Položka včetně odvozu a uložení na skládku (bez ohledu na vzdálenost) a skládkovného.</t>
  </si>
  <si>
    <t>P6: 2=2.000 [A]
A32a: 2=2.000 [B]
Celkem: A+B=4.000 [C]</t>
  </si>
  <si>
    <t>Položka zahrnuje odstranění, demontáž a odklizení materiálu s odvozem na předepsané místo</t>
  </si>
  <si>
    <t>914923</t>
  </si>
  <si>
    <t>SLOUPKY A STOJKY DZ Z OCEL TRUBEK DO PATKY DEMONTÁŽ
Demontáž svislého značení, včetně všech prvků uchycení apod. 
Položka včetně odvozu a uložení na skládku (bez ohledu na vzdálenost) a skládkovného.</t>
  </si>
  <si>
    <t>Železniční přejezd: 2=2.000 [A]</t>
  </si>
  <si>
    <t>91710</t>
  </si>
  <si>
    <t>OBRUBY Z BETONOVÝCH PALISÁD
Betonové palisády šířky min. 0,2 m, výšky 2,00 m a délky 7,6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</si>
  <si>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7.6*2*0.2=3.040 [A]</t>
  </si>
  <si>
    <t>Položka zahrnuje:
dodání a pokládku betonových palisád o rozměrech předepsaných zadávací dokumentací
betonové lože i boční betonovou opěrku.</t>
  </si>
  <si>
    <t>917212</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</si>
  <si>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
Prostor ORL.</t>
  </si>
  <si>
    <t>142=142.000 [A]</t>
  </si>
  <si>
    <t>Položka zahrnuje:
dodání a pokládku betonových obrubníků o rozměrech předepsaných zadávací dokumentací
betonové lože i boční betonovou opěrku.</t>
  </si>
  <si>
    <t>917224</t>
  </si>
  <si>
    <t>SILNIČNÍ A CHODNÍKOVÉ OBRUBY Z BETONOVÝCH OBRUBNÍKŮ ŠÍŘ 150MM
Betonové obrubníky 150x250 mm (150x150 mm, náběhové obrubníky) dl. 1000 mm (500 mm); do betonového lože v min. tl. 100 mm z betonu C25/30nXF3 s opěrkou. 
V případě doložení prohlášení o shodě je možné užít namísto betonu C25/30nXF3 nekonstrukčního betonu C20/25nXF3.</t>
  </si>
  <si>
    <t>1303=1 303.000 [A]</t>
  </si>
  <si>
    <t>SILNIČNÍ A CHODNÍKOVÉ OBRUBY Z BETONOVÝCH OBRUBNÍKŮ ŠÍŘ 150MM
Betonové obrubníky 150x300 mm do betonového lože v min. tl. 100 mm z betonu C25/30nXF3 s opěrkou. 
V případě doložení prohlášení o shodě je možné užít namísto betonu C25/30nXF3 nekonstrukčního betonu C20/25nXF3.</t>
  </si>
  <si>
    <t>115=115.000 [A]</t>
  </si>
  <si>
    <t>91726</t>
  </si>
  <si>
    <t>KO OBRUBNÍKY BETONOVÉ
Nájezdové obruby 300x195 mm uložených do betonového lože v min. tl. 100 mm z betonu C25/30nXF3 s opěrkou.
V případě doložení prohlášení o shodě je možné užít namísto betonu C25/30nXF3 nekonstrukčního betonu C20/25nXF3.</t>
  </si>
  <si>
    <t>Prstenec: 128=128.000 [A]
Srpovité krajnice: 116=116.000 [B]
Celkem: A+B=244.000 [C]</t>
  </si>
  <si>
    <t>917425</t>
  </si>
  <si>
    <t>CHODNÍKOVÉ OBRUBY Z KAMENNÝCH OBRUBNÍKŮ ŠÍŘ 200MM
Kamenné obrubníky OP 2 do betonového lože v min. tl. 100 mm z betonu C25/30nXF3 s opěrkou.
V případě doložení prohlášení o shodě je možné užít namísto betonu C25/30nXF3 nekonstrukčního betonu C20/25nXF3.</t>
  </si>
  <si>
    <t xml:space="preserve">Dělící ostrůvky: 181=181.000 [A]
Prstenec OK: 30.6=30.600 [B]
Celkem: A+B=211.600 [C] </t>
  </si>
  <si>
    <t>Položka zahrnuje:
dodání a pokládku kamenných obrubníků o rozměrech předepsaných zadávací dokumentací
betonové lože i boční betonovou opěrku.</t>
  </si>
  <si>
    <t>9183B3</t>
  </si>
  <si>
    <t>PROPUSTY Z TRUB DN 400MM PLASTOVÝCH
PP trouby DN 400 SN 16.
Položka včetně seříznutí, prořezů apod.</t>
  </si>
  <si>
    <t>14.5=14.500 [A]</t>
  </si>
  <si>
    <t>Položka zahrnuje:
- dodání a položení potrubí z trub z dokumentací předepsaného materiálu a předepsaného průměru
- případné úpravy trub (zkrácení, šikmé seříznutí)
Nezahrnuje podkladní vrstvy a obetonování.</t>
  </si>
  <si>
    <t>919111</t>
  </si>
  <si>
    <t>ŘEZÁNÍ ASFALTOVÉHO KRYTU VOZOVEK TL DO 50MM
Napojení na OK komunikace I/14.</t>
  </si>
  <si>
    <t>položka zahrnuje řezání vozovkové vrstvy v předepsané tloušťce, včetně spotřeby vody</t>
  </si>
  <si>
    <t>931323</t>
  </si>
  <si>
    <t>TĚSNĚNÍ DILATAČ SPAR ASF ZÁLIVKOU MODIFIK PRŮŘ DO 300MM2
Výplň spár pro proříznutí dle položky 113763 modifikovanou asfaltovou zálivkou typu N2 dle ČSN EN 14 188-1 a dle VL 2 212.05 08.07 a dle PD.
Položka 917224.2 ponížena o srpovité krajnice (těsnění podél KO).
Rozměr dle VL min. 20x12 mm.</t>
  </si>
  <si>
    <t xml:space="preserve">Položka 91726: 244=244.000 [A]
Položka 917425: 181=181.000 [B]
Položka 917224.2: 1141=1 141.000 [C]
Položka 93531: 34.5=34.500 [D]
Celkem: A+B+C+D=1 600.500 [E]
 </t>
  </si>
  <si>
    <t>položka zahrnuje dodávku a osazení předepsaného materiálu, očištění ploch spáry před úpravou, očištění okolí spáry po úpravě
nezahrnuje těsnící profil</t>
  </si>
  <si>
    <t>93135</t>
  </si>
  <si>
    <t>TĚSNĚNÍ DILATAČ SPAR PRYŽ PÁSKOU NEBO KRUH PROFILEM
Předtěsnění spáry u obrubníků v souladu se VL.</t>
  </si>
  <si>
    <t>položka zahrnuje dodávku a osazení předepsaného materiálu, očištění ploch spáry před úpravou, očištění okolí spáry po úpravě</t>
  </si>
  <si>
    <t>935212</t>
  </si>
  <si>
    <t>PŘÍKOPOVÉ ŽLABY Z BETON TVÁRNIC ŠÍŘ DO 600MM DO BETONU TL 100MM
Příkopové spádové tvárnice, z betonu min. C30/37-XF4, šířky ~600 mm do betonového lože C20/25nXF3 tl. min. 0,15 m. Příkopové tvárnice budou uloženy do podoby skluzu. Skluz dle VL 2 214.01 08.07, včetně výplně spar apod.
Výkop součástí odkopu spodní stavby.
Plocha měřena digitálně, koeficient 1.15 zohledňuje sklon svahu.</t>
  </si>
  <si>
    <t>32*1.15=36.800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</si>
  <si>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</si>
  <si>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PŘÍKOPOVÉ ŽLABY Z BETON TVÁRNIC ŠÍŘ DO 600MM DO BETONU TL 100MM
Příkopové tvárnice, z betonu min. C30/37-XF4, šířky ~600 mm do betonového lože z betonu C25/30nXF3 tl. min. 0,15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</si>
  <si>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1152=1 152.000 [A]</t>
  </si>
  <si>
    <t>93531</t>
  </si>
  <si>
    <t>ŽLABY A RIGOLY MONOLITICKÉ BETONOVÉ PRŮŘEZ 0,09 M2
Monolitický žlab CURB KING šířky 500 mm, min. C30/37-XF4 ; dle VL. 2 213.02 08.07. Položka včetně proříznutí příčných spár po 2,5 m a ošetření spár polyuretanovým tmelem.
Položka včetně zaústění do příkopu / rigolu.</t>
  </si>
  <si>
    <t>34.5=34.500 [A]</t>
  </si>
  <si>
    <t>položka zahrnuje:
- dodání a uložení betonové směsi předepsané kvality do předepsaného tvaru
- provedení spar (smršťovacích, vkládaných, řezaných)
- postřiky povrchu (proti odpařování, ochranné)</t>
  </si>
  <si>
    <t>96615</t>
  </si>
  <si>
    <t>BOURÁNÍ KONSTRUKCÍ Z PROSTÉHO BETONU
Betonové patky svislého dopravního značení.
Odvoz bez ohledu na vzdálenost, včetně uložení na skládku.</t>
  </si>
  <si>
    <t>Železniční přejezd: 2*(0.5*0.5*0.8)=0.400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</si>
  <si>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</si>
  <si>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102.1</t>
  </si>
  <si>
    <t>Přístupová komunikace západ - část jih</t>
  </si>
  <si>
    <t>POPLATKY ZA SKLÁDKU
Asfaltová souvrství - předpoklad 2400 kg/m3.
Položka bude čerpána na základě skutečnosti se souhlasem TDS.
Zhotovitel zohlední v ceně možnost využití materiálu v rámci stavby.</t>
  </si>
  <si>
    <t>Položka 11372: 534.219*2.4=1 282.126 [A]</t>
  </si>
  <si>
    <t>POPLATKY ZA SKLÁDKU
Souvrství stmelená cementem - předpoklad 2300 kg/m3.
Položka bude čerpána na základě skutečnosti se souhlasem TDS.
Zhotovitel zohlední v ceně možnost využití materiálu v rámci stavby.</t>
  </si>
  <si>
    <t>Položka 11334: 176.22*2.3=405.306 [A]</t>
  </si>
  <si>
    <t>POPLATKY ZA SKLÁDKU
Nestmelené kryty, podkladní a ochranné vrstvy komunikace apod. předpoklad 2000 kg/m3.
Položka bude čerpána na základě skutečnosti se souhlasem TDS.
Zhotovitel zohlední v ceně možnost využití materiálu v rámci stavby.</t>
  </si>
  <si>
    <t>Položka 11332: 1412.34*2.0=2 824.680 [A]
Položka 12373PAR.1: 3201*2=6 402.000 [B]
Celkem: A+B=9 226.680 [C]</t>
  </si>
  <si>
    <t>POPLATKY ZA SKLÁDKU
Beton a železobeton, kamenný obklad apod. Předpoklad 2500 kg/m3.
Položka bude čerpána na základě skutečnosti se souhlasem TDS.
Zhotovitel zohlední v ceně možnost využití materiálu v rámci stavby.
Předpokládaná hmotnost kan. šachty - 4 t.</t>
  </si>
  <si>
    <t>Položka 11415: 38.508*2.5=96.270 [A]
Položka 96615: 0.4*2.5=1.000 [B]
Položka 96616: 85.355*2.5=213.388 [C]
Položka 966358: 28*0.584+(28*1.0-28*3.14*0.35*0.35)*2.5=59.427 [D]
Položka 96688: 2*4=8.000 [E]
Položka 96713: 2.325*2.5=5.813 [F]
Položka 969258: 26*0.584+(26*1.0-26*3.14*0.35*0.35)*2.5=55.182 [G]
Celkem: A+B+C+D+E+F+G=439.080 [H]</t>
  </si>
  <si>
    <t>ODSTRANĚNÍ PODKLADŮ ZPEVNĚNÝCH PLOCH Z KAMENIVA NESTMELENÉHO
Naložení, odvoz a uložení. Položka včetně odvozu bez ohledu na vzdálenost a uložení na skládku (skládka bude zvolena zhotovitelem).
Plocha odměřena digitálně ze zaměření.
Koeficient 1.20 vyjadřuje přesahy kcí dle VL.
Zhotovitel zohlední v ceně možnost využití materiálu v rámci stavby.
Položka bude čerpána dle skutečnosti.</t>
  </si>
  <si>
    <t>Polní cesta ZÚ - železniční přejezd: 1335*0.24*1.2=384.480 [A]
Polní cesta železniční přejezd - SO 102.1/SO 102.2: 2728*0.3*1.2=982.080 [B]
Společné stezky pro chodce a cyklisty: 218*0.2*1.05=45.780 [C]
Celkem: A+B+C=1 412.340 [D]</t>
  </si>
  <si>
    <t>11334</t>
  </si>
  <si>
    <t>ODSTRANĚNÍ PODKLADU ZPEVNĚNÝCH PLOCH S CEMENT POJIVEM
Naložení, odvoz a uložení. Položka včetně odvozu bez ohledu na vzdálenost a uložení na skládku (skládka bude zvolena zhotovitelem).
Plocha odměřena digitálně ze zaměření.
Koeficient 1.10 vyjadřuje přesahy kcí dle VL.
Zhotovitel zohlední v ceně možnost využití materiálu v rámci stavby.
Položka bude čerpána dle skutečnosti.</t>
  </si>
  <si>
    <t>Polní cesta ZÚ - železniční přejezd: 1335*0.12*1.10=176.220 [A]</t>
  </si>
  <si>
    <t>11372</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</si>
  <si>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1.05 vyjadřuje přesahy kce dle VL.
Plocha odměřena digitálně ze zaměření. Tloušťky asfaltů uvažovány dle diagnostiky vozovky.
Polní cesta ZÚ - železniční přejezd: realizace po roce 2006 - nepředpokládá se přítomnost PAU -&gt; ZAS-T3.
Polní cesta železniční přejezd - SO 102.1/SO 102.2 realizace po roce 2019 - nepředpokládá se přítomnost PAU. Uvažováno PN 502.
Společné stezky pro chodce a cyklisty: realizace po roce 2006 nepředpokládá se přítomnost PAU -&gt; ZAS-T3.
Na základě výše uvedených skutečností je předpokládáno přeřazení na základě zkoušek do ZAS-T1 a ZAS-T2.</t>
  </si>
  <si>
    <t>Polní cesta ZÚ - železniční přejezd: 1335*0.14*1.05=196.245 [A]
Polní cesta železniční přejezd - SO 102.1/SO 102.2: 2728*0.11*1.05=315.084 [B]
Společné stezky pro chodce a cyklisty: 218*0.1*1.05=22.890 [C]
Celkem: A+B+C=534.219 [D]</t>
  </si>
  <si>
    <t>FRÉZOVÁNÍ DRÁŽKY PRŮŘEZU DO 300MM2 V ASFALTOVÉ VOZOVCE
Řezání asfaltových krytů podél obrubníků apod. Drážka min. 25x12 mm dle VL 2 212.05 08.07 (navrhováno 25x12 mm).
Položka včetně odvozu bez ohledu na vzdálenost, uložení na skládku a skládkovného.</t>
  </si>
  <si>
    <t>1491=1 491.000 [A]</t>
  </si>
  <si>
    <t>11415</t>
  </si>
  <si>
    <t>ODSTRAN DLAŽEB VODNÍCH KORYT Z LOM KAM NA MC VČET PODKL
Odstranění dlažby koryta vodního toku u retenční nádrže. Předpoklad 200 mm dlažba, 100 mm betonové lože.
Koeficienty zohledňují sklon svahu 1:2.0 - 1.12.</t>
  </si>
  <si>
    <t>Rovina RN (vtok + výtok): 3*0.3+45*0.3=14.400 [A]
Svahy RN: 53*0.3*1.12=17.808 [B]
Výtok od RN za PC: 21*0.3=6.300 [C]
Celkem: A+B+C=38.508 [D]</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</si>
  <si>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</si>
  <si>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11514</t>
  </si>
  <si>
    <t>ČERPÁNÍ VODY DO 4000 L/MIN
Čerpání vody pro zaústění kanalizační šachty do SO 206, resp. pro osazení kanalizační šachty.
Do doby prací s kanalizační šachtou, předpoklad zahájení čerpání po částečné výstavbě SO 206.
Položka bude čerpána dle skutečnosti.
Kompletní provedení, včetně čerpací jímky, hrázek apod.
Předpoklad zaústění do navazující šachty před prácemi v suchém poldru (do dočasného převedení v suchém poldru).</t>
  </si>
  <si>
    <t xml:space="preserve">HOD       </t>
  </si>
  <si>
    <t>2*31*24=1 488.000 [A]</t>
  </si>
  <si>
    <t>Položka čerpání vody na povrchu zahrnuje i potrubí, pohotovost záložní čerpací soupravy a zřízení čerpací jímky. Součástí položky je také následná demontáž a likvidace těchto zařízení</t>
  </si>
  <si>
    <t>Bilance: 7383=7 383.000 [A]
Navážka: 3201=3 201.000 [B]
Celkem: A+B=10 584.000 [C]</t>
  </si>
  <si>
    <t xml:space="preserve">Bilance: 1505=1 505.000 [A] </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</si>
  <si>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
Plochy měřeny digitálně z koordinační situace - rámový propustek, odkop včetně čel apod..</t>
  </si>
  <si>
    <t>Bilance: 26=26.000 [A]
Rámový propustek: 62*1.5+8*1.5+8*1.5+((12.5+14+13+11)*1.12)*1.5/2+((12.5+14+13+11)*1.12)*(0.3)=176.388 [B]
Celkem: A+B=202.388 [C]</t>
  </si>
  <si>
    <t>Bilance: 184=184.000 [A]
Sjezd km 0,580: 90*0.5*1.2=54.000 [B]
Sjezd km 0,786: 27*0.5*1.2=16.200 [C]
Sjezd polní cesta km 0,875: 307*0.5*1.2=184.200 [D]
Celkem: A+B+C+D=438.400 [E]</t>
  </si>
  <si>
    <t>Armovaný svah: 8313=8 313.000 [A]
Násyp: 19890.21=19 890.210 [B]
Celkem: A+B=28 203.210 [C]</t>
  </si>
  <si>
    <t>Položka 17131: 6296.4=6 296.400 [A]</t>
  </si>
  <si>
    <t>17411.1: 46.049=46.049 [A]
17411.2: 6.72=6.720 [B]
17411.3: 285.94=285.940 [C]
17411.4: 1.312=1.312 [D]
Celkem: A+B+C+D=340.021 [E]</t>
  </si>
  <si>
    <t>VYKOPÁVKY ZE ZEMNÍKŮ A SKLÁDEK TŘ. I
Ornice v rámci stavby.
Viz 18221, 18232.2, 18222 a 18232.</t>
  </si>
  <si>
    <t>(5240.6+4780)*0.15=1 503.090 [A]</t>
  </si>
  <si>
    <t>12383PAR1: 202.388=202.388 [A]
132833.1: 40.8=40.800 [B]
132833.2: 132=132.000 [C]
132833.3: 65.529=65.529 [D]
13183PAR.1: 23.55=23.550 [E]
13183PAR.2: 1.5=1.500 [F]
13183PAR.3: 42.6=42.600 [G]
Celkem: A+B+C+D+E+F+G=508.367 [H]</t>
  </si>
  <si>
    <t>12383PAR.2: 438.4=438.400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</si>
  <si>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horské vpusti, včetně pažení - uvažována pažená jáma.
Kompletní položka, včetně začištění, dolamování apod.
Zemina podmínečně vhodná dle IGP.</t>
  </si>
  <si>
    <t>HV 33: 2.5*(0.5+0.9*2+0.5)*1.6=11.200 [A]
HV 34: 2.5*1.9*0.8=3.800 [B]
HV 35: 2.5*1.9*1.8=8.550 [C]
Celkem: A+B+C=23.550 [D]</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</si>
  <si>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drenážní šachtice. 
Kompletní položka, včetně začištění, dolamování apod.
Včetně pažení - uvažována pažená jáma.
Zemina podmínečně vhodná dle IGP.</t>
  </si>
  <si>
    <t>Km cca 0,620: 1*1*0.6=0.600 [A]
Km cca 0,840: 1*1*0.3=0.300 [B]
SO 102.1/SO 102.2: 1*1*0.6=0.600 [C]
Celkem: A+B+C=1.500 [D]</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</si>
  <si>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Hloubky zohledňují odkopy pro kce vozovky apod.
Odkop pro kanalizační šachtu a uliční vpusti. 
Kompletní položka, včetně začištění, dolamování apod.
Koeficient 1,5 zohledňuje svahování jámy.
Zemina podmínečně vhodná dle IGP.</t>
  </si>
  <si>
    <t>KŠ: 2*2*2.1*1.5=12.600 [A]
UV: 20*1*1*1.5=30.000 [B]
Celkem: A+B=42.600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</si>
  <si>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
Délka odměřena digitálně z koordinační situace.</t>
  </si>
  <si>
    <t>22.5*0.5*1=11.250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</si>
  <si>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Příkopové tvárnice ZÚ - zbývající v rámci odkopu spodní stavby - viz bilance.
Položka bude čerpána dle skutečnosti, položka včetně pažení.
Zemina podmínečně vhodná dle IGP.
Délka odměřena digitálně z koordinační situace.</t>
  </si>
  <si>
    <t>Pravá strana: 15*0.6*0.8+2*((1.6+15)*(1*0.8))/2=20.480 [A]
Levá strana: (43.5-14)*0.6*0.5+2*((43.5-14)*(0.45*0.5)/2)+(14)*0.6*1.15+2*((14)*(2.3*1.15)/2)=62.178 [B]
Celkem: A+B=82.658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</si>
  <si>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horských a sorpčních vpustí.
Položka bude čerpána dle skutečnosti, položka včetně pažení.
Zemina podmínečně vhodná dle IGP.
Délka odměřena digitálně z koordinační situace.
SV1, SV2 - kanalizace nad hranicí výkopu.</t>
  </si>
  <si>
    <t>SV3: 10*1*0.2=2.000 [A]
SV4: 10*1*0.8=8.000 [B]
SV5: 10*1*1.5=15.000 [C]
SV6: 9*1*0.9=8.100 [D]
SV7: 10*1*1.1=11.000 [E]
SV8: 10*1*2=20.000 [F]
HV35: 13.5*1*1.7=22.950 [G]
Celkem: A+B+C+D+E+F+G=87.050 [H]</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</si>
  <si>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Odkop pro potrubí DN 600 mezi šachtami.
Položka bude čerpána dle skutečnosti, položka včetně pažení.
Zemina podmínečně vhodná dle IGP.
Délka odměřena digitálně z koordinační situace.</t>
  </si>
  <si>
    <t>26*1.8*1.4-26*3.14*0.35*0.35=55.519 [A]</t>
  </si>
  <si>
    <t>6*1*2=12.000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</si>
  <si>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Rýha žlabu sjezdu km 0,786.
Položka bude čerpána dle skutečnosti, položka včetně pažení.
Zemina podmínečně vhodná dle IGP.
Délka odměřena digitálně z koordinační situace.</t>
  </si>
  <si>
    <t>7*(0.35+0.2+0.2)*0.3=1.575 [A]</t>
  </si>
  <si>
    <t>HLOUBENÍ RÝH ŠÍŘ DO 2M PAŽ I NEPAŽ TŘ. I, ODVOZ DO 3KM
Hloubení rýh u trubního propustku a RN.</t>
  </si>
  <si>
    <t>Práh na vtoku: 0.8*0.4*3.7=1.184 [A]
RN: 35*0.8*0.4=11.200 [B]
Celkem: A+B=12.384 [C]</t>
  </si>
  <si>
    <t>HV33: 12*1*2=24.000 [A]
HV34: 12*1.4=16.800 [B]
Celkem: A+B=40.800 [C]</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</si>
  <si>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a štěrbinového žlabu.
Položka bude čerpána dle skutečnosti, položka včetně pažení.
Zemina podmínečně vhodná dle IGP.
Délka odměřena digitálně z koordinační situace.</t>
  </si>
  <si>
    <t>ŠŽ: 6*1*2=12.000 [A]
UV32+33: 15*1*2=30.000 [B]
Přípojky UV: 75*1*1.2=90.000 [C]
Celkem: A+B+C=132.000 [D]</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</si>
  <si>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Základ rámového propustku.
Položka bude čerpána dle skutečnosti, položka včetně pažení.
Zemina podmínečně vhodná a hornina vhodná dle IGP.
Délka odměřena digitálně z koordinační situace.</t>
  </si>
  <si>
    <t>Základ: (11.6+11.6)*0.8*1.65=30.624 [A]
Výkop za základem: (13+13)*(0.8*0.5+0.8*0.5/2)=15.600 [B]
Odkop před základem: (11+11)*(1.17*0.5+1.17*0.5/2)=19.305 [C]
Celkem: A+B+C=65.529 [D]</t>
  </si>
  <si>
    <t>ULOŽENÍ SYPANINY DO NÁSYPŮ SE ZHUTNĚNÍM
Uložení na mezideponie (po předrcení v případě třídy II a III těžitelnosti) v rámci stavby,
Položka bez ohledu na vzdálenost.
Položka bude čerpána dle skutečnosti.</t>
  </si>
  <si>
    <t>12373PAR.1: 10584=10 584.000 [A]
12373PAR.2: 1505=1 505.000 [B]
12383PAR.1: 202.388=202.388 [C]
12383PAR.2: 438.40=438.400 [D]
12393PAR.1: 4=4.000 [E]
13183PAR.1: 23.55=23.550 [F]
13183PAR.2: 1.5=1.500 [G]
13183PAR.3: 42.60=42.600 [H]
132733.1: 11.25=11.250 [I]
132733.2: 82.658=82.658 [J]
132733.3: 87.05=87.050 [K]
132733.4: 55.519=55.519 [L]
132733.5: 12=12.000 [M]
132733.6: 1.575=1.575 [N]
132733.7: 12.384=12.384 [O]
132833.1: 40.8=40.800 [P]
132833.2: 132=132.000 [Q]
132833.3: 65.529=65.529 [R]
212645(6): (914+56)*0.35=339.500 [S]
Celkem: A+B+C+D+E+F+G+H+I+J+K+L+M+N+O+P+Q+R+S=13 641.703 [T]</t>
  </si>
  <si>
    <t>Bilanace: 19876=19 876.000 [A]
Zásyp rámového propustku: (0.65*2+0.6+0.15)*6.3=12.915 [B]
Zásypy před prahem propustku: 3.7*0.35=1.295 [C]
Celkem: A+B+C=19 890.210 [D]</t>
  </si>
  <si>
    <t>Bilance: 1505+184+4353=6 042.000 [A]
Sjezd km 0,580: 90*0.5*1.2=54.000 [B]
Sjezd km 0,786: 27*0.5*1.2=16.200 [C]
Sjezd polní cesta km 0,875: 307*0.5*1.2=184.200 [D]
Celkem: A+B+C+D=6 296.400 [E]</t>
  </si>
  <si>
    <t>389=389.000 [A]</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</si>
  <si>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Položka bude čerpána dle skutečnosti.</t>
  </si>
  <si>
    <t>KŠ: 2*2*1.5-3.14*0.65*0.65=4.673 [A]
UV: 20*1*1*1.5-20*3.14*0.275*0.275=25.251 [B]
HV 33: 2.5*(0.5+0.9*2+0.5)*1.6-2*1.5*0.9*1.6=6.880 [C]
HV 34: 2.5*1.9*0.8-1.5*0.9*0.8=2.720 [D]
HV 35: 2.5*1.9*1.8-1.5*0.9*1.5=6.525 [E]
Celkem: A+B+C+D+E=46.049 [F]</t>
  </si>
  <si>
    <t>ZÁSYP JAM A RÝH ZEMINOU SE ZHUTNĚNÍM
Zásyp / obsyp u palisády.
Využití lokálního materiálu, položka včetně dopravy bez ohledu na vzdálenost, včetně nutných úprav zeminy, např. promísení, úprava křivky zrnitost, doplnění materiálu (včetně nákupu a opatření) apod.</t>
  </si>
  <si>
    <t>6*0.4*1.4+6*0.4*1.4=6.720 [A]</t>
  </si>
  <si>
    <t>ZÁSYP JAM A RÝH ZEMINOU SE ZHUTNĚNÍM
Zásyp rýhy pro kanalizační přípojky DN 150 a DN 300. Využití lokálního materiálu, položka včetně dopravy bez ohledu na vzdálenost, včetně nutných úprav zeminy, např. promísení, úprava křivky zrnitost, doplnění materiálu (včetně nákupu a opatření) apod.
Položka bude čerpána dle skutečnosti.
SV: sorpční vpusti
UV: uliční vpusti
HV: horské vpusti</t>
  </si>
  <si>
    <t>SV3: 10*1*0.2-10*0.35*0.35*1.35=0.346 [A]
SV4: 10*1*0.8-10*0.35*0.35*1.35=6.346 [B]
SV5: 10*1*1.5-10*0.35*0.35*1.35=13.346 [C]
SV6: 9*1*0.9-9*0.35*0.35*1.35=6.612 [D]
SV7: 10*1*1.1-10*0.35*0.35*1.35=9.346 [E]
SV8: 10*1*2-10*0.35*0.35*1.35=18.346 [F]
UV32+33: 15*1*2-15*0.4*0.4*1.25=27.000 [G]
Přípojky UV: 75*1*1.2-75*0.35*0.35*1.25=78.516 [H]
HV33: 12*1*2-12*0.5*0.5*1.35=19.950 [I]
HV34: 12*1.4-12*0.4*0.4*1.25=14.400 [J]
HV35: 13.5*1*1.7-13.5*0.5*0.5*1.7*1.35=15.204 [K]
Zásyp u potrubí DN 600: 26*1.8*1.4=65.520 [L]
ŠŽ: 6*1*2-6*0.35*0.35*1.35=11.008 [M]
Celkem: A+B+C+D+E+F+G+H+I+J+K+L+M=285.940 [N]</t>
  </si>
  <si>
    <t>ZÁSYP JAM A RÝH ZEMINOU SE ZHUTNĚNÍM
Zásyp drenážních šachet.
Využití lokálního materiálu, položka včetně dopravy bez ohledu na vzdálenost, včetně nutných úprav zeminy, např. promísení, úprava křivky zrnitost, doplnění materiálu (včetně nákupu a opatření) apod.</t>
  </si>
  <si>
    <t>Km cca 0,620: 1*1*0.6=0.600 [A]
Km cca 0,840: 1*1*0.3=0.300 [B]
SO 102.1/SO 102.2: 1*1*0.6=0.600 [C]
Celkem: A+B+C=1.500 [D]
D-2*(3.14*0.2*0.2*0.6)-(3.14*0.2*0.2*0.3)=1.312 [E]</t>
  </si>
  <si>
    <t>17481</t>
  </si>
  <si>
    <t>ZÁSYP JAM A RÝH Z NAKUPOVANÝCH MATERIÁLŮ
Zásyp základu rámového propustku v kvalitě těsnící vrstvy dle ČSN 73 6244.</t>
  </si>
  <si>
    <t>Položka 132833.3: (11+11)*(1.17*0.5+1.17*0.5/2)=19.305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</si>
  <si>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</si>
  <si>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POTRUBÍ A OBJEKTŮ Z NAKUPOVANÝCH MATERIÁLŮ
Obsyp vyústění vsakovací drenáže ŠP 8/32.</t>
  </si>
  <si>
    <t>15*(0.16+0.15)-15*3.14*0.08*0.08=4.349 [A]</t>
  </si>
  <si>
    <t>17910</t>
  </si>
  <si>
    <t>NÁSYPY Z ARMOVANÝCH ZEMIN SE ZHUTNĚNÍM
Materiál do násypu armovaného svahu, předpoklad využití místních zdrojů na základě IGP po zlepšení.
Materiál do násypů v parametrech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Kompletní položka včetně úpravy křivky zrnitosti a vhodného promísení podmínečně vhodného a vhodného materiálu, hutnění, zlepšení hydraulickými pojivy, včetně vykopávek a odvozů na určená místa, mezideponií, doplnění vhodného materiálu (včetně případného nákupu) apod.
Položka včetně vykopávky, naložení a manipulace během a po zlepšení materiálu.
Užití cementu, vápna, příp kombinace (např. dorosol, doroport).
Pro CBR min. 10% dle IGP min. 1% pojiva (v případě CaO) – předpoklad 1,5-2% s ohledem na namrzavost materiálu. V případě dorosolu, doroportu bude nabídková cena uvedena analogicky dle dávkování a užité směsi. Technologie bude užita dle volby zhotovitele.
Viz bilance prací.</t>
  </si>
  <si>
    <t>8313=8 313.000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</si>
  <si>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</si>
  <si>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ÚPRAVA PLÁNĚ SE ZHUTNĚNÍM V HORNINĚ TŘ. I
Úprava pláně dle platných TKP a požadavku min. Edef,2 dle projektové dokumentace.
Koeficienty zohledňují průměrnou šířku pláně v dotčených úsecích.
Uvažuje se s plání tvořenou úpravou AZ.
1,25 - koeficient zohledňující přesahy kce.</t>
  </si>
  <si>
    <t>Hlavní trasa: 
0,006-0,200: 200*16.8=3 360.000 [A]
0,200-0,400: 200*15.1=3 020.000 [B]
0,400-0,600: 200*13.1=2 620.000 [C]
0,600-0,800: 200*11.1=2 220.000 [D]
0,800-0,902: 102*10.2=1 040.400 [E]
Sjezd km 0,580: 90*1.25=112.500 [F]
Sjezd km 0,786: 27*1.25=33.750 [G]
Sjezd polní cesta km 0,875: 307*1.25=383.750 [H]
Úprava podloží násypů (položka 289971.1): 10960=10 960.000 [I]
Celkem: A+B+C+D+E+F+G+H+I=23 750.400 [J]</t>
  </si>
  <si>
    <t>ROZPROSTŘENÍ ORNICE VE SVAHU V TL DO 0,15M
Rozprostření ornice tl. 150 mm.
Položka bez ohledu na vzdálenost.
Koeficient 1.2 - sklon 1:1.5; 1.15 - sklon 1:1.75; 1.12 - sklon 1:2.0; 1.08 - 1:2.5.
Plocha měřena digitálně z koordinační situace.
Využití lokálního humózního materiálu.</t>
  </si>
  <si>
    <t>202*1.2=242.400 [A]
836*1.12=936.320 [B]
3761*1.08=4 061.880 [C]
Celkem: A+B+C=5 240.600 [D]</t>
  </si>
  <si>
    <t>ROZPROSTŘENÍ ORNICE V ROVINĚ V TL DO 0,15M
Rozprostření ornice tl. 150 mm.
Položka bez ohledu na vzdálenost.
Využití lokálního humózního materiálu.</t>
  </si>
  <si>
    <t>4780=4 780.000 [A]</t>
  </si>
  <si>
    <t>CHEMICKÉ ODPLEVELENÍ</t>
  </si>
  <si>
    <t>5240.6+4780=10 020.600 [A]</t>
  </si>
  <si>
    <t>21152</t>
  </si>
  <si>
    <t>SANAČNÍ ŽEBRA Z KAMENIVA DRCENÉHO
ŠDB 8/16 dle ČSN EN 13285 - vsakovací rýha na ZÚ.
Plocha měřena ze vzorového řezu.</t>
  </si>
  <si>
    <t>0.25*22.5=5.625 [A]</t>
  </si>
  <si>
    <t>položka zahrnuje dodávku předepsaného kameniva, mimostaveništní a vnitrostaveništní dopravu a jeho uložení není-li v zadávací dokumentaci uvedeno jinak, jedná se o nakupovaný materiál</t>
  </si>
  <si>
    <t>SANAČNÍ ŽEBRA Z KAMENIVA DRCENÉHO
ŠDB 16/32 dle ČSN EN 13285 - vsakovací rýha na ZÚ.
Plocha měřena ze vzorového řezu.</t>
  </si>
  <si>
    <t>25*0.9=22.500 [A]</t>
  </si>
  <si>
    <t>Komunikace: (749+56)*(0.4+0.6+0.6)=1 288.000 [A]
Armovaný svah: 165*(0.5+0.6+0.6)=280.500 [B]
Celkem: A+B=1 568.500 [C]</t>
  </si>
  <si>
    <t>OPLÁŠTĚNÍ ODVODŇOVACÍCH ŽEBER Z GEOTEXTILIE
Vsakovací rýha - separační a filtrační geotextílií plošné hmotnosti min. 400 g/m2, podélná pevnost v tahu min. 18 kN/m.</t>
  </si>
  <si>
    <t>22.5*2.5*2+0.5*2.5*2+15*0.5*2+15*0.45*2=143.500 [A]</t>
  </si>
  <si>
    <t>Komunikace: 749=749.000 [A]
Armovaný svah: 165=165.000 [B]
Celkem: A+B=914.000 [C]</t>
  </si>
  <si>
    <t>56=56.000 [A]</t>
  </si>
  <si>
    <t>21331</t>
  </si>
  <si>
    <t>DRENÁŽNÍ VRSTVY Z BETONU MEZEROVITÉHO (DRENÁŽNÍHO)
C12/15-X0, min. 100 mm nad troubu.</t>
  </si>
  <si>
    <t>6.3*2*0.05=0.630 [A]</t>
  </si>
  <si>
    <t>Položka zahrnuje:
- dodávku předepsaného materiálu pro drenážní vrstvu, včetně mimostaveništní a vnitrostaveništní dopravy
- provedení drenážní vrstvy předepsaných rozměrů a předepsaného tvaru</t>
  </si>
  <si>
    <t>26A14</t>
  </si>
  <si>
    <t>VRTY PRO SLOUPKY OPLOCENÍ TŘ. TĚŽITELNOSTI I D DO 300MM
Položka včetně odvozu na skládku, uložení na skládku a skládkovného, bez ohledu na vzdálenost.
Včetně ručního odkopu pro rozšíření patky vzpěr.</t>
  </si>
  <si>
    <t>(14+5)*0.8=15.200 [A]</t>
  </si>
  <si>
    <t>položka zahrnuje:
- zřízení vrtu, svislou a vodorovnou dopravu zeminy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uložení zeminy na skládku a poplatek za skládku</t>
  </si>
  <si>
    <t>3541=3 541.000 [A]</t>
  </si>
  <si>
    <t>272313</t>
  </si>
  <si>
    <t>ZÁKLADY Z PROSTÉHO BETONU DO C16/20
Výplň z prostého betonu za základem rámového propustku C16/20-X0.</t>
  </si>
  <si>
    <t>Položka 132833.3: (13+13)*(0.8*0.5+0.8*0.5/2)=15.600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</si>
  <si>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</si>
  <si>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</si>
  <si>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
Výztuž základu rámového propustku, předpoklad 130 kg/m3.</t>
  </si>
  <si>
    <t>((11.8+11.8)*0.8*1.5)*0.13=3.682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</si>
  <si>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</si>
  <si>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</si>
  <si>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
Viz položka 451324.
Váha 7,90 kg/m2.
100/100/8</t>
  </si>
  <si>
    <t>Podkladní beton propustku: 29*2.75*0.0079=0.630 [A]</t>
  </si>
  <si>
    <t>10960+(420-6)*4*2+72*4+13.5*4=14 614.000 [A]</t>
  </si>
  <si>
    <t>28997F</t>
  </si>
  <si>
    <t>OPLÁŠTĚNÍ (ZPEVNĚNÍ) Z GEOTEXTILIE DO 600G/M2
Geotextilie na natavované AIP pásy a pod izolační fólii.
Min. 600 g/m2.</t>
  </si>
  <si>
    <t>(1.44*2+2.4)*7.1+2*1.65*6.3*2=79.068 [A]</t>
  </si>
  <si>
    <t>317365</t>
  </si>
  <si>
    <t>VÝZTUŽ ŘÍMS Z OCELI 10505, B500B
Výztuž říms rámového propustku, předpoklad 170 kg/m3.</t>
  </si>
  <si>
    <t>((10.7+10.7)*(0.3*0.65+0.25*0.65))*0.17=1.301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</si>
  <si>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</si>
  <si>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327365</t>
  </si>
  <si>
    <t>VÝZTUŽ ZDÍ OPĚRNÝCH, ZÁRUBNÍCH, NÁBŘEŽNÍCH Z OCELI 10505, B500B
Výztuž čela rámového propustku, předpoklad 150 kg/m3.</t>
  </si>
  <si>
    <t>(2.05*(10.8+10.8)*0.65-3.45*0.65*2)*0.15=3.645 [A]</t>
  </si>
  <si>
    <t>32833</t>
  </si>
  <si>
    <t>OPĚRNÝ SYSTÉM S LÍCEM Z TRVALÉ OCELOVÉ SÍTĚ S OZELENĚNÍM VÝŠ 4M - 6M
Položka zahrnuje ucelený certifikovaný systém - předpoklad např. Green Terra Mesh - systém s dvouzákrutovými ocelovými sítěmi apod.
Materiálové složení je možné nahradit dle systému konkrétního výrobce za splnění předpokladů pro stabilitu svahu. 
Kompletní provedení, včetně všech nutných prvků, georohoží, sítí, geotextílií, humózního materiálu, osetí, vzpěr, včetně vhodného opatření v místě propustku apod.
Zhotovitel v rámci své odbornosti navrhne a nacení veškeré úkony vedoucí ke splnění požadovaných parametrů podloží násypů, technologických vrstev násypového tělesa a aktivní zóny (způsob těžby materiálu, způsob ukládání, hutnění apod.)
Plocha odměřena z podélného profilu.</t>
  </si>
  <si>
    <t>750=750.000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</si>
  <si>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</si>
  <si>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33817A</t>
  </si>
  <si>
    <t>SLOUPKY OHRADNÍ A PLOTOVÉ Z DÍLCŮ KOVOVÝCH  KOTVENÉ DO PATEK NEBO BERANĚNÉ
Sloupky oplocení průměru 60,3x2,9 mm, dl. 2800 mm. Protikorozní ochrana dle TKP 14.
Položka v kompletní dodávce, včetně kotvícího materiálu, hlavic, víček, železných patek a ukotvení a doplňkových prací v místech dlažeb, PHS, spodních konstrukcí mostů apod.
Předpokládaná hmotnost sloupku dl. 2800 mm - 12,4 kg.</t>
  </si>
  <si>
    <t>14*0.0124=0.174 [A]</t>
  </si>
  <si>
    <t>- dodání a osazení předepsaného sloupku včetně PKO
- případnou betonovou patku z předepsané třídy betonu
- nutné zemní práce</t>
  </si>
  <si>
    <t>33817D</t>
  </si>
  <si>
    <t>VZPĚRY PLOTOVÉ Z DÍLCŮ KOVOVÝCH  DO BETONOVÝCH PATEK
Vzpěry oplocení průměru 48,3x2,6 mm, dl. 2700 mm. Protikorozní ochrana dle TKP 14.
Položka v kompletní dodávce, včetně kotvícího materiálu, hlavic, víček, železných patek ukotvení a doplňkových prací v místech dlažeb, PHS, spodních konstrukcí mostů apod.
Položka bude čerpána dle skutečnosti.</t>
  </si>
  <si>
    <t xml:space="preserve">KS        </t>
  </si>
  <si>
    <t>5=5.000 [A]</t>
  </si>
  <si>
    <t>- dodání a osazení předepsané vzpěry včetně PKO
- případnou betonovou patku z předepsané třídy betonu
- nutné zemní práce</t>
  </si>
  <si>
    <t>Rámový propustek: 4.1*(2.4+0.5+0.5)*0.15=2.091 [A]
Základ rámového propustku: (11.8+11.8)*0.15*1.5=5.310 [B]
Podkladní beton bočních drenáží rámového propustku: 0.3*0.75*6.3*2=2.835 [C]
HV: 4*2.5*1.9*0.1=1.900 [D]
Kan. šachta: 2*2*0.1=0.400 [E]
UV: 20*(1*1)*0.1=2.000 [F]
DŠ: 5*1*1*0.1=0.500 [G]
Celkem: A+B+C+D+E+F+G=15.036 [H]</t>
  </si>
  <si>
    <t>PODKLADNÍ A VÝPLŇOVÉ VRSTVY Z PROSTÉHO BETONU C25/30
Podkladní beton C25/30nXF3 tl. 100 mm pod příložné desky.
V případě doložení prohlášení o shodě je možné užít namísto betonu C25/30nXF3 nekonstrukčního betonu C20/25nXF3.</t>
  </si>
  <si>
    <t>38*1.09*0.10=4.142 [A]</t>
  </si>
  <si>
    <t>451324</t>
  </si>
  <si>
    <t>PODKL A VÝPLŇ VRSTVY ZE ŽELEZOBET DO C25/30
Podkladní beton C25/30nXF3.
V případě prohlášení o shodě možné C20/25nXF3.</t>
  </si>
  <si>
    <t>Podkladní beton propustku: 29*0.15*2.75=11.963 [A]</t>
  </si>
  <si>
    <t>45152</t>
  </si>
  <si>
    <t>PODKLADNÍ A VÝPLŇOVÉ VRSTVY Z KAMENIVA DRCENÉHO
ŠD 0/22, tl. 010 m dle ČSN EN 13285 - vsakovací rýha.</t>
  </si>
  <si>
    <t>22.5*0.5*1=11.250 [A]
15*0.5*0.1=0.750 [B]
Celkem: A+B=12.000 [C]</t>
  </si>
  <si>
    <t>PODKLADNÍ A VÝPLŇOVÉ VRSTVY Z KAMENIVA TĚŽENÉHO
Rámový propustek - podsyp ŠP 0/4 pod a nad těsnící fólií.</t>
  </si>
  <si>
    <t>6.3*2*(0.205+0.23)=5.481 [A]</t>
  </si>
  <si>
    <t>457385</t>
  </si>
  <si>
    <t>VYROVNÁVACÍ A SPÁD ŽELEZOBETON DO C30/37 VČET VÝZTUŽE
C30/37-XF2 - rámový propustek.
Včetně výztuže a trnů pro uchycení.</t>
  </si>
  <si>
    <t>6.3*2.4*0.1+(6.3*1.2*0.05/2)*2=1.890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</si>
  <si>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</si>
  <si>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461314</t>
  </si>
  <si>
    <t>PATKY Z PROSTÉHO BETONU C25/30
Základové patky oplocení 0,3x0,3x0,80 m; C25/30nXF3.
V případě prohlášení o shodě možné nahradit C20/25nXF3.</t>
  </si>
  <si>
    <t>14*3.14*0.3*0.3*0.8+5*0.55*0.3*0.8=3.825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</si>
  <si>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</si>
  <si>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t>
  </si>
  <si>
    <t>Dlažba z lomového kamene - rámová propust: 8+8+((12.5+14+13+11)*1.12)+(5+16*1.08+11*1.12+2*1.08+5*1.12)=114.920 [A]
Položka 935212.1: 17*2.0=34.000 [B]
Položka 935212.2: 119*2.0=238.000 [C]
Položka 935212.3: 242*2.0=484.000 [D]
Položka 935232: 22*2.0=44.000 [E]
Celkem: A+B+C+D+E=914.920 [F]</t>
  </si>
  <si>
    <t>38*1.09*0.08=3.314 [A]</t>
  </si>
  <si>
    <t>DLAŽBY Z LOMOVÉHO KAMENE NA MC
Dlažba z lomového kamene tl. 150 mm na dno rámového propustku do betonového lože C25/30nXF3 (v případě prohlášení o shodě možné C20/25nXF3) v tl. 100 mm. Spárování maltou MC25-XF4</t>
  </si>
  <si>
    <t>7.1*2*0.25=3.550 [A]</t>
  </si>
  <si>
    <t>DLAŽBY Z LOMOVÉHO KAMENE NA MC
Dlažba z lomového kamene tl. 200 mm do betonového lože C25/30nXF3 (v případě prohlášení o shodě možné C20/25nXF3) v tl. 150 mm. Spárování maltou MC25-XF4.
Odkopy jsou součástí bilance prací, není-li uvedeno jinak,</t>
  </si>
  <si>
    <t>Rámová propust: 8*0.35+8*0.35+((12.5+14+13+11)*1.12)*(0.35)=25.396 [A]
Propust km 0,040: (5+16*1.08+11*1.12+2*1.08+5*1.12)*0.35=14.826 [B]
RN: 224*0.35*1.08*3/4+224*0.35*1.15*1/4=86.044 [C]
Celkem: A+B+C=126.266 [D]</t>
  </si>
  <si>
    <t>STUPNĚ A PRAHY VODNÍCH KORYT Z PROSTÉHO BETONU C30/37
C30/37-XF4 - prahy u trubních propustků a u retenční nádrže.</t>
  </si>
  <si>
    <t>Práh na vtoku: 0.8*0.4*3.7=1.184 [A]
Podkladní práh po troubou: (0.5*0.5+0.3*1.5)*2.75=1.925 [B]
RN: 35*0.8*0.4=11.200 [C]
Celkem: A+B+C=14.309 [D]</t>
  </si>
  <si>
    <t>KAMENIVO ZPEVNĚNÉ CEMENTEM
Vrstva ze směsi stmelené cementem SC 0/22 C8/10 tl. 170 mm dle ČSN EN 14 227-1
Plocha odměřena digitálně.
Koeficienty zohledňují přesahy konstrukčních vrstev.</t>
  </si>
  <si>
    <t>Mimo obruníky: 3120*1.08*0.17=572.832 [A]
Mezi obrubníky: 4593*1.09*0.17=851.083 [B]
Ostrůvky: 55*0.2=11.000 [C]
Celkem: A+B+C=1 434.915 [D]</t>
  </si>
  <si>
    <t>VOZOVKOVÉ VRSTVY ZE ŠTĚRKODRTI
ŠD-A frakce 0/32 (Ge) dle ČSN EN 13 285 tl. min. 150 mm. Ochranná vrstva komunikace.
Viz bilance prací.</t>
  </si>
  <si>
    <t xml:space="preserve">Hlavní trasa: 2007=2 007.000 [A] </t>
  </si>
  <si>
    <t>Sjezd km 0,580: 90*0.3*1.2=32.400 [A]
Sjezd km 0,786: 27*0.3*1.2=9.720 [B]
Sjezd polní cest km 0,875: 307*0.3*1.2=110.520 [C]
Celkem: A+B+C=152.640 [D]</t>
  </si>
  <si>
    <t>Sjezd km 0,580: 81*1.02=82.620 [A]
Sjezd km 0,786: 17*1.02=17.340 [B]
Sjezd polní cest km 0,875: 293*1.02=298.860 [C]
Celkem: A+B+C=398.820 [D]</t>
  </si>
  <si>
    <t>ZPEVNĚNÍ KRAJNIC ZE ŠTĚRKODRTI TL. DO 150MM
Tl. 150 mm z ze štěrkodrti ŠD frakce 0/32, tř. B dle TKP a VL1.
Krajnice musí být odsazena o 0,03 m pod okraj vozovky a bude provedena ve
sklonu 8,0 % v souladu se vzorovými listy.
Plocha odměřena digitálně.</t>
  </si>
  <si>
    <t>243=243.000 [A]</t>
  </si>
  <si>
    <t>INFILTRAČNÍ POSTŘIK Z EMULZE DO 1,0KG/M2
Infiltrační postřik (PI-C) z kationaktivní modifikované asfaltové emulze, množství 0,6 kg/m2 zbytkového pojiva po vyštěpení dle ČSN 73 6129.
Plocha odměřena digitálně z koordinační situace.
Koeficient zohledňuje přesahy konstrukčních vrstev.</t>
  </si>
  <si>
    <t>Mimo obrubníky: 3039*1.02=3 099.780 [A]
Mezi obrubníky: 4589=4 589.000 [B]
Celkem: A+B=7 688.780 [C]</t>
  </si>
  <si>
    <t>SPOJOVACÍ POSTŘIK Z MODIFIK EMULZE DO 0,5KG/M2
Spojovací postřik (PS-CP) z kationaktivní modifikované asfaltové emulze, množství 0,35 kg/m2 zbytkového pojiva po vyštěpení dle ČSN 73 6129.
Koeficient 1.008 a 1.02 zohledňuje přesahy konstrukčních vrstev mimo obrubníky.</t>
  </si>
  <si>
    <t>Mimo obrubníky: 3039*1.008+3039*1.02=6 163.092 [A]
Mezi obrubníky: 4589+4589=9 178.000 [B]
Celkem: A+B=15 341.092 [C]</t>
  </si>
  <si>
    <t>Mimo obrubníky: 3039*1.01*0.07=214.857 [A]
Mezi obrubníky: 4589*0.07=321.230 [B]
Celkem: A+B=536.087 [C]</t>
  </si>
  <si>
    <t>Mimo obrubníky: 3039*1.02*0.06=185.987 [A]
Mezi obrubníky: 4589*0.06=275.340 [B]
Celkem: A+B=461.327 [C]</t>
  </si>
  <si>
    <t>Mimo obrubníky: 3039*1.005*0.04=122.168 [A]
Mezi obrubníky: 4589*0.04=183.560 [B]
Celkem: A+B=305.728 [C]</t>
  </si>
  <si>
    <t>Mimo obrubníky: 3039=3 039.000 [A]
Mezi obrubníky: 4589=4 589.000 [B]
Celkem: A+B=7 628.000 [C]</t>
  </si>
  <si>
    <t>POSYP KAMENIVEM OBALOVANÝM 3KG/M2
Posyp infiltrační postřiku předobaleným kamenivem HDK Gc85/15 fr. 2/4 v množství 3,0 kg/m2.
Koeficient zohledňuje přesahy konstrukčních vrstev.</t>
  </si>
  <si>
    <t>DLÁŽDĚNÉ KRYTY Z DROBNÝCH KOSTEK DO LOŽE Z MC
Kamenná dlažba 8/10 (tle TP 92) uložených do betonového lože z betonu C25/30nXF3 tl. min. 120 mm. Dále bude navázáno na konstrukční skladbu komunikace.
V případě doložení prohlášení o shodě je možné užít namísto betonu C25/30nXF3 nekonstrukčního betonu C20/25nXF3.
Plochy odměřeny digitálně z koordinační situace.
Žlab sjezdu - lože min. 200 mm.</t>
  </si>
  <si>
    <t>Směrovací ostrůvek 5=5.000 [A]
Dělící ostrůvek 49=49.000 [B]
Žlab sjezdu km 0,875: 15=15.000 [C]
Celkem: A+B+C=69.000 [D]</t>
  </si>
  <si>
    <t>KRYTY Z BETON DLAŽDIC SE ZÁMKEM ŠEDÝCH TL 60MM DO LOŽE Z KAM
Zámková dlažba tl. 60 mm do lože z drceného kameniva frakce L4/8 (0/4) tl. 40 mm; dle TP 192.</t>
  </si>
  <si>
    <t>Směrovací ostrůvek: 8=8.000 [A]</t>
  </si>
  <si>
    <t>KRYTY Z BETON DLAŽDIC SE ZÁMKEM BAREV RELIÉF TL 60MM DO LOŽE Z KAM
Zámková dlažba tl. 60 mm do lože z drceného kameniva frakce L4/8 (0/4) tl. 40 mm; dle TP 192.
Úpravy pro nevidomé dle vyhlášky č. 398/2009 Sb.</t>
  </si>
  <si>
    <t>Dělící ostrůvek: 3.5=3.500 [A]</t>
  </si>
  <si>
    <t>58261B</t>
  </si>
  <si>
    <t>KRYTY Z BETON DLAŽDIC SE ZÁMKEM BAREV RELIÉF TL 80MM DO LOŽE Z KAM
Zámková dlažba tl. 80 mm do lože z drceného kameniva frakce L4/8 (0/4) tl. 40 mm; dle TP 192.
Úpravy pro nevidomé dle vyhlášky č. 398/2009 Sb.</t>
  </si>
  <si>
    <t>Sjezdy: 12.5=12.500 [A]</t>
  </si>
  <si>
    <t>702212</t>
  </si>
  <si>
    <t>KABELOVÁ CHRÁNIČKA ZEMNÍ DN PŘES 100 DO 200 MM
Kabelové chráničky u přejezdu.</t>
  </si>
  <si>
    <t>14+14+18=46.000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</si>
  <si>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</si>
  <si>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702422</t>
  </si>
  <si>
    <t>KABELOVÝ PROSTUP DO OBJEKTU PŘES ZÁKLAD BETONOVÝ SVĚTLÉ ŠÍŘKY PŘES 100 DO 200 MM
Prostup pro kabely přes betonovou palisádu.</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</si>
  <si>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</si>
  <si>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711311</t>
  </si>
  <si>
    <t>IZOLACE PODZEMNÍCH OBJEKTŮ PROTI ZEMNÍ VLHKOSTI ASFALTOVÝMI NÁTĚRY
ALP</t>
  </si>
  <si>
    <t>(1.44*2+2.4*2)*7.1=54.528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</si>
  <si>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</si>
  <si>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711312</t>
  </si>
  <si>
    <t>IZOLACE PODZEMNÍCH OBJEKTŮ PROTI ZEMNÍ VLHKOSTI ASFALTOVÝMI PÁSY
Izolace NAIP</t>
  </si>
  <si>
    <t>(1.44*2+2.4)*7.1=37.488 [A]</t>
  </si>
  <si>
    <t>711317</t>
  </si>
  <si>
    <t>IZOLACE PODZEM OBJ PROTI ZEM VLHK Z PE FÓLIÍ
Těsnící fólie drenáže rámového propustku.</t>
  </si>
  <si>
    <t>1.65*2*6.3=20.790 [A]</t>
  </si>
  <si>
    <t>76792</t>
  </si>
  <si>
    <t>OPLOCENÍ Z DRÁTĚNÉHO PLETIVA POTAŽENÉHO PLASTEM
Poplastovaný drát, rozměru ok 55x55 mm</t>
  </si>
  <si>
    <t>(37+4)*2=82.000 [A]</t>
  </si>
  <si>
    <t>- položka zahrnuje vedle vlastního pletiva i rámy, rošty, lišty, kování, podpěrné, závěsné, upevňovací prvky, spojovací a těsnící materiál, pomocný materiál, kompletní povrchovou úpravu.
- nejsou zahrnuty sloupky, které se vykazují v samostatných položkách 338**, není zahrnuta podezdívka (272**)
- součástí položky je  případně i ostnatý drát, uvažovaná plocha se pak vypočítává po horní hranu drátu.</t>
  </si>
  <si>
    <t>POTRUBÍ Z TRUB PLASTOVÝCH ODPADNÍCH DN DO 150MM
Přípojky horských, sorpčních a uličních vpustí - PP DN 150 SN 16.
Včetně kolen, odboček apod.
Délka odměřena digitálně.
Položka včetně zaústění do kanalizací, vyústění apod. - vyvrtáním, výsekem apod.
Koeficient 1,1 horských vpustí zohledňuje navýšení vzhledem ke sklonům přípojek.
Koeficient 1,25 uličních vpustí zohledňuje navýšení vzhledem ke sklonům přípojek.
Koeficient 1,35 sorpčních vpustí zohledňuje navýšení vzhledem ke sklonům přípojek.</t>
  </si>
  <si>
    <t>SV: 86*1.35=116.100 [A]
UV: 75*1.25=93.750 [B]
ŠŽ: 6*1.35=8.100 [C]
Celkem: A+B+C=217.950 [D]</t>
  </si>
  <si>
    <t>87434</t>
  </si>
  <si>
    <t>POTRUBÍ Z TRUB PLASTOVÝCH ODPADNÍCH DN DO 200MM
Přípojky horských, sorpčních a uličních vpustí - PP DN 200 SN 16.
Včetně kolen, odboček apod.
Délka odměřena digitálně.
Položka včetně zaústění do kanalizací, vyústění apod. - vyvrtáním, výsekem apod.
Koeficient zohledňuje navýšení vzhledem ke sklonům přípojek.</t>
  </si>
  <si>
    <t>HV34: 12*1.25=15.000 [A]
UV32+33: 15*1.25=18.750 [B]
Celkem: A+B=33.750 [C]</t>
  </si>
  <si>
    <t>87445</t>
  </si>
  <si>
    <t>POTRUBÍ Z TRUB PLASTOVÝCH ODPADNÍCH DN DO 300MM
Přípojky horských, sorpčních a uličních vpustí - PP DN 300 SN 16.
Včetně kolen, odboček apod.
Délka odměřena digitálně.
Položka včetně zaústění do kanalizací, vyústění apod. - vyvrtáním, výsekem apod.
Koeficient zohledňuje navýšení vzhledem ke sklonům přípojek.</t>
  </si>
  <si>
    <t>HV33: 12*1.35=16.200 [A]
HV35: 13.5*1.35=18.225 [B]
Celkem: A+B=34.425 [C]</t>
  </si>
  <si>
    <t>87458</t>
  </si>
  <si>
    <t>POTRUBÍ Z TRUB PLAST ODPAD DN DO 600MM
Napojení objektu SO 200 a nové kanalizační šachty.
Min. SN 16, včetně nutného statického zajištění apod. s ohledem na hloubku uložení.</t>
  </si>
  <si>
    <t>5.2=5.200 [A]</t>
  </si>
  <si>
    <t>875332</t>
  </si>
  <si>
    <t>POTRUBÍ DREN Z TRUB PLAST DN DO 150MM DĚROVANÝCH
Drenážní potrubí min. SN 8, DN 150 - rámový propustek - včetně vyvrtávek nutných otvorů apod.</t>
  </si>
  <si>
    <t>2*7.1=14.200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</si>
  <si>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</si>
  <si>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t>
  </si>
  <si>
    <t>POTRUBÍ DREN Z TRUB PLAST DN DO 200MM
Drenážní potrubí min. SN 12, DN 160 - vsakovací průleh - včetně vyvrtávek nutných otvorů, odboček, kolen apod.</t>
  </si>
  <si>
    <t>15=15.000 [A]</t>
  </si>
  <si>
    <t>875342</t>
  </si>
  <si>
    <t>POTRUBÍ DREN Z TRUB PLAST DN DO 200MM DĚROVANÝCH
Drenážní potrubí min. SN 12, DN 160 - vsakovací průleh - včetně vyvrtávek nutných otvorů, odboček, kolen apod.
Perforace 220° s plným dnem.</t>
  </si>
  <si>
    <t>22.5=22.500 [A]</t>
  </si>
  <si>
    <t>894158</t>
  </si>
  <si>
    <t>ŠACHTY KANALIZAČNÍ Z BETON DÍLCŮ NA POTRUBÍ DN DO 600MM
Kompletní provedení, včetně poklopů D400, izolací, otvorů, nátěrů, zajištění stability apod.
Nutné uvažovat nadstandardní výšku do 10 m (max. možná výška např. dle PREFA Brno).</t>
  </si>
  <si>
    <t>DRENÁŽNÍ VÝUSŤ Z PROST BETONU
Dle VL z beton C25/30-XF3.</t>
  </si>
  <si>
    <t>ZÚ: 1=1.000 [A]
km 0,520: 1=1.000 [B]
km 0,620: 1=1.000 [C]
km 0,840: 1=1.000 [D]
km 0,903: 1=1.000 [E]
Celkem: A+B+C+D+E=5.000 [F]</t>
  </si>
  <si>
    <t>20=20.000 [A]</t>
  </si>
  <si>
    <t>VPUSŤ KANALIZAČNÍ ULIČNÍ SORPČNÍ KOMPLETNÍ Z BETONOVÝCH DÍLCŮ
Sorpční vpusti dle PD.
Kompletní provedení a dodávka, včetně mříže a rámu min. D400, košů apod. Předpokládaný průtok pro vpust odvodňující plochu do 300 m2.
Přípojka DN 150.</t>
  </si>
  <si>
    <t>8=8.000 [A]</t>
  </si>
  <si>
    <t>89722</t>
  </si>
  <si>
    <t>VPUSŤ KANALIZAČNÍ HORSKÁ KOMPLETNÍ Z BETON DÍLCŮ
Kompletní provedení ze železobetonu C30/37-XF4 (možno alternativně monolitické), včetně výztuže (předpoklad KARI 100/100/8), včetně typizované mříže s rámem min. C250.
Včetně kalové prostoru zpevněného dlažbou z lomového kamene s podkladním betonem a vyspárováním, včetně otvoru přípojky do DN300, včetně ochranných nátěrů NA a NP apod.</t>
  </si>
  <si>
    <t>897626</t>
  </si>
  <si>
    <t>VPUSŤ ŠTĚRBINOVÝCH ŽLABŮ Z BETON DÍLCŮ SV. ŠÍŘKY DO 400MM
Vpusťový dílec štěrbinové trouby typu I, s přerušovanou štěrbinou
Kompletní dodávka, včetně mříží D400, rámů, těsnění, zálivek, betonového lože, spojovacích nátěrů, dilatací apod.</t>
  </si>
  <si>
    <t>položka zahrnuje dodávku a osazení předepsaného dílce včetně mříže
nezahrnuje předepsané podkladní konstrukce</t>
  </si>
  <si>
    <t>897726</t>
  </si>
  <si>
    <t>ČISTÍCÍ KUSY ŠTĚRBIN ŽLABŮ Z BETON DÍLCŮ SV. ŠÍŘKY DO 400MM
Čistící dílec štěrbinové trouby typu I, s přerušovanou štěrbinou.
Kompletní dodávka, včetně mříží D400, rámů, těsnění, zálivek, betonového lože, spojovacích nátěrů, dilatací apod.</t>
  </si>
  <si>
    <t>položka zahrnuje dodávku a osazení předepsaného dílce
nezahrnuje předepsané podkladní konstrukce</t>
  </si>
  <si>
    <t>VÝŘEZ, VÝSEK, ÚTES NA POTRUBÍ DN DO 400MM
Zaústění potrubí přípojek UV, SV a HV do kanalizace.
Technologie bude volena zhotovitelem.
Kompletní provedení.</t>
  </si>
  <si>
    <t>UV: 19=19.000 [A]
HV: 1=1.000 [B]
Celkem: A+B=20.000 [C]</t>
  </si>
  <si>
    <t>VÝŘEZ, VÝSEK, ÚTES NA POTRUBÍ DN DO 600MM
Zaústění potrubí přípojek UV, SV a HV do kanalizace.
Technologie bude volena zhotovitelem.
Kompletní provedení.</t>
  </si>
  <si>
    <t>SV: 8=8.000 [A]
HV: 1=1.000 [B]
UV: 1=1.000 [C]
Celkem: A+B+C=10.000 [D]</t>
  </si>
  <si>
    <t>HV: 1=1.000 [A]
SŽ: 1=1.000 [B]
Celkem: A+B=2.000 [C]</t>
  </si>
  <si>
    <t>OBETONOVÁNÍ POTRUBÍ Z PROSTÉHO BETONU DO C25/30
Obetonování propustku z betonu C25/30nXF3, tl. min. 200 mm.
Plocha odměřena digitálně z řezu propustku.
V případě prohlášení o shodě možné C20/25nXF3.</t>
  </si>
  <si>
    <t>29*1.1=31.900 [A]</t>
  </si>
  <si>
    <t>OBETONOVÁNÍ POTRUBÍ Z PROSTÉHO BETONU DO C25/30
Obetonování z betonu C25/30nXF3.
Plocha odměřena digitálně z řezu propusktu.
V případě prohlášení o shodě možné C20/25nXF3.</t>
  </si>
  <si>
    <t>87433: 217.95*0.35-217.95*3.14*0.075*0.075=72.433 [A]
87434: 33.75*0.4*0.4-33.75*3.14*0.1*0.1=4.340 [B]
87445: 34.425*0.5*0.5-34.425*3.14*0.15*0.15=6.174 [C]
87458: 5.2*0.95*0.95-5.2*3.14*0.3*0.3=3.223 [D]
Celkem: A+B+C+D=86.170 [E]</t>
  </si>
  <si>
    <t>899672</t>
  </si>
  <si>
    <t>ZKOUŠKA VODOTĚSNOSTI POTRUBÍ DN DO 600MM
Položka 87458.</t>
  </si>
  <si>
    <t>9111A1</t>
  </si>
  <si>
    <t>ZÁBRADLÍ SILNIČNÍ S VODOR MADLY - DODÁVKA A MONTÁŽ
Silniční zábradlí výšky 1,30m na rámovém propustku. Dodatečně kotvené.
Včetně PKO a nátěru RAL dle požadavku investora.
Včetně všech prvků kotvení, plastbetonu apod.</t>
  </si>
  <si>
    <t>2*10.5=21.000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</si>
  <si>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</si>
  <si>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172=172.000 [A]</t>
  </si>
  <si>
    <t>Z11g: 6=6.000 [A]
Z11c+Z11d: 77=77.000 [B]
Celkem: A+B=83.000 [C]</t>
  </si>
  <si>
    <t>11=11.000 [A]</t>
  </si>
  <si>
    <t>ODRAZKY NA SVODIDLA
Odrazky v prolisu svodnice.</t>
  </si>
  <si>
    <t>DOPRAVNÍ ZNAČKY ZÁKLADNÍ VELIKOSTI OCELOVÉ FÓLIE TŘ 2 - DEMONTÁŽ
Demontáž svislého značení, včetně všech prvků uchycení apod. 
Položka včetně odvozu a uložení na skládku (bez ohledu na vzdálenost) a skládkovného</t>
  </si>
  <si>
    <t>915641</t>
  </si>
  <si>
    <t>VODOR DOPRAV ZNAČ - KNOFLÍKY SKLENĚNÉ OBRUBNÍKOVÉ - DOD A POKLÁD
Knoflíky frézované do obrub podél společné stezky v přímém rozhraní stezka / obrubník / vozovka.</t>
  </si>
  <si>
    <t>46=46.000 [A]</t>
  </si>
  <si>
    <t>zahrnuje dodávku a osazení knoflíků předepsaným způsobem</t>
  </si>
  <si>
    <t>OBRUBY Z BETONOVÝCH PALISÁD
Betonové palisády šířky min. 0,2 m, výšky 2,00 m a délky 6,0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</si>
  <si>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6*2*0.2=2.400 [A]</t>
  </si>
  <si>
    <t>1469=1 469.000 [A]</t>
  </si>
  <si>
    <t>26+12=38.000 [A]</t>
  </si>
  <si>
    <t>CHODNÍKOVÉ OBRUBY Z KAMENNÝCH OBRUBNÍKŮ ŠÍŘ 200MM
Kamenné obrubníky OP2 do betonového lože v min. tl. 100 mm z betonu C25/30nXF3 s opěrkou.
V případě doložení prohlášení o shodě je možné užít namísto betonu C25/30nXF3 nekonstrukčního betonu C20/25nXF3.</t>
  </si>
  <si>
    <t>35.5=35.500 [A]</t>
  </si>
  <si>
    <t>918115</t>
  </si>
  <si>
    <t>ČELA PROPUSTU Z BETONU DO C 30/37
Čelo rámového propustku z monolitického ŽB C30/37-XF4. 
Včetně izolačních nátěrů.</t>
  </si>
  <si>
    <t>Čela: 2.05*(10.8+10.8)*0.65-3.45*0.65*2=24.297 [A]
Základy: (11.8+11.8)*0.8*1.5=28.320 [B]
Římsy: (10.7+10.7)*(0.3*0.65+0.25*0.65)=7.651 [C]
Celkem: A+B+C=60.268 [D]</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</si>
  <si>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</si>
  <si>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9183G3</t>
  </si>
  <si>
    <t>PROPUSTY Z TRUB DN 1200MM PLASTOVÝCH
PE-HD potrubí DN 1200 min. SN 16.
Položka včetně seříznutí, prořezů apod.</t>
  </si>
  <si>
    <t>30.5=30.500 [A]</t>
  </si>
  <si>
    <t>91841</t>
  </si>
  <si>
    <t>PROPUSTY RÁMOVÉ 200/100
Rámový propustek vnitřních rozměrů 2000x1000 mm z betonu min. C30/37-XF4.</t>
  </si>
  <si>
    <t>Položka zahrnuje:
- dodání a položení prefabrikovaných rámů z dokumentací předepsaných rozměrů
- případné úpravy rámů
Nezahrnuje podkladní vrstvy, vyrovnávací a spádový beton uvnitř rámů a na jejich povrchu, izolaci.</t>
  </si>
  <si>
    <t>TĚSNĚNÍ DILATAČ SPAR ASF ZÁLIVKOU MODIFIK PRŮŘ DO 300MM2
Výplň spár pro proříznutí dle položky 113763 modifikovanou asfaltovou zálivkou typu N2 dle ČSN EN 14 188-1 a dle VL 2 212.05 08.07 a dle PD.
Položka je ponížena vůči položkám obrubníků ponížena o vnitřní plochy.
Rozměr dle VL min. 20x12 mm.</t>
  </si>
  <si>
    <t>935111</t>
  </si>
  <si>
    <t>ŠTĚRBINOVÉ ŽLABY Z BETONOVÝCH DÍLCŮ ŠÍŘ DO 400MM VÝŠ DO 500MM BEZ OBRUBY
Štěrbinové trouby typu I, s přerušovanou štěrbinou
Kompletní dodávka, včetně mříží D400, rámů, těsnění, zálivek, betonového lože, spojovacích nátěrů, dilatací apod. 
Nutné počítat s atypickou délkou.</t>
  </si>
  <si>
    <t>6.5=6.500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</si>
  <si>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</si>
  <si>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PŘÍKOPOVÉ ŽLABY Z BETON TVÁRNIC ŠÍŘ DO 600MM DO BETONU TL 100MM
Příkopové spádové tvárnice, z betonu min. C30/37-XF4, šířky ~600 mm do betonového lože C20/25nXF3 tl. min. 0,10 m. Příkopové tvárnice budou uloženy do podoby skluzu. Skluz dle VL 2 214.01 08.07, včetně výplně spár apod.
Výkop součástí odkopu spodní stavby.
Plocha měřena digitálně, koeficient 1.15 zohledňuje sklon svahu.</t>
  </si>
  <si>
    <t>17=17.000 [A]</t>
  </si>
  <si>
    <t>PŘÍKOPOVÉ ŽLABY Z BETON TVÁRNIC ŠÍŘ DO 600MM DO BETONU TL 100MM
Příkopové tvárnice, z betonu min. C30/37-XF4, šířky ~600 mm do betonového lože z betonu C25/30nXF3 tl. min. 0,10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</si>
  <si>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119=119.000 [A]</t>
  </si>
  <si>
    <t>PŘÍKOPOVÉ ŽLABY Z BETON TVÁRNIC ŠÍŘ DO 600MM DO BETONU TL 100MM
Příkopové tvárnice, z betonu min. C30/37-XF4, šířky ~600 mm do betonového lože z betonu C25/30nXF3 tl. min. 0,10 m - hloubka 0,22 m např. TBM-Q220-600.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</si>
  <si>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259-17=242.000 [A]</t>
  </si>
  <si>
    <t>935232</t>
  </si>
  <si>
    <t>PŘÍKOPOVÉ ŽLABY Z BETON TVÁRNIC ŠÍŘ DO 1200MM DO BETONU TL 100MM
Příkopové tvárnice, z betonu min. C30/37-XF4, šířky ~1000 mm do betonového lože z betonu C25/30nXF3 tl. min. 0,10 m - např. ŽPSV TZZ 5.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</si>
  <si>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22=22.000 [A]</t>
  </si>
  <si>
    <t>93556</t>
  </si>
  <si>
    <t>ŽLABY Z DÍLCŮ Z BETONU SVĚTLÉ ŠÍŘKY DO 400MM VČET MŘÍŽÍ
Žlab šířky 350 mm, včetně mříže D400, potřebných izolací, kotvících prvků, seříznutí, spárovacích malt, provedení se spádovaným dnem apod. Kompletní dodávka.
Včetně betonového lože min. 250 mm C25/30nXF3.
Např. ACO PowerDrain 355/375 mm.</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</si>
  <si>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</si>
  <si>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96616</t>
  </si>
  <si>
    <t>BOURÁNÍ KONSTRUKCÍ ZE ŽELEZOBETONU
Bourání čel trubních propustí, říms, kamenného obkladu apod. Kompletní provedení, včetně odstranění zábradlí, doplňkových kcí, stavítek, mříží apod. Odvoz bez ohledu na vzdálenost.
Mimo ŽB kce včetně poplatku za skládku, odvozu a uložení na skládku.
Položka bude čerpána dle skutečnosti po odkrytí.</t>
  </si>
  <si>
    <t>Čelo u RN: (5.5+6)*2.6*0.8+(5.5+6)*0.8*(0.8+0.5+1)=45.080 [A]
Čelo v příkopu: 6*0.6*1.2+6*0.8*(0.6+0.5+1)=14.400 [B]
Vtokový objekt RN: 4.4*2.2*0.5+(4.4*2.2*2.5-4.4*0.35*2-1.5*0.35*2)=24.910 [C]
Schodnice: 2.7*1*0.35=0.945 [D]
Celkem: A+B+C+D=85.335 [E]</t>
  </si>
  <si>
    <t>966358</t>
  </si>
  <si>
    <t>BOURÁNÍ PROPUSTŮ Z TRUB DN DO 600MM
Odstranění ŽB trub, včetně případného obetonování a zbývajících prvků trubního propustku.</t>
  </si>
  <si>
    <t>20.5+7.5=28.000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</si>
  <si>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</si>
  <si>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ODSTRANĚNÍ OPLOCENÍ Z DRÁT PLETIVA
Odstranění oplocenky z dřevěných trámů a pletiva.
Kompletní položka, včetně skládkovného, skládky a uložení na skládku bez ohledu na vzdálenost.</t>
  </si>
  <si>
    <t>55=55.000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</si>
  <si>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</si>
  <si>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VYBOURÁNÍ KANALIZAČ ŠACHET KOMPLETNÍCH
Vybourání kompletní kanalizační šachty u výtoku z RN.</t>
  </si>
  <si>
    <t>96713</t>
  </si>
  <si>
    <t>VYBOURÁNÍ ČÁSTÍ KONSTRUKCÍ KAMENNÝCH NA MC
Bourání čel trubních propustí, říms, kamenného obkladu apod. Kompletní provedení, včetně odstranění zábradlí, doplňkových kcí, stavítek, mříží apod. Odvoz bez ohledu na vzdálenost.
Mimo kamenné kce včetně poplatku za skládku a uložení na skládku.
Položka bude čerpána dle skutečnosti po odkrytí.</t>
  </si>
  <si>
    <t>Výtok od RN: 1.5*0.5*1.5+1.5*1*0.8=2.325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</si>
  <si>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</si>
  <si>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969258</t>
  </si>
  <si>
    <t>VYBOURÁNÍ POTRUBÍ DN DO 600MM KANALIZAČ
Vybourání potrubí mezi šachtou u výtoku z RN a šachtou v suchém poldru.
Předpoklad - ŽB DN 600.</t>
  </si>
  <si>
    <t>26=26.000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</si>
  <si>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</si>
  <si>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102.2</t>
  </si>
  <si>
    <t>Přístupová komunikace západ - část sever</t>
  </si>
  <si>
    <t>Položka 11372: 278.355*2.4=668.052 [A]</t>
  </si>
  <si>
    <t>Položka 11318: (12*0.04)*2.0=0.960 [A]
Položka 11332: 1208.6*2.0=2 417.200 [B]
Položka 12373PAR.1: 386*2.0=772.000 [C]
Celkem: A+B+C=3 190.160 [D]</t>
  </si>
  <si>
    <t>POPLATKY ZA SKLÁDKU
Beton a železobeton, kamenný obklad apod. Předpoklad 2500 kg/m3.
Položka bude čerpána na základě skutečnosti se souhlasem TDS.
Zhotovitel zohlední v ceně možnost využití materiálu v rámci stavby.
U trub uvažováno DN 400 - 304 kg/m; obetonování tl. 100 mm.
U trub uvažováno DN 600 - 564 kg/m; obetonování tl. 100 mm.</t>
  </si>
  <si>
    <t>Položka 11318: (12*0.08)*2.5=2.400 [A]
Položka 11351: (8*0.08*0.25+8*0.05)*2.5=1.400 [B]
Položka 11352: (4*0.15*0.25+4*0.05)*2.5=0.875 [C]
Položka 96615: 0.2*2.5=0.500 [D]
Položka 96616: 1.44*2.5=3.600 [E]
Položka 966346: (16.5)*0.304+(16.5)*(0.8*0.8-3.14*0.28*0.28)*2.5+8*0.304=23.693 [F]
Položka 966358: (11)*0.564+(11)*(1*1-3.14*0.4*0.4)*2.5=19.888 [G]
Celkem: A+B+C+D+E+F+G=52.356 [H]</t>
  </si>
  <si>
    <t>219.385*2=438.770 [A]</t>
  </si>
  <si>
    <t>11318</t>
  </si>
  <si>
    <t>ODSTRANĚNÍ KRYTU ZPEVNĚNÝCH PLOCH Z DLAŽDIC
Odstranění betonové dlažby, včetně lože.
Dlažba předpoklad 80 mm, lože 40 mm.
Plocha měřena digitálně.
Zhotovitel zohlední v ceně možnost využití stávajících nepoškozených kusů.</t>
  </si>
  <si>
    <t>12*(0.08+0.04)=1.440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</si>
  <si>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</si>
  <si>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PODKLADŮ ZPEVNĚNÝCH PLOCH Z KAMENIVA NESTMELENÉHO
Naložení, odvoz a uložení. Položka včetně odvozu bez ohledu na vzdálenost a uložení na skládku (skládka bude zvolena zhotovitelem).
Plocha odměřena digitálně ze zaměření.
Koeficient 1.3 vyjadřuje přesahy kcí dle VL.
Zhotovitel zohlední v ceně možnost využití materiálu v rámci stavby.
Položka bude čerpána dle skutečnosti.</t>
  </si>
  <si>
    <t>Polní cesty: (908+1502)*0.5=1 205.000 [A]
Zámková dlažba: 12*0.25*1.2=3.600 [B]
Celkem: A+B=1 208.600 [C]</t>
  </si>
  <si>
    <t>11351</t>
  </si>
  <si>
    <t>ODSTRANĚNÍ ZÁHONOVÝCH OBRUBNÍKŮ
Včetně dopravy a uložení na skládku bez ohledu na vzdálenost. Včetně betonového lože.</t>
  </si>
  <si>
    <t>2*4=8.000 [A]</t>
  </si>
  <si>
    <t>11352</t>
  </si>
  <si>
    <t>ODSTRANĚNÍ CHODNÍKOVÝCH A SILNIČNÍCH OBRUBNÍKŮ BETONOVÝCH
Včetně dopravy a uložení na skládku bez ohledu na vzdálenost. Včetně betonového lože.</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</si>
  <si>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1.05 vyjadřuje přesahy kce dle VL.
Plocha odměřena digitálně ze zaměření. Tloušťky asfaltů uvažovány dle diagnostikky vozovky.
Polní cesta ZÚ kú: realizace po roce 2006 - nepředpokládá se přítomnost PAU -&gt; ZAS-T3.
ZÚ - km 1,280: realizace po roce 2019 - nepředpokládá se přítomnost PAU -&gt; ZAS-T3. Uvažováno PN 502.
Na základě výše uvedených skutečností je předpokládáno přeřazení na základě zkoušek do ZAS-T1 a ZAS-T2.</t>
  </si>
  <si>
    <t>(908+1502)*0.11*1.05=278.355 [A]</t>
  </si>
  <si>
    <t>344=344.000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</si>
  <si>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Dlažba z lomového kamene (v bilanci prací započtena tl. 0,18 m) - propustky. Odkop u norných stěn započten v bilanci.</t>
  </si>
  <si>
    <t xml:space="preserve">Bilance: 2174=2 174.000 [A]
Navážka: 386=386.000 [B]
Propustky - dlažba z lomového kamene: (6+71*1.12)*0.17=14.538 [C]
Zatrubněné sjezdy: 
km 0,96685: (11.8*1.8)*0.200=4.248 [D]
km 1,29044: (13.1*1.8)*0.200=4.716 [E]
km 1,39650: (16.4*1.8)*0.200=5.904 [F]
km 1,47432: (14.3-1.8)*0.200=2.500 [G]
Celkem: A+B+C+D+E+F+G=2 591.906 [H]
</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</si>
  <si>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</si>
  <si>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Bilance: 1700=1 700.000 [A]
Sjezd km 0,96685: 55*0.5*1.3=35.750 [B]
Sjezd km 1,29044: 62*0.5*1.3=40.300 [C]
Sjezd km 1,39650: 55*0.5*1.3=35.750 [D]
Sjezd km 1.47432: 40*0.5*1.3=26.000 [E]
Sjezd RS: 7*0.5*1.3=4.550 [F]
Celkem: A+B+C+D+E+F=1 842.350 [G]</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</si>
  <si>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Trubní propustek km 1,16686. Odkop nad troubami součástí bilance.
Zemina podmínečně vhodná dle IGP.</t>
  </si>
  <si>
    <t>Pod troubami: 4.4*0.15*10.5=6.930 [A]
Vtok: 6*1.82*0.35+6*1.27*1.12*0.35=6.809 [B]
Vtok - odkop za prahy - trouby: 4.4*(0.55+0.4)=4.180 [C]
Vtok - odkop za prahy: 6*(0.17+0.3)=2.820 [D]
Výtok - odkop za prahy - trouby: 4.4*(0.55+0.4)=4.180 [E]
Výtok - odkop za prahy: 6*2.5=15.000 [F]
Celkem: A+B+C+D+E+F=39.919 [G]</t>
  </si>
  <si>
    <t>245=245.000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</si>
  <si>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</si>
  <si>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734=734.000 [A]</t>
  </si>
  <si>
    <t>17111: 1631.3=1 631.300 [A]
17411: 21.12=21.120 [B]
Celkem: A+B=1 652.420 [C]</t>
  </si>
  <si>
    <t>Bilance: 1700+734+791=3 225.000 [A]
Sjezd km 0,96685: 55*0.5*1.3=35.750 [B]
Sjezd km 1,29044: 62*0.5*1.3=40.300 [C]
Sjezd km 1,39650: 55*0.5*1.3=35.750 [D]
Sjezd km 1.47432: 40*0.5*1.3=26.000 [E]
Sjezd RS: 7*0.5*1.3=4.550 [F]
Celkem: A+B+C+D+E+F=3 367.350 [G]</t>
  </si>
  <si>
    <t>VYKOPÁVKY ZE ZEMNÍKŮ A SKLÁDEK TŘ. I
Ornice v rámci stavby.
Viz 18222, 18232.</t>
  </si>
  <si>
    <t>(2391.48+3523)*0.15=887.172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</si>
  <si>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mezidepononie.</t>
  </si>
  <si>
    <t>219.385=219.385 [A]</t>
  </si>
  <si>
    <t>12383PAR.1: 245=245.000 [A]
132833.1: 28=28.000 [B]
132833.1: 17.058=17.058 [C]
Celkem: A+B+C=290.058 [D]</t>
  </si>
  <si>
    <t>12383PAR.2: 734=734.000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</si>
  <si>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Norné stěny.
Položka bude čerpána dle skutečnosti, položka včetně pažení.
Zemina podmínečně vhodná dle IGP.
Délka odměřena digitálně z koordinační situace.
LS - levá strana, PS - pravá strana.</t>
  </si>
  <si>
    <t>Práh LS: 0.8*0.4*0.8+0.4*0.4*0.8*1.12+0.4*0.4*0.8*1.08=0.538 [A]
Práh PS: 0.6*0.4*0.8+2.15*0.4*0.8*1.08+1.6*0.4*0.8*1.12=1.508 [B]
Norná stěna LS: 4.4*1.05*0.75=3.465 [C]
Norná stěna PS: 4.4*1.05*0.65=3.003 [D]
Norná stěna PS: 4.4*1.05*0.8=3.696 [E]
Práh PS: 0.6*0.4*0.8+0.75*0.4*0.8*1.08+1.9*0.4*0.8*1.12=1.132 [F]
Celkem: A+B+C+D+E+F=13.342 [G]</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</si>
  <si>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Propustky - sjezdy.
Položka bude čerpána dle skutečnosti, položka včetně pažení.
Zemina podmínečně vhodná dle IGP.
Délka odměřena digitálně z koordinační situace.</t>
  </si>
  <si>
    <t>km 0,96685: 2*(0.6*0.3*0.8+1.4*0.3*0.8*1.08+1.6*0.3*0.8*1.12)+2*1.7*0.8*0.5=3.234 [A]
km 1,29044: 2*(0.6*0.3*0.8+1.2*0.3*0.8*1.08+1.8*0.3*0.8*1.12)+2*1.7*0.8*0.5=3.238 [B]
km 1,39650: 2*(0.6*0.3*0.8+1.85*0.3*0.8*1.08+2.0*0.3*0.8*1.12)+2*1.7*0.8*0.5=3.682 [C]
km 1,47432: 2*(0.6*0.3*0.8+1.85*0.3*0.8*1.08+1.3*0.3*0.8*1.12)+2*1.7*0.8*0.5=3.306 [D]
Celkem: A+B+C+D=13.460 [E]</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</si>
  <si>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Propustek km 1,16686.
Položka bude čerpána dle skutečnosti, položka včetně pažení.
Zemina podmínečně vhodná dle IGP.
Délka odměřena digitálně z koordinační situace.</t>
  </si>
  <si>
    <t>Práh vtok: 6*0.25*0.8=1.200 [A]
Práh vtok - čelo: 0.5*4.4*0.8+0.25*1*4.4=2.860 [B]
Práh výtok - čelo: 0.5*4.4*0.8+0.25*1*4.4=2.860 [C]
Práh výtok: 6*0.25*0.8=1.200 [D]
Celkem: A+B+C+D=8.120 [E]</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</si>
  <si>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zemní pláně.
Položka bude čerpána dle skutečnosti, položka včetně pažení.
Zemina podmínečně vhodná dle IGP.
Plocha odměřena digitálně z koordinační situace.</t>
  </si>
  <si>
    <t>km 1.210 - 1.290: (1290-1210)*1.15=92.000 [A]</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</si>
  <si>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Vsakovací rýha zemní pláně.
Položka bude čerpána dle skutečnosti, položka včetně pažení.
Zemina podmínečně vhodná dle IGP.
Plocha odměřena digitálně z koordinační situace.</t>
  </si>
  <si>
    <t>km 1.210 - 1.290: (1290-1210)*0.35=28.000 [A]</t>
  </si>
  <si>
    <t>16.5*1.6*0.8-16.5*3.14*0.28*0.28=17.058 [A]</t>
  </si>
  <si>
    <t>12373PAR.1: 2591.906=2 591.906 [A]
12373PAR.2: 1842.35=1 842.350 [B]
12373PAR.3: 39.919=39.919 [C]
12383PAR.1: 245=245.000 [D]
12383PAR.2: 734=734.000 [E]
132733.1: 13.342=13.342 [F]
132733.2: 13.46=13.460 [G]
132733.3: 8.12=8.120 [H]
132733.4: 92=92.000 [I]
132833.1: 28=28.000 [J]
132833.1: 17.058=17.058 [K]
Celkem: A+B+C+D+E+F+G+H+I+J+K=5 625.155 [L]</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</si>
  <si>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</si>
  <si>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Bilance: 1594=1 594.000 [A]
Propustek km 1,16686:
Vtok - odkop za prahy - trouby: 4.4*(0.55+0.4)=4.180 [B]
Vtok - odkop za prahy: 6*(0.17+0.3)=2.820 [C]
Výtok - odkop za prahy - trouby: 4.4*(0.55+0.4)=4.180 [D]
Výtok - odkop za prahy: 6*2.5=15.000 [E]
Zatrubněné sjezdy (zásyp mezi AZ a podkl. bet): 
km 0,96685: (11.8)*2*0.1=2.360 [F]
km 1,29044: (13.1)*2*0.1=2.620 [G]
km 1,39650: (16.4)*2*0.1=3.280 [H]
km 1,47432: (14.3)*2*0.1=2.860 [I]
Celkem: A+B+C+D+E+F+G+H+I=1 631.300 [J]</t>
  </si>
  <si>
    <t>Bilance: 1700+734+791=3 225.000 [A]
Sjezd km 0,96685: 55*0.5*1.3=35.750 [B]
Sjezd km 1,29044: 62*0.5*1.3=40.300 [C]
Sjezd km 1,39650: 55*0.5*1.3=35.750 [D]
Sjezd km 1.47432: 40*0.5*1.3=26.000 [E]
Sjezd RS: 7*0.5*1.3=4.550 [F]
Celkem: A+B+C+D+E+F=3 367.350 [G]</t>
  </si>
  <si>
    <t>340=340.000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</si>
  <si>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</si>
  <si>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
Zásyp rýhy po odstranění trubní propusti.
Využití lokálního materiálu, položka včetně dopravy bez ohledu na vzdálenost, včetně nutných úprav zeminy, např. promísení, úprava křivky zrnitost, doplnění materiálu (včetně nákupu a opatření) apod.
Položka bude čerpána dle skutečnosti.</t>
  </si>
  <si>
    <t>16.5*1.6*0.8=21.120 [A]</t>
  </si>
  <si>
    <t>ZÁSYP JAM A RÝH Z NAKUPOVANÝCH MATERIÁLŮ
Vsakovací rýha pro odvodnění zemní pláně ŠDB 8/16 do hloubky 300 mm, dle ČSN EN 13285.</t>
  </si>
  <si>
    <t>(1290-1210)*0.38=30.400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</si>
  <si>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</si>
  <si>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 NAKUPOVANÝCH MATERIÁLŮ
Vsakovací rýha pro odvodnění zemní pláně ŠDB 16/32 od hloubky 300 mm, dle ČSN EN 13285.</t>
  </si>
  <si>
    <t>(1290-1210)*1.09=87.200 [A]</t>
  </si>
  <si>
    <t>ÚPRAVA PLÁNĚ SE ZHUTNĚNÍM V HORNINĚ TŘ. I
Úprava pláně dle platných TKP a požadavku min. Edef,2 dle projektové dokumentace.
Koeficienty zohledňují průměrnou šířku pláně v dotčených úsecích.
Uvažuje se s plání tvořenou úpravou AZ.
1,30 - koeficient zohledňující přesahy kce.</t>
  </si>
  <si>
    <t>Hlavní trasa: 
0,902-1,000: 100*10.2=1 020.000 [A]
1,000-1,200: 200*9.4=1 880.000 [B]
1,200-1,300: 100*11.2=1 120.000 [C]
1,300-1,400: 100*10.1=1 010.000 [D]
1,400-KÚ: 100*9.5+19*((9.4+4.1)/2)=1 078.250 [E]
Sjezd km 0,96685: 55*1.3=71.500 [F]
Sjezd km 1,29044: 62*1.3=80.600 [G]
Sjezd km 1,39650: 55*1.3=71.500 [H]
Sjezd km 1.47432: 40*1.3=52.000 [I]
Sjezd RS: 7*1.3=9.100 [J]
Celkem: A+B+C+D+E+F+G+H+I+J=6 392.950 [K]</t>
  </si>
  <si>
    <t>položka zahrnuje úpravu pláně včetně vyrovnání výškových rozdílů. Míru zhutnění určuje
projekt.</t>
  </si>
  <si>
    <t>1:2.0: 603*1.12=675.360 [A]
1:2.5: 1589*1.08=1 716.120 [B]
Celkem: A+B=2 391.480 [C]</t>
  </si>
  <si>
    <t>položka zahrnuje:
nutné přemístění ornice z dočasných skládek vzdálených do 50m rozprostření ornice v předepsané tloušťce ve svahu přes 1:5</t>
  </si>
  <si>
    <t>3523=3 523.000 [A]</t>
  </si>
  <si>
    <t>(2391.48+3523)=5 914.480 [A]</t>
  </si>
  <si>
    <t>OPLÁŠTĚNÍ ODVODŇOVACÍCH ŽEBER Z GEOTEXTILIE
Separační a filtrační geotextílie plošné hmotnosti min. 400 g/m2, podélná pevnost v tahu min. 18 kN/m.
Dle položky 212645, 212646, 212647.</t>
  </si>
  <si>
    <t>46*(0.6+0.4+0.6)=73.600 [A]</t>
  </si>
  <si>
    <t>OPLÁŠTĚNÍ ODVODŇOVACÍCH ŽEBER Z GEOTEXTILIE
Separační a filtrační geotextílie plošné hmotnosti min. 400 g/m2, podélná pevnost v tahu min. 18 kN/m.</t>
  </si>
  <si>
    <t>(1290-1210)*(1.8+1.8+0.6)=336.000 [A]</t>
  </si>
  <si>
    <t>VÝZTUŽ ZÁKLADŮ Z KARI SÍTÍ
Viz položka 451324.1
Váha 7,90 kg/m2.
100/100/8</t>
  </si>
  <si>
    <t>10.5*4.4*0.00790=0.365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</si>
  <si>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</si>
  <si>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VÝZTUŽ ZÁKLADŮ Z KARI SÍTÍ
Viz položka 451324.2
Váha 3,03 kg/m2.
150/150/6</t>
  </si>
  <si>
    <t>km 0,96685: 11.8*1.8=21.240 [A]
km 1,29044: 13.1*1.8=23.580 [B]
km 1,39650: 16.4*1.8=29.520 [C]
km 1,47432: 14.3*1.8=25.740 [D]
Celkem: A+B+C+D=100.080 [E]
E*0.00303=0.303 [F]</t>
  </si>
  <si>
    <t>PODKLADNÍ A VÝPLŇOVÉ VRSTVY Z PROSTÉHO BETONU C12/15
Podkladní beton C12/15-X0.
Podkladní beton pod nornou stěnu.</t>
  </si>
  <si>
    <t>Norná stěna LS: 4.4*0.1*1.05=0.462 [A]
Norná stěna PS: 4.4*0.1*1.05=0.462 [B]
Norná stěna PS: 4.4*0.1*1.05=0.462 [C]
Celkem: A+B+C=1.386 [D]</t>
  </si>
  <si>
    <t>511*1.09*0.10=55.699 [A]</t>
  </si>
  <si>
    <t>PODKL A VÝPLŇ VRSTVY ZE ŽELEZOBET DO C25/30
Podkladní beton C25/30nXF3.
V případě prohlášení o shodě možné C20/25nXF3.
Propustek km 1,16686.</t>
  </si>
  <si>
    <t>10.5*4.4*0.15=6.930 [A]</t>
  </si>
  <si>
    <t>PODKL A VÝPLŇ VRSTVY ZE ŽELEZOBET DO C25/30
Podkladní beton C25/30nXF3.
V případě prohlášení o shodě možné C20/25nXF3.
Zatrubněné sjezdy,</t>
  </si>
  <si>
    <t>km 0,96685: (11.8-2*0.5)*0.250=2.700 [A]
km 1,29044: (13.1-2*0.5)*0.250=3.025 [B]
km 1,39650: (16.4-2*0.5)*0.250=3.850 [C]
km 1,47432: (14.3-2*0.5)*0.250=3.325 [D]
Celkem: A+B+C+D=12.900 [E]</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</si>
  <si>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
Odečet nadobrubníkové příkopové tvárnice.</t>
  </si>
  <si>
    <t>Příkopová tvárnice: 588*2.7=1 587.600 [A]
Norná stěna LS: (15+21*1.12+19*1.08)=59.040 [B]
Norná stěna PS: (23+57*1.08+49*1.12)=139.440 [C]
Norná stěna PS: (60+114*1.08+120*1.12)=317.520 [D]
Celkem: A+B+C+D=2 103.600 [E]</t>
  </si>
  <si>
    <t>položka zahrnuje:
- nezbytné zemní práce (např. svahování)
- dodávku a položení předepsané fólie včetně mimostaveništní a vnitrostaveništní dopravy
- úpravu, očištění a ochranu podkladu
- přichycení k podkladu, případně zatížení
- úpravy spojů a zajištění okrajů
- úpravy pro odvodnění
- nutné přesahy</t>
  </si>
  <si>
    <t>511*1.09*0.08=44.559 [A]</t>
  </si>
  <si>
    <t>položka zahrnuje:
- nutné zemní práce (svahování, úpravu pláně a pod.)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nezahrnuje podklad pod dlažbu, vykazuje se samostatně položkami SD 45</t>
  </si>
  <si>
    <t>DLAŽBY Z LOMOVÉHO KAMENE NA MC
Dlažba z lomového kamene tl. 200 mm do betonového lože C25/30nXF3 (v případě prohlášení o shodě možné C20/25nXF3) v tl. 150 mm. Spárování maltou MC25-XF4.
Norné stěny.
Odkopy jsou součástí bilance prací, není-li uvedeno jinak,</t>
  </si>
  <si>
    <t>Norná stěna LS: (15+21*1.12+19*1.08)*0.35=20.664 [A]
Norná stěna PS: (23+57*1.08+49*1.12)*0.35=48.804 [B]
Norná stěna PS: (60+114*1.08+120*1.12)*0.35=111.132 [C]
Celkem: A+B+C=180.600 [D]</t>
  </si>
  <si>
    <t>DLAŽBY Z LOMOVÉHO KAMENE NA MC
Dlažba z lomového kamene tl. 200 mm do betonového lože C25/30nXF3 (v případě prohlášení o shodě možné C20/25nXF3) v tl. 150 mm. Spárování maltou MC25-XF4.
Propustek km 1,16686.
Odkopy jsou součástí bilance prací, není-li uvedeno jinak,</t>
  </si>
  <si>
    <t>Vtok: (20.5*1.08+3.6+7.65*1.12)*0.35=12.008 [A]
Výtok: (21*1.08+10.5)*0.35=11.613 [B]
Celkem: A+B=23.621 [C]</t>
  </si>
  <si>
    <t>DLAŽBY Z LOMOVÉHO KAMENE NA MC
Dlažba z lomového kamene tl. 200 mm do betonového lože C25/30nXF3 (v případě prohlášení o shodě možné C20/25nXF3) v tl. 150 mm. Spárování maltou MC25-XF4.
Zatrubněné sjezdy.
Odkopy jsou součástí bilance prací, není-li uvedeno jinak,</t>
  </si>
  <si>
    <t>km 0,96685: (1.5+5.5*1.08+12*1.12)*0.35=7.308 [A]
km 1,29044: (5.5*1.08+15*1.12)*0.35=7.959 [B]
km 1,39650: (1+9.5*1.08+20*1.12)*0.35=11.781 [C]
km 1,47432: (1+22*1.08+24*1.12)*0.35=18.074 [D]
Celkem: A+B+C+D=45.122 [E]</t>
  </si>
  <si>
    <t>STUPNĚ A PRAHY VODNÍCH KORYT Z PROSTÉHO BETONU C30/37
C30/37-XF4.
Norné stěny - prahy.</t>
  </si>
  <si>
    <t>Práh LS: 0.8*0.4*0.8+0.4*0.4*0.8*1.12+0.4*0.4*0.8*1.08=0.538 [A]
Práh PS: 0.6*0.4*0.8+2.15*0.4*0.8*1.08+1.6*0.4*0.8*1.12=1.508 [B]
Práh PS: 0.6*0.4*0.8+0.75*0.4*0.8*1.08+1.9*0.4*0.8*1.12=1.132 [C]
Celkem: A+B+C=3.178 [D]</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</si>
  <si>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</si>
  <si>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STUPNĚ A PRAHY VODNÍCH KORYT Z PROSTÉHO BETONU C30/37
C30/37-XF4.
Podkladní a vtokové a výtokové prahy propustku km 1,16686.</t>
  </si>
  <si>
    <t>STUPNĚ A PRAHY VODNÍCH KORYT Z PROSTÉHO BETONU C30/37
C30/37-XF4.
Podkladní a vtokové a výtokové prahy zatrubněných sjezdů.</t>
  </si>
  <si>
    <t>467385</t>
  </si>
  <si>
    <t>STUPNĚ A PRAHY VOD KORYT ZE ŽELBET DO C30/37 VČET VÝZT
Monolitické bloky norných stěn ze železobetonu včetně výztuže - C30/37-XF4 dle VL.
Předpoklad výztuže 120 kg/m3.</t>
  </si>
  <si>
    <t>Norná stěna LS: 4.4*1.4*1.05-0.8*0.8*1.05=5.796 [A]
Norná stěna PS: 4.4*1.4*1.05-0.8*0.8*1.05=5.796 [B]
Norná stěna PS: 4.4*1.4*1.05-0.8*0.8*1.05=5.796 [C]
Celkem: A+B+C=17.388 [D]</t>
  </si>
  <si>
    <t>položka zahrnuje:
- nutné zemní práce (hloubení rýh apod.)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t>
  </si>
  <si>
    <t>KAMENIVO ZPEVNĚNÉ CEMENTEM
Vrstva ze směsi stmelené cementem SC 0/22 C8/10 tl. 130 mm dle ČSN EN 14 227-1
Plocha odměřena digitálně.
Koeficienty zohledňují přesahy konstrukčních vrstev.</t>
  </si>
  <si>
    <t>4251*0.13*1.09=602.367 [A]</t>
  </si>
  <si>
    <t>1252=1 252.000 [A]</t>
  </si>
  <si>
    <t>VOZOVKOVÉ VRSTVY ZE ŠTĚRKODRTI
ŠD-B frakce 0/32 (Ge) dle ČSN EN 13 285 tl. min. 250 mm. Ochranná vrstva komunikace.
Plocha odměřena digitálně.
PN 612 - R-mat dle katalogu polních cest.</t>
  </si>
  <si>
    <t>Sjezd km 0,96685: 55*1.3*0.25=17.875 [A]
Sjezd km 1,29044: 62*1.3*0.25=20.150 [B]
Sjezd km 1,39650: 55*1.3*0.25=17.875 [C]
Sjezd km 1.47432: 40*1.3*0.25=13.000 [D]
Sjezd RS: 7*1.3*0.25=2.275 [E]
Celkem: A+B+C+D+E=71.175 [F]</t>
  </si>
  <si>
    <t>Sjezd km 0,96685: 55*1.02=56.100 [A]
Sjezd km 1,29044: 62*1.02=63.240 [B]
Sjezd km 1,39650: 55*1.02=56.100 [C]
Sjezd km 1.47432: 40*1.02=40.800 [D]
Celkem: A+B+C+D=216.240 [E]</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</si>
  <si>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</si>
  <si>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645=645.000 [A]</t>
  </si>
  <si>
    <t>4251*1.09=4 633.590 [A]</t>
  </si>
  <si>
    <t>SPOJOVACÍ POSTŘIK Z MODIFIK EMULZE DO 0,5KG/M2
Spojovací postřik (PS-CP) z kationaktivní modifikované asfaltové emulze, množství 0,35 kg/m2 zbytkového pojiva po vyštěpení dle ČSN 73 6129.
Koeficient 1.03 a 1.05 zohledňuje přesahy konstrukčních vrstev mimo obrubníky.</t>
  </si>
  <si>
    <t>4251*1.03+4251*1.05=8 842.080 [A]</t>
  </si>
  <si>
    <t>574B04</t>
  </si>
  <si>
    <t>ASFALTOVÝ BETON PRO OBRUSNÉ VRSTVY MODIFIK ACO 11+, 11S
ACO 11+, PmB 25/55-55(65) tl. 40 mm dle ČSN EN 13 108-1.
Plocha odměřena digitálně.
Koeficienty zahrnují vliv přesahů konstrukce dle vzorových listů v extravilánu mimo obrubníky.</t>
  </si>
  <si>
    <t>4251*1.005*0.04=170.890 [A]</t>
  </si>
  <si>
    <t>ASFALTOVÝ BETON PRO LOŽNÍ VRSTVY MODIFIK ACL 16+, 16S
ACL 16+, PmB 25/55-60(65) tl. 60 mm dle ČSN EN 13 108-1.
Plocha odměřena digitálně.
Koeficienty zahrnují vliv přesahů konstrukce dle vzorových listů.</t>
  </si>
  <si>
    <t>4251*1.03*0.06=262.712 [A]</t>
  </si>
  <si>
    <t>ASFALTOVÝ BETON PRO PODKLADNÍ VRSTVY ACP 16+, 16S
ACP 16+ 50/70 tl. 50 mm dle ČSN EN 13 108-1.
Plocha odměřena digitálně.
Koeficienty zahrnují vliv přesahů konstrukce dle vzorových listů.</t>
  </si>
  <si>
    <t>4251*1.05*0.05=223.178 [A]</t>
  </si>
  <si>
    <t>KRYTY Z BETON DLAŽDIC SE ZÁMKEM ŠEDÝCH TL 80MM DO LOŽE Z KAM
Zámková dlažba tl. 80 mm do lože z drceného kameniva frakce L4/8 (0/4) tl. 40 mm; dle TP 192.</t>
  </si>
  <si>
    <t>7-3.25*0.4=5.700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</si>
  <si>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</si>
  <si>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KRYTY Z BETON DLAŽDIC SE ZÁMKEM BAREV RELIÉF TL 80MM DO LOŽE Z KAM
Zámková dlažba tl. 80 mm do lože z drceného kameniva frakce L4/8 (0/4) tl. 40 mm; dle TP 192.
Úpravy pro nevidomé dle vyhlášky č. 398/2009 Sb.
Varovný pás na sjezdu k RS.</t>
  </si>
  <si>
    <t>3.25*0.4=1.300 [A]</t>
  </si>
  <si>
    <t>DRENÁŽNÍ VÝUSŤ Z PROST BETONU
Dle VL z betonu C30/37-XF4.</t>
  </si>
  <si>
    <t>km 0,950: 1=1.000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</si>
  <si>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</si>
  <si>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899303</t>
  </si>
  <si>
    <t>DOPLŇKY NA POTRUBÍ - POCH
Odstranění a obnova POCH, kompletní provedení včetně chrániček, výkopů, zásypů, odstranění a osazení čichaček apod.
Kompletní dodávka.</t>
  </si>
  <si>
    <t>- Položka zahrnuje veškerý materiál, výrobky a polotovary, včetně mimostaveništní a
vnitrostaveništní dopravy (rovněž přesuny), včetně naložení a složení,případně s uložením.
- položka zásuvky POCH zahrnuje i vodiče z média a z chráničky, event. i vlastní sloupek (pokud není zásuvka umístěna na orientačním sloupku nebo na čichačce).</t>
  </si>
  <si>
    <t>OBETONOVÁNÍ POTRUBÍ ZE ŽELEZOBETONU DO C25/30 VČETNĚ VÝZTUŽE
Beton C25/30nXF3.
V případě prohlášení o shodě možné C20/25nXF3.
Propustek km 1,16686.
KARI 100/100/8.</t>
  </si>
  <si>
    <t>4.4*1.23*12.4-3.14*0.5*0.5*3*12.4=37.907 [A]</t>
  </si>
  <si>
    <t>OBETONOVÁNÍ POTRUBÍ ZE ŽELEZOBETONU DO C25/30 VČETNĚ VÝZTUŽE
Beton C25/30nXF3.
V případě prohlášení o shodě možné C20/25nXF3.
Zatrubněné sjezdy,
KARI 150/150/6.</t>
  </si>
  <si>
    <t>km 0,96685: 11.8*0.400=4.720 [A]
km 1,29044: 13.1*0.400=5.240 [B]
km 1,39650: 16.4*0.400=6.560 [C]
km 1,47432: 14.3*0.400=5.720 [D]
Celkem: A+B+C+D=22.240 [E]</t>
  </si>
  <si>
    <t>Z11g: 8=8.000 [A]
Z11c+Z11d: 86=86.000 [B]
Celkem: A+B=94.000 [C]</t>
  </si>
  <si>
    <t>B 1 + E13: 2=2.000 [A]</t>
  </si>
  <si>
    <t>Položka zahrnuje odstranění, demontáž a odklizení materiálu s odvozem na předepsané
místo</t>
  </si>
  <si>
    <t>SLOUPKY A STOJKY DZ Z OCEL TRUBEK DO PATKY DEMONTÁŽ
Demontáž svislého značení, včetně všech prvků uchycení apod. 
Položka včetně odvozu a uložení na skládku (bez ohledu na vzdálenost) a skládkovného.
Značení u OK bude znovu využito.</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</si>
  <si>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
U regulační stanice (RS).</t>
  </si>
  <si>
    <t>4.2=4.200 [A]</t>
  </si>
  <si>
    <t>Položka zahrnuje:
dodání a pokládku betonových obrubníků o rozměrech předepsaných zadávací dokumentací betonové lože i boční betonovou opěrku.</t>
  </si>
  <si>
    <t>SILNIČNÍ A CHODNÍKOVÉ OBRUBY Z BETONOVÝCH OBRUBNÍKŮ ŠÍŘ 150MM
Betonové obrubníky 150x250 mm (150x150 mm, náběhové obrubníky) dl. 1000 mm (500 mm); do betonového lože v min. tl. 150 mm z betonu C25/30nXF3 s opěrkou. 
V případě doložení prohlášení o shodě je možné užít namísto betonu C25/30nXF3 nekonstrukčního betonu C20/25nXF3.</t>
  </si>
  <si>
    <t>9183D3</t>
  </si>
  <si>
    <t>PROPUSTY Z TRUB DN 600MM PLASTOVÝCH
Potrubí z PP DN 600 mm; min. SN 16
Položka včetně seříznutí, prořezů apod.
Zatrubněné sjezdy.</t>
  </si>
  <si>
    <t>km 0,96685: 11.8=11.800 [A]
km 1,29044: 13.1=13.100 [B]
km 1,39650: 16.4=16.400 [C]
km 1,47432: 14.3=14.300 [D]
Celkem: A+B+C+D=55.600 [E]</t>
  </si>
  <si>
    <t>9183F3</t>
  </si>
  <si>
    <t>PROPUSTY Z TRUB DN 1000MM PLASTOVÝCH
Potrubí z PE-HD DN 1000 mm; min. SN 16
Položka včetně seříznutí, prořezů apod.</t>
  </si>
  <si>
    <t>3*13.5=40.500 [A]</t>
  </si>
  <si>
    <t>Položka 917224: 344=344.000 [A]</t>
  </si>
  <si>
    <t>93421</t>
  </si>
  <si>
    <t>HRADÍTKA A STAVIDLOVÉ TABULE RYBNÍKŮ A NÁDRŽÍ ZE DŘEVA
Hradítka norné stěny. Fošny tl. 40mm, dl. 870mm. Impregnace 2x nátěr - viz VL2 2.216 - součástí položky.</t>
  </si>
  <si>
    <t>0.04*0.87*0.6*3*3=0.188 [A]</t>
  </si>
  <si>
    <t>-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(případně podlití patních desek) maltou, betonem nebo jinou speciální hmotou, vyplnění jam zeminou,
- ošetření kotevní oblasti proti vzniku trhlin, vlivu povětrnosti a pod.,
- osazení značek, včetně jejich zaměření.
Dokumentace pro zadání stavby může dále předepsat, že cena položky ještě obsahuje např.:
- veškeré úpravy dřeva pro zlepšení jeho užitných vlastností (impregnace, zpevňování a pod.),
- veškeré druhy povrchových úprav,</t>
  </si>
  <si>
    <t>870-28=842.000 [A]</t>
  </si>
  <si>
    <t>93650</t>
  </si>
  <si>
    <t>DROBNÉ DOPLŇK KONSTR KOVOVÉ
Vodítka norných stěn. U profil č. 65, hm 7,09 kg/m.</t>
  </si>
  <si>
    <t xml:space="preserve">KG        </t>
  </si>
  <si>
    <t>3*(2*3)*1*7.09=127.620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</si>
  <si>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t>
  </si>
  <si>
    <t>B1 + E13: 1*0.5*0.5*0.8=0.200 [A]</t>
  </si>
  <si>
    <t>BOURÁNÍ KONSTRUKCÍ ZE ŽELEZOBETONU
Bourání čel trubních propustí, říms, odvodňovacích prvků apod. Kompletní provedení, včetně odstranění zábradlí, doplňkových kcí, stavítek, mříží apod. Odvoz bez ohledu na vzdálenost.
Mimo ŽB kce včetně poplatku za skládku, odvozu a uložení na skládku.
Položka bude čerpána dle skutečnosti po odkrytí.
Položka včetně zaslepení na výtoku.</t>
  </si>
  <si>
    <t>Čelo (zasypáno - odhad): 1.5*0.8*0.4+1.5*0.8*0.8=1.440 [A]</t>
  </si>
  <si>
    <t>966346</t>
  </si>
  <si>
    <t>BOURÁNÍ PROPUSTŮ Z TRUB DN DO 400MM
Odstranění ŽB trub, včetně případného obetonování a zbývajících prvků trubního propustku.
Položka včetně zaslepení na výtoku - dobetonávka C30/37-XF4.</t>
  </si>
  <si>
    <t>Cca km 1,390: 16.5=16.500 [B]
Cca km 1,470: 8=8.000 [C]
Celkem: B+C=24.500 [D]</t>
  </si>
  <si>
    <t>BOURÁNÍ PROPUSTŮ Z TRUB DN DO 600MM
Odstranění ŽB trub, včetně případného obetonování a zbývajících prvků trubního propustku.
Položka bude čerpána dle skutečnosti po odkrytí (propustek nenalezen). Položka četně výkopů, zásypů rýhy apod. - kompletní dodávka.</t>
  </si>
  <si>
    <t>km 1,166: 11=11.000 [A]</t>
  </si>
  <si>
    <t>SO 103</t>
  </si>
  <si>
    <t>Úprava komunikace III/32118</t>
  </si>
  <si>
    <t>Položka 11372.1: 158.844*2.4=381.226 [A]
Položka 11372.2: 2*2.4=4.800 [B]
Celkem: A+B=386.026 [C]</t>
  </si>
  <si>
    <t>Položka 11334: 47.16*2.3=108.468 [A]</t>
  </si>
  <si>
    <t>Položka 11332: 176.457*2=352.914 [A]
Položka 12924: 132*0.2*2.0=52.800 [B]
Celkem: A+B=405.714 [C]</t>
  </si>
  <si>
    <t>POPLATKY ZA SKLÁDKU
Beton a železobeton, kamenný obklad apod. Předpoklad 2500 kg/m3.
Položka bude čerpána na základě skutečnosti se souhlasem TDS.
Zhotovitel zohlední v ceně možnost využití materiálu v rámci stavby.
U trub uvažováno DN 400 - 304 kg/m; obetonování tl. 100 mm.
U trub uvažováno DN 600 - 564 kg/m; obetonování tl. 100 mm.
Příkopové tvárnice: hmotnost předpokládána 134 kg/m
Prefa čelo - předpoklad hmotnosti 1060 kg.</t>
  </si>
  <si>
    <t>Položka 11328: 87*0.134+87*0.1*2.5=33.408 [A]
Položka 11351.1: ((63+65)*0.08*0.25+(63+65)*0.05)*2.5=22.400 [B]
Položka 11352.1: (62*0.15*0.25+62*0.05)*2.5=13.563 [C]
Položka 96615.1: 2.25*2.5=5.625 [D]
Položka 96615.2: 3.2*2.5=8.000 [E]
Položka 96615.3: 3.336*2.5=8.340 [F]
Položka 96616: 2*1.06+(7.188)*2.5=20.090 [G]
Položka 966358: (12.3)*0.564+12.3*((0.8+0.1+0.1)^2-3.14*0.4*0.4)*2.5=22.238 [H]
Celkem: A+B+C+D+E+F+G+H=133.664 [I]</t>
  </si>
  <si>
    <t>POPLATKY ZA SKLÁDKU
Zemina, předpoklad 2000kg/m3.
Položka bude čerpána na základě skutečnosti se souhlasem TDS.
Zhotovitel zohlední v ceně možnost využití materiálu v rámci stavby.</t>
  </si>
  <si>
    <t>Položka 11130: 505*0.15*2=151.500 [A]
Položka 212645: (22+47+5)*0.3*2=44.400 [B]
Celkem: A+B=195.900 [C]</t>
  </si>
  <si>
    <t>POPLATKY ZA SKLÁDKU
Přebytečná zemina / hornina. Uložení na řízenou skládku – bez ohledu na vzdálenost. Předpoklad 2000 kg/m3.
Položka bude čerpána na základě skutečnosti.</t>
  </si>
  <si>
    <t>41.811*2=83.622 [A]</t>
  </si>
  <si>
    <t>03730</t>
  </si>
  <si>
    <t>POMOC PRÁCE ZAJIŠŤ NEBO ZŘÍZ OCHRANU INŽENÝRSKÝCH SÍTÍ
Ochrana stožárů a veřejného osvětlení po dobu výstavby, zajištění jejich stability, včetně ochrany kabelů podél III/32118h.
Kompletní položka.</t>
  </si>
  <si>
    <t>zahrnuje objednatelem povolené náklady na požadovaná zařízení zhotovitele</t>
  </si>
  <si>
    <t>11130</t>
  </si>
  <si>
    <t>SEJMUTÍ DRNU
Sejmutí drnu v místě RN a osazení obrubníků. 
Cena s odvozem na skládku bez ohledu na vzdálenost.
Uvažovat ztížení filtračními geotextíliemi (včetně uložení na skládku a skládkovného, bez ohledu na vzdálenost).</t>
  </si>
  <si>
    <t>(120+281)+44+60=505.000 [A]</t>
  </si>
  <si>
    <t>včetně vodorovné dopravy  a uložení na skládku</t>
  </si>
  <si>
    <t>11328</t>
  </si>
  <si>
    <t>ODSTRANĚNÍ PŘÍKOPŮ, ŽLABŮ A RIGOLŮ Z PŘÍKOPOVÝCH TVÁRNIC
Odstranění stávajících příkopových tvárnic mezi stezkou pro chodce a cyklisty a komunikací III/32118h.
0,5 příkopová tvárnice - hmotnost 67 kg.
Včetně betonového lože.</t>
  </si>
  <si>
    <t>87*0.6=52.200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</si>
  <si>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</si>
  <si>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PODKLADŮ ZPEVNĚNÝCH PLOCH Z KAMENIVA NESTMELENÉHO
Naložení, odvoz a uložení. Položka včetně odvozu bez ohledu na vzdálenost a uložení na skládku (skládka bude zvolena zhotovitelem).
Plocha odměřena digitálně ze zaměření.
Koeficienty vyjadřuje přesahy kcí dle VL.
Zhotovitel zohlední v ceně možnost využití materiálu v rámci stavby.
Položka bude čerpána dle skutečnosti.</t>
  </si>
  <si>
    <t>Ochranná vrstva - silnice III. třídy u ŠA: 170*0.15*1.3=33.150 [A]
Ochranná vrstva - společná stezka u ŠA: 248*0.3*1.3=96.720 [B]
U OK (DN 800): (1.7+0.5+0.5)*0.27*6=4.374 [C]
OK KŠ: (2.8+0.5)*(2.5+0.5)*0.27=2.673 [D]
UV: 2*1.5*1.5*0.27=1.215 [E]
Stezka pro chodce a cyklisty u OK: 33*0.3*1.35=13.365 [F]
Stávající sjezd s propustkem DN 600 (předpoklad R-mat + ŠD) u OK: 48*0.4*1.3=24.960 [G]
Celkem: A+B+C+D+E+F+G=176.457 [H]</t>
  </si>
  <si>
    <t>ODSTRANĚNÍ PODKLADU ZPEVNĚNÝCH PLOCH S CEMENT POJIVEM
Naložení, odvoz a uložení. Položka včetně odvozu bez ohledu na vzdálenost a uložení na skládku (skládka bude zvolena zhotovitelem).
Plocha odměřena digitálně ze zaměření.
Koeficient 1.2 vyjadřuje přesahy kcí dle VL.
Zhotovitel zohlední v ceně možnost využití materiálu v rámci stavby.
Položka bude čerpána dle skutečnosti.</t>
  </si>
  <si>
    <t>U závod ŠA dle diagnostiky: 217*0.15*1.2=39.060 [A]
U OK (DN 800): (1.7+0.75+0.75)*0.2*6=3.840 [B]
OK (KŠ): (2.8+1.00)*(2.5+1.00)*0.2=2.660 [C]
AZ UV: 2*2.0*2.0*0.2=1.600 [D]
Celkem: A+B+C+D=47.160 [E]</t>
  </si>
  <si>
    <t>ODSTRANĚNÍ ZÁHONOVÝCH OBRUBNÍKŮ
Včetně dopravy a uložení na skládku bez ohledu na vzdálenost. Včetně betonového lože.
Oblast u závodu Škoda Auto a.s.</t>
  </si>
  <si>
    <t>64+61=125.000 [A]</t>
  </si>
  <si>
    <t>ODSTRANĚNÍ CHODNÍKOVÝCH A SILNIČNÍCH OBRUBNÍKŮ BETONOVÝCH
Včetně dopravy a uložení na skládku bez ohledu na vzdálenost. Včetně betonového lože.
Oblast u závodu Škoda Auto a.s.</t>
  </si>
  <si>
    <t>62=62.000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</si>
  <si>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Hlavní komunikace: realizace po roce 2003 - nepředpokládá se přítomnost PAU -&gt; ZAS-T3.
Společné stezky pro chodce a cyklisty: realizace po roce 2006 - nepředpokládá se přítomnost PAU -&gt; ZAS-T3.
Na základě výše uvedených skutečností je předpokládáno přeřazení na základě zkoušek do ZAS-T1 a ZAS-T2.</t>
  </si>
  <si>
    <t>Hlavní komunikace: 577*0.26*1.1-0.9*156*0.20-156*1.05*0.15=112.372 [A]
Společné stezky: 248*0.11*1.05=28.644 [B]
U OK (DN 800): (1.224+1.296+0.912)=3.432 [C]
OK KŠ: (0.528+0.6048+0.4576)=1.590 [D]
UV: (0.5408+0.6912+0.5808)=1.813 [E]
Obrubníky: 33*0.16*1.36=7.181 [F]
Stezka pro chodce a cyklisty: 33*0.11*1.05=3.812 [G]
Celkem: A+B+C+D+E+F+G=158.844 [H]</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</si>
  <si>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 vyjadřuje přesahy kce dle VL.
Plocha odměřena digitálně ze zaměření.
Položka bypassu - bude čerpána v případě významného poškození (mimo SO 208) - provádění po roce 2017 - zařazení ZAS-T3.
Na základě výše uvedených skutečností je předpokládáno přeřazení na základě zkoušek do ZAS-T1 a ZAS-T2.</t>
  </si>
  <si>
    <t>50*0.04=2.000 [A]</t>
  </si>
  <si>
    <t>U závodu ŠA: 24=24.000 [A]
Bypass OK: 64+4=68.000 [B]
Celkem: A+B=92.000 [C]</t>
  </si>
  <si>
    <t>Bilance: 352=352.000 [A]
RN: (281*0.15+120*0.15*1.05)=61.050 [B]
Celkem: A+B=413.050 [C]</t>
  </si>
  <si>
    <t>Bilance: 488=488.000 [A]
AZ u OK I/14 - DN 800: (1.7+0.25+0.25)*6*0.5=6.600 [B]
AZ KŠ: 2.8*2.5*0.5=3.500 [C]
AZ UV: 2*1.0*1.0*0.5=1.000 [D]
Společná stezka pro chodce a cyklisty: 31*0.5*1.3=20.150 [E]
Celkem: A+B+C+D+E=519.250 [F]</t>
  </si>
  <si>
    <t>Bilance: 59=59.000 [A]
Položka 17411: 40.913=40.913 [B]
Celkem: A+B=99.913 [C]</t>
  </si>
  <si>
    <t>Bilance: 488+25=513.000 [A]
OK (DN 800): (1.7+0.25+0.25)*6*0.5=6.600 [B]
AZ KŠ: 2.8*2.5*0.5-1.8*1.5*0.5=2.150 [C]
AZ UV: 2*1.0*1.0*0.5-2*3.14*0.275*0.275*0.5=0.763 [D]
Společná stezka pro chodce a cyklisty: 31*0.5*1.3=20.150 [E]
Celkem: A+B+C+D+E=542.663 [F]</t>
  </si>
  <si>
    <t>VYKOPÁVKY ZE ZEMNÍKŮ A SKLÁDEK TŘ. I
Přesuny zeminy a horniny v rámci stavby, parametry dle ČSN 73 6133.
Naložení a odvoz na požadované místo, včetně složení - kompletní provedení.
Položka bez ohledu na vzdálenost.
Zásypy a násypové zeminy.
Materiál čerpán z materiálu v rámci stavby.</t>
  </si>
  <si>
    <t>Společná stezka pro chodce a cyklisty: 31*0.5*1.3=20.150 [A]
RN: (281*0.65+120*0.65*1.2/2)=229.450 [B]
Obrubníky: (64-6)*(0.5*0.5+0.5*0.5/2)=21.750 [C]
Přípojky UV: 1*2*(6.5+2)-(6.5+2)*1.2*0.35*0.35=15.751 [D]
Celkem: A+B+C+D=287.101 [E]</t>
  </si>
  <si>
    <t>VYKOPÁVKY ZE ZEMNÍKŮ A SKLÁDEK TŘ. I
Ornice v rámci stavby.
Viz 18232.</t>
  </si>
  <si>
    <t>Závod ŠA: 225*0.15=33.750 [A]
RN + OK: (60+455)*0.15=77.250 [B]
Celkem: A+B=111.000 [C]</t>
  </si>
  <si>
    <t>41.811=41.811 [A]</t>
  </si>
  <si>
    <t>12924</t>
  </si>
  <si>
    <t>ČIŠTĚNÍ KRAJNIC OD NÁNOSU TL. DO 200MM
Odstranění stávajících nezpevněných krajnic.</t>
  </si>
  <si>
    <t>U závodu ŠA: 76=76.000 [A]
U OK: (60)*0.75=45.000 [B]
Společná stezka pro chodce a cyklisty: 11=11.000 [C]
Celkem: A+B+C=132.000 [D]</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</si>
  <si>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</si>
  <si>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drenážní šachtu, kanalizační šachta.
Koeficient 1,5 zohledňuje svahování jámy.
Zemina podmínečně vhodná dle IGP.</t>
  </si>
  <si>
    <t>DŠ: 1*1*1*0.6=0.600 [A]
KŠ: 2.8*2.5*0.7=4.900 [B]
Šachta pozemku 5675/1: 3.2*2*2.2-2.8*1.6*2.1-0.1*3.2*2=4.032 [C]
UV: 2*(1*1)*1=2.000 [D]
Celkem: A+B+C+D=11.532 [E]</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</si>
  <si>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</si>
  <si>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
Položka s odvozem na mezideponii pro možnost dalšího využití v rámci stavby (v případě alternativního umístění mezideponie položka bez ohledu na vzdálenost), popřípadě na řízenou skládku, nebo na místo určené objednatelem.
Odkop pro obrubník mimo komunikaci III. třídy - u závodu ŠA. Zbývající v rámci bilance prací.
Položka bude čerpána dle skutečnosti, položka včetně pažení.
Zemina podmínečně vhodná dle IGP.
Délka odměřena digitálně z koordinační situace.</t>
  </si>
  <si>
    <t>4.5*0.3*0.15=0.203 [A]</t>
  </si>
  <si>
    <t>HLOUBENÍ RÝH ŠÍŘ DO 2M PAŽ I NEPAŽ TŘ. I
Položka s odvozem na mezideponii pro možnost dalšího využití v rámci stavby (v případě alternativního umístění mezideponie položka bez ohledu na vzdálenost), popřípadě na řízenou skládku, nebo na místo určené objednatelem.
Odkopy pro práce u OK I/14 - bypass.
Položka bude čerpána dle skutečnosti, položka včetně pažení.
Zemina podmínečně vhodná dle IGP.
Délka odměřena digitálně z koordinační situace.
Potrubí DN 800 - zbývající odkop v rámci SO 208.</t>
  </si>
  <si>
    <t>Potrubí DN 800: 1.7*0.6*6-3.14*0.4*0.4*6=3.106 [A]
Potrubí DN 600: 1.5*0.4*5-3.14*0.3*0.3*5=1.587 [B]
Obrubníky: 64.0*(0.3*0.3)=5.760 [C]
Přípojky UV: 1*2*(6.5+2)=17.000 [D]
Celkem: A+B+C+D=27.453 [E]</t>
  </si>
  <si>
    <t>12373PAR.1: 413.05=413.050 [A]
12373PAR.2: 519.25=519.250 [B]
12924: 132*0.2=26.400 [C]
13173PAR.1: 11.532=11.532 [D]
13273.1: 0.203=0.203 [E]
13273.2: 27.56=27.560 [F]
Celkem: A+B+C+D+E+F=997.995 [G]</t>
  </si>
  <si>
    <t>ULOŽENÍ SYPANINY DO NÁSYPŮ SE ZHUTNĚNÍM
Zásyp retenční nádrže mástním materiálem.
Kompletní položka včetně úpravy křivky zrnitosti a vhodného promísení podmínečně vhodného a vhodného materiálu, hutnění apod.
Položka včetně naložení, mezivýkopku a manipulace během a po promísení materiálu apod.</t>
  </si>
  <si>
    <t>RN: (281*0.65+120*0.65*1.2/2)=229.450 [A]</t>
  </si>
  <si>
    <t>Bilance: 59=59.000 [A]
Obrubníky: (64-6)*(0.5*0.5+0.5*0.5/2)=21.750 [B]
Celkem: A+B=80.750 [C]</t>
  </si>
  <si>
    <t>ULOŽENÍ SYPANINY DO NÁSYPŮ A NA SKLÁDKY BEZ ZHUTNĚNÍ
Uložení na skládku, bez ohledu na vzdálenost.</t>
  </si>
  <si>
    <t>Položka 11130: 505*0.15=75.750 [A]</t>
  </si>
  <si>
    <t>Bilance: 488+25=513.000 [A]
Společná stezka pro chodce a cyklisty: 31*0.5*1.3=20.150 [D]
Celkem: A+D=533.150 [E]</t>
  </si>
  <si>
    <t>ULOŽENÍ SYPANINY DO NÁSYPŮ V AKTIVNÍ ZÓNĚ SE ZHUT SE ZLEPŠENÍM ZEMINY
Materiál do aktivní zóny, předpoklad využití místních zdrojů na základě IGP, včetně zlepšení zeminy / horniny pro úpravu parametrů pro užití do aktivní zóny dle ČSN 73 6133.
Kompletní položka včetně úpravy křivky zrnitosti a vhodného promísení podmínečně vhodného a vhodného materiálu, hutnění, zlepšení hydraulickými pojivy, včetně vykopávky a odvozu na určené místo, doplnění vhodného materiálu (včetně případného nákupu) apod.
Položka včetně vykopávky, naložení a manipulace během a po zlepšení materiálu 
Užití cementu, vápna, příp kombinace (např. dorosol, doroport) – dle návrhu zhotovitele.
Pro CBR min. 30% dle IGP min. 1.5% pojiva (v případě CaO) - předpoklad 2,0-2,5%, V případě dorosolu, doroportu, cementu bude nabídková cena uvedena analogicky dle dávkování a užité směsi. Technologie bude užita dle volby zhotovitele.
Zhotovitel v rámci své odbornosti navrhne a nacení veškeré úkony vedoucí ke splnění požadovaných parametrů podloží násypů, technologických vrstev násypového tělesa a aktivní zóny (způsob těžby materiálu, způsob ukládání, hutnění apod.)</t>
  </si>
  <si>
    <t xml:space="preserve">OK (DN 800): (1.7+0.25+0.25)*6*0.5=6.600 [A]
AZ KŠ: 2.8*2.5*0.5-1.8*1.5*0.5=2.150 [B]
AZ UV: 2*1.0*1.0*0.5-2*3.14*0.275*0.275*0.5=0.763 [C]
Společná stezka pro chodce a cyklisty: 31*0.5*1.3=20.150 [D]
Celkem: A+B+C+D=29.663 [E] </t>
  </si>
  <si>
    <t>Bilance: 57=57.000 [A]</t>
  </si>
  <si>
    <t>ZÁSYP JAM A RÝH ZEMINOU SE ZHUTNĚNÍM
Zásyp jámy kanalizačních šachet, uličních vpustí a horských vpustí. Využití lokálního materiálu, položka včetně dopravy bez ohledu na vzdálenost, včetně nutných úprav zeminy, např. promísení, úprava křivky zrnitost, doplnění materiálu (včetně nákupu a opatření) apod. Přednostně bude užit materiál vhodný do násypů.
Položka bude čerpána dle skutečnosti.</t>
  </si>
  <si>
    <t>Potrubí DN 600: 5*1.5*1.0=7.500 [A]
Šachta pozemku 5675/1: 3.2*2*2.05=13.120 [B]
KŠ: (2.8*2.5*0.6-1.8*1.5*0.6)=2.580 [C]
UV: 2*1*1*1-2*3.14*0.275*0.275*1=1.525 [D]
DŠ: 1*(1*1-3.14*0.2*0.2)*0.5=0.437 [E]
Přípojky UV: 1*2*(6.5+2)-(6.5+2)*1.2*0.35*0.35=15.751 [F]
Celkem: A+B+C+D+E+F=40.913 [G]</t>
  </si>
  <si>
    <t>OBSYP POTRUBÍ A OBJEKTŮ Z NAKUPOVANÝCH MATERIÁLŮ
Obsyp potrubí  hutněná směs kameniva (dle ČSN EN 13 285) frakce 0/4 (max. 0/20 - nutno zohlednit rozteč žeber), hutněno po 15 cm na 95 % PS,
Včetně podsypových klínů pískového lože.
Položka bude čerpána dle skutečnosti.</t>
  </si>
  <si>
    <t>DN 800: 1.7*0.5*6-3.14*0.4*0.4*6*3/4=2.839 [A]
DN 600: 1.5*0.25*2=0.750 [B]
Celkem: A+B=3.589 [C]</t>
  </si>
  <si>
    <t>ÚPRAVA PLÁNĚ SE ZHUTNĚNÍM V HORNINĚ TŘ. I
Úprava pláně dle platných TKP a požadavku min. Edef,2 dle projektové dokumentace.
Koeficienty zohledňují průměrnou šířku pláně v dotčených úsecích.
Uvažuje se s plání tvořenou úpravou AZ.</t>
  </si>
  <si>
    <t>km 0,487-0,500: (500-487)*2.4=31.200 [A]
km 0,500-0,560: (560-500)*8.1=486.000 [B]
km 0,560-0,600: (600-560)*6.8=272.000 [C]
km 0,600-0,649: (649-600)*3.1=151.900 [D]
AZ u OK I/14 (DN 800): (1.7+0.25+0.25)*6=13.200 [E]
AZ KŠ: 2.8*2.5-1.8*1.5=4.300 [F]
AZ UV: 2*1.0*1.0-2*3.14*0.275*0.275=1.525 [G]
Společná stezka pro chodce a cyklisty: (31+2)*1.3=42.900 [H]
Celkem: A+B+C+D+E+F+G+H=1 003.025 [I]</t>
  </si>
  <si>
    <t>Závod ŠA: 225=225.000 [A]
RN + OK: (60+455)=515.000 [B]
Celkem: A+B=740.000 [C]</t>
  </si>
  <si>
    <t>U ŠA: 22*(0.6+0.6+0.4)=35.200 [A]
OK: (47+5)*(0.6+0.6+0.4)=83.200 [B]
Celkem: A+B=118.400 [C]</t>
  </si>
  <si>
    <t>TRATIVODY KOMPL Z TRUB Z PLAST HM DN DO 200MM, RÝHA TŘ I
Drenážní trubka DN 160 z HDPE, perforovaná na 220° s plným dnem, kruhové pevnosti min. SN 8. Drenážní trubka bude uložena do štěrkodrti frakce 0/22 tl. min. 100 mm při sklonu přes 1 % (včetně). Při sklonu 0,3 – 1 % bude drenážní potrubí uloženo do betonového lože C16/20-X0 tl. min. 100 mm. Obsyp drenážní trubky bude proveden z hrubozrnného materiálu štěrkopísek 8/32 dle VL2.2.
Odvoz výkop zeminy / horniny v rámci bilance odkopu spodní stavby,
Položka včetně provedení zaústění do uličních a horských vpustí / kanalizace / přípojek UV / rámových propustí; záslepek apod.
Položka bude čerpána na základě skutečnosti.
Délky odměřeny digitálně z koordinační situace.</t>
  </si>
  <si>
    <t>U ŠA: 22=22.000 [A]
OK: 47+5=52.000 [B]
Celkem: A+B=74.000 [C]</t>
  </si>
  <si>
    <t>KŠ: 2.8*2.5*0.1=0.700 [A]
UV: 2*1*1*0.1=0.200 [B]
DŠ: 1*1*1*0.1=0.100 [C]
Celkem: A+B+C=1.000 [D]</t>
  </si>
  <si>
    <t>PODKLADNÍ A VÝPLŇOVÉ VRSTVY Z KAMENIVA TĚŽENÉHO
Podsyp pod potrubí ŠP 0/4 (max. 0/8), tl. 100 mm. Hutnění na 95% PS.</t>
  </si>
  <si>
    <t>DN 800: 1.7*0.1*6=1.020 [A]
DN 600: 1.5*0.1*2=0.300 [B]
Celkem: A+B=1.320 [C]</t>
  </si>
  <si>
    <t>PATKY Z PROSTÉHO BETONU C25/30
C25/30nXF3 (v případě prohlášení o shodě možné užít C20/25nXF3) rozměru 0.5x0.5x0.8m, není-li uvedeno jinak.
Včetně provedení výkopu (vč. případného dodatečného) a uložení na skládku, skládkovného a dopravy bez ohledu na vzdálenost (věcí provádění zhotovitele).</t>
  </si>
  <si>
    <t>C9a + E13: 1*0.8*0.5*0.5=0.200 [A]
C9b: 1*0.8*0.5*0.5=0.200 [B]
P4: 1*0.8*0.5*0.5=0.200 [C]
P1 + E2b: 1*0.8*0.5*0.5=0.200 [D]
IP 19: 1*0.8*0.5*0.5=0.200 [E]
VLKP: 2*0.8*0.8*0.8=1.024 [F]
Zrcadlo: 1*0.5*0.5*0.8=0.200 [G]
Celkem: A+B+C+D+E+F+G=2.224 [H]</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</si>
  <si>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</si>
  <si>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KAMENIVO ZPEVNĚNÉ CEMENTEM
Vrstva ze směsi stmelené cementem SC 0/22 C8/10 tl. 200 mm dle ČSN EN 14 227-1
Plocha odměřena digitálně.</t>
  </si>
  <si>
    <t>U OK (DN 800): (1.7+0.75+0.75)*0.2*6=3.840 [A]
OK KŠ: (2.8+1.00)*(2.5+1.00)*0.2-1.8*1.5*0.2=2.120 [B]
UV: 2*2.0*2.0*0.2-2*3.14*0.275*0.275*0.2=1.505 [C]
Celkem: A+B+C=7.465 [D]</t>
  </si>
  <si>
    <t>VOZOVKOVÉ VRSTVY ZE ŠTĚRKODRTI
ŠD-A frakce 0/32 (Ge) dle ČSN EN 13 285 tl. min. 200 mm, resp. min. 250; 150 mm. Podkladní a ochranná vrstva komunikace.
Viz bilance prací.</t>
  </si>
  <si>
    <t>Podkladní vrstva: 142=142.000 [A]
Ochranná vrstva: 152=152.000 [B]
U OK (DN 800): (1.7+0.5+0.5)*0.27*6=4.374 [C]
OK KŠ: (2.8+0.5)*(2.5+0.5)*0.27-(1.8*1.5*0.27)=1.944 [D]
UV: 2*1.5*1.5*0.27-2*3.14*0.275*0.275*0.27=1.087 [E]
Společná stezka pro chodce a cyklisty: (31+2)*0.2*1.3=8.580 [F]
Celkem: A+B+C+D+E+F=309.985 [G]</t>
  </si>
  <si>
    <t>Závod ŠA: 76=76.000 [A]
OK: 11=11.000 [B]
Celkem: A+B=87.000 [C]</t>
  </si>
  <si>
    <t>U závodu ŠA: 753*1.02=768.060 [A]
U OK (DN 800): (1.7+0.85+0.85)*6=20.400 [B]
OK KŠ: (2.8+1.2)*(2.5+1.20)-0.55*0.55=14.498 [C]
UV: 2.2*2.2*2=9.680 [D]
Společná stezka: 31*1.15=35.650 [E]
Obrubníky: 33=33.000 [F]
Celkem: A+B+C+D+E+F=881.288 [G]</t>
  </si>
  <si>
    <t>572213</t>
  </si>
  <si>
    <t>SPOJOVACÍ POSTŘIK Z EMULZE DO 0,5KG/M2
Spojovací postřik (PS-C) z kationaktivní modifikované asfaltové emulze, množství 0,30 kg/m2 zbytkového pojiva po vyštěpení dle ČSN 73 6129.
Koeficient 1.05</t>
  </si>
  <si>
    <t>Společná stezka u OK: 31*1.05=32.550 [A]</t>
  </si>
  <si>
    <t>SPOJOVACÍ POSTŘIK Z MODIFIK EMULZE DO 0,5KG/M2
Spojovací postřik (PS-CP) z kationaktivní modifikované asfaltové emulze, množství 0,35 kg/m2 zbytkového pojiva po vyštěpení dle ČSN 73 6129.
Koeficienty zohledňuje přesahy konstrukčních vrstev mimo obrubníky.</t>
  </si>
  <si>
    <t>U závodu ŠA: 1017*1.02+904*1.02=1 959.420 [A]
U OK (DN 800): (1.7+0.95+0.95)*6+(1.7+1.05+1.05)*6=44.400 [B]
OK KŠ: 4.4*2.6+4.2*2.4-0.55*0.55*2=20.915 [C]
UV: 2.4*2.4*2+2.6*2.6*2-0.55*0.55*4=23.830 [D]
Bypass: 50*0.04=2.000 [E]
Obrubníky: 33*2=66.000 [F]
Celkem: A+B+C+D+E+F=2 116.565 [G]</t>
  </si>
  <si>
    <t>572222</t>
  </si>
  <si>
    <t>SPOJOVACÍ POSTŘIK Z MODIFIK ASFALTU DO 1,0KG/M2
Spojovací postřik (PS-CP) z kationaktivní modifikované asfaltové emulze, množství min. 0,5 kg/m2 zbytkového pojiva po vyštěpení dle ČSN 73 6129.
Výztužná geomříž.</t>
  </si>
  <si>
    <t>158*1.9=300.200 [A]</t>
  </si>
  <si>
    <t>57476</t>
  </si>
  <si>
    <t>VOZOVKOVÉ VÝZTUŽNÉ VRSTVY Z GEOMŘÍŽOVINY S TKANINOU
Výztužná polypropylenová geomříž do asfaltových vrstev, min. pevnost v tahu 22 kN/M. geomříž tvořena tuhou monolitickou geomříží tepelně spojenou s netkanou geotextílií (min. 130 g/m2).
Délka měřena digitálně.</t>
  </si>
  <si>
    <t>- dodání geomříže v požadované kvalitě a v množství včetně přesahů (přesahy započteny v jednotkové ceně)
- očištění podkladu
- pokládka geomříže dle předepsaného technologického předpisu</t>
  </si>
  <si>
    <t>574A04</t>
  </si>
  <si>
    <t>ASFALTOVÝ BETON PRO OBRUSNÉ VRSTVY ACO 11+, 11S
ACO 11+, 50/70 tl. 40 mm dle ČSN EN 13 108-1.
Plocha odměřena digitálně.
Koeficienty zahrnují vliv přesahů konstrukce dle vzorových listů v extravilánu mimo obrubníky.
Stezka pro chodce a cyklisty u OK.</t>
  </si>
  <si>
    <t>31*0.04*1.005=1.246 [A]</t>
  </si>
  <si>
    <t>U závodu ŠA: 1017*1.005*0.06=61.325 [A]</t>
  </si>
  <si>
    <t>U závodu ŠA: 904*0.06=54.240 [A]
U OK (DN 800): (1.7+0.95+0.95)*6*0.06=1.296 [B]
OK KŠ: (4.2)*(2.4)*0.06-0.55*0.55*0.06=0.587 [C]
UV: 2*2.4*2.4*0.06-2*0.55*0.55*0.06=0.655 [D]
Obrubníky: 33*0.06=1.980 [E]
Celkem: A+B+C+D+E=58.758 [F]</t>
  </si>
  <si>
    <t>ASFALTOVÝ BETON PRO PODKLADNÍ VRSTVY ACP 16+, 16S
ACP 16+ 50/70 tl. 60 (50) mm dle ČSN EN 13 108-1.
Koeficienty zahrnují vliv přesahů konstrukce dle vzorových listů.</t>
  </si>
  <si>
    <t>U OK (DN 800): (1.7+0.85+0.85)*6*0.06=1.224 [A]
OK KŠ: 4*2.2*0.06-0.55*0.55*0.06=0.510 [B]
UV: 2*2.2*2.2*0.06-2*0.55*0.55*0.06=0.545 [C]
Společná stezka pro chodce a cyklisty: 31*0.05*1.05=1.628 [D]
Obrubníky: 33*0.06=1.980 [E]
Celkem: A+B+C+D+E=5.887 [F]</t>
  </si>
  <si>
    <t>574E07</t>
  </si>
  <si>
    <t>ASFALTOVÝ BETON PRO PODKLADNÍ VRSTVY ACP 22+, 22S
ACP 22+ 50/70 tl. 90 mm dle ČSN EN 13 108-1.
Plocha odměřena digitálně.
Koeficienty zahrnují vliv přesahů konstrukce dle vzorových listů.</t>
  </si>
  <si>
    <t>U závodu ŠA: 753*0.09=67.770 [A]</t>
  </si>
  <si>
    <t>U OK (DN 800): (1.7+1.05+1.05)*6*0.04=0.912 [A]
OK KŠ: 4.4*2.6*0.04-0.55*0.55*0.04=0.446 [B]
UV: 2*2.6*2.6*0.04-2*0.55*0.55*0.04=0.517 [C]
Bypass (obnova SMA): 50*0.04=2.000 [D]
Obrubníky: 33*0.04=1.320 [E]
Celkem: A+B+C+D+E=5.195 [F]</t>
  </si>
  <si>
    <t>U OK (DN 800): (1.7+1.05+1.05)*6=22.800 [A]
OK KŠ: 4.4*2.6-0.55*0.55=11.138 [B]
UV: 2*2.6*2.6-2*0.55*0.55=12.915 [C]
Bypass: 50=50.000 [D]
Obrubníky: 33=33.000 [E]
Celkem: A+B+C+D+E=129.853 [F]</t>
  </si>
  <si>
    <t>U závodu ŠA: 753*1.02=768.060 [A]
U závodu ŠA: 753*1.02=768.060 [B]
U OK (DN 800): (1.7+0.85+0.85)*6=20.400 [C]
OK KŠ: (2.8+1.2)*(2.5+1.20)-0.55*0.55=14.498 [D]
UV: 2.2*2.2*2=9.680 [E]
Společná stezka: 31*1.15=35.650 [F]
Celkem: A+B+C+D+E+F=1 616.348 [G]</t>
  </si>
  <si>
    <t>KRYTY Z BETON DLAŽDIC SE ZÁMKEM BAREV RELIÉF TL 60MM DO LOŽE Z KAM
Zámková dlažba tl. 60 mm do lože z drceného kameniva frakce L4/8 (0/4) tl. 40 mm; dle TP 192.
Úpravy pro nevidomé dle vyhlášky č. 398/2009 Sb.
Varovný pás stezky u OK.</t>
  </si>
  <si>
    <t>743Z11</t>
  </si>
  <si>
    <t>DEMONTÁŽ OSVĚTLOVACÍHO STOŽÁRU ULIČNÍHO VÝŠKY DO 15 M
Položka včetně odvozu na skládku určenou investorem / správcem osvětlení.
Předpoklad budoucího využití, v případě nesouhlasu položka včetně odvozu a uložení na skládku (bez ohledu na vzdálenost) a skládkovného
Kompletní provedení, včetně výložníků, svítidel apod.</t>
  </si>
  <si>
    <t>U ŠA: 1=1.000 [A]
U OK: 1=1.000 [B]
Celkem: A+B=2.000 [C]</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</si>
  <si>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</si>
  <si>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POTRUBÍ Z TRUB PLASTOVÝCH ODPADNÍCH DN DO 150MM
Přípojky uličních vpustí - PP DN 150 SN 16.
Včetně kolen, odboček apod.
Délka odměřena digitálně.
Položka včetně zaústění do kanalizací, rámových objektů, vyústění apod. - vyvrtáním, výsekem apod.
Koeficient 1,20 uličních vpustí zohledňuje navýšení vzhledem ke sklonům přípojek.</t>
  </si>
  <si>
    <t>(6.5+2)*1.2=10.200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</si>
  <si>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</si>
  <si>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Z TRUB PLAST ODPAD DN DO 600MM
Potrubí z PP (PE-HD) DN 600 mm; min. SN 16
Položka včetně seříznutí, prořezů apod.
Doplnění / výměna u šachty při společné stezce.</t>
  </si>
  <si>
    <t>87460</t>
  </si>
  <si>
    <t>POTRUBÍ Z TRUB PLAST ODPAD DN DO 800MM
Potrubí z PE-HD DN 800 mm; min. SN 16
Položka včetně seříznutí, prořezů apod.
Včetně zaústění do objektu SO 208.</t>
  </si>
  <si>
    <t>6=6.000 [A]</t>
  </si>
  <si>
    <t>POTRUBÍ DREN Z TRUB PLAST DN DO 200MM
Drenážní trubka DN 160 z HDPE, plná, kruhové pevnosti min. SN 8. 
Položka včetně provedení zaústění, odboček, kolen apod.
Koeficient 1,2 zohledňuje sklon potrubí.</t>
  </si>
  <si>
    <t>19*1.2=22.800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</si>
  <si>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</si>
  <si>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891860</t>
  </si>
  <si>
    <t>ZASLEPENÍ POTRUBÍ DN DO 800MM
Zaslepení potrubí DN 800 za objektem SO 208 - plastové potrubí - vhodnou technologií - např. navařením, zátkami apod.
Kompletní provedení dle návrhu zhotovitele.</t>
  </si>
  <si>
    <t>- Položka zahrnuje kompletní montáž dle technologického předpisu, dodávku armatury, veškerou mimostaveništní a vnitrostaveništní dopravu.</t>
  </si>
  <si>
    <t>894458</t>
  </si>
  <si>
    <t>ŠACHTY KANAL ZE ŽELEZOBET VČET VÝZT NA POTRUBÍ DN DO 600MM
Kompletní dodávka, včetně mříže / poklopy D400 umožňují vtok vody, izolací, v případě monolitické šachty uvažován kalový prostor 0,5 m, min. monolitický železobeton C30/37-XF4 apod.
Možné nahradit po odkrytí přesné hloubky prefa dílci - např. šachtové dno, zákrytová deska, vyrovnávací prstenec, mříž.</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</si>
  <si>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</si>
  <si>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DRENÁŽNÍ ŠACHTICE KONTROLNÍ Z PLAST DÍLCŮ ŠK 80
Drenážní šachtice na začátku podélné drenáže ve volném terénu.
Předpoklad plastová šachta z PP průměru DN400, včetně poklopů min. C250 (umístění mimo vozovku).
Odkopy součástí odkopů pro spodní stavbu a samostatné položky.
Kompletní provedení a dodávka.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</si>
  <si>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</si>
  <si>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</si>
  <si>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POTRUBÍ Z PROSTÉHO BETONU DO C25/30
Obetonování vyústění drenáže z betonu C20/25nX0 (C20/25nXF3).
Obetonování kanalizačních přípojek z betonu C20/25nX0 (C20/25nXF3).</t>
  </si>
  <si>
    <t>Drenáž: 19*1.2*(0.16+0.1+0.1)^2-19*1.2*3.14*0.08*0.08=2.497 [A]
UV: ((6.5+2)*1.2*0.35*0.35)-(6.5+2)*3.14*0.075*0.075=1.099 [B]
Celkem: A+B=3.596 [C]</t>
  </si>
  <si>
    <t>9111A3</t>
  </si>
  <si>
    <t>ZÁBRADLÍ SILNIČNÍ S VODOR MADLY - DEMONTÁŽ S PŘESUNEM
Odstranění silničního zábradlí podél společné stezky pro chodce a cyklisty.
Odvoz bez ohledu na vzdálenost.
Položka včetně odvozu a uložení na skládku (bez ohledu na vzdálenost) a skládkovného.</t>
  </si>
  <si>
    <t>50=50.000 [A]</t>
  </si>
  <si>
    <t>položka zahrnuje:
- demontáž a odstranění zařízení
- jeho odvoz na předepsané místo</t>
  </si>
  <si>
    <t>SMĚROVÉ SLOUPKY Z PLAST HMOT VČETNĚ ODRAZNÉHO PÁSKU
Směrové sloupky Z 11c + Z 11d (konstrukčně tvoří jeden celek). Sloupky budou provedeny jako plastové, výšky 800 mm ± 50 mm nad komunikací, osazeny budou ve vzdálenostech dle ČSN 73 6101. Bílá barva.</t>
  </si>
  <si>
    <t>U závodu ŠA: 5=5.000 [A]
U OK: 8=8.000 [B]
Podél III/32118 (koryto): 8+14=22.000 [C]
Celkem: A+B+C=35.000 [D]</t>
  </si>
  <si>
    <t>912283</t>
  </si>
  <si>
    <t>SMĚROVÉ SLOUPKY Z PLAST HMOT - DEMONTÁŽ A ODVOZ
Včetně skládkovného, uložení a odvozu bez ohledu na vzdálenost.</t>
  </si>
  <si>
    <t>položka zahrnuje demontáž stávajícího sloupku, jeho odvoz do skladu nebo na skládku</t>
  </si>
  <si>
    <t>912A8</t>
  </si>
  <si>
    <t>BALISETY Z PLASTICKÝCH HMOT
Demontáž a zpětná montáž v případě obnovy obrusné vrstvy bypassu.
Křižovatka III/32118h a SO 102.1 - dodávka a montáž.</t>
  </si>
  <si>
    <t>Demontáž a zpětná montáž: 4=4.000 [A]
Nové balisety: 20=20.000 [B]
Celkem: A+B=24.000 [C]</t>
  </si>
  <si>
    <t>položka zahrnuje:
- dodání a osazení balisety včetně nutných zemních prací
- vnitrostaveništní a mimostaveništní dopravu
- odrazky plastové nebo z retroreflexní fólie</t>
  </si>
  <si>
    <t>914132</t>
  </si>
  <si>
    <t>DOPRAVNÍ ZNAČKY ZÁKLADNÍ VELIKOSTI OCELOVÉ FÓLIE TŘ 2 - MONTÁŽ S PŘEMÍSTĚNÍM
Zpětná montáž svislého značení, včetně všech prvků uchycení apod.</t>
  </si>
  <si>
    <t>C9a: 1=1.000 [A]
C9b: 1=1.000 [B]
E13: 1=1.000 [C]
P4: 1=1.000 [D]
P1 + E2b: 2=2.000 [E]
Zrcadlo: 1=1.000 [F]
Celkem: A+B+C+D+E+F=7.000 [G]</t>
  </si>
  <si>
    <t>položka zahrnuje:
- dopravu demontované značky z dočasné skládky
- osazení a montáž značky na místě určeném projektem
- nutnou opravu poškozených částí nezahrnuje dodávku značky</t>
  </si>
  <si>
    <t>DOPRAVNÍ ZNAČKY ZÁKLADNÍ VELIKOSTI OCELOVÉ FÓLIE TŘ 2 - DEMONTÁŽ
Demontáž svislého značení, včetně všech prvků uchycení apod. 
Položka včetně odvozu a uložení na skládku (bez ohledu na vzdálenost) a skládkovného.
Značení u OK bude znovu využito.</t>
  </si>
  <si>
    <t>A30: 1=1.000 [A]
A31a: 1=1.000 [B]
C9a: 3=3.000 [C]
C9b: 3=3.000 [D]
E13: 3=3.000 [E]
Zrcadlo: 1=1.000 [F]
P4: 1=1.000 [G]
P1 + E2b: 2=2.000 [H]
Celkem: A+B+C+D+E+F+G+H=15.000 [I]</t>
  </si>
  <si>
    <t>914412</t>
  </si>
  <si>
    <t>DOPRAVNÍ ZNAČKY 100X150CM OCELOVÉ - MONTÁŽ S PŘEMÍSTĚNÍM
IP 19.</t>
  </si>
  <si>
    <t>914413</t>
  </si>
  <si>
    <t>DOPRAVNÍ ZNAČKY 100X150CM OCELOVÉ - DEMONTÁŽ
IP 19 u OK - bude znovu využito.</t>
  </si>
  <si>
    <t>914433</t>
  </si>
  <si>
    <t>DOPRAVNÍ ZNAČKY 100X150CM OCELOVÉ FÓLIE TŘ 2 - DEMONTÁŽ
IP 16.
Demontáž svislého značení, včetně všech prvků uchycení apod. 
Položka včetně odvozu a uložení na skládku (bez ohledu na vzdálenost) a skládkovného.</t>
  </si>
  <si>
    <t>914522</t>
  </si>
  <si>
    <t>DOPR ZNAČ VELKOPLOŠ OCEL LAMELY FÓLIE TŘ 2 - MONT S PŘESUNEM
VLKP.
Kompletní provedení prací, včetně spojovacího materiálu apod.</t>
  </si>
  <si>
    <t>3.5*2.5=8.750 [A]</t>
  </si>
  <si>
    <t>položka zahrnuje:
- demontáž stávající dopravní značky s příslušenstvím, její přemístění z původního místa a její osazení a montáž na místě určeném projektem</t>
  </si>
  <si>
    <t>914523</t>
  </si>
  <si>
    <t>DOPRAV ZNAČ VELKOPLOŠ OCEL LAMELY FÓLIE TŘ 2 - DEMONTÁŽ
VLKP.</t>
  </si>
  <si>
    <t>914922</t>
  </si>
  <si>
    <t>SLOUPKY A STOJKY DZ Z OCEL TRUBEK DO PATKY MONTÁŽ S PŘESUNEM
Zpětná montáž svislého značení, včetně všech prvků uchycení apod. Včetně betonových patek 0.5x0.5x0,8 m C25/30nXF3, včetně potřebného výkopu a páce se zeminou, skládkovného apod.</t>
  </si>
  <si>
    <t>C9a + E13: 1=1.000 [A]
C9b: 1=1.000 [B]
P4: 1=1.000 [C]
P1 + E2b: 1=1.000 [D]
IP 19: 1=1.000 [E]
Zrcadlo: 1=1.000 [F]
Celkem: A+B+C+D+E+F=6.000 [G]</t>
  </si>
  <si>
    <t>položka zahrnuje:
- dopravu demontovaného zařízení z dočasné skládky
- osazení a montáž zařízení na místě určeném projektem
- nutnou opravu poškozených částí
nezahrnuje dodávku sloupku, stojky a upevňovacího zařízení</t>
  </si>
  <si>
    <t>C9a + E13: 3=3.000 [A]
C9b: 2=2.000 [B]
Zrcadlo: 1=1.000 [C]
P4: 1=1.000 [D]
P1 + E2b: 1=1.000 [E]
IP 19: 1=1.000 [F]
Celkem: A+B+C+D+E+F=9.000 [G]</t>
  </si>
  <si>
    <t>914982</t>
  </si>
  <si>
    <t>SLOUPKY A STOJKY DZ Z PŘÍHRAD KONSTR MONTÁŽ S PŘESUNEM
VLKP.
Kompletní provedení prací, včetně spojovacího materiálu apod.</t>
  </si>
  <si>
    <t>914983</t>
  </si>
  <si>
    <t>SLOUPKY A STOJKY DZ Z PŘÍHRAD KONSTR DEMONTÁŽ
IP 16 a VLKP.
Demontáž svislého značení, včetně všech prvků uchycení apod. 
Položka včetně odvozu a uložení na skládku (bez ohledu na vzdálenost) a skládkovného.
VLKP bude znovu použito.</t>
  </si>
  <si>
    <t>IP 16: 1=1.000 [A]
VLKP: 2=2.000 [B]
Celkem: A+B=3.000 [C]</t>
  </si>
  <si>
    <t>U závodu ŠA: 24=24.000 [A]
Bypass OK: 64=64.000 [B]
Celkem: A+B=88.000 [C]</t>
  </si>
  <si>
    <t>BOURÁNÍ KONSTRUKCÍ Z PROSTÉHO BETONU
Betonové patky zábradlí, předpoklad 0,5x0,3x0,6 m. Á 2,0 m.
Odvoz bez ohledu na vzdálenost, včetně uložení na skládku.</t>
  </si>
  <si>
    <t>50/2=25.000 [A]
A*0.5*0.3*0.6=2.250 [B]</t>
  </si>
  <si>
    <t>BOURÁNÍ KONSTRUKCÍ Z PROSTÉHO BETONU
Betonové patky VO.
Odvoz bez ohledu na vzdálenost, včetně uložení na skládku.</t>
  </si>
  <si>
    <t>2*(1*1*1.6)=3.200 [A]</t>
  </si>
  <si>
    <t>C9a + E13: 3*0.5*0.5*0.8=0.600 [A]
C9b: 2*0.5*0.5*0.8=0.400 [B]
Zrcadlo: 1*0.5*0.5*0.8=0.200 [C]
P4: 1*0.5*0.5*0.8=0.200 [D]
IP 16: 1*0.8*0.8*0.8=0.512 [E]
P1 + E2b: 1*0.5*0.5*0.8=0.200 [F]
IP 19: 1*0.5*0.5*0.8=0.200 [G]
VLKP: 2*0.8*0.8*0.8=1.024 [H]
Celkem: A+B+C+D+E+F+G+H=3.336 [I]</t>
  </si>
  <si>
    <t>BOURÁNÍ KONSTRUKCÍ ZE ŽELEZOBETONU
Bourání čel trubních propustí, říms, kamenného obkladu apod. Kompletní provedení, včetně odstranění zábradlí, doplňkových kcí, stavítek, mříží apod. Odvoz bez ohledu na vzdálenost.
Mimo ŽB kce včetně poplatku za skládku, odvozu a uložení na skládku.
Položka bude čerpána dle skutečnosti po odkrytí.
Prefa čela - odstranění a odvoz na skládku.</t>
  </si>
  <si>
    <t>Prefa čela: 2*0.46=0.920 [A]
Šachta pozemku 5675/1: (2.8*1.6*2.1-1*2.2*1.3)+3.2*2*0.1=7.188 [B]
Celkem: A+B=8.108 [C]</t>
  </si>
  <si>
    <t>BOURÁNÍ PROPUSTŮ Z TRUB DN DO 600MM
Sjezd na pozemek p.č. 5671, trouby mezi šachtami apod.
Předpoklad ŽB.</t>
  </si>
  <si>
    <t>Propustek sjezdu: 12.3=12.300 [A]</t>
  </si>
  <si>
    <t>VYBOURÁNÍ POTRUBÍ DN DO 600MM KANALIZAČ
Plast, vybourání včetně uložení na skládku, odvozu bez ohledu na vzdálenost, včetně skládkovného.</t>
  </si>
  <si>
    <t>Trouba mezi šachtami směrovacího ostrůvku OK a bypassem: 5.0=5.000 [A]</t>
  </si>
  <si>
    <t>VYBOURÁNÍ POTRUBÍ DN DO 800MM KANALIZAČ
Plast, vybourání včetně uložení na skládku, odvozu bez ohledu na vzdálenost, včetně skládkovného.</t>
  </si>
  <si>
    <t>Trouby mezi šachtami v kolizi SO 208: 12=12.000 [A]</t>
  </si>
  <si>
    <t>SO 104.1</t>
  </si>
  <si>
    <t>Úprava cyklostezek</t>
  </si>
  <si>
    <t>6.815*2.4=16.356 [A]</t>
  </si>
  <si>
    <t>Položka 11332: 20.650*2=41.300 [A]
Položka 12924: 88.5*0.15*2=26.550 [B]
Celkem: A+B=67.850 [C]</t>
  </si>
  <si>
    <t>POPLATKY ZA SKLÁDKU
Beton a železobeton, kamenný obklad apod. Předpoklad 2500 kg/m3.
Položka bude čerpána na základě skutečnosti se souhlasem TDS.
Zhotovitel zohlední v ceně možnost využití materiálu v rámci stavby.
Příkopové tvárnice: hmotnost předpokládána 134 kg/m</t>
  </si>
  <si>
    <t>Položka 11328: 19*0.134+19*0.1*2.5=7.296 [A]</t>
  </si>
  <si>
    <t>Položka 11130: 97*0.15*2=29.100 [A]
Položka 212646: 110*0.35*2=77.000 [B]
Celkem: A+B=106.100 [C]</t>
  </si>
  <si>
    <t>SEJMUTÍ DRNU
Prostor III/32118h / společná stezka pro chodce a cyklisty.</t>
  </si>
  <si>
    <t>97=97.000 [A]</t>
  </si>
  <si>
    <t>ODSTRANĚNÍ PŘÍKOPŮ, ŽLABŮ A RIGOLŮ Z PŘÍKOPOVÝCH TVÁRNIC
Odstranění stávajících příkopových tvárnic mezi stezkou pro chodce a cyklisty a komunikací III/32118h.
Příkopová tvárnice - hmotnost 67 kg/0,5 m.
Včetně betonového lože.</t>
  </si>
  <si>
    <t>19*0.6=11.400 [A]</t>
  </si>
  <si>
    <t>ODSTRANĚNÍ PODKLADŮ ZPEVNĚNÝCH PLOCH Z KAMENIVA NESTMELENÉHO
Naložení, odvoz a uložení. Položka včetně odvozu bez ohledu na vzdálenost a uložení na skládku (skládka bude zvolena zhotovitelem).
Plocha odměřena digitálně ze zaměření.
Koeficienty vyjadřuje přesahy kcí dle VL.
Zhotovitel zohlední v ceně možnost využití materiálu v rámci stavby.
Položka bude čerpána dle skutečnosti.
Zbývající frézování je součástí SO 103 a SO 102.1.</t>
  </si>
  <si>
    <t>59*1.25*0.28=20.650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</si>
  <si>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Zbývající frézování je součástí SO 103 a SO 102.1.
Společné stezky pro chodce a cyklisty: realizace po roce 2006 - nepředpokládá se přítomnost PAU -&gt; ZAS-T3.
Na základě výše uvedených skutečností je předpokládáno přeřazení na základě zkoušek do ZAS-T1 a ZAS-T2.</t>
  </si>
  <si>
    <t>59*1.05*0.11=6.815 [A]</t>
  </si>
  <si>
    <t>Obrubníky: 2*4+2*15=38.000 [A]
Podél rel. dlažby: 4.10+8.8+4.15+4.7+4.3+16=42.050 [B]
Žlabovka: 121=121.000 [C]
Celkem: A+B+C=201.050 [D]</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</si>
  <si>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Součástí ztížení s odstraněním části armovaného svahu v délce cca 11 m - položka včetně odstranění, skládkovného prvků arm. svahu a uložení prvků na skládku, bez ohledu na vzdálenost.</t>
  </si>
  <si>
    <t>Bilance: 272=272.000 [A]</t>
  </si>
  <si>
    <t>Bilance: 192=192.000 [A]</t>
  </si>
  <si>
    <t xml:space="preserve">Bilance: 66+33=99.000 [A] </t>
  </si>
  <si>
    <t>Bilance: 192+210=402.000 [A]</t>
  </si>
  <si>
    <t>VYKOPÁVKY ZE ZEMNÍKŮ A SKLÁDEK TŘ. I
Ornice v rámci stavby, zbývající ornice v rámci SO 102.1, resp. SO 103.
Viz 18222 a 18232.</t>
  </si>
  <si>
    <t>(90*1.08+222)*0.15=47.880 [A]</t>
  </si>
  <si>
    <t>ČIŠTĚNÍ KRAJNIC OD NÁNOSU TL. DO 200MM
Odstranění stávajících nezpevněných krajnic.
Zbývající NK součástí SO 103.</t>
  </si>
  <si>
    <t xml:space="preserve">Podél stezky: (113+64)*0.5=88.500 [A] </t>
  </si>
  <si>
    <t xml:space="preserve">Položka 12373PAR.1: 272=272.000 [A]
Položka 12373PAR.2: 192=192.000 [B]
Celkem: A+B=464.000 [C] </t>
  </si>
  <si>
    <t>Položka 11130: 97*0.15=14.550 [A]
Položka 12924: 88.5*0.2=17.700 [B]
Položka 212646: 110*0.35=38.500 [C]
Celkem: A+B+C=70.750 [D]</t>
  </si>
  <si>
    <t>66=66.000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</si>
  <si>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</si>
  <si>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km 0,000 - 0,100: 100*4.9=490.000 [A]
km 0,100 - 0.122: 22*5.9=129.800 [B]
km 0.136 - 0.193: 57*5.5=313.500 [C]
Celkem: A+B+C=933.300 [D]</t>
  </si>
  <si>
    <t>90*1.08=97.200 [A]</t>
  </si>
  <si>
    <t>222=222.000 [A]</t>
  </si>
  <si>
    <t>90*1.08+222=319.200 [A]</t>
  </si>
  <si>
    <t>110*(0.5+0.4+0.8)=187.000 [A]</t>
  </si>
  <si>
    <t>110=110.000 [A]</t>
  </si>
  <si>
    <t>Bilance: 21=21.000 [A]</t>
  </si>
  <si>
    <t>OPLÁŠTĚNÍ (ZPEVNĚNÍ) Z GEOTEXTILIE
Filtrační a separační geotextilie pod štěrkový polštář dle TP 97, plošná hmotnost min. 600 g/m2.
Plocha odměřena digitálně dle charakteristických řezů.
2 m přesah po stranách.</t>
  </si>
  <si>
    <t>15*4.6+15*2*2+4.6*2*2=147.400 [A]</t>
  </si>
  <si>
    <t>32832</t>
  </si>
  <si>
    <t>OPĚRNÝ SYSTÉM S LÍCEM Z TRVALÉ OCELOVÉ SÍTĚ S OZELENĚNÍM VÝŠ 2M - 4M
Položka zahrnuje ucelený certifikovaný systém - předpoklad např. Green Terra Mesh - systém s dvouzákrutovými ocelovými sítěmi apod.
Materiálové složení je možné nahradit dle systému konkrétního výrobce za splnění předpokladů pro stabilitu svahu. 
Kompletní provedení, včetně všech nutných prvků, georohoží, sítí, geotextílií, humózního materiálu, osetí, vzpěr, včetně vhodného opatření v místě propustku apod.
Zhotovitel v rámci své odbornosti navrhne a nacení veškeré úkony vedoucí ke splnění požadovaných parametrů podloží násypů, technologických vrstev násypového tělesa a aktivní zóny (způsob těžby materiálu, způsob ukládání, hutnění apod.)</t>
  </si>
  <si>
    <t>15*3=45.000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</si>
  <si>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</si>
  <si>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PATKY Z PROSTÉHO BETONU C25/30
Patky pro silniční zábradlí, C25/30nXF3 (v případě prohlášení o shodě možné užít C20/25nXF3) rozměru 0.5x0.5x0.8m.
Včetně provedení případného dodatečného výkopu a uložení na skládku, skládkovného (věcí provádění zhotovitele).
Předpoklad uchycení na podkladní desku jako v navazujících úsecích.</t>
  </si>
  <si>
    <t>30/2=15.000 [A]
52/2=26.000 [B]
Celkem: A+B=41.000 [C]
C*0.5*0.5*0.8=8.200 [D]</t>
  </si>
  <si>
    <t>VOZOVKOVÉ VRSTVY ZE ŠTĚRKODRTI
ŠD-A frakce 0/32 (Ge) dle ČSN EN 13 285 tl. min. 200 mm. Ochranná vrstva komunikace.
Viz bilance prací.</t>
  </si>
  <si>
    <t>159=159.000 [A]</t>
  </si>
  <si>
    <t>584*1.12=654.080 [A]</t>
  </si>
  <si>
    <t>SPOJOVACÍ POSTŘIK Z EMULZE DO 0,5KG/M2
Spojovací postřik (PS-C) z kationaktivní modifikované asfaltové emulze, množství 0,30 kg/m2 zbytkového pojiva po vyštěpení dle ČSN 73 6129.
Koeficient 1.04</t>
  </si>
  <si>
    <t>570*1.04=592.800 [A]</t>
  </si>
  <si>
    <t>570*0.04*1.005=22.914 [A]</t>
  </si>
  <si>
    <t>ASFALTOVÝ BETON PRO PODKLADNÍ VRSTVY ACP 16+, 16S
ACP 16+ 50/70 tl. 50 mm dle ČSN EN 13 108-1.
Koeficienty zahrnují vliv přesahů konstrukce dle vzorových listů.</t>
  </si>
  <si>
    <t>570*0.05*1.05=29.925 [A]</t>
  </si>
  <si>
    <t>58262A</t>
  </si>
  <si>
    <t>KRYTY Z BETON DLAŽDIC SE ZÁMKEM BAREV RELIÉF TL 60MM DO LOŽE Z MC
Zámková dlažba tl. 60 mm do lože betonu C25/30nXF3 (alt. v případě prohlášení o shodě C20/25nXF3).
Úpravy pro nevidomé dle vyhlášky č. 398/2009 Sb.
Varovný pás stezky u OK.</t>
  </si>
  <si>
    <t>ZÁBRADLÍ SILNIČNÍ S VODOR MADLY - DODÁVKA A MONTÁŽ
Silniční zábradlí výšky 1,3 m, předpoklad rozteče sloupků á2,0 m. 
Uchycení na podkladní desku, včetně kotvících prvků, plastbetonu, šroubů, chemických kotev apod.
Kompletní dodávka.</t>
  </si>
  <si>
    <t>30=30.000 [A]
52=52.000 [B]
Celkem: A+B=82.000 [C]</t>
  </si>
  <si>
    <t>ZÁHONOVÉ OBRUBY Z BETONOVÝCH OBRUBNÍKŮ ŠÍŘ 80MM
Betonové obrubníky 80x250 mm do betonového lože v min. tl. 100 mm z betonu C25/30nXF3 s opěrkou. 
V případě doložení prohlášení o shodě je možné užít namísto betonu C25/30nXF3 nekonstrukčního betonu C20/25nXF3.</t>
  </si>
  <si>
    <t>15+15=30.000 [A]</t>
  </si>
  <si>
    <t>2*4.1=8.200 [A]</t>
  </si>
  <si>
    <t>PŘÍKOPOVÉ ŽLABY Z BETON TVÁRNIC ŠÍŘ DO 600MM DO BETONU TL 100MM
Příkopové tvárnice, z betonu min. C30/37-XF4, šířky ~600 mm do betonového lože z betonu C25/30nXF3 tl. min. 0,15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</si>
  <si>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121=121.000 [A]</t>
  </si>
  <si>
    <t>SO 104.2</t>
  </si>
  <si>
    <t>Úprava cyklostezek – tlaková kanalizace</t>
  </si>
  <si>
    <t>Položka 11372: 52.322*2.4=125.573 [A]</t>
  </si>
  <si>
    <t>Položka 11332: 158.55*2=317.100 [A]
Položk 12924: 92*0.15*2=27.600 [B]
Celkem: A+B=344.700 [C]</t>
  </si>
  <si>
    <t>Položka 11328: 145*0.134+145*0.1*2.5=55.680 [A]</t>
  </si>
  <si>
    <t>12.5*2=25.000 [A]
Položka 212646: 26*0.35*2=18.200 [B]
Celkem: A+B=43.200 [C]</t>
  </si>
  <si>
    <t>145*0.6=87.000 [A]</t>
  </si>
  <si>
    <t>453*1.25*0.28=158.550 [A]</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</si>
  <si>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Hlavní komunikace - odečty reflektují odskoky vrstev dle vzorového řezu.
Společné stezky pro chodce a cyklisty: realizace po roce 2006 - nepředpokládá se přítomnost PAU -&gt; ZAS-T3.
Na základě výše uvedených skutečností je předpokládáno přeřazení na základě zkoušek do ZAS-T1 a ZAS-T2.</t>
  </si>
  <si>
    <t>453*1.05*0.11=52.322 [A]</t>
  </si>
  <si>
    <t>FRÉZOVÁNÍ DRÁŽKY PRŮŘEZU DO 300MM2 V ASFALTOVÉ VOZOVCE
Řezání asfaltových krytů podél obrubníků, tvárnic apod. Drážka min. 25x12 mm dle VL 2 212.05 08.07 (navrhováno 25x12 mm).
Položka včetně odvozu bez ohledu na vzdálenost, uložení na skládku a skládkovného.</t>
  </si>
  <si>
    <t>Příkopové tvárnice 145=145.000 [A]</t>
  </si>
  <si>
    <t>Bilance: 45=45.000 [A]</t>
  </si>
  <si>
    <t>Bilance: 322=322.000 [A]</t>
  </si>
  <si>
    <t>Bilance: 5=5.000 [A]</t>
  </si>
  <si>
    <t>Bilance: 322+28=350.000 [A]</t>
  </si>
  <si>
    <t>VYKOPÁVKY ZE ZEMNÍKŮ A SKLÁDEK TŘ. I
Ornice v rámci stavby, zbývající ornice v rámci SO 102.1, resp. SO 103.
Viz 18222.</t>
  </si>
  <si>
    <t>160*0.15*1.08=25.920 [A]</t>
  </si>
  <si>
    <t>12.5=12.500 [A]</t>
  </si>
  <si>
    <t>92=92.000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</si>
  <si>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vyústění drenáže, výkop drenáže v položce podélné drenáže.</t>
  </si>
  <si>
    <t>1*1*0.5=0.500 [A]</t>
  </si>
  <si>
    <t>Položka 12373PAR.1: 45=45.000 [A]
Položka 12373PAR.2: 322=322.000 [B]
Položka 13173PAR.1: 0.5=0.500 [C]
Položka 212646: 26*0.35=9.100 [D]
Celkem: A+B+C+D=376.600 [E]</t>
  </si>
  <si>
    <t>Položka 12924: 92*0.15=13.800 [A]</t>
  </si>
  <si>
    <t>150*4.4=660.000 [A]</t>
  </si>
  <si>
    <t>160*1.08=172.800 [A]</t>
  </si>
  <si>
    <t>26*(0.4+0.6+0.6)=41.600 [A]</t>
  </si>
  <si>
    <t>INFILTRAČNÍ POSTŘIK Z EMULZE DO 1,0KG/M2
Infiltrační postřik (PI-C) z kationaktivní modifikované asfaltové emulze, množství 0,6 kg/m2 zbytkového pojiva po vyštěpení dle ČSN 73 6129.
Koeficienty zohledňují průměrnou šířku pláně v dotčených úsecích.
Koeficient zohledňuje přesahy konstrukčních vrstev.</t>
  </si>
  <si>
    <t>150*3.2=480.000 [A]</t>
  </si>
  <si>
    <t>453*1.04=471.120 [A]</t>
  </si>
  <si>
    <t>453*0.04*1.005=18.211 [A]</t>
  </si>
  <si>
    <t>453*0.05*1.05=23.783 [A]</t>
  </si>
  <si>
    <t>145=145.000 [A]</t>
  </si>
  <si>
    <t>SO 104.3</t>
  </si>
  <si>
    <t>Smíšená stezka pro chodce a cyklisty podél komunikace SO 102.1 - km 0,025 - 0,317</t>
  </si>
  <si>
    <t>401=401.000 [A]</t>
  </si>
  <si>
    <t>VYKOPÁVKY ZE ZEMNÍKŮ A SKLÁDEK TŘ. I
Ornice v rámci stavby, zbývající ornice v rámci SO 102.1, resp. SO 103.
Viz 18232.</t>
  </si>
  <si>
    <t>156*0.15=23.400 [A]</t>
  </si>
  <si>
    <t>13=13.000 [A]</t>
  </si>
  <si>
    <t>ÚPRAVA PLÁNĚ SE ZHUTNĚNÍM V HORNINĚ TŘ. I
Úprava pláně dle platných TKP a požadavku min. Edef,2 dle projektové dokumentace.
Koeficienty zohledňují průměrnou šířku pláně v dotčených úsecích.
Uvažuje se s plání tvořenou úpravou AZ a uložením v obrubnících.</t>
  </si>
  <si>
    <t>292*2.7=788.400 [A]</t>
  </si>
  <si>
    <t>156=156.000 [A]</t>
  </si>
  <si>
    <t>PATKY Z PROSTÉHO BETONU C25/30
Patky pro silniční zábradlí, C25/30nXF3 (v případě prohlášení o shodě možné užít C20/25nXF3) rozměru 0.5x0.5x0.8m.
Včetně provedení případného dodatečného výkopu a uložení na skládku, skládkovného (věcí provádění zhotovitele).
Předpoklad uchycení zábradlí na podkladní desku.</t>
  </si>
  <si>
    <t>288/2=144.000 [A]
A*0.5*0.5*0.8=28.800 [B]</t>
  </si>
  <si>
    <t>VOZOVKOVÉ VRSTVY ZE ŠTĚRKODRTI
ŠD-A frakce 0/32 (Ge) dle ČSN EN 13 285 tl. min. 150 mm. Ochranná vrstva komunikace.
Koeficient 1,09 zohledňuje sklon pláně, doplněk viz bilance prací (spojení vrstev komunikace a stezky).</t>
  </si>
  <si>
    <t>Ochranná vrstva: (835+25)*0.15*1.09=140.610 [A]
Bilance: 72=72.000 [B]
Celkem: A+B=212.610 [C]</t>
  </si>
  <si>
    <t>826-(292*0.15)/2=804.100 [A]</t>
  </si>
  <si>
    <t>582614</t>
  </si>
  <si>
    <t>KRYTY Z BETON DLAŽDIC SE ZÁMKEM BAREV TL 60MM DO LOŽE Z KAM
Zámková dlažba tl. 60 mm do lože z drceného kameniva frakce L4/8 (0/4) tl. 40 mm; dle TP 192. 
Kontrastní pro oddělení jízdních pruhů.</t>
  </si>
  <si>
    <t>(292*0.15)/2=21.900 [A]</t>
  </si>
  <si>
    <t>KRYTY Z BETON DLAŽDIC SE ZÁMKEM BAREV RELIÉF TL 60MM DO LOŽE Z KAM
Zámková dlažba tl. 60 mm do lože z drceného kameniva frakce L4/8 (0/4) tl. 40 mm; dle TP 192. 
Úpravy pro nevidomé dle vyhlášky č. 398/2009 Sb.</t>
  </si>
  <si>
    <t>9=9.000 [A]</t>
  </si>
  <si>
    <t>288=288.000 [A]</t>
  </si>
  <si>
    <t>332=332.000 [A]</t>
  </si>
  <si>
    <t>SILNIČNÍ A CHODNÍKOVÉ OBRUBY Z BETONOVÝCH OBRUBNÍKŮ ŠÍŘ 150MM
Betonové obrubníky 150x250 mm do betonového lože v min. tl. 100 mm z betonu C25/30nXF3 s opěrkou. 
V případě doložení prohlášení o shodě je možné užít namísto betonu C25/30nXF3 nekonstrukčního betonu C20/25nXF3.</t>
  </si>
  <si>
    <t>SO 104.4</t>
  </si>
  <si>
    <t>Smíšená stezka pro chodce a cyklisty – centrální průmyslová zóna</t>
  </si>
  <si>
    <t>Bilance prací: 456=456.000 [A]</t>
  </si>
  <si>
    <t>1273=1 273.000 [A]</t>
  </si>
  <si>
    <t>284=284.000 [A]</t>
  </si>
  <si>
    <t>296=296.000 [A]</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</si>
  <si>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 pera ochranné vrstvy.
Kompletní položka, včetně začištění např. předsplitovým odstřelem, dolamováním apod.
Hodnota viz bilance prací - včetně příkopů, pod. drenáží, propustků apod.
Zemina podmínečně vhodná, hornina vhodná dle IGP.</t>
  </si>
  <si>
    <t>Km 0,160: 4.7*0.21*2=1.974 [A]
Km 0,200: 4.7*0.08*2=0.752 [B]
Km 0,240: 4.7*0.22*2=2.068 [C]
Km 0,280: 4.7*0.5*2=4.700 [D]
Km 0,400: 4.5*0.5*2=4.500 [E]
Km 0,440: 4.9*0.3*2=2.940 [F]
Km 0,560: 3.0*0.05*2=0.300 [G]
Km 0,600: 6.2*0.3*2=3.720 [H]
Km 0,640: 3.4*0.10*2=0.680 [I]
Km 0,680: 1.6*0.08*2=0.256 [J]
Km 0,720: 3.3*0.07*2=0.462 [K]
Km 0,760: 9.5*0.13*2=2.470 [L]
Km 0,780: 8.0*0.20*2=3.200 [M]
Celkem: A+B+C+D+E+F+G+H+I+J+K+L+M=28.022 [N]</t>
  </si>
  <si>
    <t>90=90.000 [A]</t>
  </si>
  <si>
    <t>104=104.000 [A]</t>
  </si>
  <si>
    <t>ODKOP PRO SPOD STAVBU SILNIC A ŽELEZNIC TŘ. III PARAMETRICKY
Položka s odvozem na mezideponii pro možnost dalšího využití v rámci stavby (v případě alternativního umístění mezideponie položka bez ohledu na vzdálenost - věcí zhotovitele), popřípadě na řízenou skládku, nebo na místo určené objednatelem.
Kompletní položka, včetně začištění např. předsplitovým odstřelem, dolamováním apod.
Položka bude čerpána dle skutečnosti - pera ochranné vrstvy.
Hodnota viz bilance prací - včetně příkopů, pod. drenáží apod.
Hornina vhodná dle IGP.</t>
  </si>
  <si>
    <t>Km 0,320: 4.8*0.5*2=4.800 [A]
Km 0,360: 4.8*0.5*2=4.800 [B]
Celkem: A+B=9.600 [C]</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</si>
  <si>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
U bilance odečtena pera ochranné vrstvy.</t>
  </si>
  <si>
    <t>Položka 17111: 968.986=968.986 [A]
Položka 17411: 4.479=4.479 [B]
Celkem: A+B=973.465 [C]</t>
  </si>
  <si>
    <t>Bilance: 1273+296+104+1542=3 215.000 [A]</t>
  </si>
  <si>
    <t>VYKOPÁVKY ZE ZEMNÍKŮ A SKLÁDEK TŘ. I
Ornice v rámci stavby.
Viz 18222 a 18232.</t>
  </si>
  <si>
    <t>(1421.8+3726)*0.15=772.170 [A]</t>
  </si>
  <si>
    <t>Položka 12383PAR.1: 284=284.000 [A]
Položka 12383PAR.3: 28.022=28.022 [B]
Položka 13183PAR: 2.2=2.200 [C]
Položka 132833.1: 4.8=4.800 [D]
Celkem: A+B+C+D=319.022 [E]</t>
  </si>
  <si>
    <t>Položka 12383PAR.2: 296=296.000 [A]</t>
  </si>
  <si>
    <t>Položka 12393PAR.1: 90=90.000 [A]
Položka 12393PAR.3: 9.6=9.600 [B]
Celkem: A+B=99.600 [C]</t>
  </si>
  <si>
    <t>Položka 12393PAR.2: 104=104.000 [A]</t>
  </si>
  <si>
    <t>HLOUBENÍ JAM ZAPAŽ I NEPAŽ TŘ II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včetně pažení.
Kompletní položka, včetně začištění, dolamování apod.
Zemina podmínečně vhodná / vhodná dle IGP.</t>
  </si>
  <si>
    <t>2*1*1*1.1=2.200 [A]</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</si>
  <si>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</si>
  <si>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Kompletní položka, včetně začištění, dolamování apod.
Položka bude čerpána dle skutečnosti, položka včetně pažení.
Zemina podmínečně vhodná, hornina vhodná dle IGP.
Délka odměřena digitálně z koordinační situace.</t>
  </si>
  <si>
    <t>(2+2)*1.2*1=4.800 [A]</t>
  </si>
  <si>
    <t>12373PAR.1: 456=456.000 [A]
12373PAR.2: 1273=1 273.000 [B]
12383PAR.1: 284=284.000 [C]
12383PAR.2: 296=296.000 [D]
12383PAR.3: 28.022=28.022 [E]
12393PAR.1: 90=90.000 [F]
12393PAR.2: 104=104.000 [G]
12393PAR.3: 9.6=9.600 [H]
13183PAR: 2.2=2.200 [I]
132833: 4.8=4.800 [J]
Celkem: A+B+C+D+E+F+G+H+I+J=2 547.622 [K]</t>
  </si>
  <si>
    <t>Bilance: 993-41.72=951.280 [A]
Pera: 
Km 0,160: 0.06*4.2*2=0.504 [B]
Km 0,240: 0.06*4.3*2=0.516 [C]
Km 0,280: 0.35*4.4*2=3.080 [D]
Km 0,320: 0.35*4.4*2=3.080 [E]
Km 0,360: 0.34*4.4*2=2.992 [F]
Km 0,400: 0.35*4.1*2=2.870 [G]
Km 0,440: 0.16*4.6*2=1.472 [H]
Km 0,600: 0.14* 5.8*2=1.624 [I]
Km 0,780: 0.16*4.9*2=1.568 [J]
Celkem: A+B+C+D+E+F+G+H+I+J=968.986 [K]</t>
  </si>
  <si>
    <t>294=294.000 [A]</t>
  </si>
  <si>
    <t>ZÁSYP JAM A RÝH ZEMINOU SE ZHUTNĚNÍM
Zásyp rýhy pro kanalizační přípojky a jámy uličních vpustí.
Využití lokálního materiálu, položka včetně dopravy bez ohledu na vzdálenost, včetně nutných úprav zeminy, např. promísení, úprava křivky zrnitost, doplnění materiálu (včetně nákupu a opatření) apod.
Položka bude čerpána dle skutečnosti.
Koeficient 1.2 přípojek - zohlednění sklonu přípojek (odečet).</t>
  </si>
  <si>
    <t>Položka 132833: (2+2)*1.2*1-((2+2)*3.14*0.35*0.35)*1.2=2.954 [A]
Položka 13183PAR: 2*1*1*1-2*3.14*0.275*0.275*1=1.525 [B]
Celkem: A+B=4.479 [C]</t>
  </si>
  <si>
    <t>ÚPRAVA PLÁNĚ SE ZHUTNĚNÍM V HORNINĚ TŘ. I
Úprava pláně dle platných TKP a požadavku min. Edef,2 dle projektové dokumentace.
Koeficienty zohledňují průměrnou šířku pláně v dotčených úsecích.
Uvažuje se s plání tvořenou úpravou AZ.
LS - levá strana ve směru staničení za železničním přejezdem podél SO 102.1
ČV - část východ - viz charakteristické řezy.
ČZ - část západ - viz charakteristické řezy.</t>
  </si>
  <si>
    <t>LS: 124*4=496.000 [A]
ČZ 0.000-0.200: 200*4.8=960.000 [B]
ČZ 0.200-0.400: 200*5.5=1 100.000 [C]
ČZ 0.400-0.442: 42*4.8=201.600 [D]
ČV 0,000-0,200: 200*5.1=1 020.000 [E]
ČV 0,200-0,400: 200*4.4=880.000 [F]
ČV 0,400-0,522: 122*4.5=549.000 [G]
ČV 0,537-0,700: 200*4.5=900.000 [H]
ČV 0,700-0,802: 102*4.5=459.000 [I]
Celkem: A+B+C+D+E+F+G+H+I=6 565.600 [J]</t>
  </si>
  <si>
    <t>1:2.0: 499*1.12=558.880 [A]
1:2.5: 799*1.08=862.920 [B]
Celkem: A+B=1 421.800 [C]</t>
  </si>
  <si>
    <t>3726=3 726.000 [A]</t>
  </si>
  <si>
    <t>1421.8+3726=5 147.800 [A]</t>
  </si>
  <si>
    <t>UV: 2*1*1*0.1=0.200 [A]</t>
  </si>
  <si>
    <t>16/2=8.000 [A]
A*0.5*0.5*0.8=1.600 [B]</t>
  </si>
  <si>
    <t>722=722.000 [A]
Pera ochranné vrstvy (plochy měřeny z char. řezů):
Km 0,040: 2*0.93=1.860 [B]
Km 0,080: 2*1.53=3.060 [C]
Km 0,120: 2*0.8=1.600 [D]
Km 0,160: 2*0.83=1.660 [E]
Km 0,200: 2*0.85=1.700 [F]
Km 0,240: 2*0.85=1.700 [G]
Km 0,280: 2*0.86=1.720 [H]
Km 0.320: 2*0.86=1.720 [I]
Km 0,360: 2*0.85=1.700 [J]
Km 0,400: 2*0.85=1.700 [K]
Km 0,440: 2*0.89=1.780 [L]
Km 0,480: 2*1=2.000 [M]
Km 0,502: 2*1.15=2.300 [N]
Km 0,560: 2*1.06=2.120 [O]
Km 0,600: 2*1.2=2.400 [P]
Km 0,640: 2*1.14=2.280 [Q]
Km 0,680: 2*1.1=2.200 [R]
Km 0,720: 2*1.25=2.500 [S]
Km 0,760: 2*1.55=3.100 [T]
Km 0,780: 2*1.31=2.620 [U]
Celkem: A+B+C+D+E+F+G+H+I+J+K+L+M+N+O+P+Q+R+S+T+U=763.720 [V]</t>
  </si>
  <si>
    <t>3998-(1324*0.15)/2=3 898.700 [A]</t>
  </si>
  <si>
    <t>37-12*0.15/2=36.100 [A]</t>
  </si>
  <si>
    <t>1324*0.15/2=99.300 [A]</t>
  </si>
  <si>
    <t>582615</t>
  </si>
  <si>
    <t>KRYTY Z BETON DLAŽDIC SE ZÁMKEM BAREV TL 80MM DO LOŽE Z KAM
Zámková dlažba tl. 80 mm do lože z drceného kameniva frakce L4/8 (0/4) tl. 40 mm; dle TP 192. 
Kontrastní pro oddělení jízdních pruhů.</t>
  </si>
  <si>
    <t>12*0.15/2=0.900 [A]</t>
  </si>
  <si>
    <t>29=29.000 [A]</t>
  </si>
  <si>
    <t>POTRUBÍ Z TRUB PLASTOVÝCH ODPADNÍCH DN DO 150MM
Přípojky horských a uličních vpustí - PP DN 150 SN 16.
Včetně kolen, odboček apod.
Délka odměřena digitálně.
Položka včetně zaústění do kanalizací, vyústění apod. - vyvrtáním, výsekem apod.
Koeficient 1,20 uličních vpustí zohledňuje navýšení vzhledem ke sklonům přípojek.</t>
  </si>
  <si>
    <t>(2+2)*1.2=4.800 [A]</t>
  </si>
  <si>
    <t>VPUSŤ KANALIZAČNÍ ULIČNÍ KOMPLETNÍ Z BETONOVÝCH DÍLCŮ
Kompletní dodávka, včetně mříží min. D400, kalových košů, zálivek, izolací apod.
Mříž předpoklad 300x500 mm.</t>
  </si>
  <si>
    <t>VÝŘEZ, VÝSEK, ÚTES NA POTRUBÍ DN DO 400MM
Zaústění potrubí přípojek UV do kanalizace.
Technologie bude volena zhotovitelem.
Kompletní provedení.</t>
  </si>
  <si>
    <t>VÝŘEZ, VÝSEK, ÚTES NA POTRUBÍ DN PŘES 800MM
Zaústění potrubí přípojek UV do kanalizace.
Technologie bude volena zhotovitelem.
Kompletní provedení.</t>
  </si>
  <si>
    <t>(2+2)*(0.35*0.35-3.14*0.075*0.075)*1.2=0.503 [A]</t>
  </si>
  <si>
    <t>16=16.000 [A]</t>
  </si>
  <si>
    <t>2575=2 575.000 [A]</t>
  </si>
  <si>
    <t>34.6=34.600 [A]</t>
  </si>
  <si>
    <t>PŘÍKOPOVÉ ŽLABY Z BETON TVÁRNIC ŠÍŘ DO 600MM DO BETONU TL 100MM
Příkopové tvárnice, z betonu min. C30/37-XF4, šířky ~300 mm do betonového lože z betonu C25/30nXF3 tl. min. 0,15 m - standardní hloubka.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</si>
  <si>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52=52.000 [A]</t>
  </si>
  <si>
    <t>SO 105</t>
  </si>
  <si>
    <t>Polní cesta - komunikace západ</t>
  </si>
  <si>
    <t>POPLATKY ZA SKLÁDKU
Nestmelené kryty, podkladní a ochranné vrstvy komunikace apod. předpoklad 2000 kg/m3
Položka bude čerpána na základě skutečnosti se souhlasem TDS.
Zhotovitel zohlední v ceně možnost využití materiálu v rámci stavby.</t>
  </si>
  <si>
    <t>Položka 123322: 42,640*2=85.280 [A]</t>
  </si>
  <si>
    <t>196.846*2=393.692 [A]</t>
  </si>
  <si>
    <t>ODSTRANĚNÍ PODKLADŮ ZPEVNĚNÝCH PLOCH Z KAMENIVA NESTMELENÉHO
Odstranění konstrukce nezpevněné polní cesty. 
Naložení, odvoz a uložení. Položka včetně odvozu s předpokladem do vzdálenosti a uložení na skládku 30 km (skládka bude zvolena zhotovitelem).
Plocha odměřena digitálně.
Koeficient 1.3 vyjadřuje přesahy vrstev.
Předpoklad mocnosti dle PN 609 - 0,41 m.</t>
  </si>
  <si>
    <t>80*1,3*0,41=42.640 [A]</t>
  </si>
  <si>
    <t>175=175.000 [A]</t>
  </si>
  <si>
    <t>212=212.000 [A]</t>
  </si>
  <si>
    <t>212+3+11.154=226.154 [A]</t>
  </si>
  <si>
    <t>VYKOPÁVKY ZE ZEMNÍKŮ A SKLÁDEK TŘ. I
Ornice v rámci stavby.
Viz 18221, 18232.2, 18222 a 18232</t>
  </si>
  <si>
    <t>0,15*(130,96+91)=33.294 [A]</t>
  </si>
  <si>
    <t>196.846=196.846 [A]</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</si>
  <si>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
Hodnota viz bilance prací</t>
  </si>
  <si>
    <t>36=36.000 [A]</t>
  </si>
  <si>
    <t>ULOŽENÍ SYPANINY DO NÁSYPŮ SE ZHUTNĚNÍM
Zásyp po odstranění stávající polní cesty v místě, kde ji nenahradí nová polní cesta.
Využití lokálního materiálu, položka včetně dopravy bez ohledu na vzdálenost, včetně nutných úprav zeminy, např. promísení, úprava křivky zrnitost, doplnění materiálu (včetně nákupu a opatření) apod.
Plocha odečtena digitálně ze zaměření.
Koeficient 1.30 vyjadřuje přesahy kcí dle VL</t>
  </si>
  <si>
    <t>33*1,3*(0,41-0,15)=11.154 [A]</t>
  </si>
  <si>
    <t>ULOŽENÍ SYPANINY DO NÁSYPŮ SE ZHUTNĚNÍM
Uložení na mezideponie v rámci stavby,
Položka bez ohledu na vzdálenost.
Položka bude čerpána dle skutečnosti.</t>
  </si>
  <si>
    <t>položka 12373PAR.1: 175=175.000 [A]
položka 12373PAR.2: 212=212.000 [B]
položka 132733: 36=36.000 [C]
Celkem: A+B+C=423.000 [D]</t>
  </si>
  <si>
    <t>212+3=215.000 [A]</t>
  </si>
  <si>
    <t>35=35.000 [A]</t>
  </si>
  <si>
    <t>ZÁSYP JAM A RÝH Z NAKUPOVANÝCH MATERIÁLŮ
Vsakovací rýha pro odvodnění zemní pláně ŠDB 16/32 do hloubky min 600 mm, dle ČSN EN 13285
Viz bilance prací.</t>
  </si>
  <si>
    <t>39=39.000 [A]</t>
  </si>
  <si>
    <t>ÚPRAVA PLÁNĚ SE ZHUTNĚNÍM V HORNINĚ TŘ. I
Úprava pláně dle platných TKP a požadavku min. Edef,2 dle projektové dokumentace.
Koeficienty zohledňují průměrnou šířku pláně v dotčených úsecích.
Uvažuje se s plání tvořenou úpravou AZ.
1,5 - koeficient zohledňující přesahy kce.</t>
  </si>
  <si>
    <t>1,5*344=516.000 [A]</t>
  </si>
  <si>
    <t>ROZPROSTŘENÍ ORNICE VE SVAHU V TL DO 0,15M
Rozprostření ornice tl. 150 mm. 
Využití lokálního humózního materiálu.
Položka bez ohledu na vzdálenost.
Koeficient 1.2 - sklon 1:1.5; 1.15 - sklon 1:1.75; 1.12 - sklon 1:2.0; 1.08 - 1:2.5.
Plocha měřena digitálně z koordinační situace.</t>
  </si>
  <si>
    <t>41*1,2=49.200 [A]
73*1,12=81.760 [B]
Celkem: A+B=130.960 [C]</t>
  </si>
  <si>
    <t>ROZPROSTŘENÍ ORNICE V ROVINĚ V TL DO 0,15M
Ohumusování po odstranění stávjaící polní cesty v místě, kde ji nenahradí nová polní cesta. Část plochy bude ohumusována v rámci SO 102
Rozprostření ornice tl. 150 mm.
Využítí lokálního humózního materiálu, položka bez ohledu na vzdálenost.</t>
  </si>
  <si>
    <t>Ohumusování odstraněné stávající polní cesty: 0,15*12=1.800 [A]</t>
  </si>
  <si>
    <t>ROZPROSTŘENÍ ORNICE V ROVINĚ V TL DO 0,15M
Rozprostření ornice tl. 150 mm.
Využití lokálního humózního materiálu
Položka bez ohledu na vzdálenost.
Plocha měřena digitálně z koordinační situace.</t>
  </si>
  <si>
    <t>91=91.000 [A]</t>
  </si>
  <si>
    <t>130,96+91=221.960 [A]</t>
  </si>
  <si>
    <t>OPLÁŠTĚNÍ ODVODŇOVACÍCH ŽEBER Z GEOTEXTILIE
Vsakovací rýha - separační a filtrační geotextílií plošné hmotnosti min. 400 g/m2, podélná pevnost v tahu min. 18 kN/m</t>
  </si>
  <si>
    <t>1,8*105=189.000 [A]</t>
  </si>
  <si>
    <t>VOZOVKOVÉ VRSTVY ZE ŠTĚRKODRTI
ŠD-B frakce 0/32 (Ge) dle ČSN EN 13 285 tl. min. 300 mm. Ochranná vrstva komunikace.
Plocha odměřena digitálně.
1,2 - koeficient zohledňující přesahy kce.
PN 612 - R-mat dle katalogu polních cest.</t>
  </si>
  <si>
    <t>1,2*344*0,3=123.840 [A]</t>
  </si>
  <si>
    <t>VOZOVKOVÉ VRSTVY Z RECYKLOVANÉHO MATERIÁLU TL DO 100MM
PN 612 - R-mat dle katalogu polních cest.
Tl. 100 mm</t>
  </si>
  <si>
    <t>ZPEVNĚNÍ KRAJNIC ZE ŠTĚRKODRTI TL. DO 150MM
Tl. 150 mm ze štěrkodrti ŠD frakce 0/32, tř. B dle TKP a VL1.
Krajnice musí být odsazena o 0,03 m pod okraj vozovky a bude provedena ve
sklonu 8,0 % v souladu se vzorovými listy.
Plocha odměřena digitálně</t>
  </si>
  <si>
    <t>SO 106</t>
  </si>
  <si>
    <t>Obslužná komunikace – východ</t>
  </si>
  <si>
    <t>Položka 11372: 97.335*2.4=233.604 [A]</t>
  </si>
  <si>
    <t>Položka 11332: 174.86*2=349.720 [A]</t>
  </si>
  <si>
    <t>496.625*2=993.250 [A]</t>
  </si>
  <si>
    <t>Polní cesta: 927*0.15*1.2=166.860 [A]
Sjezd: 10*0.4*2=8.000 [B]
Celkem: A+B=174.860 [C]</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</si>
  <si>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konstrukcí,
Plocha odměřena digitálně ze zaměření. Tloušťky asfaltů uvažovány dle diagnostiky vozovky.
Polní cesta: realizace asf. souvrství po roce 2003 - nepředpokládá se přítomnost PAU -&gt; ZAS-T3.
Na základě výše uvedených skutečností je předpokládáno přeřazení na základě zkoušek do ZAS-T1 a ZAS-T2.</t>
  </si>
  <si>
    <t>927*0.1*1.05=97.335 [A]</t>
  </si>
  <si>
    <t>71=71.000 [A]</t>
  </si>
  <si>
    <t>Bilance: 217=217.000 [A]
ORL: 251*((0.1+0.5)/2)+259*((0.4+0.5)/2)=191.850 [B]
Palisády (TS): 105*1.1=115.500 [C]
V případě nerealizace koordinované akce: 21*0.3*1.3=8.190 [D]
Celkem: A+B+C+D=532.540 [E]</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</si>
  <si>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
ORL a palisády odměřeny digitálně.</t>
  </si>
  <si>
    <t>Bilance: 491=491.000 [A]
ORL: 392*0.5=196.000 [B]
Palisády (TS): 105*0.5=52.500 [C]
V případě nerealizace koordinované akce: 21*0.5*1.3=13.650 [D]
Celkem: A+B+C+D=753.150 [E]</t>
  </si>
  <si>
    <t>Položka 17111: 63.45=63.450 [A]
Položka 17411: 38.765=38.765 [B]
Celkem: A+B=102.215 [C]</t>
  </si>
  <si>
    <t>Bilance: 491+5=496.000 [A]
ORL: 392*0.5=196.000 [B]
Palisady (TS): 105*0.5=52.500 [C] 
V případě nerealizace koordinované akce: 21*0.5*1.3=13.650 [D]
Celkem: A+B+C+D=758.150 [E]</t>
  </si>
  <si>
    <t>(289+351.24)*0.15=96.036 [A]</t>
  </si>
  <si>
    <t>496.625=496.625 [A]</t>
  </si>
  <si>
    <t>HLOUBENÍ JAM ZAPAŽ I NEPAŽ TŘ. I PARAMETRICKY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Odkop pro uliční vpusti, drenážní šachty apod.
Kompletní položka, včetně začištění, dolamování apod.
Zemina podmínečně vhodná / vhodná dle IGP.</t>
  </si>
  <si>
    <t>UV: 1*1*1.1=1.100 [A]
DŠ: 3*1*1*0.6=1.800 [B]
Celkem: A+B=2.900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</si>
  <si>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Přípojky uličních vpustí, palisáda.
Kompletní položka, včetně začištění, dolamování apod.
Položka bude čerpána dle skutečnosti, položka včetně pažení.
Zemina podmínečně vhodná, hornina vhodná dle IGP.
Délka odměřena digitálně z koordinační situace.</t>
  </si>
  <si>
    <t>Přípojky UV: 10*1.8*1=18.000 [A]
Palisáda: 31.5*1*(1.2+0.4)=50.400 [B]
Celkem: A+B=68.400 [C]</t>
  </si>
  <si>
    <t>12373PAR.1: 532.54=532.540 [A]
12373PAR.2: 753.15=753.150 [B]
13173PAR: 2.9=2.900 [C]
132733: 68.4=68.400 [D]
212645: 239*0.3=71.700 [E]
Celkem: A+B+C+D+E=1 428.690 [F]</t>
  </si>
  <si>
    <t>Bilance: 33=33.000 [A]
Plocha za PC: 111*(0.25-0.15)=11.100 [B]
ORL: 0.45*43=19.350 [C]
Celkem: A+B+C=63.450 [D]</t>
  </si>
  <si>
    <t>Bilance: 491+5=496.000 [A]
ORL: 392*0.5=196.000 [B]
Palisády (TS): 105*0.5=52.500 [C]
V případě nerealizace koordinované akce: 21*0.5*1.3=13.650 [D]
Celkem: A+B+C+D=758.150 [E]</t>
  </si>
  <si>
    <t>Bilance: 73=73.000 [A]
ORL: 101*0.2=20.200 [B]
V případě nerealizované koordinované akce: 30*0.1=3.000 [C]
Celkem: A+B+C=96.200 [D]</t>
  </si>
  <si>
    <t>ZÁSYP JAM A RÝH ZEMINOU SE ZHUTNĚNÍM
Zásyp rýhy pro kanalizační přípojky, palisády a jámy uličních vpustí a drenážních šachet.
Využití lokálního materiálu, položka včetně dopravy bez ohledu na vzdálenost, včetně nutných úprav zeminy, např. promísení, úprava křivky zrnitost, doplnění materiálu (včetně nákupu a opatření) apod.
Položka bude čerpána dle skutečnosti.
Koeficient 1.2 přípojek - zohlednění sklonu přípojek (odečet).</t>
  </si>
  <si>
    <t>Přípojky UV: 10*1.8*1-10*0.35*0.35*1.2=16.530 [A]
UV: 1*1*1-1*3.14*0.275*0.275*1=0.763 [B]
DŠ: 3*1*1*0.5-3*(3.14*0.2*0.2*0.5)=1.312 [C]
Palisáda: 31.5*0.8*0.8=20.160 [D]
Celkem: A+B+C+D=38.765 [E]</t>
  </si>
  <si>
    <t>PC 0,000-0,100: 100*5.5=550.000 [A]
PC 0,100-0,232: 132*4.4=580.800 [B]
ORL: 392=392.000 [C]
Palisády (TS): 105=105.000 [D]
V případě nerealizace koordinované akce: 21*1.3=27.300 [E]
Celkem: A+B+C+D+E=1 655.100 [F]</t>
  </si>
  <si>
    <t>ROZPROSTŘENÍ ORNICE VE SVAHU V TL DO 0,15M
Rozprostření ornice tl. 150 mm.
Položka bez ohledu na vzdálenost.
Koeficient 1.2 - sklon 1:1.5; 1.15 - sklon 1:1.75; 1.12 - sklon 1:2.0; 1.08 - 1:2.5.; 1.04 - sklon 1:2.5 - 1:5
Plocha měřena digitálně z koordinační situace.
Využití lokálního humózního materiálu.</t>
  </si>
  <si>
    <t>1:2.5-1:5: 237*1.04=246.480 [A]
1:2.5: 97*1.08=104.760 [B]
Celkem: A+B=351.240 [C]</t>
  </si>
  <si>
    <t>289=289.000 [A]</t>
  </si>
  <si>
    <t>(289+351.24)=640.240 [A]</t>
  </si>
  <si>
    <t>239*(0.5+0.4+0.5)=334.600 [A]</t>
  </si>
  <si>
    <t>239=239.000 [A]</t>
  </si>
  <si>
    <t>UV: 1*1*1*0.1=0.100 [A]
DŠ: 3*1*1*0.1=0.300 [B]
Celkem: A+B=0.400 [C]</t>
  </si>
  <si>
    <t>VOZOVKOVÉ VRSTVY ZE ŠTĚRKODRTI
ŠD-A frakce 0/32 (Ge) dle ČSN EN 13 285 tl. Ochranná a podkladní vrstva komunikace - PN 602.
Viz bilance prací.</t>
  </si>
  <si>
    <t>PN 602 (bilance): 132+154=286.000 [A]
V případě nerealizované koordinované akce: 5+6=11.000 [B]
Celkem: A+B=297.000 [C]</t>
  </si>
  <si>
    <t>VOZOVKOVÉ VRSTVY ZE ŠTĚRKODRTI
ŠD-B frakce 0/32 (Ge) dle ČSN EN 13 285 tl. Ochranná vrstva komunikace PN 612.</t>
  </si>
  <si>
    <t>ORL: 317*0.25*1.15=91.138 [A]
Sjezd: 8*0.25*1.15=2.300 [B]
TS (palisáda): 105*0.17=17.850 [C]
Celkem: A+B+C=111.288 [D]</t>
  </si>
  <si>
    <t xml:space="preserve">ORL: 317=317.000 [A]
Sjezd: 8*1.15=9.200 [B]
Celkem: A+B=326.200 [C]: </t>
  </si>
  <si>
    <t>PC: 172=172.000 [A]
V případě nerealizované koordinované akce: 30*0.75=22.500 [B]
Celkem: A+B=194.500 [C]</t>
  </si>
  <si>
    <t>834*1.09=909.060 [A]
V případě nerealizované koordinované akce: 21*1.09=22.890 [B]
Celkem: A+B=931.950 [C]</t>
  </si>
  <si>
    <t>574A05</t>
  </si>
  <si>
    <t>ASFALTOVÝ BETON PRO OBRUSNÉ VRSTVY ACO 16
ACO 16 50/70 tl. 60 mm dle ČSN EN 13 108-1.
Plocha odměřena digitálně.
Koeficienty zahrnují vliv přesahů konstrukce dle vzorových listů v extravilánu mimo obrubníky.</t>
  </si>
  <si>
    <t>834*0.06=50.040 [A]
V případě nerealizované koordinované akce: 21*0.06=1.260 [B]
Celkem: A+B=51.300 [C]</t>
  </si>
  <si>
    <t>105=105.000 [A]</t>
  </si>
  <si>
    <t>5.25=5.250 [A]</t>
  </si>
  <si>
    <t>POTRUBÍ Z TRUB PLASTOVÝCH ODPADNÍCH DN DO 150MM
Přípojky uličních vpustí - PP DN 150 SN 16.
Včetně kolen, odboček apod.
Délka odměřena digitálně.
Položka včetně zaústění do kanalizací, vyústění apod. - vyvrtáním, výsekem apod.
Koeficient 1,20 uličních vpustí zohledňuje navýšení vzhledem ke sklonům přípojek.</t>
  </si>
  <si>
    <t>10*1.2=12.000 [A]</t>
  </si>
  <si>
    <t>DRENÁŽNÍ ŠACHTICE KONTROLNÍ Z PLAST DÍLCŮ ŠK 80
Předpoklad plastová šachta z PP průměru DN400, včetně poklopů min. D400 (v krajnici).
Zbývající odkopy součástí odkopů pro spodní stavbu.
Kompletní provedení a dodávka.</t>
  </si>
  <si>
    <t>VÝŘEZ, VÝSEK, ÚTES NA POTRUBÍ DN DO 600MM
Zaústění potrubí přípojek UV do kanalizace.
Technologie bude volena zhotovitelem.
Kompletní provedení.</t>
  </si>
  <si>
    <t>10*1.2-10*3.14*0.075*0.075*1.2=11.788 [A]</t>
  </si>
  <si>
    <t>OBRUBY Z BETONOVÝCH PALISÁD
Betonové palisády šířky min. 0,2 m, výšky 1,20 m a délky 31,5 m uložených do betonového lože z betonu C25/30nXF3. Kotvení do základu palisády musí být realizováno min. do 1/3 celkové výšky betonové palisády.
Položka včetně betonového lože tl. min. 400 mm (vykázán objem palisády, nutné zohlednit v ceně).
V případě doložení prohlášení o shodě je možné užít namísto betonu C25/30nXF3 nekonstrukčního betonu C20/25nXF3.</t>
  </si>
  <si>
    <t>31.5*1.2*0.2=7.560 [A]</t>
  </si>
  <si>
    <t>Položka zahrnuje:
dodání a pokládku betonových palisád o rozměrech předepsaných zadávací dokumentací betonové lože i boční betonovou opěrku.</t>
  </si>
  <si>
    <t>71+101=172.000 [A]</t>
  </si>
  <si>
    <t>ŘEZÁNÍ ASFALTOVÉHO KRYTU VOZOVEK TL DO 50MM
Napojení na kci OK.</t>
  </si>
  <si>
    <t>SO 107</t>
  </si>
  <si>
    <t>Přístupová komunikace ŽST Lipovka</t>
  </si>
  <si>
    <t>Žulové obruby: 70=70.000 [A]
Betonové obruby: 58=58.000 [B]
Celkem: A+B=128.000 [C]</t>
  </si>
  <si>
    <t>Bilance: 4516=4 516.000 [A]</t>
  </si>
  <si>
    <t>418=418.000 [A]</t>
  </si>
  <si>
    <t>ODKOP PRO SPOD STAVBU SILNIC A ŽELEZNIC TŘ. II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Kompletní položka, včetně začištění např. předsplitovým odstřelem, dolamováním apod.
Hodnota viz bilance prací - včetně příkopů, pod. drenáží, propustků apod.
Zemina podmínečně vhodná, hornina vhodná dle IGP.
Zbývající odkop propustku součástí zemních prací SO 109, resp. SO 110.</t>
  </si>
  <si>
    <t>Bilance: 2781=2 781.000 [A]
Propustek km 0,180: 2*0.7*19.11=26.754 [B]
Propustek km 0,400: 1.7*0.15*18.46=4.707 [C]
Celkem: A+B+C=2 812.461 [D]</t>
  </si>
  <si>
    <t>875=875.000 [A]</t>
  </si>
  <si>
    <t>648=648.000 [A]</t>
  </si>
  <si>
    <t>VYKOPÁVKY ZE ZEMNÍKŮ A SKLÁDEK TŘ. I
Přesuny zeminy a horniny v rámci stavby pro zlepšení, parametry dle ČSN 73 6133. Materiál dle tab. A1 a čl. 4.1.3.b.
Naložení a odvoz na požadované místo, včetně složení - kompletní provedení.
Položka bez ohledu na vzdálenost.
Násypové těleso, položka bude čerpána dle skutečnosti.
Materiál čerpán z materiálu v rámci stavby.
Viz bilance prací.</t>
  </si>
  <si>
    <t>17111: 7383.976=7 383.976 [A]</t>
  </si>
  <si>
    <t>VYKOPÁVKY ZE ZEMNÍKŮ A SKLÁDEK TŘ. I
Přesuny zeminy a horniny v rámci stavby pro zlepšení, parametry dle ČSN 73 6133.
Naložení a odvoz na požadované místo, včetně složení - kompletní provedení.
Položka bez ohledu na vzdálenost.
Aktivní zóna, položka bude čerpána dle skutečnosti.
Materiál čerpán z materiálu v rámci stavby.
Viz bilance prací, ve výpočtu koeficient značí přesahy kčních vrstev.</t>
  </si>
  <si>
    <t>Bilance: 418+875+1594=2 887.000 [A]
Dopočet v přechodové oblasti: (75*1.65+75*1.65)*0.5=123.750 [B]
Celkem: A+B=3 010.750 [C]</t>
  </si>
  <si>
    <t>(4978.280+819)*0.15=869.592 [A]</t>
  </si>
  <si>
    <t>PŘEDRCENÍ VÝKOPKU TŘ. II
Předrcení výkopu / výlomu pro odvoz na skládku, pro zpětné využití v rámci stavby apod.
Předrcení do požadovaných parametrů pro násypy apod.
Položka bude čerpána dle skutečnosti.
Položka včetně naložení a prací před uložením na mezideponie, včetně dopravy apod. Kompletní dodávka.</t>
  </si>
  <si>
    <t>12383PAR.1:  2812.461=2 812.461 [A]
132833: 15.517=15.517 [B]
Celkem: A+B=2 827.978 [C]</t>
  </si>
  <si>
    <t>PŘEDRCENÍ VÝKOPKU TŘ. II
Předrcení výkopu / výlomu pro odvoz na skládku, pro zpětné využití v rámci stavby apod.
Předrcení do požadovaných parametrů pro AZ apod.
Položka bude čerpána dle skutečnosti.
Položka včetně naložení a prací před uložením na mezideponie, včetně dopravy apod. Kompletní dodávka.</t>
  </si>
  <si>
    <t>12383PAR.2: 875=875.000 [A]</t>
  </si>
  <si>
    <t>PŘEDRCENÍ VÝKOPKU TŘ. III
Předrcení výkopu / výlomu pro odvoz na skládku, pro zpětné využití v rámci stavby apod.
Předrcení do požadovaných parametrů pro násypy apod.
Položka bude čerpána dle skutečnosti.
Položka včetně naložení a prací před uložením na mezideponie, včetně dopravy apod. Kompletní dodávka.</t>
  </si>
  <si>
    <t>12393PAR.1: 648=648.000 [A]</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</si>
  <si>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Prahy propustků a norné stěny.
Položka bude čerpána dle skutečnosti, položka včetně pažení.
Zemina podmínečně vhodná / vhodná dle IGP.
Délka odměřena digitálně z koordinační situace.</t>
  </si>
  <si>
    <t>km 0,180: 2*(0.8*0.65*0.5*3.2+1*0.1*3.2)=2.304 [A]
km 0,180 - odkopy za prahy: 2*3.2*(0.32+0.4)=4.608 [B]
Norná stěna vtok - práh: 0.8*0.5*0.8+1.4*0.5*0.8*1.08+1.2*0.5*0.8*1.12=1.462 [C]
Norná stěna výtok: 1.05*0.8*0.9+1.05*1.4*((0.75+1.35)/2)+1.05*1.2*((0.75+1.35)/2)=3.623 [D]
km 0,440: 2*(0.8*0.65*0.5*1.6+1*0.1*1.6)=1.152 [E]
km 0,440 - odkopy za prahy:2*1.6*(0.32+0.42)=2.368 [F]
Celkem: A+B+C+D+E+F=15.517 [G]</t>
  </si>
  <si>
    <t>12373PAR.1: 4516=4 516.000 [A]
12373PAR.2: 418=418.000 [B]
12383PAR.1: 2812.461=2 812.461 [C]
12383PAR.2: 875=875.000 [D]
12393PAR.1: 648=648.000 [E]
132833: 15.517=15.517 [F]
Celkem: A+B+C+D+E+F=9 284.978 [G]</t>
  </si>
  <si>
    <t>Bilance: 7377=7 377.000 [A]
km 0,180 - odkopy za prahy: 2*3.2*(0.32+0.4)=4.608 [B]
km 0,440 - odkopy za prahy:2*1.6*(0.32+0.42)=2.368 [C]
Celkem: A+B+C=7 383.976 [D]</t>
  </si>
  <si>
    <t>226=226.000 [A]</t>
  </si>
  <si>
    <t>ZÁSYP JAM A RÝH Z NAKUPOVANÝCH MATERIÁLŮ
Propustek DN 1200 - ŠDA 0/22 tl. 200 mm dle ČSN EN 13285 (nadsyp potrubí).
Položka včetně případného pažení.</t>
  </si>
  <si>
    <t>3.2*0.2*10=6.400 [A]</t>
  </si>
  <si>
    <t>OBSYP POTRUBÍ A OBJEKTŮ Z NAKUPOVANÝCH MATERIÁLŮ
Obsyp potrubí DN 1200 - hutněná směs kameniva (dle ČSN EN 13 285) frakce 0/4 - (např. štěrkopísek; max. 0/20 - nutno zohlednit rozteč žeber), hutněno po 15 cm na 95 % PS.
Položka včetně případného pažení.</t>
  </si>
  <si>
    <t>(3.2*(1.33+0.1)-3.14*((1.33+1.2)/2/2)^2)*16.1=53.449 [A]</t>
  </si>
  <si>
    <t>Km 0,000-0,100: 100*13.0=1 300.000 [A]
Km 0,100-0,200: 100*13.1=1 310.000 [B]
Km 0,200-0,320: 120*13.4=1 608.000 [C]
Km 0,348-0,460: 112*12.6=1 411.200 [D]
Celkem: A+B+C+D=5 629.200 [E]</t>
  </si>
  <si>
    <t>1:2.0: 1.12*1202=1 346.240 [A]
1:2.5: 1.08*3363=3 632.040 [B]
Celkem: A+B=4 978.280 [C]</t>
  </si>
  <si>
    <t>819=819.000 [A]</t>
  </si>
  <si>
    <t>4978.280+819=5 797.280 [A]</t>
  </si>
  <si>
    <t>4761*0.3=1 428.300 [A]</t>
  </si>
  <si>
    <t>15.5*1.6*0.00303=0.075 [A]</t>
  </si>
  <si>
    <t>4761=4 761.000 [A]
432*4=1 728.000 [B]
Celkem: A+B=6 489.000 [C]</t>
  </si>
  <si>
    <t>416*1.08=449.280 [A]
424*1.12=474.880 [B]
Celkem: A+B=924.160 [C]</t>
  </si>
  <si>
    <t>Norná stěna LS: 3.75*0.1*1.05=0.394 [A]</t>
  </si>
  <si>
    <t>375*1.09*0.10=40.875 [A]</t>
  </si>
  <si>
    <t>PODKL A VÝPLŇ VRSTVY ZE ŽELEZOBET DO C25/30
Podkladní beton C25/30nXF3.
V případě prohlášení o shodě možné C20/25nXF3.
Propustek km 0,480.</t>
  </si>
  <si>
    <t>15.5*1.6*0.1=2.480 [A]</t>
  </si>
  <si>
    <t>PODKLADNÍ A VÝPLŇOVÉ VRSTVY Z KAMENIVA TĚŽENÉHO
Propustek DN 1200 - ŠDA 0/22 tl. 200 mm dle ČSN EN 13285. Započtena výplň mezi žebry.
Položka včetně případného pažení.</t>
  </si>
  <si>
    <t>3.2*0.20*13.1=8.384 [A]</t>
  </si>
  <si>
    <t>BŘEHOVÉ OPEVNĚNÍ Z FÓLIE
HDPE folie pod zpevněný rigol tl. 1,5 mm, pevnosti v tahu min. 19 N/mm2; vodotěsná, odolná vůči nárazu, chemicky odolná, zdravotně nezávadná, odolná vůči ropným produktům, solím apod.
Kompletní provedení nepropustných příkopů.
Koeficient značí průměrnou šířku fólie.
Uvažováno max. do výšky 1,00 m hloubky příkopu. V mělčích příkopech po vyústění pláně.</t>
  </si>
  <si>
    <t>ZÚ - 0,060 (L): 17.1*2.3=39.330 [A]
0,060-0,100 (L): 37.2*3.5=130.200 [B]
0,100-0,16950 (L): 68.1*6.1=415.410 [C]
0,18960-0,200 (L): 9.1*6.1=55.510 [D]
NS 0,200-0,280 (L): 73.5*7=514.500 [E]
0,280-0,313 (L): 32*6.2=198.400 [F]
0,363-0,432 (L): 74.8*3.1=231.880 [G]
0,4535-0,460 (L): 6.5*3.1=20.150 [H]
0,2535-0,314 (P): 61.9*3.2=198.080 [I]
0,3635-0,3935 (P): 36.8*3.2=117.760 [J]
0,4165-0,460 (P): 43.5*3.1=134.850 [K]
Propustek km 0,180: 60.5*1.1=66.550 [L]
Propustek km 0,440: 32.5*1.1=35.750 [M]
Celkem: A+B+C+D+E+F+G+H+I+J+K+L+M=2 158.370 [N]</t>
  </si>
  <si>
    <t>375*1.09*0.08=32.700 [A]</t>
  </si>
  <si>
    <t>DLAŽBY Z LOMOVÉHO KAMENE NA MC
Dlažba z lomového kamene tl. 200 mm do betonového lože C25/30nXF3 (v případě prohlášení o shodě možné C20/25nXF3) v tl. 150 mm. Spárování maltou MC25-XF4.
Norné stěny a výtok u mostu.
Odkopy jsou součástí bilance prací, není-li uvedeno jinak,</t>
  </si>
  <si>
    <t>(110*1.08+59+88*1.12+0.3*1.08)*0.35=96.839 [A]</t>
  </si>
  <si>
    <t>DLAŽBY Z LOMOVÉHO KAMENE NA MC
Dlažba z lomového kamene tl. 200 mm do betonového lože C25/30nXF3 (v případě prohlášení o shodě možné C20/25nXF3) v tl. 150 mm. Spárování maltou MC25-XF4.
Propustky.
Odkopy jsou součástí bilance prací, není-li uvedeno jinak,
Sklony svahů 1:2.5 - 1:2 (koeficienty rozmezí 1.08-1.12).</t>
  </si>
  <si>
    <t>Propustek km 0,180: 60.5*1.1*0.35=23.293 [A]
Propustek km 0,440: 32.5*1.1*0.35=12.513 [B]
Celkem: A+B=35.806 [C]</t>
  </si>
  <si>
    <t>Norná stěna vtok - práh: 0.8*0.5*0.8+1.4*0.5*0.8*1.08+1.2*0.5*0.8*1.12=1.462 [A]</t>
  </si>
  <si>
    <t>STUPNĚ A PRAHY VODNÍCH KORYT Z PROSTÉHO BETONU C30/37
C30/37-XF4.
Podkladní a vtokové a výtokové prahy propustků.</t>
  </si>
  <si>
    <t>km 0,180: 2*((0.8*0.5+1*0.2)*3.2)=3.840 [A]
km 0,440: 2*((0.8*0.5+1*0.2)*1.6)=1.920 [B]
Celkem: A+B=5.760 [C]</t>
  </si>
  <si>
    <t>Norná stěna LS: 3.75*1.4*1.05-0.8*0.6*1.05=5.009 [A]</t>
  </si>
  <si>
    <t>Hlavní trasa: 3918*0.17*1.08=719.345 [A]
Ostrůvek: 119*0.2=23.800 [B]
Celkem: A+B=743.145 [C]</t>
  </si>
  <si>
    <t>1044=1 044.000 [A]</t>
  </si>
  <si>
    <t>436=436.000 [A]</t>
  </si>
  <si>
    <t>INFILTRAČNÍ POSTŘIK Z EMULZE DO 1,0KG/M2
Infiltrační postřik (PI-C) z kationaktivní modifikované asfaltové emulze, množství 0,6 kg/m2 zbytkového pojiva po vyštěpení dle ČSN 73 6129.
Plocha odměřena digitálně z koordinační situace.</t>
  </si>
  <si>
    <t>4147=4 147.000 [A]</t>
  </si>
  <si>
    <t>3779*1.02+3779*1.04=7 784.740 [A]</t>
  </si>
  <si>
    <t>3779*1.02*0.07=269.821 [A]</t>
  </si>
  <si>
    <t>3779*1.04*0.06=235.810 [A]</t>
  </si>
  <si>
    <t>3779*1.005*0.04=151.916 [A]</t>
  </si>
  <si>
    <t>3779=3 779.000 [A]</t>
  </si>
  <si>
    <t>POSYP KAMENIVEM OBALOVANÝM 3KG/M2
Posyp infiltrační postřiku předobaleným kamenivem HDK Gc85/15 fr. 2/4 v množství 3,0 kg/m2.
Plocha odměřena digitálně.</t>
  </si>
  <si>
    <t>DLÁŽDĚNÉ KRYTY Z DROBNÝCH KOSTEK DO LOŽE Z MC
Kamenná dlažba 8/10 (tle TP 92) uložených do betonového lože z betonu C25/30nXF3 tl. min. 100 mm. Dále bude navázáno na konstrukční skladbu komunikace.
V případě doložení prohlášení o shodě je možné užít namísto betonu C25/30nXF3 nekonstrukčního betonu C20/25nXF3.
Plochy odměřeny digitálně z koordinační situace.</t>
  </si>
  <si>
    <t>OBETONOVÁNÍ POTRUBÍ ZE ŽELEZOBETONU DO C25/30 VČETNĚ VÝZTUŽE
Obetonování propustku z betonu C25/30nXF3, tl. min. 100 mm.
Plocha odměřena digitálně z řezu propustku.
V případě prohlášení o shodě možné C20/25nXF3.</t>
  </si>
  <si>
    <t>16.2*0.35=5.670 [A]</t>
  </si>
  <si>
    <t>SVODIDLO OCEL SILNIČ JEDNOSTR, ÚROVEŇ ZADRŽ N1, N2 - DODÁVKA A MONTÁŽ
Ocelové svodidlo svodnicového typu JS/N2 včetně náběhů. Včetně antikorozní ochrany, napojení, spojovacích prvků, přechodových dílců mezi stupni zadržení, náběhů atd. Dle TP 114 a TP 203. Dle PPK-SVO.
Kompletní dodávka.</t>
  </si>
  <si>
    <t>km 0,100-0,425 (L): 256+2*12-2*8=264.000 [A]
km 0,010-0,134 (P): 124=124.000 [B]
km 0,240-0,396 (P): 116-2*8=100.000 [C]
Celkem: A+B+C=488.000 [D]</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</si>
  <si>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</si>
  <si>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9113B1</t>
  </si>
  <si>
    <t>SVODIDLO OCEL SILNIČ JEDNOSTR, ÚROVEŇ ZADRŽ H1 -DODÁVKA A MONTÁŽ
Ocelové svodidlo svodnicového typu JS/H1 včetně náběhů. Včetně antikorozní ochrany, napojení, spojovacích prvků, přechodových dílců mezi stupni zadržení, náběhů atd. Dle TP 114 a TP 203. Dle PPK-SVO.
Kompletní dodávka.</t>
  </si>
  <si>
    <t>km 0,100-0,425 (L): 2*8=16.000 [A]
km 0,240-0,396 (P): 2*8=16.000 [B]
Celkem: A+B=32.000 [C]</t>
  </si>
  <si>
    <t>25=25.000 [A]</t>
  </si>
  <si>
    <t>Bílé: 49=49.000 [A]
Červené: 2=2.000 [B]
Celkem: A+B=51.000 [C]</t>
  </si>
  <si>
    <t>49=49.000 [A]</t>
  </si>
  <si>
    <t>Betonové obruby: 58=58.000 [A]</t>
  </si>
  <si>
    <t>Žulové obruby: 70=70.000 [A]</t>
  </si>
  <si>
    <t>Položka zahrnuje:
dodání a pokládku kamenných obrubníků o rozměrech předepsaných zadávací dokumentací betonové lože i boční betonovou opěrku.</t>
  </si>
  <si>
    <t>PROPUSTY Z TRUB DN 600MM PLASTOVÝCH
Potrubí z PP DN 600 mm; min. SN 16
Položka včetně seříznutí, prořezů apod.
Zatrubněný sjezd km 0,480.</t>
  </si>
  <si>
    <t>18.46=18.460 [A]</t>
  </si>
  <si>
    <t>PROPUSTY Z TRUB DN 1200MM PLASTOVÝCH
PE-HD potrubí DN 1200 min. SN 16.
Položka včetně seříznutí, prořezů apod.
Zatrubněný sjezd km 0,180.</t>
  </si>
  <si>
    <t>16.1=16.100 [A]</t>
  </si>
  <si>
    <t>0.04*0.87*0.4*3=0.042 [A]</t>
  </si>
  <si>
    <t>PŘÍKOPOVÉ ŽLABY Z BETON TVÁRNIC ŠÍŘ DO 600MM DO BETONU TL 100MM
Příkopové tvárnice, z betonu min. C30/37-XF4, šířky ~600 mm do betonového lože z betonu C25/30nXF3 tl. min. 0,10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t>
  </si>
  <si>
    <t>386=386.000 [A]</t>
  </si>
  <si>
    <t>(2*3)*1*7.09=42.540 [A]</t>
  </si>
  <si>
    <t>SO 108</t>
  </si>
  <si>
    <t>Polní cesta - suchý poldr</t>
  </si>
  <si>
    <t>položka 113328:19,188*2=38.376 [A]</t>
  </si>
  <si>
    <t>1,3*0,41*36=19.188 [A]</t>
  </si>
  <si>
    <t>399=399.000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</si>
  <si>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Výkop pro aktivní zónu.
Položka bude čerpána dle skutečnosti.
Hodnota viz bilance prací.
Zemina podmínečně vhodná dle IGP</t>
  </si>
  <si>
    <t>221=221.000 [A]</t>
  </si>
  <si>
    <t>225=225.000 [A]</t>
  </si>
  <si>
    <t>221+426=647.000 [A]</t>
  </si>
  <si>
    <t>VYKOPÁVKY ZE ZEMNÍKŮ A SKLÁDEK TŘ. I
Ornice v rámci stavby.
Viz 18221, 18232.2, 18222</t>
  </si>
  <si>
    <t>0,15*589,32=88.398 [A]</t>
  </si>
  <si>
    <t>ULOŽENÍ SYPANINY DO NÁSYPŮ SE ZHUTNĚNÍM
Uložení na mezideponie v rámci stavby,
Položka bez ohledu na vzdálenost.
Položka bude čerpána dle skutečnosti</t>
  </si>
  <si>
    <t>položka 12373PAR.1:339=339.000 [A]
položka 12373PAR.2: 221=221.000 [B]
Celkem: A+B=560.000 [C]</t>
  </si>
  <si>
    <t>ÚPRAVA PLÁNĚ SE ZHUTNĚNÍM V HORNINĚ TŘ. I
Úprava pláně dle platných TKP a požadavku min. Edef,2 dle projektové dokumentace.
Koeficienty zohledňují průměrnou šířku pláně v dotčených úsecích.
Uvažuje se s plání tvořenou úpravou AZ.
1,9 a 1,6 - koeficient zohledňující přesahy kce.</t>
  </si>
  <si>
    <t>1,9*419=796.100 [A]
1,6*290=464.000 [B]
Celkem: A+B=1 260.100 [C]</t>
  </si>
  <si>
    <t>ROZPROSTŘENÍ ORNICE VE SVAHU V TL DO 0,15M
Rozprostření ornice tl. 150 mm.
Položka bez ohledu na vzdálenost.
Využití lokálního humózní materiálu. 
Koeficient 1.2 - sklon 1:1.5; 1.15 - sklon 1:1.75; 1.12 - sklon 1:2.0; 1.08 - 1:2.5.
Plocha měřena digitálně z koordinační situace.</t>
  </si>
  <si>
    <t>1,2*312=374.400 [A]
1,08*199=214.920 [B]
Celkem: A+B=589.320 [C]</t>
  </si>
  <si>
    <t>589,32=589.320 [A]</t>
  </si>
  <si>
    <t>OPLÁŠTĚNÍ (ZPEVNĚNÍ) Z GEOTEXTILIE
Filtrační a separační geotextílie plošné hmotnosti min. 400 g/m2, podélná pevnost v tahu min. 18 kN/m.</t>
  </si>
  <si>
    <t>(11+0)/2*45=247.500 [A]</t>
  </si>
  <si>
    <t>VOZOVKOVÉ VRSTVY ZE ŠTĚRKODRTI
ŠD-B frakce 0/32 (Ge) dle ČSN EN 13 285 tl. min. 300 mm (PN 612) resp. tl. min. 200 mm (panelová cesta) . Ochranná vrstva komunikace.
Plocha odměřena digitálně.
PN 612 - R-mat dle katalogu polních cest.
1,5 - koeficient zohledňují přesahy konstrukčních vrstev</t>
  </si>
  <si>
    <t>0,2*263*1,5=78.900 [A]
0,3*446*1,5=200.700 [B]
Celkem: A+B=279.600 [C]</t>
  </si>
  <si>
    <t>VOZOVKOVÉ VRSTVY Z RECYKLOVANÉHO MATERIÁLU TL DO 100MM
PN 612 - R-mat dle katalogu polních cest.
Tl. 100 mm.
Plocha odečtena digitálně</t>
  </si>
  <si>
    <t>446=446.000 [A]</t>
  </si>
  <si>
    <t>ZPEVNĚNÍ KRAJNIC ZE ŠTĚRKODRTI TL. DO 150MM
Tl. 150 mm z ze štěrkodrti ŠD frakce 0/32, tř. B dle TKP a VL1.
Krajnice musí být odsazena o 0,03 m pod okraj vozovky a bude provedena ve
sklonu 8,0 % v souladu se vzorovými listy.
Plocha odměřena digitálně</t>
  </si>
  <si>
    <t>166=166.000 [A]</t>
  </si>
  <si>
    <t>58302</t>
  </si>
  <si>
    <t>KRYT ZE SINIČNÍCH DÍLCŮ (PANELŮ) TL 180MM
Silniční panel 3000 x1000 ČSN 73 6131</t>
  </si>
  <si>
    <t>263=263.000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</si>
  <si>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</si>
  <si>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SO 109</t>
  </si>
  <si>
    <t>Obslužná komunikace – technické zázemí</t>
  </si>
  <si>
    <t>555.039*2=1 110.078 [A]</t>
  </si>
  <si>
    <t>36.5=36.500 [A]</t>
  </si>
  <si>
    <t>ODKOP PRO SPOD STAVBU SILNIC A ŽELEZNIC TŘ. I PARAMETRICKY
Položka s odvozem na mezideponii pro možnost dalšího využití v rámci stavby (v případě alternativního umístění mezideponie položka bez ohledu na vzdálenost - věcí zhotovitele), popřípadě na řízenou skládku, nebo na místo určené objednatelem.
Položka bude čerpána dle skutečnosti.
Hodnota viz bilance prací - včetně příkopů, pod. drenáží, propustků apod.
Zemina podmínečně vhodná dle IGP.
Odkopy propustků součástí bilance prací, není-li uvedeno jinak.</t>
  </si>
  <si>
    <t>Bilance: 632=632.000 [A]
Propustky km 0,050: (2*0.15)*(19.5+20)=11.850 [B]
Sjezdy RAM B: (16+17)*1.5*0.07=3.465 [C]
Sjezd RAM C: 16*1.5*0.18=4.320 [D]
Celkem: A+B+C+D=651.635 [E]</t>
  </si>
  <si>
    <t>Bilance: 559=559.000 [A]
Sjezdy RAM B: (16+17)*1.5*0.5=24.750 [B]
Sjezd RAM C: 16*1.5*0.5=12.000 [C]
Celkem: A+B+C=595.750 [D]</t>
  </si>
  <si>
    <t>Bilance: 12=12.000 [A]</t>
  </si>
  <si>
    <t>Bilance: 19=19.000 [A]
Propustky km 0,050: (2*0.1)*(19.5+20)=7.900 [B]
Propustky - odkopy za prahy: 2*(2*1.6*(0.32+0.42))=4.736 [C]
Celkem: A+B+C=31.636 [D]</t>
  </si>
  <si>
    <t>Bilance: 559+150=709.000 [A]
Sjezdy RAM B: (16+17)*1.5*0.5=24.750 [B]
Sjezd RAM C: 16*1.5*0.5=12.000 [C]
Celkem: A+B+C=745.750 [D]</t>
  </si>
  <si>
    <t>(434.96+270)*0.15=105.744 [A]</t>
  </si>
  <si>
    <t>555.039=555.039 [A]</t>
  </si>
  <si>
    <t>12383PAR.1: 12=12.000 [A]
132833: 11=11.000 [B]
Celkem: A+B=23.000 [C]</t>
  </si>
  <si>
    <t>HLOUBENÍ RÝH ŠÍŘ DO 2M PAŽ I NEPAŽ TŘ. 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dle IGP.</t>
  </si>
  <si>
    <t>Bilance: 55=55.000 [A]
Propustky - prahy: 2*(2*(0.8*0.65*0.5*1.6+1*0.1*1.6))=2.304 [B]
Propustky - odkopy za prahy: 2*(2*1.6*(0.32+0.42))=4.736 [C]
Celkem: A+B+C=62.040 [D]</t>
  </si>
  <si>
    <t>HLOUBENÍ RÝH ŠÍŘ DO 2M PAŽ I NEPAŽ TŘ. II, ODVOZ DO 3KM
Položka s odvozem na mezideponii pro možnost dalšího využití v rámci stavby (v případě alternativního umístění mezideponie položka bez ohledu na vzdálenost), popřípadě na řízenou skládku, nebo na místo určené objednatelem.
Vsakovací rýha.
Položka bude čerpána dle skutečnosti, položka včetně pažení.
Zemina podmínečně vhodná / vhodná dle IGP.</t>
  </si>
  <si>
    <t>Bilance: 11=11.000 [A]</t>
  </si>
  <si>
    <t>12373PAR.1: 651.635=651.635 [A]
12373PAR.2: 595.75=595.750 [B]
12383PAR.1: 12=12.000 [C]
132733: 62.04=62.040 [D]
132833: 11=11.000 [E]
Celkem: A+B+C+D+E=1 332.425 [F]</t>
  </si>
  <si>
    <t>ZÁSYP JAM A RÝH Z NAKUPOVANÝCH MATERIÁLŮ
Vsakovací rýha pro odvodnění zemní pláně ŠDB 8/16 do hloubky 300 mm, dle ČSN EN 13285.
Plocha odměřena digitálně.</t>
  </si>
  <si>
    <t>Rameno B: (50-25)*0.375=9.375 [A]
Rameno C: (85-1.75)*0.22=18.315 [B]
Celkem: A+B=27.690 [C]</t>
  </si>
  <si>
    <t>Rameno B: (50-25)*1.32=33.000 [A]
Rameno C: (85-1.75)*0.155=12.904 [B]
Celkem: A+B=45.904 [C]</t>
  </si>
  <si>
    <t>ÚPRAVA PLÁNĚ SE ZHUTNĚNÍM V HORNINĚ TŘ. I
Úprava pláně dle platných TKP a požadavku min. Edef,2 dle projektové dokumentace.
Koeficienty zohledňují průměrnou šířku pláně v dotčených úsecích.
Uvažuje se s plání tvořenou úpravou AZ.
Úprava pláně dle platných TKP a požadavku min. Edef,2 dle projektové dokumentace.
Plochy odměřeny digitálně dle char. řezů.
Uvažuje se s plání tvořenou úpravou AZ.
1,30 - koeficient zohledňující přesahy kce.</t>
  </si>
  <si>
    <t>Rameno A: 515=515.000 [A]
Rameno B: 320=320.000 [B]
Rameno C: 436=436.000 [C]
Sjezdy RAM B: 20+15=35.000 [D]
Sjezdy RAM C: 26=26.000 [E]
Celkem: A+B+C+D+E=1 332.000 [F]</t>
  </si>
  <si>
    <t>1:1.5: 1.2*278=333.600 [A]
1:2.0: 1.12*23=25.760 [B]
1:2.5: 1.08*70=75.600 [C]
Celkem: A+B+C=434.960 [D]</t>
  </si>
  <si>
    <t>270=270.000 [A]</t>
  </si>
  <si>
    <t>(434.96+270)=704.960 [A]</t>
  </si>
  <si>
    <t>Rameno B: (50-25)*(1.8+1.8+0.6)=105.000 [A]
Rameno C: (85-1.75)*(0.4+0.65+0.65)=141.525 [B]
Celkem: A+B=246.525 [C]</t>
  </si>
  <si>
    <t>1.6*(19.5+20)*0.003033=0.192 [A]</t>
  </si>
  <si>
    <t>99*1.19*0.10=11.781 [A]</t>
  </si>
  <si>
    <t>PODKL A VÝPLŇ VRSTVY ZE ŽELEZOBET DO C25/30
Podkladní beton C25/30nXF3.
V případě prohlášení o shodě možné C20/25nXF3.
Propustky.</t>
  </si>
  <si>
    <t>((19.5-2*0.5)+(20-2*0.5))*0.1*1.6=6.000 [A]</t>
  </si>
  <si>
    <t>RAM A - ZÚ - 0,040: 2*26*4.8=249.600 [A]
RAM A - 0,060 - 0,090: 2*30*3.4=204.000 [B]
RAM B: 24*2.1=50.400 [C]
Dlažba propustků: 2*(36*1.2+2)=90.400 [D]
Celkem: A+B+C+D=594.400 [E]</t>
  </si>
  <si>
    <t>DLAŽBY Z DÍLCŮ BETONOVÝCH
Příložné desky rozměru 500x330x80 mm z betonu min. odolnosti C30/37-XF4 uložených do betonového lože z betonu C25/30nXF3. Spáry mezi tvárnicemi budou vyplněny cementovou maltou MC25-XF4. Po 5 m budou spáry vyplněny pružným tmelem.
V případě doložení prohlášení o shodě je možné užít namísto betonu C25/30nXF3 nekonstrukčního betonu C20/25nXF3.
Plocha odměřena digitálně, koeficient 1.19 zohledňuje sklon svahu.</t>
  </si>
  <si>
    <t>99*1.19*0.08=9.425 [A]</t>
  </si>
  <si>
    <t>(36*1.2+2)*0.35=15.820 [A]
(36*1.2+2)*0.35=15.820 [B]
Celkem: A+B=31.640 [C]</t>
  </si>
  <si>
    <t>2*(2*((0.8*0.5+1*0.2)*1.6))=3.840 [B]</t>
  </si>
  <si>
    <t>KAMENIVO ZPEVNĚNÉ CEMENTEM
Vrstva ze směsi stmelené cementem SC 0/22 C8/10 tl. 120 mm dle ČSN EN 14 227-1
Plocha odměřena digitálně.
Koeficienty zohledňují přesahy konstrukčních vrstev.</t>
  </si>
  <si>
    <t>Vozovka: 713*0.12=85.560 [A]
Sjezdy RAM B: (16+17)*1.12*0.12=4.435 [B]
Celkem: A+B=89.995 [C]</t>
  </si>
  <si>
    <t>Bilance: 167=167.000 [A]
Sjezdy RAM B: (16+17)*1.5*0.15=7.425 [B]
Celkem: A+B=174.425 [C]</t>
  </si>
  <si>
    <t>VOZOVKOVÉ VRSTVY ZE ŠTĚRKODRTI
ŠD-B frakce 0/32 (Ge) dle ČSN EN 13 285 tl. min. 300 mm. Ochranná vrstva komunikace.
Viz bilance prací.</t>
  </si>
  <si>
    <t>Rameno C: 61=61.000 [A]
Sjezd - RAM C: 16*0.3*1.5=7.200 [B]
Celkem: A+B=68.200 [C]</t>
  </si>
  <si>
    <t>Rameno C: 200*1.02=204.000 [A]
Sjezd - RAM C: 16=16.000 [B]
Celkem: A+B=220.000 [C]</t>
  </si>
  <si>
    <t>206=206.000 [A]</t>
  </si>
  <si>
    <t>Vozovka: 704=704.000 [A]
Sjezdy RAM B: 36=36.000 [B]
Celkem: A+B=740.000 [C]</t>
  </si>
  <si>
    <t>SPOJOVACÍ POSTŘIK Z EMULZE DO 0,5KG/M2
Spojovací postřik (PS-C) z kationaktivní asfaltové emulze, množství 0,35 kg/m2 zbytkového pojiva po vyštěpení dle ČSN 73 6129.</t>
  </si>
  <si>
    <t>Hlavní trasa: 646*1.04=671.840 [A]
Sjezdy RAM B: (16+17)=33.000 [B]
Celkem: A+B=704.840 [C]</t>
  </si>
  <si>
    <t>574A03</t>
  </si>
  <si>
    <t>ASFALTOVÝ BETON PRO OBRUSNÉ VRSTVY ACO 11
ACO 11 50/70 tl. 40 mm dle ČSN EN 13 108-1.
Plocha odměřena digitálně.</t>
  </si>
  <si>
    <t>Hlavní trasa: 646*1.005*0.04=25.969 [A]
Sjezdy RAM B: (16+17)*0.04=1.320 [B]
Celkem: A+B=27.289 [C]</t>
  </si>
  <si>
    <t>ASFALTOVÝ BETON PRO PODKLADNÍ VRSTVY ACP 16+, 16S
ACP 16S 50/70 tl. 50 mm dle ČSN EN 13 108-1.
Plocha odměřena digitálně.
Koeficienty zahrnují vliv přesahů konstrukce dle vzorových listů v extravilánu mimo obrubníky.</t>
  </si>
  <si>
    <t>Hlavní trasa: 646*1.05*0.05=33.915 [A]
Sjezdy RAM B: (16+17)*0.05=1.650 [B]
Celkem: A+B=35.565 [C]</t>
  </si>
  <si>
    <t>OBETONOVÁNÍ POTRUBÍ ZE ŽELEZOBETONU DO C25/30 VČETNĚ VÝZTUŽE
Obetonování propustku z betonu C25/30nXF3, tl. min. 100 mm.
Plocha odměřena digitálně z řezu propustku.
V případě prohlášení o shodě možné C20/25nXF3.
Délka ponížena o obklad čel a zešikmení.</t>
  </si>
  <si>
    <t>(18.5+19)*0.35=13.125 [A]</t>
  </si>
  <si>
    <t>24+24=48.000 [A]</t>
  </si>
  <si>
    <t>2*3=6.000 [A]</t>
  </si>
  <si>
    <t>ZÁVORA MECHANICKÁ
Mechanická uzamykatelná závora, včetně zámku, základů z betonu C20/25nXF3 dle požadavku výrobce, montáže apod. Kompletní dodávka.
Předpoklad umístění za náběhy svodidel do nezpevněné krajnice, dl. 4,0 m.</t>
  </si>
  <si>
    <t>zahrnuje dodávku kompletního zařízení včetně nutných zemních prací a základových
konstrukcí</t>
  </si>
  <si>
    <t>PROPUSTY Z TRUB DN 600MM PLASTOVÝCH
Potrubí z PP DN 600 mm; min. SN 16
Položka včetně seříznutí, prořezů apod.</t>
  </si>
  <si>
    <t>19.5+20=39.500 [A]</t>
  </si>
  <si>
    <t>187=187.000 [A]</t>
  </si>
  <si>
    <t>PŘÍKOPOVÉ ŽLABY Z BETON TVÁRNIC ŠÍŘ DO 600MM DO BETONU TL 100MM
Příkopové tvárnice, z betonu min. C30/37-XF4, šířky ~600 mm do betonového lože z betonu C25/30nXF3 tl. min. 0,10 m. Spáry mezi tvárnicemi budou vyplněny cementovou maltou MC25-XF4. Po 5 m budou spáry vyplněny pružným tmelem.
V případě doložení prohlášení o shodě je možné užít namísto betonu C25/30nXF3 nekonstrukčního betonu C20/25nXF3.
Délka měřena digitálně z koordinační situace.
Výkop součástí odkopu spodní stavby.
Příkopová tvárnice s mříží min. B125 (např. Hydro BG žlabovka NW 400).</t>
  </si>
  <si>
    <t>SO 110</t>
  </si>
  <si>
    <t>Polní cesta k přístupové komunikaci technického zázemí</t>
  </si>
  <si>
    <t>2293*2=4 586.000 [A]</t>
  </si>
  <si>
    <t>1558=1 558.000 [A]</t>
  </si>
  <si>
    <t>317=317.000 [A]</t>
  </si>
  <si>
    <t>908=908.000 [A]</t>
  </si>
  <si>
    <t>198=198.000 [A]</t>
  </si>
  <si>
    <t>88=88.000 [A]</t>
  </si>
  <si>
    <t>317+198+85=600.000 [A]</t>
  </si>
  <si>
    <t>VYKOPÁVKY ZE ZEMNÍKŮ A SKLÁDEK TŘ. I
Ornice v rámci stavby.
Viz 18221, 18232, 18222 a 18232.</t>
  </si>
  <si>
    <t>1260,04*0,15=189.006 [A]</t>
  </si>
  <si>
    <t>2293=2 293.000 [A]</t>
  </si>
  <si>
    <t>PŘEDRCENÍ VÝKOPKU TŘ. II
Předrcení výkopu / výlomu pro odvoz na skládku, pro zpětné využití v rámci stavby apod.
Předrcení do požadovaných parametrů pro násypy apod.
Položka bude čerpána dle skutečnosti.
Položka včetně naložení a prací na mezideponiích, včetně dopravy apod. Kompletní dodávka.</t>
  </si>
  <si>
    <t>PŘEDRCENÍ VÝKOPKU TŘ. II
Předrcení výkopu / výlomu pro odvoz na skládku, pro zpětné využití v rámci stavby apod.
Předrcení do požadovaných parametrů pro AZ apod.
Položka bude čerpána dle skutečnosti.
Položka včetně naložení a prací na mezideponiích, včetně dopravy apod. Kompletní dodávka.</t>
  </si>
  <si>
    <t>ULOŽENÍ SYPANINY DO NÁSYPŮ SE ZHUTNĚNÍM
Uložení na mezideponie  v rámci stavby,
Položka bez ohledu na vzdálenost.
Položka bude čerpána dle skutečnosti.</t>
  </si>
  <si>
    <t>12373PAR.1: 1558=1 558.000 [A]
12373PAR.2:317=317.000 [B]
12383PAR.1:908=908.000 [C]
12383PAR.2:198=198.000 [D]
Celkem: A+B+C+D=2 981.000 [E]</t>
  </si>
  <si>
    <t>30=30.000 [A]</t>
  </si>
  <si>
    <t>ÚPRAVA PLÁNĚ SE ZHUTNĚNÍM V HORNINĚ TŘ. I
Úprava pláně dle platných TKP a požadavku min. Edef,2 dle projektové dokumentace.
Koeficienty zohledňují průměrnou šířku pláně v dotčených úsecích.
Uvažuje se s plání tvořenou úpravou AZ.
1,55 - koeficient zohledňující přesahy kce.</t>
  </si>
  <si>
    <t>1,55*(131+669)=1 240.000 [A]</t>
  </si>
  <si>
    <t>ROZPROSTŘENÍ ORNICE VE SVAHU V TL DO 0,15M
Rozprostření ornice tl. 150 mm.
Položka bez ohledu na vzdálenost.
Koeficient 1.2 - sklon 1:1.5; 1.15 - sklon 1:1.75; 1.12 - sklon 1:2.0; 1.08 - 1:2.5.
Plocha měřena digitálně z koordinační situace.</t>
  </si>
  <si>
    <t>1,12*422=472.640 [A]
1,2*102=122.400 [B]
Celkem: A+B=595.040 [C]</t>
  </si>
  <si>
    <t>ROZPROSTŘENÍ ORNICE V ROVINĚ V TL DO 0,15M
Rozprostření ornice tl. 150 mm.
Položka bez ohledu na vzdálenost.</t>
  </si>
  <si>
    <t>665=665.000 [A]</t>
  </si>
  <si>
    <t>595,04+665=1 260.040 [A]</t>
  </si>
  <si>
    <t>PODKLADNÍ A VÝPLŇOVÉ VRSTVY Z PROSTÉHO BETONU C25/30
Podkladní beton C25/30nXF3 tl. 100 mm pod příložné desky. 
V případě doložení prohlášení o shodě je možné užít namísto betonu C25/30nXF3 nekonstrukčního betonu C20/25nXF3.
koeficient 1.09 zohledňuje sklon svahu.</t>
  </si>
  <si>
    <t>1,09*0,1*158=17.222 [A]</t>
  </si>
  <si>
    <t>2,05*180=369.000 [A]</t>
  </si>
  <si>
    <t>1,09*0,08*158=13.778 [A]</t>
  </si>
  <si>
    <t>KAMENIVO ZPEVNĚNÉ CEMENTEM
Vrstva ze směsi stmelené cementem SC 0/22 C8/10 tl. 170 mm dle ČSN EN 14 227-1
Plocha odměřena digitálně.
Položka odečtena digitálně.</t>
  </si>
  <si>
    <t>0,17*138=23.460 [A]</t>
  </si>
  <si>
    <t>VOZOVKOVÉ VRSTVY ZE ŠTĚRKODRTI
ŠD-A frakce 0/32 (Ge) dle ČSN EN 13 285 tl. min. 150 mm. Ochranná vrstva komunikace.
Položka odečtena digitálně.</t>
  </si>
  <si>
    <t>0,15*175=26.250 [A]</t>
  </si>
  <si>
    <t>VOZOVKOVÉ VRSTVY ZE ŠTĚRKODRTI
ŠD-B frakce 0/32 (Ge) dle ČSN EN 13 285 tl. min. 300 mm. Ochranná vrstva komunikace.
Plocha odměřena digitálně.
Koeficient 1.35 zohleňuje přesahy konstrukčních vrstev.
PN 612 - R-mat dle katalogu polních cest.</t>
  </si>
  <si>
    <t>0,3*1,35*669=270.945 [A]</t>
  </si>
  <si>
    <t>669=669.000 [A]</t>
  </si>
  <si>
    <t>244=244.000 [A]</t>
  </si>
  <si>
    <t>1.02*131=133.620 [A]</t>
  </si>
  <si>
    <t>SPOJOVACÍ POSTŘIK Z MODIFIK EMULZE DO 0,5KG/M2
Spojovací postřik (PS-CP) z kationaktivní modifikované asfaltové emulze, množství 0,35 kg/m2 zbytkového pojiva po vyštěpení dle ČSN 73 6129.
Koeficient 1,008 a 1.02  zohledňuje přesahy konstrukčních vrstev</t>
  </si>
  <si>
    <t>1.008*131+1.02*131=265.668 [A]</t>
  </si>
  <si>
    <t>1.01*0.07*131=9.262 [A]</t>
  </si>
  <si>
    <t>ASFALTOVÝ BETON PRO PODKLADNÍ VRSTVY ACP 16+, 16S
ACP 16S 50/70 tl. 60 mm dle ČSN EN 13 108-1.
Plocha odměřena digitálně.
Koeficienty zahrnují vliv přesahů konstrukce dle vzorových listů v extravilánu mimo obrubníky</t>
  </si>
  <si>
    <t>1,02*0,06*131=8.017 [A]</t>
  </si>
  <si>
    <t>1,005*0,4*131=52.662 [A]</t>
  </si>
  <si>
    <t>131=131.000 [A]</t>
  </si>
  <si>
    <t>1,02*131=133.620 [A]</t>
  </si>
  <si>
    <t>68=68.000 [A]</t>
  </si>
  <si>
    <t>SMĚROVÉ SLOUPKY Z PLAST HMOT VČETNĚ ODRAZNÉHO PÁSKU
Směrové sloupky Z 11g. Sloupky budou provedeny jako plastové, výšky 800 mm ± 50 mm nad komunikací, 
Z 11g - červená barva.</t>
  </si>
  <si>
    <t>180=180.000 [A]</t>
  </si>
  <si>
    <t>SO 111</t>
  </si>
  <si>
    <t>Polní cesta k pozemku p.č. 3169 v k.ú. Rychnov nad Kněžnou</t>
  </si>
  <si>
    <t>1031.74*2=2 063.480 [A]</t>
  </si>
  <si>
    <t>Bilance: 893=893.000 [A]</t>
  </si>
  <si>
    <t>188=188.000 [A]</t>
  </si>
  <si>
    <t>Bilance: 88=88.000 [A]</t>
  </si>
  <si>
    <t>Bilance: 134=134.000 [A]</t>
  </si>
  <si>
    <t xml:space="preserve">Bilance: 1=1.000 [A]
17411: 16.704=16.704 [B]
Celkem: A+B=17.704 [C] </t>
  </si>
  <si>
    <t>Bilance: 188+134=322.000 [A]</t>
  </si>
  <si>
    <t>658.56*0.15=98.784 [A]</t>
  </si>
  <si>
    <t>1031.74=1 031.740 [A]</t>
  </si>
  <si>
    <t>12383PAR.1: 88=88.000 [A]
132833: 51.1=51.100 [B]
Celkem: A+B=139.100 [C]</t>
  </si>
  <si>
    <t>12383PAR.2: 134=134.000 [A]</t>
  </si>
  <si>
    <t>Bilance: (60.5+64.5)*0.8*0.5/2=25.000 [A]</t>
  </si>
  <si>
    <t>Bilance: (60.5+64.5)*0.8*0.5/2=25.000 [A]
Chráničky: (14.5+14.5)*1*0.9=26.100 [B]
Celkem: A+B=51.100 [C]</t>
  </si>
  <si>
    <t>ULOŽENÍ SYPANINY DO NÁSYPŮ SE ZHUTNĚNÍM
Uložení na mezideponie  v rámci stavby,
Položka bez ohledu na vzdálenost.
Položka bude čerpána dle skutečnosti.</t>
  </si>
  <si>
    <t>Položka 12373PAR.1: 893=893.000 [A]
Položka 12373PAR.2: 188=188.000 [B]
Položka 12383PAR.1: 88=88.000 [C]
Položka 12383PAR.2: 134=134.000 [D]
132733: 25=25.000 [E]
132833: 51.1=51.100 [F]
Celkem: A+B+C+D+E+F=1 379.100 [G]</t>
  </si>
  <si>
    <t>ZÁSYP JAM A RÝH ZEMINOU SE ZHUTNĚNÍM
Zásyp rýhy pro osazení chrániček. Využití lokálního materiálu, položka včetně dopravy bez ohledu na vzdálenost, včetně nutných úprav zeminy, např. promísení, úprava křivky zrnitost, doplnění materiálu (včetně nákupu a opatření) apod. Přednostně bude užit materiál vhodný do násypů.
Položka bude čerpána dle skutečnosti.</t>
  </si>
  <si>
    <t>(14.5+14.5)*0.9*(1-0.36)=16.704 [A]</t>
  </si>
  <si>
    <t>(60.5+64.5)*0.3*0.5=18.750 [A]</t>
  </si>
  <si>
    <t>(60.5+64.5)*0.5*0.5=31.250 [A]</t>
  </si>
  <si>
    <t>OBSYP POTRUBÍ A OBJEKTŮ Z NAKUPOVANÝCH MATERIÁLŮ
Obsyp chráničky ze štěrkopísku 0/4 dle ČSN EN 13285.</t>
  </si>
  <si>
    <t>(14.5+14.5)*0.9*0.36-(13.5+13.5)*3.14*0.08*0.08=8.853 [A]</t>
  </si>
  <si>
    <t>ÚPRAVA PLÁNĚ SE ZHUTNĚNÍM V HORNINĚ TŘ. I
Úprava pláně dle platných TKP a požadavku min. Edef,2 dle projektové dokumentace.
Koeficienty zohledňují průměrnou šířku pláně v dotčených úsecích.
Uvažuje se s plání tvořenou úpravou AZ.
Úprava pláně dle platných TKP a požadavku min. Edef,2 dle projektové dokumentace.
Plochy odměřeny digitálně dle char. řezů.
Uvažuje se s plání tvořenou úpravou AZ.</t>
  </si>
  <si>
    <t>641=641.000 [A]</t>
  </si>
  <si>
    <t>1:1.5: 1.2*336=403.200 [A]
1:2.0: 1.12*228=255.360 [B]
Celkem: A+B=658.560 [C]</t>
  </si>
  <si>
    <t>Bilance: (60.5+64.5)*(0.5+0.8+0.8)=262.500 [A]</t>
  </si>
  <si>
    <t>29*1.19*0.10=3.451 [A]</t>
  </si>
  <si>
    <t>29*1.19*0.08=2.761 [A]</t>
  </si>
  <si>
    <t>46611</t>
  </si>
  <si>
    <t>DLAŽBY VEGETAČNÍ Z DÍLCŮ BETONOVÝCH
Vegetační dlažba,  400x600x80 mm.
Humusování započteno v 18222.</t>
  </si>
  <si>
    <t>(50+85)*1.21*0.08=13.068 [A]</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</si>
  <si>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</si>
  <si>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146*0.17=24.820 [A]</t>
  </si>
  <si>
    <t>VOZOVKOVÉ VRSTVY ZE ŠTĚRKODRTI
ŠD-A frakce 0/32 (Ge) dle ČSN EN 13 285 tl. min. 150 mm. Ochranná vrstva komunikace.
Odměřeno digitálně ze situace a char. řezů.</t>
  </si>
  <si>
    <t>175*0.15+40*0.15*0.2=27.450 [A]</t>
  </si>
  <si>
    <t>VOZOVKOVÉ VRSTVY ZE ŠTĚRKODRTI
ŠD-B frakce 0/32 (Ge) dle ČSN EN 13 285 tl. min. 300 mm. Ochranná vrstva komunikace.
Odměřeno digitálně ze situace a char. řezů.</t>
  </si>
  <si>
    <t>378*0.3=113.400 [A]</t>
  </si>
  <si>
    <t>309*1.05=324.450 [A]</t>
  </si>
  <si>
    <t>96=96.000 [A]</t>
  </si>
  <si>
    <t>152=152.000 [A]</t>
  </si>
  <si>
    <t>137*1.02+137*1.04=282.220 [A]</t>
  </si>
  <si>
    <t>137*1.03*0.07=9.878 [A]</t>
  </si>
  <si>
    <t>137*1.06*0.06=8.713 [A]</t>
  </si>
  <si>
    <t>137*1.005*0.04=5.507 [A]</t>
  </si>
  <si>
    <t>137=137.000 [A]</t>
  </si>
  <si>
    <t>CHRÁNIČKY PŮLENÉ Z TRUB PLAST DN DO 200MM
Půlená chránička DN 160 z HDPE.</t>
  </si>
  <si>
    <t>13.5*2=27.000 [A]</t>
  </si>
  <si>
    <t>899309</t>
  </si>
  <si>
    <t>DOPLŇKY NA POTRUBÍ - VÝSTRAŽNÁ FÓLIE
Fólie nad chráničku dle požadavku správce.</t>
  </si>
  <si>
    <t>2*14.5=29.000 [A]</t>
  </si>
  <si>
    <t>- Položka zahrnuje veškerý materiál, výrobky a polotovary, včetně mimostaveništní a
vnitrostaveništní dopravy (rovněž přesuny), včetně naložení a složení,případně s uložením.</t>
  </si>
  <si>
    <t>SMĚROVÉ SLOUPKY Z PLAST HMOT - NÁSTAVCE NA SVODIDLA VČETNĚ ODRAZNÉHO PÁSKU
Sloupky budou provedeny jako plastové, výšky 800 mm ± 50 mm nad komunikací, osazeny budou ve vzdálenostech dle ČSN 73 6101..
Z 11g - červená barva.</t>
  </si>
  <si>
    <t>32.5=32.500 [A]</t>
  </si>
  <si>
    <t>SO 111.ODST.</t>
  </si>
  <si>
    <t>11313: 32.445*2.4=77.868 [A]
11372: 24.098*2.4=57.835 [B]
Celkem: A+B=135.703 [C]</t>
  </si>
  <si>
    <t>11334: 24.82*2.3=57.086 [A]</t>
  </si>
  <si>
    <t>Položka 11332: 143.85*2=287.700 [A]
Položka 12924: 96*0.15*2=28.800 [B]
Celkem: A+B=316.500 [C]</t>
  </si>
  <si>
    <t>POPLATKY ZA SKLÁDKU
Beton a železobeton, kamenný obklad apod. Předpoklad 2300 kg/m3.
Položka bude čerpána na základě skutečnosti se souhlasem TDS.
Zhotovitel zohlední v ceně možnost využití materiálu v rámci stavby.
Příkopové tvárnice: hmotnost předpokládána 134 kg/m</t>
  </si>
  <si>
    <t>11328: 32.5*0.134=4.355 [A]
96711: 15.829*2.3=36.407 [B]
96715: 5.726*2.3=13.170 [C]
Celkem: A+B+C=53.932 [D]</t>
  </si>
  <si>
    <t>11313</t>
  </si>
  <si>
    <t>ODSTRANĚNÍ KRYTU ZPEVNĚNÝCH PLOCH S ASFALTOVÝM POJIVEM</t>
  </si>
  <si>
    <t>R-mat: 309*1.05*0.1=32.445 [C]</t>
  </si>
  <si>
    <t>ODSTRANĚNÍ PŘÍKOPŮ, ŽLABŮ A RIGOLŮ Z PŘÍKOPOVÝCH TVÁRNIC
Odstranění příkopových tvárnic.</t>
  </si>
  <si>
    <t>32.5*0.6=19.500 [A]</t>
  </si>
  <si>
    <t>ODSTRANĚNÍ PODKLADŮ ZPEVNĚNÝCH PLOCH Z KAMENIVA NESTMELENÉHO
Naložení, odvoz a uložení. Položka včetně odvozu bez ohledu na vzdálenost a uložení na skládku (skládka bude zvolena zhotovitelem).
Plocha odměřena digitálně ze zaměření.
Zhotovitel zohlední v ceně možnost využití materiálu v rámci stavby.
Položka bude čerpána dle skutečnosti.</t>
  </si>
  <si>
    <t>ŠD: 175*0.15+40*0.15*0.2=27.450 [A]
ŠD: 378*0.3=113.400 [B]
HDK: 3=3.000 [C]
Celkem: A+B+C=143.850 [D]</t>
  </si>
  <si>
    <t>ODSTRANĚNÍ PODKLADU ZPEVNĚNÝCH PLOCH S CEMENT POJIVEM
Naložení, odvoz a uložení. Položka včetně odvozu bez ohledu na vzdálenost a uložení na skládku (skládka bude zvolena zhotovitelem).
Plocha odměřena digitálně ze zaměření.
Zhotovitel zohlední v ceně možnost využití materiálu v rámci stavby.
Položka bude čerpána dle skutečnosti.</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</si>
  <si>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Plocha odměřena digitálně ze zaměření. Tloušťky asfaltů uvažovány dle diagnostiky vozovky.
Zařazeno vzhledem k novému kčnímu souvrství do ZAS-T3.</t>
  </si>
  <si>
    <t>137*1.03*0.07=9.878 [A]
137*1.06*0.06=8.713 [B]
137*1.005*0.04=5.507 [C]
Celkem: A+B+C=24.098 [D]</t>
  </si>
  <si>
    <t>SEJMUTÍ ORNICE NEBO LESNÍ PŮDY
Včetně přesunu bez ohledu na vzdálenost ke zpětnému využití v rámci stavby, popř. na zemědělské pozemky.</t>
  </si>
  <si>
    <t>ČIŠTĚNÍ KRAJNIC OD NÁNOSU TL. DO 200MM
Stržení nestmelených krajnic.</t>
  </si>
  <si>
    <t>96711</t>
  </si>
  <si>
    <t>VYBOURÁNÍ ČÁSTÍ KONSTRUKCÍ Z BETON DÍLCŮ
Vybourání vegetačních tvárnic a příložných desek.</t>
  </si>
  <si>
    <t>(50+85)*1.21*0.08=13.068 [A]
29*1.19*0.08=2.761 [B]
Celkem: A+B=15.829 [C]</t>
  </si>
  <si>
    <t>96715</t>
  </si>
  <si>
    <t>VYBOURÁNÍ ČÁSTÍ KONSTRUKCÍ BETON
Odstranění lože příkopových tvárnic a příložních desek.</t>
  </si>
  <si>
    <t>29*1.19*0.1=3.451 [A]
32.5*0.7*0.1=2.275 [B]
Celkem: A+B=5.726 [C]</t>
  </si>
  <si>
    <t>SO 180.1</t>
  </si>
  <si>
    <t>Dopravně inženýrská opatření</t>
  </si>
  <si>
    <t>SO 180.1.1</t>
  </si>
  <si>
    <t>Dopravně inženýrská opatření - všeobecné položky</t>
  </si>
  <si>
    <t>03710</t>
  </si>
  <si>
    <t>POMOC PRÁCE ZAJIŠŤ NEBO ZŘÍZ OBJÍŽĎKY A PŘÍSTUP CESTY
Položka zahrnuje projednání a odsouhlasení DIO (schválení Policí ČR aj) a další pomocné práce. Kompletní provedení.</t>
  </si>
  <si>
    <t>SO 180.1.2</t>
  </si>
  <si>
    <t>Dopravně inženýrská opatření - výstavba centrální zóny</t>
  </si>
  <si>
    <t>DOPRAVNÍ ZNAČKY ZÁKLADNÍ VELIKOSTI OCELOVÉ FÓLIE TŘ 2 - MONTÁŽ S PŘEMÍSTĚNÍM
včetně dopravy na stavbu bez ohledu na vzdálenost
včetně podkladní desky a sloupku</t>
  </si>
  <si>
    <t>B1: 4=4.000 [A]
E13: 4=4.000 [B]
Celkem: A+B=8.000 [C]</t>
  </si>
  <si>
    <t>DOPRAVNÍ ZNAČKY ZÁKLADNÍ VELIKOSTI OCELOVÉ FÓLIE TŘ 2 - DEMONTÁŽ
včetně podkladní desky a sloupku</t>
  </si>
  <si>
    <t>914139</t>
  </si>
  <si>
    <t>DOPRAV ZNAČKY ZÁKLAD VEL OCEL FÓLIE TŘ 2 - NÁJEMNÉ
B1 - 4 ks
E13 - 4 ks
včetně podkladní desky a sloupku
Nájemné bude upraveno dle harmonogramu zhotovitele.
Zhotovitel zohlední harmonogram prací (tj. délka DIO se může lišit vůči předpokládané délce).</t>
  </si>
  <si>
    <t>položka zahrnuje sazbu za pronájem dopravních značek a zařízení, počet jednotek je určen jako součin počtu značek a počtu dní použití</t>
  </si>
  <si>
    <t>916122</t>
  </si>
  <si>
    <t>DOPRAV SVĚTLO VÝSTRAŽ SOUPRAVA 3KS - MONTÁŽ S PŘESUNEM
včetně dopravy na stavbu bez ohledu na vzdálenost</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</si>
  <si>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</si>
  <si>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</si>
  <si>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</si>
  <si>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</si>
  <si>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916129</t>
  </si>
  <si>
    <t>DOPRAV SVĚTLO VÝSTRAŽ SOUPRAVA 3KS - NÁJEMNÉ
výstražné světlo souprava 3ks - 4 ks
Nájemné bude upraveno dle harmongormau zhotovitele.
Zhotovitel zohlední harmonogram prací (tj. délka DIO se může lišit vůči předpokládané délce).</t>
  </si>
  <si>
    <t>položka zahrnuje sazbu za pronájem zařízení. Počet měrných jednotek se určí jako součin počtu zařízení a počtu dní použití.</t>
  </si>
  <si>
    <t>916322</t>
  </si>
  <si>
    <t>DOPRAVNÍ ZÁBRANY Z2 S FÓLIÍ TŘ 2 - MONTÁŽ S PŘESUNEM
včetně dopravy na stavbu bez ohledu na vzdálenost
včetně podkladní desky a sloupku</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</si>
  <si>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</si>
  <si>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</si>
  <si>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
včetně podkladní desky a sloupku</t>
  </si>
  <si>
    <t>916329</t>
  </si>
  <si>
    <t>DOPRAVNÍ ZÁBRANY Z2 S FÓLIÍ TŘ 2 - NÁJEMNÉ
zábrana - 4 ks
včetně podkladní desky a sloupku
Nájemné bude upraveno dle harmongormau zhotovitele.
Zhotovitel zohlední harmonogram prací (tj. délka DIO se může lišit vůči předpokládané délce).</t>
  </si>
  <si>
    <t>SO 180.1.3</t>
  </si>
  <si>
    <t>Dopravně inženýrská opateření - SO 103 úprava křižovatky, etapa I.</t>
  </si>
  <si>
    <t>91400</t>
  </si>
  <si>
    <t>DOČASNÉ ZAKRYTÍ NEBO OTOČENÍ STÁVAJÍCÍCH DOPRAVNÍCH ZNAČEK</t>
  </si>
  <si>
    <t>IZ8a: 2=2.000 [A]
B20a: 1=1.000 [B]
C9a: 1=1.000 [C]
C9b: 1=1.000 [D]
Celkem: A+B+C+D=5.000 [E]</t>
  </si>
  <si>
    <t>zahrnuje zakrytí dočasně neplatných svislých dopravních značek (nebo jejich částí) bez ohledu na způsob a na jejich velikost (zakrytí neprůhledným materiálem nebo otočení značky) a jeho následné odstranění</t>
  </si>
  <si>
    <t>A15: 3=3.000 [A]
B21a: 3=3.000 [B]
B21b: 1=1.000 [C]
B20a: 4=4.000 [D]
Celkem: A+B+C+D=11.000 [E]</t>
  </si>
  <si>
    <t>DOPRAV ZNAČKY ZÁKLAD VEL OCEL FÓLIE TŘ 2 - NÁJEMNÉ
včetně podkladní desky a sloupku
Nájemné bude upraveno dle harmonogramu zhotovitele.
Zhotovitel zohlední harmonogram prací (tj. délka DIO se může lišit vůči předpokládané délce).</t>
  </si>
  <si>
    <t>914432</t>
  </si>
  <si>
    <t>DOPRAVNÍ ZNAČKY 100X150CM OCELOVÉ FÓLIE TŘ 2 - MONTÁŽ S PŘEMÍSTĚNÍM
včetně dopravy na stavbu bez ohledu na vzdálenost
včetně podkladní desky a sloupku</t>
  </si>
  <si>
    <t>IP18b: 1=1.000 [A]
IP29b: 1=1.000 [B]
IS10b: 1=1.000 [C]
Celkem: A+B+C=3.000 [D]</t>
  </si>
  <si>
    <t>DOPRAVNÍ ZNAČKY 100X150CM OCELOVÉ FÓLIE TŘ 2 - DEMONTÁŽ
včetně podkladní desky a sloupku</t>
  </si>
  <si>
    <t>914439</t>
  </si>
  <si>
    <t>DOPRAV ZNAČKY 100X150CM OCEL FÓLIE TŘ 2 - NÁJEMNÉ
včetně podkladní desky a sloupku
Nájemné bude upraveno dle harmonogramu zhotovitele.
Zhotovitel zohlední harmonogram prací (tj. délka DIO se může lišit vůči předpokládané délce).</t>
  </si>
  <si>
    <t>915321</t>
  </si>
  <si>
    <t>VODOR DOPRAV ZNAČ Z FÓLIE DOČAS ODSTRANITEL - DOD A POKLÁDKA
V4a/0,125 a V1a/0,125
provedení dle TP 66 a TP 133</t>
  </si>
  <si>
    <t>0,125*1076=134.500 [A]</t>
  </si>
  <si>
    <t>položka zahrnuje:
- dodání a pokládku předepsané fólie
- zahrnuje předznačení</t>
  </si>
  <si>
    <t>915322</t>
  </si>
  <si>
    <t>VODOR DOPRAV ZNAČ Z FÓLIE DOČAS ODSTRANITEL - ODSTRANĚNÍ
V4a/0,125 a V1a/0,125</t>
  </si>
  <si>
    <t>zahrnuje odstranění značení bez ohledu na způsob provedení (zatření, zbroušení) a odklizení
vzniklé suti</t>
  </si>
  <si>
    <t>916112</t>
  </si>
  <si>
    <t>DOPRAV SVĚTLO VÝSTRAŽ SAMOSTATNÉ - MONTÁŽ S PŘESUNEM
včetně dopravy na stavbu bez ohledu na vzdálenost
A15 - 3 ks</t>
  </si>
  <si>
    <t>916113</t>
  </si>
  <si>
    <t>DOPRAV SVĚTLO VÝSTRAŽ SAMOSTATNÉ - DEMONTÁŽ
A15 - 3 ks</t>
  </si>
  <si>
    <t>916119</t>
  </si>
  <si>
    <t>DOPRAV SVĚTLO VÝSTRAŽ SAMOSTATNÉ - NÁJEMNÉ
A15 - 3 ks
Nájemné bude upraveno dle harmonogramu zhotovitele.
Zhotovitel zohlední harmonogram prací (tj. délka DIO se může lišit vůči předpokládané délce).</t>
  </si>
  <si>
    <t>916132</t>
  </si>
  <si>
    <t>DOPRAV SVĚTLO VÝSTRAŽ SOUPRAVA 5KS - MONTÁŽ S PŘESUNEM
včetně dopravy na stavbu bez ohledu na vzdálenost
Z4 - 3 soupravy</t>
  </si>
  <si>
    <t>916133</t>
  </si>
  <si>
    <t>DOPRAV SVĚTLO VÝSTRAŽ SOUPRAVA 5KS - DEMONTÁŽ
Z4 - 3 soupravy</t>
  </si>
  <si>
    <t>916139</t>
  </si>
  <si>
    <t>DOPRAVNÍ SVĚTLO VÝSTRAŽNÉ SOUPRAVA 5 KUSŮ - NÁJEMNÉ
Z4 - 3 soupravy
Nájemné bude upraveno dle harmonogramu zhotovitele.
Zhotovitel zohlední harmonogram prací (tj. délka DIO se může lišit vůči předpokládané délce).</t>
  </si>
  <si>
    <t>916362</t>
  </si>
  <si>
    <t>SMĚROVACÍ DESKY Z4 OBOUSTR S FÓLIÍ TŘ 2 - MONTÁŽ S PŘESUNEM
včetně dopravy na stavbu bez ohledu na vzdálenost
včetně podkladní desky</t>
  </si>
  <si>
    <t>64=64.000 [A]</t>
  </si>
  <si>
    <t>916363</t>
  </si>
  <si>
    <t>SMĚROVACÍ DESKY Z4 OBOUSTR S FÓLIÍ TŘ 2 - DEMONTÁŽ
včetně podkladní desky</t>
  </si>
  <si>
    <t>916369</t>
  </si>
  <si>
    <t>SMĚROVACÍ DESKY Z4 OBOUSTR S FÓLIÍ TŘ 2 - NÁJEMNÉ
včetně podkladní desky
Nájemné bude upraveno dle harmonogramu zhotovitele.
Zhotovitel zohlední harmonogram prací (tj. délka DIO se může lišit vůči předpokládané délce).</t>
  </si>
  <si>
    <t>916442</t>
  </si>
  <si>
    <t>VOD DESKA Z5 OBOUSTR VÝŠ NAD 65CM S FÓLIÍ TŘ 2 - MONT S PŘES
včetně dopravy na stavbu bez ohledu na vzdálenost
včetně podkladní desky</t>
  </si>
  <si>
    <t>67=67.000 [A]</t>
  </si>
  <si>
    <t>916443</t>
  </si>
  <si>
    <t>VODÍCÍ DESKA Z5 OBOUSTR VÝŠ NAD 65CM S FÓLIÍ TŘ 2 - DEMONTÁŽ
včetně podkladní desky</t>
  </si>
  <si>
    <t>916449</t>
  </si>
  <si>
    <t>VOD DESKA Z5 OBOUSTR V NAD 65CM S FÓL TŘ 2 - NÁJEMNÉ
včetně podkladní desky
Nájemné bude upraveno dle harmonogramu zhotovitele.
Zhotovitel zohlední harmonogram prací (tj. délka DIO se může lišit vůči předpokládané délce).</t>
  </si>
  <si>
    <t>položka zahrnuje cenu za pronájem dopravních značek a zařízení, která se určí jako součin počtu značek, počtu dní použití a denní sazby</t>
  </si>
  <si>
    <t>SO 180.1.4</t>
  </si>
  <si>
    <t>Dopravně inženýrská opateření - SO 103 úprava křižovatky, etapa II.</t>
  </si>
  <si>
    <t>DOPRAVNÍ ZNAČKY ZÁKLADNÍ VELIKOSTI OCELOVÉ FÓLIE TŘ 2 - MONTÁŽ S PŘEMÍSTĚNÍM
včetně dopravy na stavbu bez ohledu na vzdálenost 
včetně podkladní desky a sloupku</t>
  </si>
  <si>
    <t>A15: 3=3.000 [A]
B21a: 2=2.000 [B]
B21b: 1=1.000 [C]
B20a: 3=3.000 [D]
Celkem: A+B+C+D=9.000 [E]</t>
  </si>
  <si>
    <t>DOPRAV ZNAČKY ZÁKLAD VEL OCEL FÓLIE TŘ 2 - NÁJEMNÉ
včetně podkladní desky a sloupku 
Nájemné bude upraveno dle harmonogramu zhotovitele.
Zhotovitel zohlední harmonogram prací (tj. délka DIO se může lišit vůči předpokládané délce).</t>
  </si>
  <si>
    <t>DOPRAVNÍ ZNAČKY 100X150CM OCELOVÉ FÓLIE TŘ 2 - MONTÁŽ S PŘEMÍSTĚNÍM
včetně dopravy na stavbu bez ohledu na vzdálenost 
včetně podkladní desky a sloupku</t>
  </si>
  <si>
    <t>IP18b:1=1.000 [A]
IP29b: 1=1.000 [B]
Celkem: A+B=2.000 [C]</t>
  </si>
  <si>
    <t>DOPRAV ZNAČKY 100X150CM OCEL FÓLIE TŘ 2 - NÁJEMNÉ
včetně podkladní desky a sloupku 
Nájemné bude upraveno dle harmonogramu zhotovitele.
Zhotovitel zohlední harmonogram prací (tj. délka DIO se může lišit vůči předpokládané délce).</t>
  </si>
  <si>
    <t>0,125*753=94.125 [A]</t>
  </si>
  <si>
    <t>DOPRAV SVĚTLO VÝSTRAŽ SOUPRAVA 5KS - MONTÁŽ S PŘESUNEM
včetně dopravy na stavbu bez ohledu na vzdálenost 
Z4 - 2 soupravy</t>
  </si>
  <si>
    <t>DOPRAV SVĚTLO VÝSTRAŽ SOUPRAVA 5KS - DEMONTÁŽ
Z4 - 2 soupravy</t>
  </si>
  <si>
    <t>DOPRAVNÍ SVĚTLO VÝSTRAŽNÉ SOUPRAVA 5 KUSŮ - NÁJEMNÉ
Z4 - 2 soupravy 
Nájemné bude upraveno dle harmonogramu zhotovitele.
Zhotovitel zohlední harmonogram prací (tj. délka DIO se může lišit vůči předpokládané délce).</t>
  </si>
  <si>
    <t>SMĚROVACÍ DESKY Z4 OBOUSTR S FÓLIÍ TŘ 2 - MONTÁŽ S PŘESUNEM
včetně dopravy na stavbu bez ohledu na vzdálenost 
včetně podkladní desky</t>
  </si>
  <si>
    <t>SMĚROVACÍ DESKY Z4 OBOUSTR S FÓLIÍ TŘ 2 - NÁJEMNÉ
včetně podkladní desky 
Nájemné bude upraveno dle harmonogramu zhotovitele.
Zhotovitel zohlední harmonogram prací (tj. délka DIO se může lišit vůči předpokládané délce).</t>
  </si>
  <si>
    <t xml:space="preserve">KSDEN     </t>
  </si>
  <si>
    <t>SO 180.1.5</t>
  </si>
  <si>
    <t>Dopravně inženýrská opateření - SO 103 úprava křižovatky, etapa III.</t>
  </si>
  <si>
    <t>IP18b: 1=1.000 [A]</t>
  </si>
  <si>
    <t>0,125*1266=158.250 [A]</t>
  </si>
  <si>
    <t>DOPRAV SVĚTLO VÝSTRAŽ SAMOSTATNÉ - MONTÁŽ S PŘESUNEM
včetně dopravy na stavbu bez ohledu na vzdálenost 
A15 - 3 ks</t>
  </si>
  <si>
    <t>DOPRAV SVĚTLO VÝSTRAŽ SAMOSTATNÉ - NÁJEMNÉ
A15 - 3 ks 
Nájemné bude upraveno dle harmonogramu zhotovitele.
Zhotovitel zohlední harmonogram prací (tj. délka DIO se může lišit vůči předpokládané délce).</t>
  </si>
  <si>
    <t>DOPRAV SVĚTLO VÝSTRAŽ SOUPRAVA 5KS - MONTÁŽ S PŘESUNEM
včetně dopravy na stavbu bez ohledu na vzdálenos
Z4 - 1 souprava</t>
  </si>
  <si>
    <t>DOPRAV SVĚTLO VÝSTRAŽ SOUPRAVA 5KS - DEMONTÁŽ
Z4 - 1 souprava</t>
  </si>
  <si>
    <t>DOPRAVNÍ SVĚTLO VÝSTRAŽNÉ SOUPRAVA 5 KUSŮ - NÁJEMNÉ
Z4 - 1 souprava 
Nájemné bude upraveno dle harmonogramu zhotovitele.
Zhotovitel zohlední harmonogram prací (tj. délka DIO se může lišit vůči předpokládané délce).</t>
  </si>
  <si>
    <t>58=58.000 [A]</t>
  </si>
  <si>
    <t>VOD DESKA Z5 OBOUSTR VÝŠ NAD 65CM S FÓLIÍ TŘ 2 - MONT S PŘES
včetně dopravy na stavbu bez ohledu na vzdálenost 
včetně podkladní desky</t>
  </si>
  <si>
    <t>95=95.000 [A]</t>
  </si>
  <si>
    <t>VOD DESKA Z5 OBOUSTR V NAD 65CM S FÓL TŘ 2 - NÁJEMNÉ
včetně podkladní desky 
Nájemné bude upraveno dle harmonogramu zhotovitele.</t>
  </si>
  <si>
    <t>SO 180.1.6</t>
  </si>
  <si>
    <t>Dopravně inženýrská opatření - výstavba na komunikaci I/14, etapa IV.</t>
  </si>
  <si>
    <t>9111B2</t>
  </si>
  <si>
    <t>ZÁBRADLÍ SILNIČNÍ SE SVISLOU VÝPLNÍ - MONTÁŽ S PŘESUNEM (BEZ DODÁVKY)
mobilní zábradlí pro oddělení pěší dopravy
včetně dopravy na stavbu bez ohledu na vzdálenost</t>
  </si>
  <si>
    <t>242=242.000 [A]</t>
  </si>
  <si>
    <t>položka zahrnuje:
- dopravu demontovaného zařízení z dočasné skládky
- jeho montáž a osazení na určeném místě včetně všech nutných konstrukcí a prací
- nutnou opravu poškozených částí, opravu nátěrů
- případnou náhradu zničených částí
nezahrnuje kompletní novou PKO</t>
  </si>
  <si>
    <t>9111B3</t>
  </si>
  <si>
    <t>ZÁBRADLÍ SILNIČNÍ SE SVISLOU VÝPLNÍ - DEMONTÁŽ S PŘESUNEM
mobilní zábradlí pro oddělení pěší dopravy
včetně dopravy ze stavby bez ohledu na vzdálenost</t>
  </si>
  <si>
    <t>9111B9</t>
  </si>
  <si>
    <t>ZÁBRADLÍ SILNIČNÍ SE SVISLOU VÝPLNÍ - NÁJEM
mobilní zábradlí pro oddělení pěší dopravy
Nájemné bude upraveno dle harmonogramu zhotovitele.
Zhotovitel zohlední harmonogram prací (tj. délka DIO se může lišit vůči předpokládané délce).</t>
  </si>
  <si>
    <t>položka zahrnuje denní sazbu za pronájem zařízení
počet měrných jednotek se určí jako součin délky zařízení a počtu dnů použití</t>
  </si>
  <si>
    <t>IP19: 1=1.000 [A]
IS3d: 1=1.000 [B]
IS9b, přeskrtnutní cílů Solnice, Náchod: 3=3.000 [C]
IS9b, přeškrtnutí bypassu: 1=1.000 [D]
IS3d na III/321, škrtnout směr Náchod: 1=1.000 [E]
Celkem: A+B+C+D+E=7.000 [F]</t>
  </si>
  <si>
    <t>A15: 2=2.000 [A]
B24a: 1=1.000 [B]
B1:3=3.000 [C]
E13: 3+1=4.000 [D]
IS11b: 4=4.000 [E]
B20a: 1=1.000 [F]
B21a: 1=1.000 [G]
C9a: 1=1.000 [H]
C9b: 1=1.000 [I]
Celkem: A+B+C+D+E+F+G+H+I=18.000 [J]</t>
  </si>
  <si>
    <t>IP18b: 1=1.000 [A]
IP22: 4=4.000 [B]
Celkem: A+B=5.000 [C]</t>
  </si>
  <si>
    <t>0,125*291=36.375 [A]</t>
  </si>
  <si>
    <t>DOPRAV SVĚTLO VÝSTRAŽ SAMOSTATNÉ - MONTÁŽ S PŘESUNEM
včetně dopravy na stavbu bez ohledu na vzdálenost 
A15 - 2 ks</t>
  </si>
  <si>
    <t>DOPRAV SVĚTLO VÝSTRAŽ SAMOSTATNÉ - DEMONTÁŽ
A15 - 2 ks</t>
  </si>
  <si>
    <t>DOPRAV SVĚTLO VÝSTRAŽ SAMOSTATNÉ - NÁJEMNÉ
A15 - 2 ks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</si>
  <si>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Z2 - 3 soupravy</t>
  </si>
  <si>
    <t>DOPRAV SVĚTLO VÝSTRAŽ SOUPRAVA 3KS - DEMONTÁŽ
Z2 - 3 soupravy</t>
  </si>
  <si>
    <t>DOPRAV SVĚTLO VÝSTRAŽ SOUPRAVA 3KS - NÁJEMNÉ
Z2 - 3 soupravy
Nájemné bude upraveno dle harmonogramu zhotovitele.
Zhotovitel zohlední harmonogram prací (tj. délka DIO se může lišit vůči předpokládané délce).</t>
  </si>
  <si>
    <t>DOPRAVNÍ ZÁBRANY Z2 S FÓLIÍ TŘ 2 - MONTÁŽ S PŘESUNEM
včetně dopravy na stavbu bez ohledu na vzdálenost 
včetně podkladní desky</t>
  </si>
  <si>
    <t>DOPRAVNÍ ZÁBRANY Z2 S FÓLIÍ TŘ 2 - DEMONTÁŽ
včetně podkladní desky</t>
  </si>
  <si>
    <t>DOPRAVNÍ ZÁBRANY Z2 S FÓLIÍ TŘ 2 - NÁJEMNÉ
včetně podkladní desky 
Nájemné bude upraveno dle harmonogramu zhotovitele
Zhotovitel zohlední harmonogram prací (tj. délka DIO se může lišit vůči předpokládané délce).</t>
  </si>
  <si>
    <t>SO 180.1.7</t>
  </si>
  <si>
    <t>Dopravně inženýrská opatření - výstavba na komunikaci I/14, etapa V.</t>
  </si>
  <si>
    <t>A15: 4=4.000 [A]
B1: 2=2.000 [B]
E13: 2=2.000 [C]
IS11b: 4=4.000 [D]
IP10a: 1=1.000 [E]
E3a: 1=1.000 [F]
Celkem: A+B+C+D+E+F=14.000 [G]</t>
  </si>
  <si>
    <t>IP22:5=5.000 [A]</t>
  </si>
  <si>
    <t>IP22: 5=5.000 [A]</t>
  </si>
  <si>
    <t>0,125*93=11.625 [A]</t>
  </si>
  <si>
    <t>DOPRAV SVĚTLO VÝSTRAŽ SAMOSTATNÉ - MONTÁŽ S PŘESUNEM
včetně dopravy na stavbu bez ohledu na vzdálenost 
A15 - 1 ks rameno směr Solnice</t>
  </si>
  <si>
    <t>DOPRAV SVĚTLO VÝSTRAŽ SAMOSTATNÉ - DEMONTÁŽ
A15 - 1 ks rameno směr Solnice</t>
  </si>
  <si>
    <t>DOPRAV SVĚTLO VÝSTRAŽ SAMOSTATNÉ - NÁJEMNÉ
A15 - 1 ks rameno směr Solnice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</si>
  <si>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Z2 - 2 soupravy</t>
  </si>
  <si>
    <t>DOPRAV SVĚTLO VÝSTRAŽ SOUPRAVA 3KS - DEMONTÁŽ
Z2 - 2 soupravy</t>
  </si>
  <si>
    <t>DOPRAV SVĚTLO VÝSTRAŽ SOUPRAVA 3KS - NÁJEMNÉ
Z2 - 2 soupravy 
Nájemné bude upraveno dle harmonogramu zhotovitele.
Zhotovitel zohlední harmonogram prací (tj. délka DIO se může lišit vůči předpokládané délce).</t>
  </si>
  <si>
    <t>DOPRAVNÍ ZÁBRANY Z2 S FÓLIÍ TŘ 2 - NÁJEMNÉ
včetně podkladní desky 
Nájemné bude upraveno dle harmonogramu zhotovitele.
Zhotovitel zohlední harmonogram prací (tj. délka DIO se může lišit vůči předpokládané délce).</t>
  </si>
  <si>
    <t>SO 180.1.8</t>
  </si>
  <si>
    <t>Dopravně inženýrská opatření - výstavba na komunikaci III/32118h, etapa VI.</t>
  </si>
  <si>
    <t>C9a:2=2.000 [A]
C9b: 2=2.000 [B]
Celkem: A+B=4.000 [C]</t>
  </si>
  <si>
    <t>A15: 2=2.000 [A]
C2b: 1=1.000 [B]
B24a: 1=1.000 [C]
B1: 7=7.000 [D]
E13:7=7.000 [E]
IS11b: 6=6.000 [F]
C2c: 1=1.000 [G]
B20a: 1=1.000 [H]
B21a: 1=1.000 [I]
IS11b "obchozí trasa": 2=2.000 [J]
Celkem: A+B+C+D+E+F+G+H+I+J=29.000 [K]</t>
  </si>
  <si>
    <t>IP18b: 1=1.000 [A]
IP18a: 1=1.000 [B]
IP22: 3=3.000 [C]
Celkem: A+B+C=5.000 [D]</t>
  </si>
  <si>
    <t>0,125*307=38.375 [A]</t>
  </si>
  <si>
    <t>DOPRAV SVĚTLO VÝSTRAŽ SAMOSTATNÉ - NÁJEMNÉ
A15 - 2 ks
Nájemné bude upraveno dle harmonogramu zhotovitele.
Zhotovitel zohlední harmonogram prací (tj. délka DIO se může lišit vůči předpokládané délce).</t>
  </si>
  <si>
    <t>DOPRAV SVĚTLO VÝSTRAŽ SOUPRAVA 3KS - MONTÁŽ S PŘESUNEM
včetně dopravy na stavbu bez ohledu na vzdálenost 
Z2 - 7 souprav</t>
  </si>
  <si>
    <t>DOPRAV SVĚTLO VÝSTRAŽ SOUPRAVA 3KS - DEMONTÁŽ
včetně dopravy na stavbu bez ohledu na vzdálenost 
Z2 - 7 souprav</t>
  </si>
  <si>
    <t>DOPRAV SVĚTLO VÝSTRAŽ SOUPRAVA 3KS - NÁJEMNÉ
Z2 - 7 souprav
Nájemné bude upraveno dle harmonogramu zhotovitele.
Zhotovitel zohlední harmonogram prací (tj. délka DIO se může lišit vůči předpokládané délce).</t>
  </si>
  <si>
    <t>DOPRAVNÍ ZÁBRANY Z2 S FÓLIÍ TŘ 2 - NÁJEMNÉ
včetně podkladní desky
Nájemné bude upraveno dle harmonogramu zhotovitele.
Zhotovitel zohlední harmonogram prací (tj. délka DIO se může lišit vůči předpokládané délce).</t>
  </si>
  <si>
    <t>SO 180.1.9</t>
  </si>
  <si>
    <t>Dopravně inženýrská opatření - výstavba na komunikaci III/32118h, etapa VII.</t>
  </si>
  <si>
    <t>A15: 2=2.000 [A]
C2b: 1=1.000 [B]
B24a: 1=1.000 [C]
B1: 7=7.000 [D]
E13: 7=7.000 [E]
IS11b: 6=6.000 [F]
C2c: 1=1.000 [G]
B20a: 1=1.000 [H]
B21a: 1=1.000 [I]
E13 "Cykloszteka po 300 m uzavřena": 1=1.000 [J]
Celkem: A+B+C+D+E+F+G+H+I+J=28.000 [K]</t>
  </si>
  <si>
    <t>IP18b: 1=1.000 [A]
IP22: 3=3.000 [B]
Celkem: A+B=4.000 [C]</t>
  </si>
  <si>
    <t>0,125*600=75.000 [A]</t>
  </si>
  <si>
    <t>DOPRAV SVĚTLO VÝSTRAŽ SOUPRAVA 3KS - MONTÁŽ S PŘESUNEM
včetně dopravy na stavbu bez ohledu na vzdálenost 
Z2 - 7 ks</t>
  </si>
  <si>
    <t>DOPRAV SVĚTLO VÝSTRAŽ SOUPRAVA 3KS - DEMONTÁŽ
Z2 - 7 ks</t>
  </si>
  <si>
    <t>DOPRAV SVĚTLO VÝSTRAŽ SOUPRAVA 3KS - NÁJEMNÉ
Z2 - 7 ks
Nájemné bude upraveno dle harmonogramu zhotovitele.
Zhotovitel zohlední harmonogram prací (tj. délka DIO se může lišit vůči předpokládané délce).</t>
  </si>
  <si>
    <t>DOPRAV SVĚTLO VÝSTRAŽ SOUPRAVA 5KS - MONTÁŽ S PŘESUNEM
včetně dopravy na stavbu bez ohledu na vzdálenost 
Z4 - 3 soupravy</t>
  </si>
  <si>
    <t>DOPRAVNÍ SVĚTLO VÝSTRAŽNÉ SOUPRAVA 5 KUSŮ - NÁJEMNÉ
Z4 - 3 soupravy 
Nájemné bude upraveno dle harmonogramu zhotovitele.
Zhotovitel zohlední harmonogram prací (tj. délka DIO se může lišit vůči předpokládané délce).</t>
  </si>
  <si>
    <t>74=74.000 [A]</t>
  </si>
  <si>
    <t>SO 190.1</t>
  </si>
  <si>
    <t>Dopravní značení</t>
  </si>
  <si>
    <t>SO 190.1.a</t>
  </si>
  <si>
    <t>Dopravní značení - SO 101</t>
  </si>
  <si>
    <t>B20a + B21a: 2*0.5*0.5*0.8=0.400 [A]
A4 + B20a: 2*0.5*0.5*0.8=0.400 [B]
P1: 1*0.5*0.5*0.8=0.200 [C]
VLKP: 3*2*0.8*0.8*0.8=3.072 [D]
C4a+Z4b: 3*0.5*0.5*0.8=0.600 [E]
P4+C1: 3*0.5*0.5*0.8=0.600 [F]
IZ8a, IZ8b: 4*2*0.5*0.5*0.8=1.600 [G]
Z3: 4*0.5*0.5*0.8=0.800 [H]
A30+E7b+A31a: 1*0.5*0.5*0.8=0.200 [I]
P3: 1*0.5*0.5*0.8=0.200 [J]
A31b+E7b: 1*0.5*0.5*0.8=0.200 [K]
P4: 1*0.5*0.5*0.8=0.200 [L]
A31c+E7b: 1*0.5*0.5*0.8=0.200 [M]
IS 3a(b,c), popř. IS4a(b,c): 4*0.5*0.5*0.8=0.800 [N]
Celkem: A+B+C+D+E+F+G+H+I+J+K+L+M+N=9.472 [O]</t>
  </si>
  <si>
    <t>914131</t>
  </si>
  <si>
    <t>DOPRAVNÍ ZNAČKY ZÁKLADNÍ VELIKOSTI OCELOVÉ FÓLIE TŘ 2 - DODÁVKA A MONTÁŽ
Dle TP 65.
Kompletní dodávka včetně upevňovacích prvků (např. i na stožáry VO apod.), osazení apod.
Cíle budou upřesněny v RDS.</t>
  </si>
  <si>
    <t>B20a + B21a: 4=4.000 [A]
A4 + B20a: 4=4.000 [B]
P1: 1=1.000 [C]
C4a: 3=3.000 [D]
P4+C1: 6=6.000 [E]
A30+E7b+A31a: 3=3.000 [F]
P3: 1=1.000 [G]
A31b+E7b: 2=2.000 [H]
P4: 1=1.000 [I]
A31c+E7b: 2=2.000 [L]
IS 3a(b,c), popř. IS4a(b,c): 5=5.000 [M]
Celkem: A+B+C+D+E+F+G+H+I+L+M=32.000 [N]</t>
  </si>
  <si>
    <t>položka zahrnuje:
- dodávku a montáž značek v požadovaném provedení</t>
  </si>
  <si>
    <t>914431</t>
  </si>
  <si>
    <t>DOPRAVNÍ ZNAČKY 100X150CM OCELOVÉ FÓLIE TŘ 2 - DODÁVKA A MONTÁŽ
IZ 8a a IZ 8b.
Dle TP 65.
Kompletní dodávka včetně upevňovacích prvků (např. i na stožáry VO apod.), osazení apod.</t>
  </si>
  <si>
    <t>914521</t>
  </si>
  <si>
    <t>DOPRAV ZNAČ VELKOPLOŠ OCEL LAMELY FÓLIE TŘ 2 - DOD A MONT
VLKP dle TP 65.
Cíle budou upřesněny v RDS.
Kompletní dodávka včetně upevňovacích prvků, osazení apod.
IS 9b</t>
  </si>
  <si>
    <t>U I/14: 1*4*4.5=18.000 [A]
U OK PZ: 2*4*4.5=36.000 [B]
Celkem: A+B=54.000 [C]</t>
  </si>
  <si>
    <t>914731</t>
  </si>
  <si>
    <t>STÁLÁ DOPRAV ZAŘÍZ Z3 OCEL S FÓLIÍ TŘ 2 DODÁVKA A MONTÁŽ
Dle TP 65.
Kompletní dodávka včetně upevňovacích prvků (např. i na stožáry VO apod.), osazení apod.</t>
  </si>
  <si>
    <t>914811</t>
  </si>
  <si>
    <t>STÁLÁ DOPRAV ZAŘÍZ Z4 OCEL DODÁVKA A MONTÁŽ
Viz 914131 - k C4a.</t>
  </si>
  <si>
    <t>914921</t>
  </si>
  <si>
    <t>SLOUPKY A STOJKY DOPRAVNÍCH ZNAČEK Z OCEL TRUBEK DO PATKY - DODÁVKA A MONTÁŽ
Dle TP 65.
Sloupky svislého dopravního značení, včetně betonové patky min. 0,5x0,5x0,80 m z betonu C25/30nXF2 dle ČSN EN 206-1 + A1 (v případě doložení prohlášení o shodě může být užito betonu C16/20nXF2).</t>
  </si>
  <si>
    <t>B20a + B21a: 2=2.000 [A]
A4 + B20a: 2=2.000 [B]
P1: 1=1.000 [C]
C4a: 3=3.000 [D]
P4+C1: 3=3.000 [E]
IZ8a, IZ8b: 4*2=8.000 [F]
Z3: 4=4.000 [G]
A30+E7b+A31a: 1=1.000 [H]
P3: 1=1.000 [I]
A31b+E7b: 1=1.000 [J]
P4: 1=1.000 [K]
A31c+E7b: 1=1.000 [L]
IS 3a(b,c), popř. IS4a(b,c): 4=4.000 [M]
Celkem: A+B+C+D+E+F+G+H+I+J+K+L+M=32.000 [N]</t>
  </si>
  <si>
    <t>položka zahrnuje:
- sloupky a upevňovací zařízení včetně jejich osazení (betonová patka, zemní práce)</t>
  </si>
  <si>
    <t>914981</t>
  </si>
  <si>
    <t>SLOUPKY A STOJKY DZ Z PŘÍHRAD KONSTR DOD A MONTÁŽ
Dle TP 65.
Stojky svislého dopravního značení, včetně betonové patky z betonu C25/30nXF2 dle ČSN EN 206-1 + A1 (v případě doložení prohlášení o shodě může být užito betonu C16/20nXF2).</t>
  </si>
  <si>
    <t>U I/14: 1*2=2.000 [A]
U OK PZ: 2*2=4.000 [B]
Celkem: A+B=6.000 [C]</t>
  </si>
  <si>
    <t>915111</t>
  </si>
  <si>
    <t>VODOROVNÉ DOPRAVNÍ ZNAČENÍ BARVOU HLADKÉ - DODÁVKA A POKLÁDKA
Předznačení rozpouštědlovou barvou s obsahem sušiny min. 75 % nebo vodou ředitelnou barvou.
I. fáze vodorovného dopravního značení.
Položka odměřena digitálně.
Bílý odstín.</t>
  </si>
  <si>
    <t>Plná čára 0,125m: 1394*0.125=174.250 [A]
Plná čára 0,250m: 2604*0.25=651.000 [B]
V2b 1,5/1,5/0,250: 110*0.25/2=13.750 [C]
V7b: 20*0.5*0.5=5.000 [D]
V13: 63=63.000 [E]
Vodící linie: 59*0.003=0.177 [F]
Celkem: A+B+C+D+E+F=907.177 [G]</t>
  </si>
  <si>
    <t>položka zahrnuje:
- dodání a pokládku nátěrového materiálu (měří se pouze natíraná plocha)
- předznačení a reflexní úpravu</t>
  </si>
  <si>
    <t>915211</t>
  </si>
  <si>
    <t>VODOROVNÉ DOPRAVNÍ ZNAČENÍ PLASTEM HLADKÉ - DODÁVKA A POKLÁDKA
Dvousložkový plast.
Položka odměřena digitálně.
Bílý odstín.</t>
  </si>
  <si>
    <t>V7b: 20*0.5*0.5=5.000 [A]
V13: 63=63.000 [B]
Celkem: A+B=68.000 [C]</t>
  </si>
  <si>
    <t>915231</t>
  </si>
  <si>
    <t>VODOR DOPRAV ZNAČ PLASTEM PROFIL ZVUČÍCÍ - DOD A POKLÁDKA
Profilovaný nebo strukturální dvousložkový plast.
Položka odměřena digitálně.
Bílý odstín.</t>
  </si>
  <si>
    <t>Plná čára 0,125m: 1394*0.125=174.250 [A]
Plná čára 0,250m: 2604*0.25=651.000 [B]
V2b 1,5/1,5/0,250: 110*0.25/2=13.750 [C]
Vodící linie: 59*0.003=0.177 [D]
Celkem: A+B+C+D=839.177 [E]</t>
  </si>
  <si>
    <t>SO 190.1b</t>
  </si>
  <si>
    <t>Dopravní značení - SO 102.1</t>
  </si>
  <si>
    <t>P4: 1*0.5*0.5*0.8=0.200 [A]
B20a + B21a: 2*0.5*0.5*0.8=0.400 [B]
A30a+A31a: 2*0.5*0.5*0.8=0.400 [C]
P4+E3b+A31b: 2*0.5*0.5*0.8=0.400 [D]
P3: 1*0.5*0.5*0.8=0.200 [E]
IS 3a(b,c), popř. IS4a(b,c): 2*0.5*0.5*0.8=0.400 [F]
P1: 2*0.5*0.5*0.8=0.400 [G]
A31c: 2*0.5*0.5*0.8=0.400 [H]
P6+A32a: 6*0.5*0.5*0.8=1.200 [I]
IZ8a+IZ8b: (2+1)*0.5*0.5*0.8=0.600 [J]
Celkem: A+B+C+D+E+F+G+H+I+J=4.600 [K]</t>
  </si>
  <si>
    <t>P4: 1=1.000 [A]
B20a + B21a: 4=4.000 [B]
A30a+A31a: 4=4.000 [C]
P4+E3b+A31b: 6=6.000 [D]
P3: 1=1.000 [E]
IS 3a(b,c), popř. IS4a(b,c): 4=4.000 [F]
P1: 2=2.000 [G]
A31c: 2=2.000 [H]
P6+A32a: 12=12.000 [I]
IZ 8b: 1=1.000 [J]
Celkem: A+B+C+D+E+F+G+H+I+J=37.000 [K]</t>
  </si>
  <si>
    <t>SLOUPKY A STOJKY DOPRAVNÍCH ZNAČEK Z OCEL TRUBEK DO PATKY - DODÁVKA A MONTÁŽ
Dle TP 65. Nutno uvažovat lokálně konzolovou podobu - viz PD.
Sloupky svislého dopravního značení, včetně betonové patky min. 0,5x0,5x0,80 m z betonu C25/30nXF2 dle ČSN EN 206-1 + A1 (v případě doložení prohlášení o shodě může být užito betonu C16/20nXF2).</t>
  </si>
  <si>
    <t>P4: 1=1.000 [A]
B20a + B21a: 2=2.000 [B]
A30a+A31a: 2=2.000 [C]
P4+E3b+A31b: 2=2.000 [D]
P3: 1=1.000 [E]
IS 3a(b,c), popř. IS4a(b,c): 2=2.000 [F]
P1: 2=2.000 [G]
A31c: 2=2.000 [H]
P6+A32a: 6=6.000 [I]
IZ8a+IZ8b: 2+1=3.000 [J]
Celkem: A+B+C+D+E+F+G+H+I+J=23.000 [K]</t>
  </si>
  <si>
    <t>Plná čára 0,125m: 912*0.125=114.000 [A]
Plná čára 0,250m: 1751*0.25=437.750 [B]
V2b 1,5/1,5/0,250: 77*0.25/2=9.625 [C]
V2a 1,5/1,5/0,125: 34*0.125/2=2.125 [D]
V7b: 32*0.5*0.5=8.000 [E]
V13: 14=14.000 [F]
Vodící linie: 59*0.003=0.177 [G]
V12e: 86*0.125=10.750 [H]
V9a: 1.8=1.800 [I]
Celkem: A+B+C+D+E+F+G+H+I=598.227 [J]</t>
  </si>
  <si>
    <t>V7b: 32*0.5*0.5=8.000 [A]
V13: 14=14.000 [B]
V12e: 86*0.125=10.750 [C]
V9a: 1.8=1.800 [D]
Celkem: A+B+C+D=34.550 [E]</t>
  </si>
  <si>
    <t>Plná čára 0,125m: 912*0.125=114.000 [A]
Plná čára 0,250m: 1751*0.25=437.750 [B]
V2b 1,5/1,5/0,250: 77*0.25/2=9.625 [C]
V2a 1,5/1,5/0,125: 34*0.125/2=2.125 [D]
Vodící linie: 59*0.003=0.177 [E]
Celkem: A+B+C+D+E=563.677 [F]</t>
  </si>
  <si>
    <t>SO 190.1c</t>
  </si>
  <si>
    <t>Dopravní značení - SO 102.2</t>
  </si>
  <si>
    <t>B1+E13: 1*0.5*0.5*0.8=0.200 [A]
IZ8a+IZ8b: 2*2*0.5*0.5*0.8=0.800 [B]
Celkem: A+B=1.000 [C]</t>
  </si>
  <si>
    <t>B1+E13: 2=2.000 [A]</t>
  </si>
  <si>
    <t>B1+E13: 1=1.000 [A]
IZ8a+IZ8b: 2*2=4.000 [B]
Celkem: A+B=5.000 [C]</t>
  </si>
  <si>
    <t>Plná čára 0,125m: 560*0.125=70.000 [A]
Plná čára 0,250m: 1236*0.25=309.000 [B]
Celkem: A+B=379.000 [C]</t>
  </si>
  <si>
    <t>SO 190.1d</t>
  </si>
  <si>
    <t>Dopravní značení - SO 103</t>
  </si>
  <si>
    <t>P1: 2*0.5*0.5*0.8=0.400 [A]
IP 19: 1*1*1*0.8=0.800 [B]
IP 16: 2*0.5*0.5*0.8=0.400 [C]
IP 19: 2*0.5*0.5*0.8=0.400 [D]
B20a: 2*0.5*0.5*0.8=0.400 [E]
IS 3a(b,c), popř. IS4a(b,c): 2*0.5*0.5*0.8=0.400 [F]
Celkem: A+B+C+D+E+F=2.800 [G]</t>
  </si>
  <si>
    <t>P1: 2=2.000 [A]
B20a: 2=2.000 [B]
IS 3a(b,c), popř. IS4a(b,c): 4=4.000 [C]
Celkem: A+B+C=8.000 [D]</t>
  </si>
  <si>
    <t>DOPRAVNÍ ZNAČKY 100X150CM OCELOVÉ FÓLIE TŘ 2 - DODÁVKA A MONTÁŽ
IP 19.</t>
  </si>
  <si>
    <t>914631</t>
  </si>
  <si>
    <t>DOPRAV ZNAČKY 150X150CM OCEL FÓLIE TŘ 2 - DODÁVKA A MONT
IP 16</t>
  </si>
  <si>
    <t>P1: 2=2.000 [A]
IP 16: 2=2.000 [B]
IP 19: 2=2.000 [C]
B20a: 2=2.000 [D]
IS 3a(b,c), popř. IS4a(b,c): 2=2.000 [E]
Celkem: A+B+C+D+E=10.000 [F]</t>
  </si>
  <si>
    <t>SLOUPKY A STOJKY DZ Z PŘÍHRAD KONSTR DOD A MONTÁŽ
IP 19 - dle stávajícího stavu.
Zhotovitel zváží možnost zachovat stávající příhradový nosník.</t>
  </si>
  <si>
    <t>Plná čára 0,125m: 498*0.125=62.250 [A]
Plná čára 0,125m (V1b): 286*0.125=35.750 [B]
Plná čára 0,250m: 449*0.25=112.250 [C]
V2b 1,5/1,5/0,250: 115*0.25/2=14.375 [D]
V2a 1,5/1,5/0,125: 209*0.125/2=13.063 [E]
V5: 4*0.5=2.000 [F]
V9x: 22.2=22.200 [G]
V13: 63=63.000 [H]
V4 0,250 u SO206: 60*0.25*2=30.000 [I]
Plná čára 0,125 u SO 206: 60*0.125*2=15.000 [J]
Středová čára 0,125 u SO 206 (3/6/0.125): 60*2/3*0.125=5.000 [K]
V4 0,250 u OK: 300*0.25+40*0.25+25*0.25=91.250 [L]
V2b 1,5/1,5/0,250 u OK: 58*0.25/2=7.250 [M]
Středová čára 0,125 u OK: 40*0.125=5.000 [N]
Celkem: A+B+C+D+E+F+G+H+I+J+K+L+M+N=478.388 [O]</t>
  </si>
  <si>
    <t>VODOROVNÉ DOPRAVNÍ ZNAČENÍ PLASTEM HLADKÉ - DODÁVKA A POKLÁDKA
Strukturální dvousložkový plast.
Položka odměřena digitálně.
Bílý odstín.</t>
  </si>
  <si>
    <t>V5: 4*0.5=2.000 [A]
V9x: 22.2=22.200 [B]
V13: 63=63.000 [C]
Celkem: A+B+C=87.200 [D]</t>
  </si>
  <si>
    <t>915221</t>
  </si>
  <si>
    <t>VODOR DOPRAV ZNAČ PLASTEM STRUKTURÁLNÍ NEHLUČNÉ - DOD A POKLÁDKA
Profilovaný nebo strukturální dvousložkový plast.
Položka odměřena digitálně.
Bílý odstín.</t>
  </si>
  <si>
    <t>Plná čára 0,125m: 498*0.125=62.250 [A]
Plná čára 0,125m (V1b): 286*0.125=35.750 [B]
Plná čára 0,250m: 449*0.25=112.250 [C]
V2b 1,5/1,5/0,250: 115*0.25/2=14.375 [D]
V2a 1,5/1,5/0,125: 209*0.125/2=13.063 [E]
V4 0,250 u SO206: 60*0.25*2=30.000 [I]
Plná čára 0,125 u SO 206: 60*0.125*2=15.000 [J]
Středová čára 0,125 u SO 206 (3/6/0.125): 60*2/3*0.125=5.000 [K]
V4 0,250 u OK: 300*0.25+40*0.25+25*0.25=91.250 [L]
V2b 1,5/1,5/0,250 u OK: 58*0.25/2=7.250 [M]
Středová čára 0,125 u OK: 40*0.125=5.000 [N]
Celkem: A+B+C+D+E+I+J+K+L+M+N=391.188 [O]</t>
  </si>
  <si>
    <t>915222</t>
  </si>
  <si>
    <t>VODOR DOPRAV ZNAČ PLASTEM STRUKTURÁLNÍ NEHLUČNÉ - ODSTRANĚNÍ</t>
  </si>
  <si>
    <t>Středová čára 300*0.125/2+344*2*0.125=104.750 [A]
Krajová čára (256+44)*0.25=75.000 [B]
Celkem: A+B=179.750 [C]</t>
  </si>
  <si>
    <t>SO 190.1e</t>
  </si>
  <si>
    <t>Dopravní značení - SO 104.1</t>
  </si>
  <si>
    <t>PATKY Z PROSTÉHO BETONU C25/30</t>
  </si>
  <si>
    <t>C9a+E13: 2*0.5*0.5*0.8=0.400 [A]
C9b: 2*0.5*0.5*0.8=0.400 [B]
Celkem: A+B=0.800 [C]</t>
  </si>
  <si>
    <t>DOPRAVNÍ ZNAČKY ZÁKLADNÍ VELIKOSTI OCELOVÉ FÓLIE TŘ 2 - DODÁVKA A MONTÁŽ
Dle TP 65.
Kompletní dodávka včetně upevňovacích prvků (např. i na stožáry VO apod.), osazení apod.</t>
  </si>
  <si>
    <t>C9a+E13: 2*2=4.000 [A]
C9b: 2=2.000 [B]
Celkem: A+B=6.000 [C]</t>
  </si>
  <si>
    <t>C9a+E13: 2=2.000 [A]
C9b: 2=2.000 [B]
Celkem: A+B=4.000 [C]</t>
  </si>
  <si>
    <t>358*0.125/2=22.375 [A]</t>
  </si>
  <si>
    <t>VODOR DOPRAV ZNAČ PLASTEM STRUKTURÁLNÍ NEHLUČNÉ - DOD A POKLÁDKA
Strukturální dvousložkový plast.
Položka odměřena digitálně.
Bílý odstín.</t>
  </si>
  <si>
    <t>SO 190.1f</t>
  </si>
  <si>
    <t>Dopravní značení - SO 104.2</t>
  </si>
  <si>
    <t>150*0.125/2=9.375 [A]</t>
  </si>
  <si>
    <t>SO 190.1g</t>
  </si>
  <si>
    <t>Dopravní značení - SO 104.3</t>
  </si>
  <si>
    <t>C9a+C9b+E13 (výložník): 2*0.5*0.5*0.8=0.400 [A]</t>
  </si>
  <si>
    <t>C9a+C9b+E13: 3=3.000 [A]
C9a+C9b+E13+C14a: 4=4.000 [B]
Celkem: A+B=7.000 [C]</t>
  </si>
  <si>
    <t>C9a+C9b+E13 (konzole): 1=1.000 [A]
C9a+C9b+E13+C14a (konzole): 1=1.000 [B]
Celkem: A+B=2.000 [C]</t>
  </si>
  <si>
    <t>9166C1</t>
  </si>
  <si>
    <t>DOČASNÁ SVODIDLA, ÚROVEŇ ZADRŽENÍ T3 - DOD A MONTÁŽ
"Meandry" před železničním přejezdem - svodidlo typu City Bloc.
Bude realizováno pouze v případě, že nebude přejezd zabezpečen současně se stavbou SŽ (tj. v době zprovoznění by byl zabezpečen pouze kříži).
Kompletní provedení, včetně ocelového zábradlí.</t>
  </si>
  <si>
    <t>2*2=4.000 [A]</t>
  </si>
  <si>
    <t>položka zahrnuje:
- dodání zařízení v předepsaném provedení včetně jejich osazení
- údržbu po celou dobu trvání funkce, náhradu zničených nebo ztracených kusů, nutnou opravu poškozených částí</t>
  </si>
  <si>
    <t>9166C3</t>
  </si>
  <si>
    <t>DOČASNÁ SVODIDLA, ÚROVEŇ ZADRŽENÍ T3 - DEMONTÁŽ
"Meandry" před železničním přejezdem - svodidlo typu City Bloc. Odstranění a uložení na místo určené objednatelem po realizaci zabezpečení SŽ.
Bude realizováno pouze v případě, že nebude přejezd zabezpečen současně se stavbou SŽ (tj. v době zprovoznění by byl zabezpečen pouze kříži).</t>
  </si>
  <si>
    <t>2+2=4.000 [A]</t>
  </si>
  <si>
    <t>SO 190.1h</t>
  </si>
  <si>
    <t>Dopravní značení - SO 104.4</t>
  </si>
  <si>
    <t>C9a+C9b+E13: 2*0.5*0.5*0.8=0.400 [A]
C9a+E13: 5*0.5*0.5*0.8=1.000 [B]
C9b: 5*0.5*0.5*0.8=1.000 [C]
Celkem: A+B+C=2.400 [D]</t>
  </si>
  <si>
    <t>C9a+C9b+E13: 3=3.000 [A]
C9a+E13: 10=10.000 [B]
C9b: 5=5.000 [C]
C9a+C9b+E13+C14a: 4=4.000 [D]
Celkem: A+B+C+D=22.000 [E]</t>
  </si>
  <si>
    <t>SLOUPKY A STOJKY DOPRAVNÍCH ZNAČEK Z OCEL TRUBEK DO PATKY - DODÁVKA A MONTÁŽ
Dle TP 65. Nutno uvažovat výložníkovou podobu - viz PD.
Sloupky svislého dopravního značení, včetně betonové patky min. 0,5x0,5x0,80 m z betonu C25/30nXF2 dle ČSN EN 206-1 + A1 (v případě doložení prohlášení o shodě může být užito betonu C16/20nXF2).</t>
  </si>
  <si>
    <t>C9a+C9b+E13+C14a (konzole): 1=1.000 [A]
C9a+C9b+E13: 1=1.000 [B]
C9a+E13: 5=5.000 [C]
C9b: 5=5.000 [D]
Celkem: A+B+C+D=12.000 [E]</t>
  </si>
  <si>
    <t>SO 190.1i</t>
  </si>
  <si>
    <t>Dopravní značení - SO 107</t>
  </si>
  <si>
    <t>VLKP: 1*2*0.8*0.8*0.8=1.024 [A]
B20a: 1*0.5*0.5*0.8=0.200 [B]
A4+B20a: 1*0.5*0.5*0.8=0.200 [C]
C4a+Z4: 1*0.5*0.5*0.8=0.200 [D]
P4+C1: 1*0.5*0.5*0.8=0.200 [E]
Ev.č.mostu: 2*0.5*0.5*0.8=0.400 [F]
Celkem: A+B+C+D+E+F=2.224 [G]</t>
  </si>
  <si>
    <t>91355</t>
  </si>
  <si>
    <t>EVIDENČNÍ ČÍSLO MOSTU</t>
  </si>
  <si>
    <t>položka zahrnuje štítek s evidenčním číslem mostu, sloupek dopravní značky včetně osazení
a nutných zemních prací a zabetonování</t>
  </si>
  <si>
    <t>B20a: 1=1.000 [A]
A4+B20a: 2=2.000 [B]
C4a+Z4: 1=1.000 [C]
P4+C1: 2=2.000 [D]
Celkem: A+B+C+D=6.000 [E]</t>
  </si>
  <si>
    <t>DOPRAV ZNAČ VELKOPLOŠ OCEL LAMELY FÓLIE TŘ 2 - DOD A MONT
VLKP dle TP 65.
Cíle budou upřesněny v RDS.
Kompletní dodávka včetně upevňovacích prvků, osazení apod.</t>
  </si>
  <si>
    <t>U OK PZ: 1*4*4.5=18.000 [B]</t>
  </si>
  <si>
    <t>B20a: 1=1.000 [A]
A4+B20a: 1=1.000 [B]
C4a+Z4: 1=1.000 [C]
P4+C1: 1=1.000 [D]
Celkem: A+B+C+D=4.000 [E]</t>
  </si>
  <si>
    <t>SLOUPKY A STOJKY DZ Z PŘÍHRAD KONSTR DOD A MONTÁŽ
Dle TP 65.
Stojky svislého dopravního značení, včetně betonové patky betonu C25/30nXF2 dle ČSN EN 206-1 + A1 (v případě doložení prohlášení o shodě může být užito betonu C16/20nXF2).</t>
  </si>
  <si>
    <t>U OK PZ: 1*2=2.000 [B]</t>
  </si>
  <si>
    <t>Plná čára 0,125m: 488*0.125=61.000 [A]
Plná čára 0,250m: 888*0.25=222.000 [B]
V13: 11=11.000 [C]
Celkem: A+B+C=294.000 [D]</t>
  </si>
  <si>
    <t>V13: 11=11.000 [C]</t>
  </si>
  <si>
    <t>Plná čára 0,125m: 488*0.125=61.000 [A]
Plná čára 0,250m: 888*0.25=222.000 [B]
Celkem: A+B=283.000 [C]</t>
  </si>
  <si>
    <t>SO 201</t>
  </si>
  <si>
    <t>Železniční most v km 13,804</t>
  </si>
  <si>
    <t>POPLATKY ZA SKLÁDKU
přebytečná zemina / hornina
uložení na řízenou skládku – bez ohledu na vzdálenost
předpoklad 2000 kg/m3
položka bude čerpána na základě skutečnosti</t>
  </si>
  <si>
    <t>12573.SKL 5161,080*2=10 322.160 [A]</t>
  </si>
  <si>
    <t>02861</t>
  </si>
  <si>
    <t>PRŮZKUMNÉ PRÁCE PROTIKOROZNÍ A BLUDNÝCH PROUDŮ NA POVRCHU
měření vlivu bludných proudů viz technická zpráva
vypracování závěrečné práce DEM</t>
  </si>
  <si>
    <t>02912</t>
  </si>
  <si>
    <t>OSTATNÍ POŽADAVKY - VYTYČOVACÍ BOD MIKROSÍTĚ
hloubka vrtu (průměr 400 mm)
ocelová trubka DN 152 mm
ochranná plastová roura DN 250 mm
plastový uzávěr
čepová nivel. značka (nerez. ocel)
kotva se šroubem a základnou (nerez. ocel)
ochranný tyčový znak s textovou tabulkou (délka vč. patky 2.5m)
betonová skruž DN 1500mm, výška 0.5m
beton C25/30-XF3, XA1
izolační pěna
zaměření bodu vč. vyrovnání (MNČ, velmi přesná nivelace)
Kompletní provedení v nutném počtu.</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</si>
  <si>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</si>
  <si>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029412</t>
  </si>
  <si>
    <t>OSTATNÍ POŽADAVKY - VYPRACOVÁNÍ MOSTNÍHO LISTU</t>
  </si>
  <si>
    <t>02953</t>
  </si>
  <si>
    <t>OSTATNÍ POŽADAVKY - HLAVNÍ MOSTNÍ PROHLÍDKA</t>
  </si>
  <si>
    <t>položka zahrnuje :
- úkony dle ČSN 73 6221
- provedení hlavní mostní prohlídky oprávněnou fyzickou nebo právnickou osobou
- vyhotovení záznamu (protokolu), který jednoznačně definuje stav mostu</t>
  </si>
  <si>
    <t>VYKOPÁVKY ZE ZEMNÍKŮ A SKLÁDEK TŘ. I
natěžení ornice z mezideponie</t>
  </si>
  <si>
    <t>126,000=126.000 [A]</t>
  </si>
  <si>
    <t>VYKOPÁVKY ZE ZEMNÍKŮ A SKLÁDEK TŘ. I
natěžení upravené zeminy pro zpětné použití</t>
  </si>
  <si>
    <t>p17511 181,920=181.920 [A]</t>
  </si>
  <si>
    <t>VYKOPÁVKY ZE ZEMNÍKŮ A SKLÁDEK TŘ. I
vodorovná a svislá doprava, odvoz přebytků na řízenou skládku, bez ohledu na vzdálenost
položka bude čerpána na základě skutečnosti
zhotovitel zohlední v ceně možnost přímého odvozu části přebytečného materiálu bez mezideponie</t>
  </si>
  <si>
    <t>17110-17511 5343,000-181,920=5 161.080 [A]</t>
  </si>
  <si>
    <t>PŘEDRCENÍ VÝKOPKU TŘ. 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</si>
  <si>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p13183PAR 2256,000=2 256.000 [A]</t>
  </si>
  <si>
    <t>PŘEDRCENÍ VÝKOPKU TŘ. III
předrcení výkopu / výlomu pro odvoz na skládku, pro zpětné využití v rámci stavby apod.
předrcení do požadovaných parametrů pro násypy apod.
položka bude čerpána dle skutečnosti
položka včetně naložení a prácí před uložením mezideponie, včetně dopravy apod. 
kompletní dodávka</t>
  </si>
  <si>
    <t>p13193PAR 3087,000=3 087.000 [A]</t>
  </si>
  <si>
    <t>HLOUBENÍ JAM ZAPAŽ I NEPAŽ TŘ II  PARAMETRICKY
výkopová jáma pro mostní konstrukci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kompletní položka, včetně začištění, dolamování apod.
zemina podmínečně vhodná dle IGP.</t>
  </si>
  <si>
    <t>nad horní úroveň pažení 47,000*48,00=2 256.000 [A]</t>
  </si>
  <si>
    <t>HLOUBENÍ JAM ZAPAŽ I NEPAŽ TŘ III PARAMETRICKY
výkopová jáma pro mostní konstrukci 
položka s odvozem na mezideponii pro možnost dalšího využití v rámci stavby (v případě alternativního umístění mezideponie položka bez ohledu na vzdálenost), popřípadě na řízenou skládku, nebo na místo určené objednatelem.
položka bude čerpána dle skutečnosti.
kompletní položka, včetně začištění, dolamování apod.
zemina podmínečně vhodná dle IGP.</t>
  </si>
  <si>
    <t>pod horní úroveň pažení 210,000*14,70=3 087.000 [B]</t>
  </si>
  <si>
    <t>ULOŽENÍ SYPANINY DO NÁSYPŮ SE ZHUTNĚNÍM
uložení na mezideponie (po předrcení v případ třídy II a III těžitelnosti) v rámci stavby,
položka bez ohledu na vzdálenost.
položka bude čerpána dle skutečnosti.</t>
  </si>
  <si>
    <t>p13183PAR 2256,000=2 256.000 [A]
p13193PAR 3087,000=3 087.000 [B]
Celkem: A+B=5 343.000 [C]</t>
  </si>
  <si>
    <t>ULOŽENÍ SYPANINY DO NÁSYPŮ A NA SKLÁDKY BEZ ZHUTNĚNÍ
uložení přebytků zemin / hornin na řízenou skládku, bez ohledu na vzdálenost
položka bude čerpána na základě skutečnosti</t>
  </si>
  <si>
    <t>12573.SKL 5161,080=5 161.080 [A]</t>
  </si>
  <si>
    <t>17511</t>
  </si>
  <si>
    <t>OBSYP POTRUBÍ A OBJEKTŮ SE ZHUTNĚNÍM
zpětné použití upraveného materiálu pro vnejší obsypy spodní stavby (zásyp základu před lícem opěry, obsypy křídel).</t>
  </si>
  <si>
    <t>o1
 před základ 1,010*16,00=16.160 [A]
 obsyp křídel 2*5,50*0,8*8,5=74.800 [B]
o2
 před základ 1,010*16,00=16.160 [C]
 obsyp křídel 2*5,50*0,8*8,5=74.800 [D]
Celkem: A+B+C+D=181.920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</si>
  <si>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</si>
  <si>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ROZPROSTŘENÍ ORNICE V ROVINĚ V TL DO 0,15M</t>
  </si>
  <si>
    <t>22594</t>
  </si>
  <si>
    <t>ZÁPOROVÉ PAŽENÍ Z KOVU TRVALÉ
dočasné pažení během výstavby mostní konstrukce
 převázky včetně úhlových podložek
 včetně obetonování konce z betonu C20/25-X0</t>
  </si>
  <si>
    <t>zápora HEB220
 vlevo (2*3*4,00+2*4*7,00+29*10,00)*0,0091*7,85=26.431 [A]
 vpravo (2*4*7,00+2*7*10,00)*0,0091*7,85=14.001 [B]
převázka U220
 vlevo 2*2*10,00*0,0037*7,85=1.162 [C]
 vpravo 2*36,00*0,0037*7,85=2.091 [D]
převázka U180
 vlevo 2*2*7,00*0,0028*7,85=0.615 [E]
 vpravo 2*26,00*0,0028*7,85=1.143 [F]
Celkem: A+B+C+D+E+F=45.443 [G]</t>
  </si>
  <si>
    <t>položka zahrnuje dodávku ocelových zápor, jejich osazení do připravených vrtů včetně zabetonování konců a obsypu, případně jejich zaberanění. Ocelová převázka se započítá do výsledné hmotnosti.</t>
  </si>
  <si>
    <t>22695</t>
  </si>
  <si>
    <t>VÝDŘEVA ZÁPOROVÉHO PAŽENÍ DOČASNÁ (KUBATURA)
dočasné pažení během výstavby mostní konstrukce
 hranol 100×100mm, C30</t>
  </si>
  <si>
    <t>vlevo 2*58,000=116.000 [A]m2
vpravo 227,000=227.000 [B]m2
Celkem: (A+B)*0,1=34.300 [C]</t>
  </si>
  <si>
    <t>položka zahrnuje osazení pažin bez ohledu na druh, jejich opotřebení a jejich odstranění</t>
  </si>
  <si>
    <t>261314</t>
  </si>
  <si>
    <t>VRTY PRO KOTVENÍ A INJEKTÁŽ TŘ III NA POVRCHU D DO 35MM
dočasné pažení během výstavby mostní konstrukce</t>
  </si>
  <si>
    <t>horní převázka
 vlevo 2*10*14,00=280.000 [A]
 vpravo 36*14,00=504.000 [B]
spodní převázka
 vlevo 2*5*10,00=100.000 [C]
 vpravo 26*10,00=260.000 [D]
Celkem: A+B+C+D=1 144.000 [E]</t>
  </si>
  <si>
    <t>položka zahrnuje:
přemístění, montáž a demontáž vrtných souprav
svislou dopravu zeminy z vrtu
vodorovnou dopravu zeminy bez uložení na skládku případně nutné pažení dočasné (včetně odpažení) i trvalé</t>
  </si>
  <si>
    <t>264816</t>
  </si>
  <si>
    <t>VRTY PRO PILOTY TŘ III A IV D DO 400MM
dočasné pažení během výstavby mostní konstrukce
 vrty pro záporové pažení d400mm</t>
  </si>
  <si>
    <t>vlevo (2*3*4,00+2*4*7,00+29*10,00)=370.000 [A]
vpravo (2*4*7,00+2*7*10,00)=196.000 [B]
Celkem: A+B=566.000 [C]</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</si>
  <si>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</si>
  <si>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272324</t>
  </si>
  <si>
    <t>ZÁKLADY ZE ŽELEZOBETONU DO C25/30
C25/30-XC2,XF2</t>
  </si>
  <si>
    <t>o1 5,760*12,60=72.576 [A]
o2 5,760*12,50=72.000 [B]
Celkem: A+B=144.576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</si>
  <si>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</si>
  <si>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ZÁKLADŮ Z OCELI 10505, B500B
odhad 125kg/m3
včetně provaření výzutže</t>
  </si>
  <si>
    <t>144,5760*0,125=18.072 [A]</t>
  </si>
  <si>
    <t>285378</t>
  </si>
  <si>
    <t>KOTVENÍ NA POVRCHU Z PŘEDPÍNACÍ VÝZTUŽE DL. DO 10M
dočasné pažení během výstavby mostní konstrukce
 tyčová předpínací výztuž d32mm
 zbývající délka horní kotev je uvedena v 285379</t>
  </si>
  <si>
    <t>horní převázka
 vlevo 2*10=20.000 [A]
 vpravo 36=36.000 [B]
spodní převázka
 vlevo 2*5=10.000 [C]
 vpravo 26=26.000 [D]
Celkem: A+B+C+D=92.000 [E]</t>
  </si>
  <si>
    <t>položka zahrnuje dodávku předepsané kotvy, případně její protikorozní úpravu, její osazení do vrtu, zainjektování a napnutí, případně opěrné desky
nezahrnuje vrty</t>
  </si>
  <si>
    <t>285379</t>
  </si>
  <si>
    <t>PŘÍPLATEK ZA DALŠÍ 1M KOTVENÍ NA POVRCHU Z PŘEDPÍNACÍ VÝZTUŽE
dočasné pažení během výstavby mostní konstrukce
 zbývající délka horních kotev</t>
  </si>
  <si>
    <t>horní převázka
 vlevo 2*10*4,00=80.000 [A]
 vpravo 36*4,00=144.000 [B]
Celkem: A+B=224.000 [C]</t>
  </si>
  <si>
    <t>položka zahrnuje příplatek k ceně kotvy za další 1m přes 10m
zahrnuje dodávku 1m předepsané kotvy, případně její protikorozní úpravu, její osazení do vrtu,
zainjektování a napnutí</t>
  </si>
  <si>
    <t>317125</t>
  </si>
  <si>
    <t>ŘÍMSY Z DÍLCŮ ŽELEZOBETONOVÝCH DO C30/37</t>
  </si>
  <si>
    <t>8*(1,50+1,06)*2,26*0,18=8.331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</si>
  <si>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</si>
  <si>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317325</t>
  </si>
  <si>
    <t>ŘÍMSY ZE ŽELEZOBETONU DO C30/37
C30/37-XC4,XD1,XF4</t>
  </si>
  <si>
    <t>levá 0,3680*26,10=9.605 [A]
pravá 0,3680*26,10=9.605 [B]
Celkem: A+B=19.210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</si>
  <si>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</si>
  <si>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ŘÍMS Z OCELI 10505, B500B
odhad 125 kg/m3
včetně provaření výztuže</t>
  </si>
  <si>
    <t>19,2100*0,125=2.401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</si>
  <si>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</si>
  <si>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</si>
  <si>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
C30/37-XC4,XD3,XF4</t>
  </si>
  <si>
    <t>o1
 dřík 12,45*6,40*1,30=103.584 [A]
 křídla 2*21,300*0,60=25.560 [B]
o2
 dřík12,45*6,40*1,30=103.584 [C]
 křídla 2*21,300*0,60=25.560 [D]
Celkem: A+B+C+D=258.288 [E]</t>
  </si>
  <si>
    <t>333365</t>
  </si>
  <si>
    <t>VÝZTUŽ MOSTNÍCH OPĚR A KŘÍDEL Z OCELI 10505, B500B
odhad 125kg/m3
včetně provaření výztuže</t>
  </si>
  <si>
    <t>258,288*0,125=32.286 [A]</t>
  </si>
  <si>
    <t>421325</t>
  </si>
  <si>
    <t>MOSTNÍ NOSNÉ DESKOVÉ KONSTRUKCE ZE ŽELEZOBETONU C30/37
C30/37-XC4,XD3,XF4
včetně ztraceného bednění ze sklovláknobetonových desek tl. 30mm
včetně letopočtu 2× (otisk gumové matrice)</t>
  </si>
  <si>
    <t>9,540*17,70=168.858 [A]</t>
  </si>
  <si>
    <t>421365</t>
  </si>
  <si>
    <t>VÝZTUŽ MOSTNÍ DESKOVÉ KONSTRUKCE Z OCELI 10505, B500B
odhad 100kg/m3
včetně provaření výztuže</t>
  </si>
  <si>
    <t>168,8580*0,100=16.886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</si>
  <si>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</si>
  <si>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</si>
  <si>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</si>
  <si>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HEB600 18*17,10*0,0270*7,85=65.238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</si>
  <si>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</si>
  <si>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PODKLADNÍ A VÝPLŇOVÉ VRSTVY Z PROSTÉHO BETONU C12/15</t>
  </si>
  <si>
    <t>o1 55,300*0,15=8.295 [A]
o2 55,100*0,15=8.265 [B]
Celkem: A+B=16.560 [C]</t>
  </si>
  <si>
    <t>45160</t>
  </si>
  <si>
    <t>PODKL A VÝPLŇ VRSTVY Z MEZEROVITÉHO BETONU</t>
  </si>
  <si>
    <t>o1 0,0778*11,35=0.883 [A]
o2 0,0778*11,35=0.883 [B]
Celkem: A+B=1.766 [C]</t>
  </si>
  <si>
    <t>Položka zahrnuje dodávku mezerovitého betonu a jeho uložení se zhutněním, včetně mimostaveništní a vnitrostaveništní dopravy (rovněž přesuny)</t>
  </si>
  <si>
    <t>457324</t>
  </si>
  <si>
    <t>VYROVNÁVACÍ A SPÁD ŽELEZOBETON DO C25/30
C25/30-XC2,XF1
ochranná vrstva izolace</t>
  </si>
  <si>
    <t>12,50*17,40*0,05=10.875 [A]</t>
  </si>
  <si>
    <t>457366</t>
  </si>
  <si>
    <t>VÝZTUŽ VYROVNÁVACÍHO A SPÁDOVÉHO BETONU Z KARI SÍTÍ
ochranná vrstva izolace
kari sít 5/150/150
přesahy 20%</t>
  </si>
  <si>
    <t>1,2*12,50*17,40*0,0022=0.574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</si>
  <si>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</si>
  <si>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458312</t>
  </si>
  <si>
    <t>VÝPLŇ ZA OPĚRAMI A ZDMI Z PROST BETONU DO C12/15
betonová plomba za opěrami
včetně nátěru proti zemní vlhkosti na horním povrchu</t>
  </si>
  <si>
    <t>o1 9,200*12,50=115.000 [A]
o2 9,200*12,50=115.000 [B]
Celkem: A+B=230.000 [C]</t>
  </si>
  <si>
    <t>45852</t>
  </si>
  <si>
    <t>VÝPLŇ ZA OPĚRAMI A ZDMI Z KAMENIVA DRCENÉHO
štěrkodrť 0,/32 dle OTP - Štěrkopísek, štěrkodrť a recyklovaná štěrkodrť pro konstrukční vrstvy tělesa železničního spodku</t>
  </si>
  <si>
    <t>o1 53,860*11,35=611.311 [A]
o2 53,860*11,35=611.311 [B]
Celkem: A+B=1 222.622 [C]</t>
  </si>
  <si>
    <t>45859</t>
  </si>
  <si>
    <t>VÝPLŇ ZA OPĚRAMI A ZDMI Z UPRAVENÉHO KAMENE</t>
  </si>
  <si>
    <t>o1 11,35*6,30*0,50=35.753 [A]
o2 11,35*6,30*0,50=35.753 [B]
Celkem: A+B=71.506 [C]</t>
  </si>
  <si>
    <t>položka zahrnuje dodávku předepsaného kamene, mimostaveništní a vnitrostaveništní dopravu a jeho uložení
není-li v zadávací dokumentaci uvedeno jinak, jedná se o nakupovaný materiál</t>
  </si>
  <si>
    <t>DLAŽBY Z LOMOVÉHO KAMENE NA MC
lomový kámen tl.200mm do betonového lože tl.200mm</t>
  </si>
  <si>
    <t>o1 (3,100+9,900)*0,40=5.200 [A]
o2 (3,100+11,200)*0,40=5.720 [B]
Celkem: A+B=10.920 [C]</t>
  </si>
  <si>
    <t>512550</t>
  </si>
  <si>
    <t>KOLEJOVÉ LOŽE - ZŘÍZENÍ Z KAMENIVA HRUBÉHO DRCENÉHO (ŠTĚRK)</t>
  </si>
  <si>
    <t>ochrana mostní konstrukci v místě výhledové koleje 6,40*26,00*0,15=24.960 [A]
doplnění uzavřeného kolejového lože u levé římsy 0,58*33,00=19.140 [B]
Celkem: A+B=44.100 [C]</t>
  </si>
  <si>
    <t>1. Položka obsahuje:
– dodávku, dopravu a uložení kameniva předepsané specifikace a frakce v požadované míře zhutnění
2. Položka neobsahuje:
X
3. Způsob měření:
Měří se objem kolejového lože v projektovaném profilu.</t>
  </si>
  <si>
    <t>711112</t>
  </si>
  <si>
    <t>IZOLACE BĚŽNÝCH KONSTRUKCÍ PROTI ZEMNÍ VLHKOSTI ASFALTOVÝMI PÁSY</t>
  </si>
  <si>
    <t>o1
 líc 2,40*(5,60+12,50+5,60)=56.880 [A]
 rub 10,90*(1,00+11,40+1,00)=146.060 [B]
o2
 líc 2,40*(5,60+12,50+5,60)=56.880 [C]
 rub 10,90*(1,00+11,40+1,00)=146.060 [D]
Celkem: A+B+C+D=405.880 [E]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</si>
  <si>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</si>
  <si>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711452</t>
  </si>
  <si>
    <t>IZOLACE MOSTOVEK POD VOZOVKOU ASFALTOVÝMI PÁSY S PEČETÍCÍ VRSTVOU</t>
  </si>
  <si>
    <t>17,90*12,50=223.750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</si>
  <si>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</si>
  <si>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711507</t>
  </si>
  <si>
    <t>OCHRANA IZOLACE NA POVRCHU Z PE FÓLIE</t>
  </si>
  <si>
    <t>223,750=223.750 [A]</t>
  </si>
  <si>
    <t>položka zahrnuje:
- dodání  předepsaného ochranného materiálu
- zřízení ochrany izolace</t>
  </si>
  <si>
    <t>711509</t>
  </si>
  <si>
    <t>OCHRANA IZOLACE NA POVRCHU TEXTILIÍ
geotextílie 600g/m2</t>
  </si>
  <si>
    <t>p711452 223,750=223.750 [A]
p711112 2*405,880=811.760 [B]
za kamennou rovnaninou
 o1 11,35*6,25=70.938 [C]
 o2 11,35*6,25=70.938 [D]
Celkem: A+B+C+D=1 177.386 [E]</t>
  </si>
  <si>
    <t>78382</t>
  </si>
  <si>
    <t>NÁTĚRY BETON KONSTR TYP S2 (OS-B)</t>
  </si>
  <si>
    <t>2*1,42*15,10=42.884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</si>
  <si>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</si>
  <si>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78385</t>
  </si>
  <si>
    <t>NÁTĚRY BETON KONSTR TYP S6 (OS-DII)
nátěr proti ostřiku na lici a boku opěr</t>
  </si>
  <si>
    <t>o1 6,00*12,5+2*4,500=84.000 [A]
o2 6,00*12,5+2*4,500=84.000 [B]
Celkem: A+B=168.000 [C]</t>
  </si>
  <si>
    <t>87533</t>
  </si>
  <si>
    <t>POTRUBÍ DREN Z TRUB PLAST DN DO 150MM
neperforovaná drenážní trubka procházející skrz opěru
HDPE
včetně T kusu</t>
  </si>
  <si>
    <t>o1 2,20=2.200 [A]
o2 2,20=2.200 [B]
Celkem: A+B=4.400 [C]</t>
  </si>
  <si>
    <t>POTRUBÍ DREN Z TRUB PLAST DN DO 150MM DĚROVANÝCH
za rubem opěry
HDPE, SN8</t>
  </si>
  <si>
    <t>o1 11,35=11.350 [A]
o2 11,35=11.350 [B]
Celkem: A+B=22.700 [C]</t>
  </si>
  <si>
    <t>89811</t>
  </si>
  <si>
    <t>KABEL KOMORY Z BETON DÍLCŮ
kabelový žlab TK3
včetně poklopu</t>
  </si>
  <si>
    <t>vlevo 3*(37,20/0,60)=186.000 [A]
vpravo 2*(37,20/0,60)=124.000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</si>
  <si>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</si>
  <si>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9112A1</t>
  </si>
  <si>
    <t>ZÁBRADLÍ MOSTNÍ S VODOR MADLY - DODÁVKA A MONTÁŽ</t>
  </si>
  <si>
    <t>vlevo 35,20=35.200 [A]
vpravo 35,20=35.200 [B]
Celkem: A+B=70.400 [C]</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</si>
  <si>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</si>
  <si>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</si>
  <si>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
hřebová nivelační značka v římse</t>
  </si>
  <si>
    <t>položka zahrnuje:
- dodání a osazení nivelační značky včetně nutných zemních prací
- vnitrostaveništní a mimostaveništní dopravu</t>
  </si>
  <si>
    <t>917223</t>
  </si>
  <si>
    <t>SILNIČNÍ A CHODNÍKOVÉ OBRUBY Z BETONOVÝCH OBRUBNÍKŮ ŠÍŘ 100MM</t>
  </si>
  <si>
    <t>o1 4,50+1,90+5,00=11.400 [A]
o2 4,50+4,90+2,20=11.600 [B]
Celkem: A+B=23.000 [C]</t>
  </si>
  <si>
    <t>93311</t>
  </si>
  <si>
    <t>ZATĚŽOVACÍ ZKOUŠKA MOSTU STATICKÁ 1. POLE DO 300M2
zatežovací zkouška kombinací kolejového vozidla a silničního nákladního vozidla (náhrada za kolej ve výhledu)</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</si>
  <si>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</si>
  <si>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PŘÍKOPOVÉ ŽLABY Z BETON TVÁRNIC ŠÍŘ DO 600MM DO BETONU TL 100MM</t>
  </si>
  <si>
    <t>o1 28,00=28.000 [A]
o2 21,0=21.000 [B]
Celkem: A+B=49.000 [C]</t>
  </si>
  <si>
    <t>936501</t>
  </si>
  <si>
    <t>DROBNÉ DOPLŇK KONSTR KOVOVÉ NEREZ
vývod CRM 100×100×10mm v opěrách</t>
  </si>
  <si>
    <t>2*1,3=2.600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</si>
  <si>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</si>
  <si>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SO 202</t>
  </si>
  <si>
    <t>Silniční most komunikace Východ – ŽST Lipovka</t>
  </si>
  <si>
    <t>POPLATKY ZA SKLÁDKU
Uložení přebytečného materiálu na skládku. Předpoklad 2,0 t/m3.</t>
  </si>
  <si>
    <t>(786,717 (pol. 12573.1) - 158,47 (pol. 12573.2))*2=1 256.494 [A]</t>
  </si>
  <si>
    <t>02310</t>
  </si>
  <si>
    <t>SLUŽBY PRO OBJEDNATELE - DOPRAVNÍ PROSTŘEDKY
Nájem prohlížecí plošiny pro provedení 1.HPM</t>
  </si>
  <si>
    <t>zahrnuje náklady na pořízení, provozování, udržování a likvidaci objednatelem požadovaného zařízení</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</si>
  <si>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</si>
  <si>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OSTATNÍ POŽADAVKY - HLAVNÍ MOSTNÍ PROHLÍDKA
Provedení 1. HPM</t>
  </si>
  <si>
    <t>VYKOPÁVKY ZE ZEMNÍKŮ A SKLÁDEK TŘ. I
Přemístění upraveného materiálu (po předrcení) namezideponii.
Pol. 17110)</t>
  </si>
  <si>
    <t>O1:
26,500m2*(11,0+2*1,5)m=371.000 [A]
O2:
26,500m2*(11,0+2*1,5)m=371.000 [B]
Revizní schodiště:
2*8,7*0,7*0,85=10.353 [C]
Opevnění:
0,35*(2,35+2,70)*12,95=22.889 [D]
Opěrné prahy:
2*0,5*0,85*13,5=11.475 [E]
Celkem: A+B+C+D+E=786.717 [F]</t>
  </si>
  <si>
    <t>VYKOPÁVKY ZE ZEMNÍKŮ A SKLÁDEK TŘ. I
Zpětné použití upraveného materiálu pro vnejší obsypy spodní stavby (zásyp základu před lícem opěry, obsypy křídel).
Pol.</t>
  </si>
  <si>
    <t>Obsyp základu (líc):
2*1,100m2*12,85m=28.270 [A]
Obsyp křídel:
4*21,700m2*1,5m=130.200 [B]
Celkem: A+B=158.470 [C]</t>
  </si>
  <si>
    <t>786,717 (pol. 12573.1) - 158,47 (pol- 12573.2)=628.247 [A]</t>
  </si>
  <si>
    <t>PŘEDRCENÍ VÝKOPKU TŘ. II
Úprava vytěženého matriálu předcením pro další použití na stavbě.
Pol. 13183.
Pol. 13283</t>
  </si>
  <si>
    <t xml:space="preserve">O1:
26,500m2*(11,0+2*1,5)m=371.000 [A]
O2:
26,500m2*(11,0+2*1,5)m=371.000 [B]
Revizní schodiště:
2*8,7*0,7*0,85=10.353 [C]
Opevnění:
0,35*(2,35+2,70)*12,95=22.889 [D]
Opěrné prahy:
2*0,5*0,85*13,5=11.475 [E]
Celkem: A+B+C+D+E=786.717 [F]
</t>
  </si>
  <si>
    <t>13183</t>
  </si>
  <si>
    <t>HLOUBENÍ JAM ZAPAŽ I NEPAŽ TŘ II
Provedení stavebních jam opěr O1 a O2, výkopy pro schodiště u obou opěr a opevnění před lícem opěr. Odvoz na na mezideponii pro další úpravu (předrcení) k dalšímu využití.</t>
  </si>
  <si>
    <t>O1:
26,500m2*(11,0+2*1,5)m=371.000 [A]
O2:
26,500m2*(11,0+2*1,5)m=371.000 [B]
Revizní schodiště:
2*8,7*0,7*0,85=10.353 [C]
Opevnění:
0,35*(2,35+2,70)*12,95=22.889 [D]
Celkem: A+B+C+D=775.242 [E]</t>
  </si>
  <si>
    <t>13283</t>
  </si>
  <si>
    <t>HLOUBENÍ RÝH ŠÍŘ DO 2M PAŽ I NEPAŽ TŘ. II
Provedení rýhy pro opěrný práh dlažby před lícem opěry.</t>
  </si>
  <si>
    <t>Opěrné prahy:
2*0,5*0,85*13,5=11.475 [A]</t>
  </si>
  <si>
    <t>ULOŽENÍ SYPANINY DO NÁSYPŮ SE ZHUTNĚNÍM
Uložení upraveného materiálu z výkopů na mezideponiii pro další použití.
Pol. 12843</t>
  </si>
  <si>
    <t>ULOŽENÍ SYPANINY DO NÁSYPŮ A NA SKLÁDKY BEZ ZHUTNĚNÍ
ULOŽENÍ SYPANINY DO NÁSYPŮ A NA SKLÁDKY BEZ ZHUTNĚNÍ
Uložení přebytků zemin / hornin na řízenou skládku, bez ohledu na vzdálenost.
Položka bude čerpána na základě skutečnosti.</t>
  </si>
  <si>
    <t>786,717 (pol. 12573.1) - 158,47 (pol. 12573.2)=628.247 [A]</t>
  </si>
  <si>
    <t>ZÁSYP JAM A RÝH Z NAKUPOVANÝCH MATERIÁLŮ
Zásyp za opěrou dle ČSN 73 6244. Ukládáno po vrstvách max. 300mm. Včetně ochranného obsypu rubu opěry s drenážní funkcí.</t>
  </si>
  <si>
    <t>O1:
(13,600m2+3,200m2)*11,0m=184.800 [A]
O2:
(8,600m2+2,400m2)*11,0m=121.000 [B]
Celkem: A+B=305.800 [C]</t>
  </si>
  <si>
    <t>OBSYP POTRUBÍ A OBJEKTŮ SE ZHUTNĚNÍM
Zpětné použití upraveného materiálu pro vnejší obsypy spodní stavby (zásyp základu před lícem opěry, obsypy křídel).</t>
  </si>
  <si>
    <t>OBSYP POTRUBÍ A OBJEKTŮ Z NAKUPOVANÝCH MATERIÁLŮ
přechodový klín</t>
  </si>
  <si>
    <t>O1:
3,500m2*11,0m=38.500 [A]
O2:
3,000m2*11,0m=33.000 [B]
Celkem: A+B=71.500 [C]</t>
  </si>
  <si>
    <t>DRENÁŽNÍ VRSTVY Z BETONU MEZEROVITÉHO (DRENÁŽNÍHO)
obetonování rrenážní trubky za rubem opěr drenážním betonem 0,3x0,3m</t>
  </si>
  <si>
    <t>O1:
0,3*0,3*11,0=0.990 [A]
O2:
0,3*0,3*11,0=0.990 [B]
Celkem: A+B=1.980 [C]</t>
  </si>
  <si>
    <t>21341</t>
  </si>
  <si>
    <t>DRENÁŽNÍ VRSTVY Z PLASTBETONU (PLASTMALTY)
drenážní proužek pod odvodňovacím žlábkem, kolem odvod. trubiček, podél mostního závěru u O2.</t>
  </si>
  <si>
    <t>Drenážní žebro v úžlabí:
0,04*0,15*28,9=0.173 [A]
Kolem odv. trubiček:
- 5*0,04*(0,6*0,4-(0,15*0,4))=0.036 [B]
- 0,04*(0,6*0,4)=0.010 [C]
Kolem odvodňovače:
0,04*0,4*0,6-0,04*0,15*0,4=0.007 [D]
Podél MZ u O2:
0,04*0,15*10,0=0.060 [E]
Celkem: A+B+C+D+E=0.286 [F]</t>
  </si>
  <si>
    <t>21363</t>
  </si>
  <si>
    <t>DRENÁŽNÍ VRSTVY Z GEOMATRACE
drenážní geokompozit (drenážní jádro + oboustranná geotextilie) min. tl. po stlačení 6 mm na rubu opěr po drenážní potrubí.</t>
  </si>
  <si>
    <t>O1:
4,0m*(11,0+0,5+0,5)=48.000 [A]
O2:
3,1m*(11,0+0,5+0,5)=37.200 [B]
Celkem: A+B=85.200 [C]</t>
  </si>
  <si>
    <t>Položka zahrnuje:
- dodávku předepsané geomatrace pro drenážní vrstvu, včetně mimostaveništní a vnitrostaveništní dopravy
- provedení drenážní vrstvy předepsaných rozměrů a předepsaného tvaru</t>
  </si>
  <si>
    <t>272315</t>
  </si>
  <si>
    <t>ZÁKLADY Z PROSTÉHO BETONU DO C30/37
betonový práh kolem odláždění C30/37, vč. bednění, ošetření pracovních spár.</t>
  </si>
  <si>
    <t>2*0,5*0,8*13,1=10.480 [A]</t>
  </si>
  <si>
    <t>272325</t>
  </si>
  <si>
    <t>ZÁKLADY ZE ŽELEZOBETONU DO C30/37
Základy opěr. C30/37-XF2, XD1.</t>
  </si>
  <si>
    <t>Opěra O1:
49,900m2*1,0m=49.900 [A]
Opěra O2:
49,900m2*1,0m=49.900 [B]
Celkem: A+B=99.800 [C]</t>
  </si>
  <si>
    <t>VÝZTUŽ ZÁKLADŮ Z OCELI 10505, B500B
Výztuž základů opěr. Předpoklad 150 kg/m3.</t>
  </si>
  <si>
    <t>Opěra O1:
49,900m2*1,0m=49.900 [A]
Opěra O2:
49,900m2*1,0m=49.900 [B]
Celkem: (A+B)*0,15t/m3=14.970 [C]</t>
  </si>
  <si>
    <t>28999</t>
  </si>
  <si>
    <t>OPLÁŠTĚNÍ (ZPEVNĚNÍ) Z FÓLIE
ČSN 73 6244/2010, čl. 5.2 - těsnící vrstva: geomembrána, těsnící fólie z HDPE</t>
  </si>
  <si>
    <t>O1:
3,5m*11,0m=38.500 [A]
O2:
3,5m*11,0m=38.500 [B]
Celkem: A+B=77.000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</si>
  <si>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</si>
  <si>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31717</t>
  </si>
  <si>
    <t>KOVOVÉ KONSTRUKCE PRO KOTVENÍ ŘÍMSY
ocelové kotvy říms s povrchovou ochranou dle TZ, TKP 19A, odhad 6 kg/ks, vč. vlepení kotvy a vyvrtání otvoru. Kotvy po 1,0 m. Kotvy josu navrženy jen na nosné konstrukci.</t>
  </si>
  <si>
    <t>2*29ks*6kg=348.000 [A]</t>
  </si>
  <si>
    <t>Položka zahrnuje dodávku (výrobu) kotevního prvku předepsaného tvaru a jeho osazení do předepsané polohy včetně nezbytných prací (vrty, zálivky apod.)</t>
  </si>
  <si>
    <t>ŘÍMSY ZE ŽELEZOBETONU DO C30/37
beton C30/37-XF4+XD3, vč. lešení a bednění, úpravy a výplně pracovních, dilatačních a smršťovacích spár a úpravy povrchu</t>
  </si>
  <si>
    <t>Levá římsa:
0,350m2*45,0m=15.750 [A]
Pravá římsa:
0,350m2*45,0m=15.750 [B]
Celkem: A+B=31.500 [C]</t>
  </si>
  <si>
    <t>VÝZTUŽ ŘÍMS Z OCELI 10505, B500B
Výztuž říms. Předpoklad 160 kg/m3.</t>
  </si>
  <si>
    <t>Levá římsa:
0,350m2*45,0m=15.750 [A]
Pravá římsa:
0,350m2*45,0m=15.750 [B]
Celkem: (A+B)*0,16=5.040 [C]</t>
  </si>
  <si>
    <t>MOSTNÍ OPĚRY A KŘÍDLA ZE ŽELEZOVÉHO BETONU DO C30/37
Beton C30/37-XF2, XD1. Včetně provedení prostupu drenáže dříkem křídla a provedení letopočtu výstavby nosné konstrukce otiskem do betonu. Včetně provdení izolace pracovních spar pásem natavovanými asfaltovými pásy šířky min. 0,3 m (VL4 208.03).</t>
  </si>
  <si>
    <t>Opěra O1:
- dřík: 2,1m*2,5m*11,0m=57.750 [A]
- úložný práh: 1,700m2*11,0m=18.700 [B]
- závěrná zídka: 0,95m2*11,0m=10.450 [C]
- křídla: (28,100m2+27,280m2)*0,5m=27.690 [D]
- ložiskové bloky: 3*0,7m*0,7m*0,23m=0.338 [E]
Opěra O2:
- dřík: 2,1m*1,7m*11,0m=39.270 [F]
- úložný práh: 1,700m2*11,0m=18.700 [G]
- závěrná zídka: 0,95m2*11,0m=10.450 [H]
- křídla: (25,270m2+24,530m2)*0,5m=24.900 [I]
- ložiskové bloky: 3*0,7m*0,7m*0,23m=0.338 [J]
Celkem: A+B+C+D+E+F+G+H+I+J=208.586 [K]</t>
  </si>
  <si>
    <t>VÝZTUŽ MOSTNÍCH OPĚR A KŘÍDEL Z OCELI 10505, B500B
Výztuž opěr. Předpoklad 150 kg/m3.</t>
  </si>
  <si>
    <t>Opěra O1:
- dřík: 2,1m*2,5m*11,0m=57.750 [A]
- úložný práh: 1,700m2*11,0m=18.700 [B]
- závěrná zídka: 0,95m2*11,0m=10.450 [C]
- křídla: (28,100m2+27,280m2)*0,5m=27.690 [D]
- ložiskové bloky: 3*0,7m*0,7m*0,23m=0.338 [E]
Opěra O2:
- dřík: 2,1m*1,7m*11,0m=39.270 [F]
- úložný práh: 1,700m2*11,0m=18.700 [G]
- závěrná zídka: 0,95m2*11,0m=10.450 [H]
- křídla: (25,270m2+24,530m2)*0,5m=24.900 [I]
- ložiskové bloky: 3*0,7m*0,7m*0,23m=0.338 [J]
Celkem: (A+B+C+D+E+F+G+H+I+J)*0,15=31.288 [K]</t>
  </si>
  <si>
    <t>420324</t>
  </si>
  <si>
    <t>PŘECHODOVÉ DESKY MOSTNÍCH OPĚR ZE ŽELEZOBETONU C25/30
ŽLB přechodová deska, C25/30-XF2,XD2, vč. nátěru zasypaných ploch proti zemní vlhkosti, výplně a těsnění pracovních a dilatačních spar</t>
  </si>
  <si>
    <t>O1:
4,0m*11,0m*0,3m=13.200 [A]
O2:
4,0m*11,0m*0,3m=13.200 [B]
Celkem: A+B=26.400 [C]</t>
  </si>
  <si>
    <t>420365</t>
  </si>
  <si>
    <t>VÝZTUŽ PŘECHODOVÝCH DESEK MOSTNÍCH OPĚR Z OCELI 10505, B500B
Výztuž přechodových desek. Předpoklad 150 kg/m3.</t>
  </si>
  <si>
    <t>O1:
4,0m*11,0m*0,3m=13.200 [A]
O2:
4,0m*11,0m*0,3m=13.200 [B]
Celkem: (A+B)*0,15=3.960 [C]</t>
  </si>
  <si>
    <t>MOSTNÍ NOSNÉ DESKOVÉ KONSTRUKCE ZE ŽELEZOBETONU C30/37
Monolitická železobetonová deska z betonu C30/37-XF2, XD1. Tloušťka 0,22 m.</t>
  </si>
  <si>
    <t>0,22m*11,0m*26,0m=62.920 [A]</t>
  </si>
  <si>
    <t>VÝZTUŽ MOSTNÍ DESKOVÉ KONSTRUKCE Z OCELI 10505, B500B
Výztuž spřažené desky. Předpoklad 225 kg/m3.</t>
  </si>
  <si>
    <t>0,22m*11,0m*26,0m*0,225=14.157 [A]</t>
  </si>
  <si>
    <t>422325</t>
  </si>
  <si>
    <t>MOSTNÍ NOSNÉ TRÁMOVÉ KONSTRUKCE ZE ŽELEZOBETONU C30/37
Monolitické koncové příčníky z betonu C30/37 - XF2, XD1</t>
  </si>
  <si>
    <t>O1:
1,95m*11,0m-(9*0,380m2*0,5m)=19.740 [A]
O2:
1,95m*11,0m-(9*0,380m2*0,5m)=19.740 [B]
Celkem: A+B=39.480 [C]</t>
  </si>
  <si>
    <t>422365</t>
  </si>
  <si>
    <t>VÝZTUŽ MOSTNÍ TRÁMOVÉ KONSTRUKCE Z OCELI 10505, B500B
Výztuž monolitických příčníků. Předpoklad 100 kg/m3.</t>
  </si>
  <si>
    <t>O1:
1,95m*11,0m-(9*0,380m2*0,5m)=19.740 [A]
O2:
1,95m*11,0m-(9*0,380m2*0,5m)=19.740 [B]
Celkem: (A+B)*0,1=3.948 [C]</t>
  </si>
  <si>
    <t>424137</t>
  </si>
  <si>
    <t>MOSTNÍ NOSNÍKY Z DÍLCŮ Z PŘEDPJ BET DO C50/60
Předem předpjaté tyčové prefabrikáty nosné konstrukce, délka nosníku 27,00 m, výška nosníku 1,2 m, včetně případných kabelových kanálků pro dodatečně napínané kabely spojitosti - výroba a doprava na staveniště.</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</si>
  <si>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</si>
  <si>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MOSTNÍ NOSNÍKY Z DÍLCŮ Z PŘEDPJ BET DO C50/60
Předem předpjaté tyčové prefabrikáty nosné konstrukce, délka nosníku 27,00 m, výška nosníku 1,2 m, včetně případných kabelových kanálků pro dodatečně napínané kabely spojitosti - montáž včetně podpůrných konstrukcí.</t>
  </si>
  <si>
    <t>42838</t>
  </si>
  <si>
    <t>KLOUB ZE ŽELEZOBETONU VČET VÝZTUŽE
Kloub přechodové desky ze železobetonu vč. pružných vložek ve sparách</t>
  </si>
  <si>
    <t>O1:
10,0m=10.000 [A]
O2:
10,0m=10.000 [B]
Celkem: A+B=20.000 [C]</t>
  </si>
  <si>
    <t>Položka kloub ze železobetonu zahrnuje pouze zhotovení kloubu (zřízení a odstranění vložky pro pérové a vrubové klouby a pod.), beton a výztuž musí být zahrnuta v příslušných
konstru ních částech. Beton a výztuž samostatného kloubu (např. kyvné sloupečky) se zařazují jako vodorovná konstrukce.</t>
  </si>
  <si>
    <t>42853</t>
  </si>
  <si>
    <t>MOSTNÍ LOŽISKA HRNCOVÁ PRO ZATÍŽ DO 5,0MN
Hrncová ložiska.
O1:
1x příčně pevné
2x všesměrně posuvné
O2:
1x pevné
2x příčně pevné</t>
  </si>
  <si>
    <t>O1: 3=3.000 [A]
O2: 3=3.000 [B]
Celkem: A+B=6.000 [C]</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</si>
  <si>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</si>
  <si>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434125</t>
  </si>
  <si>
    <t>SCHODIŠŤOVÉ STUPNĚ, Z DÍLCŮ ŽELEZOBETON DO C30/37
ŽB revizní a únikové schodiště, beton C30/37-XF4. Revizní schodiště ze stupňů 180/600/750 mm</t>
  </si>
  <si>
    <t>O1:
podél křídel: 30*0,18*0,6*0,75=2.430 [A]
před opěrou: 15*0,18*0,6*0,75=1.215 [B]
O2:
podél křídel: 25*0,18*0,6*0,75=2.025 [C]
před opěrou: 17*0,18*0,6*0,75=1.377 [D]
Celkem: A+B+C+D=7.047 [E]</t>
  </si>
  <si>
    <t>451311</t>
  </si>
  <si>
    <t>PODKL A VÝPLŇ VRSTVY Z PROST BET DO C8/10
Podkladní beton pod drenážním potrubí za rubem opěry dle VL4 204.01a. Beton C8/10n.</t>
  </si>
  <si>
    <t>O1:
0,3m*0,9m*11,0m=2.970 [A]
O2:
0,3m*1,0m*11,0m=3.300 [B]
Celkem: A+B=6.270 [C]</t>
  </si>
  <si>
    <t>PODKLADNÍ A VÝPLŇOVÉ VRSTVY Z PROSTÉHO BETONU C12/15
Podkladní beton pod základy opěr tl. 150 mm, podkladní beton pod přechodové desky tl. 150 mm. C12/15-X0</t>
  </si>
  <si>
    <t>Základy:
2*52,000m2*0,15=15.600 [A]
Přechodové desky:
2*38,500m2*0,15=11.550 [B]
Celkem: A+B=27.150 [C]</t>
  </si>
  <si>
    <t>PODKLADNÍ A VÝPLŇOVÉ VRSTVY Z PROSTÉHO BETONU C12/15
Záspy zákkldů pod úrovní těsnící vrtsvy z prostého betonu C12/15-X0.</t>
  </si>
  <si>
    <t>O1:
5,500m2*(11,02+2*1,0m)=71.500 [A]
O2:
6,100m2*(11,02+2*1,0m)=0.000 [B]
Celkem: A+B=71.500 [C]</t>
  </si>
  <si>
    <t>PODKLADNÍ A VÝPLŇOVÉ VRSTVY Z PROSTÉHO BETONU C25/30
Podkladní beton pod schodiště tl.150mm a dlažbu z lomového kamene, beton C20/25.</t>
  </si>
  <si>
    <t>Dlažba z lomového kamene:
O1:
3,900+5,200*1,8+5,000+4,000*1,8+52,800*1,8=120.500 [A]
O2:
1,300+1,600+3,300+4,400*1,8+4,300+5,200*1,8+62,900*1,8=141.000 [B]
Schodiště:
0,2*(30+15+25+17)=17.400 [C]
Celkem: (A+B)*0,15+C=56.625 [D]</t>
  </si>
  <si>
    <t>PODKLADNÍ A VÝPLŇOVÉ VRSTVY Z KAMENIVA TĚŽENÉHO
Ochranná vrstva z ŠP těsnící folie (pol. 28999). Tloušťka 2x 150 mm.</t>
  </si>
  <si>
    <t>O1:
3,5m*11,0m*(0,15m+0,15m)=11.550 [A]
O2:
3,5m*11,0m*(0,15m+0,15m)=11.550 [B]
Celkem: A+B=23.100 [C]</t>
  </si>
  <si>
    <t>45734</t>
  </si>
  <si>
    <t>VYROVNÁVACÍ A SPÁD BETON ZVLÁŠTNÍ (PLASTBETON)
Dodatečně zhotovované výplňové klíny pro navázání vozovkových vrstev na přechodové desce dle VL4 list 305.91, kompletní práce a činnosti s tím spojené, vč. přípravy povrchu pro aplikaci, úpravy hran a přechodů na navazující konstrukce apod.</t>
  </si>
  <si>
    <t>3,000=3.000 [A]</t>
  </si>
  <si>
    <t>položka zahrnuje:
- dodání zvláštního betonu (plastbetonu) předepsané kvality a jeho rozprostření v předepsané tloušťce a v předepsaném tvaru</t>
  </si>
  <si>
    <t>DLAŽBY Z LOMOVÉHO KAMENE NA MC
odláždění ploch z lom. kamene tl. do 200 mm do bet. lože, včetně spárováníi cementovou maltou MC 25 XF3, dlažba podle ČSN 72 1860, třída jakosti I</t>
  </si>
  <si>
    <t>O1:
3,900+5,200*1,8+5,000+4,000*1,8+52,800*1,8=120.500 [A]
O2:
1,300+1,600+3,300+4,400*1,8+4,300+5,200*1,8+62,900*1,8=141.000 [B]
Celkem: (A+B)*0,2=52.300 [C]</t>
  </si>
  <si>
    <t>46591</t>
  </si>
  <si>
    <t>DLAŽBY Z KAMENICKÝCH VÝROBKŮ
Vyústění odvodnění ÚP pomocí čedičové tvarovky rozměry 330x60x120mm</t>
  </si>
  <si>
    <t>O1:
0,33*0,12=0.040 [A]
O2:
0,33*0,12=0.040 [B]
Celkem: A+B=0.080 [C]</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</si>
  <si>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</si>
  <si>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SPOJOVACÍ POSTŘIK Z MODIFIK EMULZE DO 0,5KG/M2
PS-CP 0.35 kg/m2</t>
  </si>
  <si>
    <t>28,9*(10,0-0,5)=274.550 [A]</t>
  </si>
  <si>
    <t>ASFALTOVÝ KOBEREC MASTIXOVÝ MODIFIK SMA 11+, 11S
obrusná vrstva, SMA 11S, obrusná vrstva</t>
  </si>
  <si>
    <t>0,04m*28,9m*(10,0m-0,5m)=10.982 [A]</t>
  </si>
  <si>
    <t>575F03</t>
  </si>
  <si>
    <t>LITÝ ASFALT MA IV (OCHRANA MOSTNÍ IZOLACE) 11 MODIFIK
ochrana izolace MA11 IV, tl. 40 mm, odbodňovací proužek šířky 0,5 m před i na mostě.</t>
  </si>
  <si>
    <t>Ochrana izolace:
0,04m*10,0m*28,9m-0,286(pol. 21341)=11.274 [A]
Odvodňovací proužek:
0,03m*0,5m*39,0m=0.585 [B]
Ochrana izolace na přech. desce:
2*0,04*11,0*1,0=0.880 [C]
Celkem: A+B+C=12.739 [D]</t>
  </si>
  <si>
    <t>57621</t>
  </si>
  <si>
    <t>POSYP KAMENIVEM DRCENÝM 5KG/M2
zdrsňující posyp ochranné vrstvy z MA - posyp ochrany izolace drtí 4/8, 3 kg/m2</t>
  </si>
  <si>
    <t>- dodání kameniva předepsané kvality a zrnitosti
- posyp předepsaným množstvím</t>
  </si>
  <si>
    <t>POSYP KAMENIVEM OBALOVANÝM 2KG/M2
posyp obrusné vrstvy SMA 11S předobaleným kamenivem fr. 2/4, 1,5kg/m2</t>
  </si>
  <si>
    <t>IZOLACE BĚŽNÝCH KONSTRUKCÍ PROTI ZEMNÍ VLHKOSTI ASFALTOVÝMI PÁSY
Izolace rubu opěr natavovanými asfaltovými pásy. Pásy budou přetaženy 0,5 m na dříky křídel. V množství izolace nejsou zohledněny přesahy asfaltových pásů.</t>
  </si>
  <si>
    <t>O1:
5,6m*(11,0+2*0,5)=67.200 [A]
O2:
4,8m*(11,0+2*0,5)=57.600 [B]
Celkem: A+B=124.800 [C]</t>
  </si>
  <si>
    <t>711442</t>
  </si>
  <si>
    <t>IZOLACE MOSTOVEK CELOPLOŠNÁ ASFALTOVÝMI PÁSY S PEČETÍCÍ VRSTVOU
celoplošná izolace - pásy NAIP tl. 5 mm, včetně pečetící vrstvy, + přesah 1,0 m na přechodovou desku</t>
  </si>
  <si>
    <t>11,0m*(28,9m+1,0m+1,0m)=339.900 [A]</t>
  </si>
  <si>
    <t>711502</t>
  </si>
  <si>
    <t>OCHRANA IZOLACE NA POVRCHU ASFALTOVÝMI PÁSY
ochrana izolace pod římsami asf . pásem s hliníkovou vložkou + přesah 150 mm</t>
  </si>
  <si>
    <t>2*28,9m*(0,5m+0,15m)=37.570 [A]</t>
  </si>
  <si>
    <t>OCHRANA IZOLACE NA POVRCHU TEXTILIÍ
Ochrana izolace spodní stavby geotextilí min, 300g/m2.</t>
  </si>
  <si>
    <t>O1:
2*(28,100m2+27,280m2)+(2*3,1m*11,0m)*2,5m=281.260 [A]
O2:
2*(25,270m2+24,530m2)+(2*3,1m*11,0m)*2,5m=270.100 [B]
Celkem: A+B=551.360 [C]</t>
  </si>
  <si>
    <t>NÁTĚRY BETON KONSTR TYP S2 (OS-B)
ochranný nátěr boků a čel NK - ochranný nátěr typ S2 (dle TKP, kap. 31)</t>
  </si>
  <si>
    <t>Okraje konzol desky NK:
2*(0,15m+0,03m+0,10m)*26,0m=14.560 [A]
Koncové příčníky:
2*(18,500m2+11,0m*(0,15m+0,03m+0,1m))=43.160 [B]
Celkem: A+B=57.720 [C]</t>
  </si>
  <si>
    <t>78383</t>
  </si>
  <si>
    <t>NÁTĚRY BETON KONSTR TYP S4 (OS-C)
 nátěr obruby římsy (typ S4, dle TKP, kap. 31)</t>
  </si>
  <si>
    <t>Obruby říms:
2*(0,15m+0,15m)*45,0m=22.500 [A]</t>
  </si>
  <si>
    <t>POTRUBÍ DREN Z TRUB PLAST DN DO 150MM
za rubem opěr, drenážní tr. HDPE DN 150 vrcholový tlak SN8</t>
  </si>
  <si>
    <t>O1:
11,0=11.000 [A]
O2:
11,0=11.000 [B]
Celkem: A+B=22.000 [C]</t>
  </si>
  <si>
    <t>87634</t>
  </si>
  <si>
    <t>CHRÁNIČKY Z TRUB PLASTOVÝCH DN DO 200MM
prostup křídlem pro drenáž - trubka HDPE min. DN 180 s navařenou přírubou 400/400/5</t>
  </si>
  <si>
    <t>O1:
0,5=0.500 [A]
O2:
0,5=0.500 [B]
Celkem: A+B=1.000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</si>
  <si>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</si>
  <si>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87913</t>
  </si>
  <si>
    <t>POTRUBÍ ODPADNÍ MOSTNÍCH OBJEKTŮ Z PLAST TRUB  DN DO 150 MM
Ležatý svod odvodnění DN 150 z HDPE. Včetně zaúsění mostních odvodňovačů a trubiček a veškerých prvků zavěšení (nerez). Včetně čistícího kusu.
Pokračování drenážního potrubí rubu opěry na zpevnění kolem křídla (včetně kolene 90°).</t>
  </si>
  <si>
    <t>Ležatý svod odvodnění:
24,0=24.000 [A]
Vyvedení drenáže:
2*2,5=5.000 [B]
Celkem: A+B=29.000 [C]</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</si>
  <si>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</si>
  <si>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87914</t>
  </si>
  <si>
    <t>POTRUBÍ ODPADNÍ MOSTNÍCH OBJEKTŮ Z PLAST TRUB  DN DO 200 MM
Svislý svos odvodnění DN 200 z HDPE. Včetně kotvení do opěry O2.</t>
  </si>
  <si>
    <t>3,6m=3.600 [A]</t>
  </si>
  <si>
    <t>9117C1</t>
  </si>
  <si>
    <t>SVOD OCEL ZÁBRADEL ÚROVEŇ ZADRŽ H2 - DODÁVKA A MONTÁŽ
Zábradlení svodidlo min. H2, výška min. 1,1 m, výška svodnice min. 0,75 m. S výplní se sítí max. 20 mmx20 mm nebo průměr 20 mm.</t>
  </si>
  <si>
    <t>2*45,0m=90.000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</si>
  <si>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</si>
  <si>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SMĚROVÉ SLOUPKY Z PLAST HMOT - NÁSTAVCE NA SVODIDLA VČETNĚ ODRAZNÉHO PÁSKU
modré a bílá nástavce na mostě po 20 m, vč. odrazek a upevnění</t>
  </si>
  <si>
    <t>NIVELAČNÍ ZNAČKY KOVOVÉ
na spodní stavbě a v římsách</t>
  </si>
  <si>
    <t>Spodní stavba:
2*2=4.000 [A]
Římsy:
2*5=10.000 [B]
Celkem: A+B=14.000 [C]</t>
  </si>
  <si>
    <t>SLOUPKY A STOJKY DOPRAVNÍCH ZNAČEK Z OCEL TRUBEK DO PATKY - DODÁVKA A MONTÁŽ
sloupky pro tabulky s evidenčním číslem, pro každý směr 1 ks, vč. podjezdu v obou směrech</t>
  </si>
  <si>
    <t>Silniční most: 2=2.000 [A]
Podezd: 2=2.000 [B]
Celkem: A+B=4.000 [C]</t>
  </si>
  <si>
    <t>914A21</t>
  </si>
  <si>
    <t>EV ČÍSLO MOSTU OCEL S FÓLIÍ TŘ.1 DODÁVKA A MONTÁŽ
tabulky s evidenčním číslem, pro každý směr 1 ks, vč. podjezdu v obou směrech</t>
  </si>
  <si>
    <t>SILNIČNÍ A CHODNÍKOVÉ OBRUBY Z BETONOVÝCH OBRUBNÍKŮ ŠÍŘ 100MM
obrubník 100/250 v provedení do prostředí XF4 z betonu min. C30/37 XF4, včetně zabetonování do betonu C20/25n XF3 a spárování cem. maltou MC25 XF4</t>
  </si>
  <si>
    <t>O1:
u levé římsy: 0,5+1,5+3,1+0,5+9*1,8+0,75+3,0*1,8=27.950 [A]
u pravé římsy: 0,5+1,5+3,3+2*8,7*1,8+0,75+5,1*1,8=46.550 [B]
podél schodiště před opěrou: 3,9*1,8=7.020 [C]
O2:
u levé římsy: 0,85+1,5+2,4+0,5+1,9+3,4+2*8,1*1,8+0,75+5,7*1,8=50.370 [D]
u pravé římsy: 0,85+1,5+3,7+0,5+8,6*1,8+0,75+3,7*1,8=29.440 [E]
podél schodiště před opěrou: 4,5*1,8=8.100 [F]
Celkem: A+B+C+D+E+F=169.430 [G]</t>
  </si>
  <si>
    <t>SILNIČNÍ A CHODNÍKOVÉ OBRUBY Z BETONOVÝCH OBRUBNÍKŮ ŠÍŘ 150MM
silniční obrubník 150/250 v provedení do prostředí XF4 z betonu 35/45 XF4, včetně včetně zabetonování do betonu C20/25n XF3 a spárování cem. maltou MC25 XF4</t>
  </si>
  <si>
    <t>O1:
u levé římsy: 4,0=4.000 [A]
u pravé římsy: 4,0=4.000 [B]
O2:
u levé římsy: 4,0=4.000 [C]
u pravé římsy: 4,0=4.000 [D]
Celkem: A+B+C+D=16.000 [E]</t>
  </si>
  <si>
    <t>919112</t>
  </si>
  <si>
    <t>ŘEZÁNÍ ASFALTOVÉHO KRYTU VOZOVEK TL DO 100MM
řez vozovky pro zálivky</t>
  </si>
  <si>
    <t>Podél říms:
2*28,9+2*2*7,9=89.400 [A]
Podél MZ:
2*2*11,0+2*11,0=66.000 [B]
Celkem: A+B=155.400 [C]</t>
  </si>
  <si>
    <t>931326</t>
  </si>
  <si>
    <t>TĚSNĚNÍ DILATAČ SPAR ASF ZÁLIVKOU MODIFIK PRŮŘ DO 800MM2
zálivka za horka - podél říms, závěrů a odvodňovacích proužků, typu N2 dle ČSN EN 14188, včetně úpravy spár a přípravy povrchu podél obrubníků v obrusné vrstvě</t>
  </si>
  <si>
    <t>Podél říms:
2*2*28,9+2*2*7,9=147.200 [A]
Podél odvodňovacího proužku:
28,9=28.900 [B]
Podél MZ:
2*2*11,0+2*11,0=66.000 [C]
Celkem: A+B+C=242.100 [D]</t>
  </si>
  <si>
    <t>TĚSNĚNÍ DILATAČ SPAR PRYŽ PÁSKOU NEBO KRUH PROFILEM
pryžové předtěsnění zálivek v krytu vozovky podél říms</t>
  </si>
  <si>
    <t>2*28,9=57.800 [A]</t>
  </si>
  <si>
    <t>93152</t>
  </si>
  <si>
    <t>MOSTNÍ ZÁVĚRY POVRCHOVÉ POSUN DO 100MM
Povrchový dilatační závěr s jednoduchým těsněním spáry.</t>
  </si>
  <si>
    <t>O1:
11.6=11.600 [A]
O2:
11.6=11.600 [B]
Celkem: A+B=23.200 [C]</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</si>
  <si>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</si>
  <si>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ZATĚŽOVACÍ ZKOUŠKA MOSTU STATICKÁ 1. POLE DO 300M2</t>
  </si>
  <si>
    <t>936532</t>
  </si>
  <si>
    <t>MOSTNÍ ODVODŇOVACÍ SOUPRAVA 300/500
mostní odvodňovač z korozivzdorné oceli s lapačem splavenin a šikmým odpadem DN150,  uzamykatelná mříž, vč. PKO, technické specifikace viz TZ</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</si>
  <si>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</si>
  <si>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</si>
  <si>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
Odvodnění izolace z korozivzdorné oceli.</t>
  </si>
  <si>
    <t>Typická (šikmý odtok): 5=5.000 [A]
Atypická (osazená v příčníku O2): 1=1.000 [B]
Celkem: A+B=6.000 [C]</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</si>
  <si>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</si>
  <si>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SO 204</t>
  </si>
  <si>
    <t>Propustek pod železnicí ev. km 14,659  - Demolice</t>
  </si>
  <si>
    <t>POPLATKY ZA SKLÁDKU
Uložení zeminy na skládku. Předpoklad 2,0t/m3</t>
  </si>
  <si>
    <t>4,500m2*8,0*2=72.000 [A]</t>
  </si>
  <si>
    <t>POPLATKY ZA SKLÁDKU
Uložení betonových částí betonového propustku. Předpoklad 2,5 t/m3.</t>
  </si>
  <si>
    <t>Čela:
Římsa: 2*0,6m*0,4m*5,0m=2.400 [A]
Čelo: 2*0,8m*5,0m*3,0m=24.000 [B]
Celkem: 2*(A+B)=52.800 [F]
(A+B)*2,5=66.000 [C]
Trouba:
6,1m*1,3t/m=7.930 [D]
Celkem: c+d=73.930 [E]</t>
  </si>
  <si>
    <t>131738</t>
  </si>
  <si>
    <t>HLOUBENÍ JAM ZAPAŽ I NEPAŽ TŘ. I, ODVOZ DO 20KM
Výkopové práce spojené s demolicí propustku. Včetně dovozu na skládku.</t>
  </si>
  <si>
    <t>4,500m2*8,0=36.000 [A]</t>
  </si>
  <si>
    <t>ZÁSYP JAM A RÝH Z NAKUPOVANÝCH MATERIÁLŮ
Záspy jámy po demolici trubního propustku z SD fr. 0/32</t>
  </si>
  <si>
    <t>3,500*8,0=28.000 [A]</t>
  </si>
  <si>
    <t>BOURÁNÍ KONSTRUKCÍ ZE ŽELEZOBETONU
Bourání železobetonových čel propustků.</t>
  </si>
  <si>
    <t>Římsa: 2*0,6m*0,4m*5,0m=2.400 [A]
Čelo: 2*0,8m*5,0m*3,0m=24.000 [B]
Celkem: (A+B)=26.400 [C]</t>
  </si>
  <si>
    <t>966371</t>
  </si>
  <si>
    <t>BOURÁNÍ PROPUSTŮ Z TRUB DN DO 1000MM
Bourání propustku DN 1000.</t>
  </si>
  <si>
    <t>Délka: 6,1=6.100 [A]m</t>
  </si>
  <si>
    <t>SO 205</t>
  </si>
  <si>
    <t>Rámový propustek pod komunikací západ – km 0,10724</t>
  </si>
  <si>
    <t>POPLATKY ZA SKLÁDKU
Uložení přebytečného materiálu na skládku. Předpoklad 2,0 t/m3.
Přebytečný materiál z pol. 13173.</t>
  </si>
  <si>
    <t>Hloubení z pol.č. 13173:
2524,720=2 524.720 [A]
Zásypy z pol.č. 17411:
1880,837=1 880.837 [B]
Celkem: (A-B)*2,00=1 287.766 [C]</t>
  </si>
  <si>
    <t>VYKOPÁVKY ZE ZEMNÍKŮ A SKLÁDEK TŘ. I
Natěžení materiálu z meziedeponie pro zpětné použití pro zásypy.
Pol. 17411.</t>
  </si>
  <si>
    <t>1880,837=1 880.837 [A]</t>
  </si>
  <si>
    <t>VYKOPÁVKY ZE ZEMNÍKŮ A SKLÁDEK TŘ. I
Natěžení ornice z mezideponie.</t>
  </si>
  <si>
    <t>(10,50*9,50+(11,50+8,75)*1,00)*0,15=18.000 [A]</t>
  </si>
  <si>
    <t>13173</t>
  </si>
  <si>
    <t>HLOUBENÍ JAM ZAPAŽ I NEPAŽ TŘ. I
Otevřené stavební jámy.</t>
  </si>
  <si>
    <t>Čelo propustku:
11,10m2*(2,10+12,30+2,10)=183.150 [A]
Rámový propustek:
81,50m2*(2,10+3,00+2,10)=586.800 [B]
Monolitická vtoková šachta:
67,90m2*(3,10+5,10+3,10)=767.270 [C]
Odtok sdruženého objektu:
27,00m2*(2,70+9,50+2,70)=402.300 [D]
Sdružený objekt:
38,00m2*(2,80+9,80+2,80)=585.200 [E]
Celkem: A+B+C+D+E=2 524.720 [F]</t>
  </si>
  <si>
    <t>ULOŽENÍ SYPANINY DO NÁSYPŮ SE ZHUTNĚNÍM
Uložení upraveného materiálu z výkopů na mezideponiii pro další použití.
Pol. 17411.</t>
  </si>
  <si>
    <t>ZÁSYP JAM A RÝH ZEMINOU SE ZHUTNĚNÍM
Zásyp pod úrovní těsnící vrstvy, Zásyp objektu v km 0,280 89 - 0,315 05 (mimo silnici I/14 a cyklostezku).</t>
  </si>
  <si>
    <t>Hloubení z pol.č. 13173:
2524,720=2 524.720 [A]
Podkladní beton z pol.č. 451312:
35,643=35.643 [B]
Čelo propustku:
(1,50*0,60+0,50*2,93)*12,00=28.380 [C]
Rámový propustek:
2,70*3,03*32,5=265.883 [D]
Monolitická vtoková šachta:
9,50*4,75*3,63=163.804 [E]
Odtok sdruženého objektu:
1,70*1,70*9,50=27.455 [F]
Sdružený objekt:
8,50*3,75*3,85=122.719 [G]
Celkem: A-B-C-D-E-F-G=1 880.836 [H]</t>
  </si>
  <si>
    <t>ROZPROSTŘENÍ ORNICE VE SVAHU V TL DO 0,15M
Rozprostření ornice tl. 150 mm.</t>
  </si>
  <si>
    <t>(10,50*9,50+(11,50+8,75)*1,00)=120.000 [A]</t>
  </si>
  <si>
    <t>ZÁKLADY ZE ŽELEZOBETONU DO C30/37
Základy čela propustku. C30/37-XF3+XD2</t>
  </si>
  <si>
    <t>0,6*1,5*4,8=4.320 [A]</t>
  </si>
  <si>
    <t>ZÁKLADY ZE ŽELEZOBETONU DO C30/37
Základy monolitické vtokové šachty. Beton C30/37-XF3+XD2.</t>
  </si>
  <si>
    <t>4,75*9,50*0,50=22.563 [A]</t>
  </si>
  <si>
    <t>ZÁKLADY ZE ŽELEZOBETONU DO C30/37
Základy sdruženého objektu. Beton C30/37-XF3+XD2.</t>
  </si>
  <si>
    <t>VÝZTUŽ ZÁKLADŮ Z OCELI 10505, B500B
Výztuž základu čela propustku. Předpoklad 140 kg/m3.</t>
  </si>
  <si>
    <t>(0,60*1,50*12,00)*0,14=1.512 [A]</t>
  </si>
  <si>
    <t>VÝZTUŽ ZÁKLADŮ Z OCELI 10505, B500B
Výztuž základu monolitické vtokové šachty. Předpoklad 140 kg/m3.</t>
  </si>
  <si>
    <t>(4,75*9,50*0,50)*0,14=3.159 [A]</t>
  </si>
  <si>
    <t>VÝZTUŽ ZÁKLADŮ Z OCELI 10505, B500B
Výztuž základu sdruženého objektu. Předpoklad 160 kg/m3.</t>
  </si>
  <si>
    <t>(4,75*9,50*0,50)*0,16=3.610 [A]</t>
  </si>
  <si>
    <t>0,150m2*12,00=1.800 [A]</t>
  </si>
  <si>
    <t>0,150m2*12,00*0,16=0.288 [A]</t>
  </si>
  <si>
    <t>327325</t>
  </si>
  <si>
    <t>ZDI OPĚRNÉ, ZÁRUBNÍ, NÁBŘEŽNÍ ZE ŽELEZOVÉHO BETONU DO C30/37
Dřík čela propustku. Beton C30/37-XF3+XD2.</t>
  </si>
  <si>
    <t>2,93*0,50*12,00=17.580 [A]</t>
  </si>
  <si>
    <t>VÝZTUŽ ZDÍ OPĚRNÝCH, ZÁRUBNÍCH, NÁBŘEŽNÍCH Z OCELI 10505, B500B
Výztuž dříku čela propustku. Předpoklad 140 kg/m3.</t>
  </si>
  <si>
    <t>2,93*0,50*12,00*0,14=2.461 [A]</t>
  </si>
  <si>
    <t>386325</t>
  </si>
  <si>
    <t>KOMPLETNÍ KONSTRUKCE JÍMEK ZE ŽELEZOBETONU C30/37
Konstrukce monolitické vtokové šachty. Beton C30/37-XF3+XD2.</t>
  </si>
  <si>
    <t>(9,50*4,75-8,00*3,25)*3,13=59.861 [A]</t>
  </si>
  <si>
    <t>KOMPLETNÍ KONSTRUKCE JÍMEK ZE ŽELEZOBETONU C30/37
Konstrukce sdruženého objektu. Beton C30/37-XF3+XD2.</t>
  </si>
  <si>
    <t>(8,50*3,75-(5,10+1,00+1,00)*2,95)*3,35=36.616 [A]</t>
  </si>
  <si>
    <t>386365</t>
  </si>
  <si>
    <t>VÝZTUŽ KOMPLETNÍCH KONSTRUKCÍ JÍMEK Z OCELI 10505, B500B
Výztuž konstrukce monolitické vtokové šachty. Předpoklad 140 kg/m3.</t>
  </si>
  <si>
    <t>(9,50*4,75-8,00*3,25)*3,13*0,14=8.381 [A]</t>
  </si>
  <si>
    <t>VÝZTUŽ KOMPLETNÍCH KONSTRUKCÍ JÍMEK Z OCELI 10505, B500B
Výztuž konstrukce sdruženého objektu. Předpoklad 160 kg/m3.</t>
  </si>
  <si>
    <t>36.616*0.16=5.859 [A]</t>
  </si>
  <si>
    <t>389325</t>
  </si>
  <si>
    <t>MOSTNÍ RÁMOVÉ KONSTRUKCE ZE ŽELEZOBETONU C30/37
Konstrukce rámového propustku. Beton C30/37-XF3+XD2.</t>
  </si>
  <si>
    <t>Dolní rámová příčel:
0,33*2,70*32,50=28.958 [A]
Rámové stojky:
2*2,15*0,35*32,50=48.913 [B]
Horní rámová příčel:
0,34*2,70*32,50=29.835 [C]
Celkem: A+B+C=107.706 [D]</t>
  </si>
  <si>
    <t>MOSTNÍ RÁMOVÉ KONSTRUKCE ZE ŽELEZOBETONU C30/37
Konstrukce odtoku sdruženého objektu. Beton C30/37-XF3+XD2.</t>
  </si>
  <si>
    <t>Dolní rámová příčel:
0,31*1,70*9,50=5.007 [A]
Rámové stojky:
2*0,85*0,35*9,50=5.653 [B]
Horní rámová příčel:
0,36*1,70*9,50=5.814 [C]
Celkem: A+B+C=16.474 [D]</t>
  </si>
  <si>
    <t>389365</t>
  </si>
  <si>
    <t>VÝZTUŽ MOSTNÍ RÁMOVÉ KONSTRUKCE Z OCELI 10505, B500B
Betonářská výztuž rámového propustku. Předpoklad 180kg/m3.</t>
  </si>
  <si>
    <t>Dolní rámová příčel:
0,33*2,70*32,50=28.958 [A]
Rámové stojky:
2*2,15*0,35*32,50=48.913 [B]
Horní rámová příčel:
0,34*2,70*32,50=29.835 [C]
Celkem: (A+B+C)*0,18=19.387 [D]</t>
  </si>
  <si>
    <t>VÝZTUŽ MOSTNÍ RÁMOVÉ KONSTRUKCE Z OCELI 10505, B500B
Betonářská výztuž odtoku sdruženého objektu. Předpoklad 160kg/m3.</t>
  </si>
  <si>
    <t>Dolní rámová příčel:
0,31*1,70*9,50=5.007 [A]
Rámové stojky:
2*0,85*0,35*9,50=5.653 [B]
Horní rámová příčel:
0,36*1,70*9,50=5.814 [C]
Celkem: (A+B+C)*0,16=2.636 [D]</t>
  </si>
  <si>
    <t>PODKLADNÍ A VÝPLŇOVÉ VRSTVY Z PROSTÉHO BETONU C12/15
Podkladní beton pod základy. Beton C12/15-X0. Tloušťka 0,15 m.</t>
  </si>
  <si>
    <t>Čelo propustku:
1,80*12,30*0,15=3.321 [A]
Rámový propustek:
3,00*32,50*0,15=14.625 [B]
Monolitická vtoková šachta:
5,05*9,80*0,15=7.424 [C]
Odtok sdruženého objektu:
2,00*9,50*0,15=2.850 [D]
Sdružený objekt:
5,05*9,80*0,15=7.424 [E]
Celkem: A+B+C+D+E=35.644 [F]</t>
  </si>
  <si>
    <t>45131A</t>
  </si>
  <si>
    <t>PODKLADNÍ A VÝPLŇOVÉ VRSTVY Z PROSTÉHO BETONU C20/25
Betonové lože pod lomový kámen. Beton C20/25n. Tloušťka 200 mm.</t>
  </si>
  <si>
    <t>(8,00*3,25+11,50*8,75-9,50*4,75)*0,20=16.300 [A]</t>
  </si>
  <si>
    <t>45738</t>
  </si>
  <si>
    <t>VYROVNÁVACÍ A SPÁD ŽELEZOBETON VČET VÝZTUŽE
Ochrana izolace na horní rámové příčle betonovou deskou vyztuženou KARI sítí. Tloušťka 100 mm.</t>
  </si>
  <si>
    <t>(2,70*32,50+1,70*9,50)*0,10=10.390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</si>
  <si>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t>
  </si>
  <si>
    <t>46321</t>
  </si>
  <si>
    <t>ROVNANINA Z LOMOVÉHO KAMENE
Opevnění dna vodoteče před sdruženým objektem. Tloušťka 0,5 m. Kameny min. 150 kg/ks.</t>
  </si>
  <si>
    <t>1,50m2*4,00=6.000 [A]</t>
  </si>
  <si>
    <t>položka zahrnuje:
- dodávku a vyrovnání lomového kamene předepsané frakce do předepsaného tvaru včetně mimostaveništní a vnitrostaveništní dopravy
není-li v zadávací dokumentaci uvedeno jinak, jedná se o nakupovaný materiál</t>
  </si>
  <si>
    <t>DLAŽBY Z LOMOVÉHO KAMENE NA MC
Zpevnění dna a nátoku monolitické vtokové šachty z lomového kamene tl. 200 mm. Třída I.</t>
  </si>
  <si>
    <t>IZOLACE BĚŽNÝCH KONSTRUKCÍ PROTI ZEMNÍ VLHKOSTI ASFALTOVÝMI PÁSY
Izolace natavovanými asfaltovaými pásy. Izolace rámových stojek a dolní rámové příčle.</t>
  </si>
  <si>
    <t>Rámový propustek:
(2,90+2,70+2,90)*32,50=276.250 [A]
Monolitická vtoková šachta:
9,50*4,75+2*(9,50+4,75)*3,63=148.580 [B]
Odtok sdruženého objektu:
(1,55+1,70+1,55)*9,50=45.600 [C]
Celkem: A+B+C=470.430 [D]</t>
  </si>
  <si>
    <t>711412</t>
  </si>
  <si>
    <t>IZOLACE MOSTOVEK CELOPLOŠNÁ ASFALTOVÝMI PÁSY
Celoplošná izolace horní rámové příčle - pásy NAIP tl. 5 mm, včetně pečetící vrstvy, + přesah 0,5 m na opěry.</t>
  </si>
  <si>
    <t>Rámový propustek:
(0,50+2,70+0,50)*32,50=120.250 [A]
Odtok sdruženého objektu:
(0,50+1,70+0,50)*9,50=25.650 [B]
Celkem: A+B=145.900 [C]</t>
  </si>
  <si>
    <t>OCHRANA IZOLACE NA POVRCHU TEXTILIÍ
Ochrana izolace spodní stavby geotextilí min, 600g/m2.</t>
  </si>
  <si>
    <t>112,4*(2,7+2*2,95)=966.640 [A]</t>
  </si>
  <si>
    <t>891171</t>
  </si>
  <si>
    <t>ŠOUPÁTKA DN DO 1000MM
Deskové šoupě DN 1000 ve sdruženém objektu</t>
  </si>
  <si>
    <t>ŠOUPÁTKA DN DO 1000MM
Deskové škrtící šoupě DN 1000 ve sdruženém objektu</t>
  </si>
  <si>
    <t>899121</t>
  </si>
  <si>
    <t>MŘÍŽE OCELOVÉ SAMOSTATNÉ
Hrubé česle na vtoku sdruženého objektu</t>
  </si>
  <si>
    <t>Položka zahrnuje dodávku a osazení předepsané mříže včetně rámu</t>
  </si>
  <si>
    <t>89915</t>
  </si>
  <si>
    <t>STUPADLA (A POD)
Litinová stupadla pro přístup k regulačnímu stavítku.</t>
  </si>
  <si>
    <t>12=12.000 [A]</t>
  </si>
  <si>
    <t>ZÁBRADLÍ MOSTNÍ S VODOR MADLY - DODÁVKA A MONTÁŽ
mostní zábrdalími s vodorovnými madly, výšky 1,10 m. Kotveno přes ptaní desky do římsy.</t>
  </si>
  <si>
    <t>12,00+2*(8,75+4,00)+2*(8,10+3,40)=60.500 [A]</t>
  </si>
  <si>
    <t>93261</t>
  </si>
  <si>
    <t>POCHOZÍ ROŠT Z KOMPOZITU - PŘEKRYTÍ ZRCADLA MOSTU
Pochozí rošť sdruženého objektu k regulačnímu stavítku a celé přelivné hraně.</t>
  </si>
  <si>
    <t>7.8*3.05=23.790 [A]</t>
  </si>
  <si>
    <t>položka zahrnuje:
- dodání a uložení předepsané konstrukce z předepsaného materiálu včetně vnitrostaveništní a mimostaveništní dopravy
- veškeré potřebné pomocné práce
- veškerý pomocný a upevňovací materiál</t>
  </si>
  <si>
    <t>PŘÍKOPOVÉ ŽLABY Z BETON TVÁRNIC ŠÍŘ DO 600MM DO BETONU TL 100MM
Žlab odvodnění u čela propustku, včeně zaústění do příkopu.</t>
  </si>
  <si>
    <t>12,00+2,00=14.000 [A]</t>
  </si>
  <si>
    <t>SO 206</t>
  </si>
  <si>
    <t>Rámový propustek pod komunikací III/32118</t>
  </si>
  <si>
    <t>Vozovka:
9,8*20,0*(0,06+0,06+0,09)=41.160 [A]
Celkem: A*2,4=98.784 [D]</t>
  </si>
  <si>
    <t xml:space="preserve">10,5m*1,1t/m=11.550 [A]
</t>
  </si>
  <si>
    <t>Pol. 13173:
18,000m2*46,0m+11,000m2*53,0m+33,000m2*25,0m=2 236.000 [A]
Pol. 17411:
15,500m2*46,0m+11,000m2*53,0m+25,000m2*25,0m=1 921.000 [B]
Pol. 11332: 221.676=221.676 [C]
(A-B+C)*2.0=1 073.352 [D]</t>
  </si>
  <si>
    <t>ODSTRANĚNÍ PODKLADŮ ZPEVNĚNÝCH PLOCH Z KAMENIVA NESTMELENÉHO
Odstranění ŠD vrstev vozovky a aktivní zóny.
Hodnota 0,37 uvažuje sklon zemní pláně.</t>
  </si>
  <si>
    <t>9,8*20,0*(0.37+0.5)*1.3=221.676 [A]</t>
  </si>
  <si>
    <t>FRÉZOVÁNÍ ZPEVNĚNÝCH PLOCH ASFALTOVÝCH
Frézování vrstev vozovky z asfaltového betonu. Nepředpokládá se přítomnost PAU.
Hlavní komunikace: realizace po roce 2003 - nepředpokládá se přítomnost PAU -&gt; ZAS-T3.
Na základě výše uvedených skutečností je předpokládáno přeřazení na základě zkoušek do ZAS-T1 a ZAS-T2.</t>
  </si>
  <si>
    <t>Vozovka:
9,8*20,0*(0,06+0,06+0,09)=41.160 [A]</t>
  </si>
  <si>
    <t>15,500m2*46,0m+11,000m2*53,0m+25,000m2*25,0m=1 921.000 [A]</t>
  </si>
  <si>
    <t>(1260,000m2+189,000m2)*0,15m=217.350 [A]</t>
  </si>
  <si>
    <t>HLOUBENÍ JAM ZAPAŽ I NEPAŽ TŘ. I
Provedení stavební jámy pro propustek.</t>
  </si>
  <si>
    <t>18,000m2*46,0m+11,000m2*53,0m+33,000m2*25,0m=2 236.000 [A]</t>
  </si>
  <si>
    <t>ULOŽENÍ SYPANINY DO NÁSYPŮ Z NAKUPOVANÝCH MATERIÁLŮ
Aktivní zóna - ŠD 0/63 tl. 0,5 m.
Bude čerpáno dle skutečnosti.</t>
  </si>
  <si>
    <t>9,8*20,0*0.5=98.000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</si>
  <si>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</si>
  <si>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PLÁNĚ SE ZHUTNĚNÍM V HORNINĚ TŘ. I
Na min. požadavané Edef,2.</t>
  </si>
  <si>
    <t>20*9.8*1.3=254.800 [A]</t>
  </si>
  <si>
    <t>189,000m2=189.000 [A]</t>
  </si>
  <si>
    <t>ROZPROSTŘENÍ ORNICE V ROVINĚ V TL DO 0,15M
Rozprostření ornice tl. 150 mm.</t>
  </si>
  <si>
    <t>1260m2=1 260.000 [A]</t>
  </si>
  <si>
    <t>22694</t>
  </si>
  <si>
    <t>ZÁPOROVÉ PAŽENÍ Z KOVU DOČASNÉ
Zápory. Předpoklad HEB 160. Dl. 8,0 m, po 1,0 m.</t>
  </si>
  <si>
    <t>Zápory:
42,6kg/m/1000*8,0m*14=4.771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</si>
  <si>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</si>
  <si>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</si>
  <si>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
Pažiny záporového pažení.</t>
  </si>
  <si>
    <t>4,0m*15,0=60.000 [A]</t>
  </si>
  <si>
    <t>26115</t>
  </si>
  <si>
    <t>VRTY PRO KOTVENÍ, INJEKTÁŽ A MIKROPILOTY NA POVRCHU TŘ. I D DO 300MM</t>
  </si>
  <si>
    <t>8.00*14=112.000 [A]</t>
  </si>
  <si>
    <t>položka zahrnuje:
přemístění, montáž a demontáž vrtných souprav
svislou dopravu zeminy z vrtu
vodorovnou dopravu zeminy bez uložení na skládku
případně nutné pažení dočasné (včetně odpažení) i trvalé</t>
  </si>
  <si>
    <t>ZÁKLADY ZE ŽELEZOBETONU DO C30/37
Základy čela propustku. C30/37-XF3</t>
  </si>
  <si>
    <t>VÝZTUŽ ZÁKLADŮ Z OCELI 10505, B500B
Výztuž základů čel propustku. Předpoklad 125 kg/m3.</t>
  </si>
  <si>
    <t>0,6*1,5*4,8*0,125=0.540 [A]</t>
  </si>
  <si>
    <t>0,180m2*4,8=0.864 [A]</t>
  </si>
  <si>
    <t>0,180m2*4,8*0,16=0.138 [A]</t>
  </si>
  <si>
    <t>KOMPLETNÍ KONSTRUKCE JÍMEK ZE ŽELEZOBETONU C30/37
Kompletní konstrukce sdruženého objetku.</t>
  </si>
  <si>
    <t>10,0*3,0*4,43-9,0*2,0*3,6+0,7*0,5*3,0=69.150 [A]</t>
  </si>
  <si>
    <t>VÝZTUŽ KOMPLETNÍCH KONSTRUKCÍ JÍMEK Z OCELI 10505, B500B
Betonářská výztuž sdruženého objektu. Předpoklad 175 kg/m3.</t>
  </si>
  <si>
    <t>(10,0*3,0*4,43-9,0*2,0*3,6+0,7*0,5*3,0)*0,175=12.101 [A]</t>
  </si>
  <si>
    <t>MOSTNÍ RÁMOVÉ KONSTRUKCE ZE ŽELEZOBETONU C30/37
Konstrukce rámového propustku. Beton C30/37-XF4, XD3. Včetně těsnění a výplně vodotěsných dilatačních spar.</t>
  </si>
  <si>
    <t>Dolní rámová příčel:
0,3*2,7*112,4=91.044 [A]
Rámové stojky:
2*2,3*0,3*112,4=155.112 [B]
Horní rámová příčel:
0,325*2,7*112,4=98.631 [C]
Dříky čel propustku:
0,5*(2*1,05*2,9)=3.045 [D]
Celkem: A+B+C+D=347.832 [E]</t>
  </si>
  <si>
    <t xml:space="preserve">Dolní rámová příčel:
0,3*2,7*112,4=91.044 [A]
Rámové stojky:
2*2,3*0,3*112,4=155.112 [B]
Horní rámová příčel:
0,325*2,7*112,4=98.631 [C]
Dříky čel propustku:
0,5*(2*1,05*2,9)=3.045 [D]
Celkem: (A+B+C+D)*0,18=62.610 [E]
</t>
  </si>
  <si>
    <t>PODKLADNÍ A VÝPLŇOVÉ VRSTVY Z PROSTÉHO BETONU C12/15
Podkladní beton pod dolní rámovou příčlí, základy čel výplň za základy. Beton C12/15-X0. Tloušťka 0,15 m.</t>
  </si>
  <si>
    <t>Propustek:
0,15*3,0*(112,4)=50.580 [A]
Čela:
2*0,15*1,8*(1,05)=0.567 [B]
výplň za základy:
2*0,800*4,8=7.680 [C]
Celkem: A+B+C=58.827 [D]</t>
  </si>
  <si>
    <t>3,5*4,0*1,8*0,2=5.040 [A]</t>
  </si>
  <si>
    <t>112,4*2,7=303.480 [A]</t>
  </si>
  <si>
    <t>46251</t>
  </si>
  <si>
    <t>ZÁHOZ Z LOMOVÉHO KAMENE
Zához lomového kamene u DC45-. ŠD 63/125.</t>
  </si>
  <si>
    <t>19,500m2*0,5m=9.750 [A]</t>
  </si>
  <si>
    <t>položka zahrnuje:
- dodávku a zához lomového kamene předepsané frakce včetně mimostaveništní a vnitrostaveništní dopravy
není-li v zadávací dokumentaci uvedeno jinak, jedná se o nakupovaný materiál</t>
  </si>
  <si>
    <t>DLAŽBY Z LOMOVÉHO KAMENE NA MC
Odláždění šikmého čela propustku. Tl. 0,2 m. řída jakosti I.</t>
  </si>
  <si>
    <t>VOZOVKOVÉ VRSTVY ZE ŠTĚRKODRTI
Vozovkové vrstvy vozovky z ŠDa 0/32</t>
  </si>
  <si>
    <t>Silnice:
(0,20+0,15)*(9,8*20,0)*1.2=82.320 [A]
Hospodářský sjezd:
0,2*(44,000)=8.800 [B]
Celkem: A+B=91.120 [C]</t>
  </si>
  <si>
    <t>INFILTRAČNÍ POSTŘIK Z EMULZE DO 1,0KG/M2
Infiltrační postřik (PI-EK) z kationaktivní modifikované asfaltové emulze, množství 0,6 kg/m2 zbytkového pojiva po vyštěpení dle ČSN 73 6129.
Plocha odměřena digitálně z koordinační situace.
Koeficient zohledňuje přesahy konstrukčních vrstev.</t>
  </si>
  <si>
    <t>Silnice:
(9,8*20,0)*1.2=235.200 [A]
Hospodářský sjezd:
(44,000)=44.000 [B]
Celkem: A+B=279.200 [C]</t>
  </si>
  <si>
    <t>SPOJOVACÍ POSTŘIK Z MODIFIK EMULZE DO 0,5KG/M2
Spojovací postřik (PS-EK) z kationaktivní modifikované asfaltové emulze, množství 0,30 kg/m2 a 0,50 kg/m2.</t>
  </si>
  <si>
    <t>Silnice:
(9,8*20,0)*1.01+(9.8*20.0)*1.03=399.840 [A]
Hospodářský sjezd:
(44,000)=44.000 [B]
Celkem: A+B=443.840 [C]</t>
  </si>
  <si>
    <t>ASFALTOVÝ BETON PRO OBRUSNÉ VRSTVY MODIFIK ACO 11+, 11S
Onbrusná vrstva z ACO 11+ mod. Tl. 60 mm.</t>
  </si>
  <si>
    <t>Silnice:
0,06*(9,8*20,0)*1.01=11.878 [A]</t>
  </si>
  <si>
    <t>ASFALTOVÝ BETON PRO LOŽNÍ VRSTVY MODIFIK ACL 16+, 16S
Ložní vrstva vozovky silnice  tl. 60 mm ACL 16+ a podkladní vrstva cyklostezky tl. 70 mm, ACL 16S.</t>
  </si>
  <si>
    <t>Silnice:
0,06*(9,8*20,0)*1.03=12.113 [A]
Hospodářský sjezd:
0,07*(44,000)=3.080 [B]
Celkem: A+B=15.193 [C]</t>
  </si>
  <si>
    <t>574E88</t>
  </si>
  <si>
    <t>ASFALTOVÝ BETON PRO PODKLADNÍ VRSTVY ACP 22+, 22S TL. 90MM
Podkladní vrstva vozovky silnice z ACP 22+. Tloušťka 90 mm.</t>
  </si>
  <si>
    <t>Silnice:
(9,8*20,0)*1.06=207.760 [A]</t>
  </si>
  <si>
    <t>574J54</t>
  </si>
  <si>
    <t>ASFALTOVÝ KOBEREC MASTIXOVÝ MODIFIK SMA 11+, 11S TL. 40MM
Obrusná  vrstva vozovky silnice I/14 a cyklostezky, SMA 11S  tl. 40 mm.</t>
  </si>
  <si>
    <t>Hospodářský sjezd:
(44,000)=44.000 [B]</t>
  </si>
  <si>
    <t>IZOLACE MOSTOVEK CELOPLOŠNÁ ASFALTOVÝMI PÁSY
Izolace natavovanými asfaltovaými pásy. Izolace horní rámové příčle.</t>
  </si>
  <si>
    <t>Obruby říms:
(0,15m+0,15m)*(4,8)m=1.440 [A]</t>
  </si>
  <si>
    <t>87457</t>
  </si>
  <si>
    <t>POTRUBÍ Z TRUB PLASTOVÝCH ODPADNÍCH DN DO 500MM
Odpadní potrubí z horské vpusti do rámového propustku DN500. Včetně zaústění do propustku.</t>
  </si>
  <si>
    <t>7,5=7.500 [A]</t>
  </si>
  <si>
    <t>891158</t>
  </si>
  <si>
    <t>ŠOUPÁTKA DN DO 600MM
Regulační stavítko a škrtícím otvoru DN 600.</t>
  </si>
  <si>
    <t>VPUSŤ KANALIZAČNÍ HORSKÁ KOMPLETNÍ Z BETON DÍLCŮ</t>
  </si>
  <si>
    <t>4,8=4.800 [A]</t>
  </si>
  <si>
    <t>ZÁBRADLÍ MOSTNÍ S VODOR MADLY - DODÁVKA A MONTÁŽ
Kompizitní zábradlí na přístupové lávce na objekt.</t>
  </si>
  <si>
    <t>10,0+10,0+3,0=23.000 [A]</t>
  </si>
  <si>
    <t>9113A3</t>
  </si>
  <si>
    <t>SVODIDLO OCEL SILNIČ JEDNOSTR, ÚROVEŇ ZADRŽ N1, N2 - DEMONTÁŽ S PŘESUNEM
Odstranění silničního svodidla včetně sloupků.
Položka včetně odvozu a uložení na skládku (bez ohledu na vzdálenost) a skládkovného.</t>
  </si>
  <si>
    <t>40m=40.000 [A]</t>
  </si>
  <si>
    <t>918358</t>
  </si>
  <si>
    <t>PROPUSTY Z TRUB DN 600MM
Zatrubnění příkopu včetně zaústění do rámového propustku.</t>
  </si>
  <si>
    <t>91911A</t>
  </si>
  <si>
    <t>ŘEZÁNÍ ASFALTOVÉHO KRYTU VOZOVEK TL DO 20MM
Řězání obrusných vrstev na rozhraní s navazujícími úseky komunikací.</t>
  </si>
  <si>
    <t>11,0+2*9,6=30.200 [A]</t>
  </si>
  <si>
    <t>931316</t>
  </si>
  <si>
    <t>TĚSNĚNÍ DILATAČ SPAR ASF ZÁLIVKOU PRŮŘ DO 800MM2
Těsnění řezaných spar na rozhraní s navazujícími úseky komunikací.</t>
  </si>
  <si>
    <t>BOURÁNÍ PROPUSTŮ Z TRUB DN DO 600MM
Bourání propustku DN 600. Včetně odláždění čel. Dlažby čel budou využity k dalšímu použití.</t>
  </si>
  <si>
    <t>Délka: 10,5=10.500 [A]m</t>
  </si>
  <si>
    <t>98817</t>
  </si>
  <si>
    <t>DEMOLICE DROBNÝCH STAVEB S PODÍLEM KONSTR DO 10% KOVOVÝCH
Rozebrání armovaného svahu. Včetně roztřídění materiálu.
Položka včetně odvozu a uložení na skládku (bez ohledu na vzdálenost) a skládkovného.</t>
  </si>
  <si>
    <t xml:space="preserve">M3OP      </t>
  </si>
  <si>
    <t>1,5*1,5*40,0=90.000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</si>
  <si>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</si>
  <si>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SO 207</t>
  </si>
  <si>
    <t>Rámový propustek přes Lokotský potok</t>
  </si>
  <si>
    <t>Pol. 13173:
42,950m2*11,7m=502.515 [A]
Pol. 17411:
Pod úrovní těsnící vrstvy
1,850*11,7=21.645 [B]
Rub zdi:
(0,500+2,300+3,500)*11,7=73.710 [C]
B+C=95.355 [D]
Celkem: (A-D)*2,0=814.320 [E]</t>
  </si>
  <si>
    <t>Pod úrovní těsnící vrstvy
1,850*11,7=21.645 [A]
Rub zdi:
(0,500+2,300+3,500)*11,7=73.710 [B]
Celkem: A+B=95.355 [C]</t>
  </si>
  <si>
    <t>HLOUBENÍ JAM ZAPAŽ I NEPAŽ TŘ. I
Provdení stavební jámy pro propustek.</t>
  </si>
  <si>
    <t>42,950m2*11,7m=502.515 [A]</t>
  </si>
  <si>
    <t>ZÁSYP JAM A RÝH ZEMINOU SE ZHUTNĚNÍM
Zásyp pod úrovní těsnící vrstvy, zásyp v otvorech propustků.</t>
  </si>
  <si>
    <t>ZÁSYP JAM A RÝH Z NAKUPOVANÝCH MATERIÁLŮ
Zásyp za opěrnou zdí dle ČSN 73 6244. Ukládáno po vrstvách max. 300mm.</t>
  </si>
  <si>
    <t>(5,200+6,900)*11,7=141.570 [A]</t>
  </si>
  <si>
    <t>OBSYP POTRUBÍ A OBJEKTŮ Z NAKUPOVANÝCH MATERIÁLŮ
Obsyp drenážní trubky  ŠDA 8/16.</t>
  </si>
  <si>
    <t>11,7*0,3*0,3=1.053 [A]</t>
  </si>
  <si>
    <t>POLŠTÁŘE POD ZÁKLADY Z KAMENIVA DRCENÉHO
Základy pod gabiony ze štěrku frakce 32/63.</t>
  </si>
  <si>
    <t>2*1,5*2,0*0,5=3.000 [A]</t>
  </si>
  <si>
    <t>272314</t>
  </si>
  <si>
    <t>ZÁKLADY Z PROSTÉHO BETONU DO C25/30
betonový práh C25/30-XF3, vč. bednění, ošetření pracovních spár.</t>
  </si>
  <si>
    <t>2*0,5*1,0*7,5=7.500 [A]</t>
  </si>
  <si>
    <t>2,5*11,7=29.250 [A]</t>
  </si>
  <si>
    <t>2*0,250m2*7,2=3.600 [A]</t>
  </si>
  <si>
    <t>2*0,250m2*7,2*0,16=0.576 [A]</t>
  </si>
  <si>
    <t>3332C9</t>
  </si>
  <si>
    <t>MOSTNÍ OPĚRY A KŘÍDLA Z GABIONŮ ČÁSTEČNĚ ROVNANÝCH, DRÁT O4,0MM, POVRCHOVÁ ÚPRAVA Zn + Al + PA6
Gabionová křídla za koncem říms. Gabiony s ručně skládanou výpln.</t>
  </si>
  <si>
    <t>2*(0,5*0,5+1,0*1,0)*2,0=5.000 [A]</t>
  </si>
  <si>
    <t>- položka zahrnuje dodávku a osazení drátěných košů s výplní lomovým kamenem.
- gabionové matrace se vykazují v pol.č.2722**.</t>
  </si>
  <si>
    <t>MOSTNÍ RÁMOVÉ KONSTRUKCE ZE ŽELEZOBETONU C30/37
Konstrukce rámového propustku. Beton C30/37-XF4, XD3.</t>
  </si>
  <si>
    <t>Dolní rámová příčel:
0,3*7,2*9,7=20.952 [A]
Rámové stojky:
3*2,6*0,3*9,7=22.698 [B]
Náběhy v rozích:
6*0,5*0,15*0,15*9,7=0.655 [C]
Horní rámová příčel:
0,37*7,2*9,7=20.952 [D]
Celkem: A+B+C+D=65.257 [E]</t>
  </si>
  <si>
    <t>Dolní rámová příčel:
0,3*7,2*9,7=20.952 [A]
Rámové stojky:
3*2,6*0,3*9,7=22.698 [B]
Náběhy v rozích:
6*0,5*0,15*0,15*9,7=0.655 [C]
Horní rámová příčel:
0,37*7,2*9,7=20.952 [D]
Celkem: (A+B+C+D)*0,18=11.746 [E]</t>
  </si>
  <si>
    <t>0,3m*1,5m*11,7m=5.265 [A]</t>
  </si>
  <si>
    <t>PODKLADNÍ A VÝPLŇOVÉ VRSTVY Z PROSTÉHO BETONU C12/15
Podkladní beton pod dolní rámovou příčlí. Beton C12/15-X0. Tloušťka 0,15 m.</t>
  </si>
  <si>
    <t>0,15*10,0+7,8=9.300 [A]</t>
  </si>
  <si>
    <t>2,0*0,2*11,7=4.680 [A]</t>
  </si>
  <si>
    <t>PODKLADNÍ A VÝPLŇOVÉ VRSTVY Z KAMENIVA TĚŽENÉHO
Ochranná vrstva z ŠP těsnící folie (pol. 28999). Tloušťka 200 mm.</t>
  </si>
  <si>
    <t xml:space="preserve">3,0m*(97+8+109)*0,2=128.400 [A]
</t>
  </si>
  <si>
    <t>ROVNANINA Z LOMOVÉHO KAMENE
Opevnění dna vodoteče ve druhéma třetím otvoru. Tloušťka 0,5 m. Kameny min. 150 kg/ks.</t>
  </si>
  <si>
    <t>(2+2)*0,5*11,7=23.400 [A]</t>
  </si>
  <si>
    <t>DLAŽBY Z LOMOVÉHO KAMENE NA MC
Obklad dna v prvním otvoru z lomového kamene tl. 200 mm. Třída I.</t>
  </si>
  <si>
    <t>VOZOVKOVÉ VRSTVY ZE ŠTĚRKODRTI
Vozovkové vrstvy vozovky V2 z ŠDa</t>
  </si>
  <si>
    <t>(0,2+0,15)*57,500=20.125 [A]</t>
  </si>
  <si>
    <t>56336</t>
  </si>
  <si>
    <t>VOZOVKOVÉ VRSTVY ZE ŠTĚRKODRTI TL. DO 300MM
Štěrkodrť ŠDa tl. 300 mm jako konstrukce vozovky.</t>
  </si>
  <si>
    <t>4,0*10,2=40.800 [A]</t>
  </si>
  <si>
    <t>INFILTRAČNÍ POSTŘIK Z EMULZE DO 1,0KG/M2
Infiltrační postřik (PI-C) z kationaktivní modifikované asfaltové emulze, množství 1,0 kg/m2 zbytkového pojiva po vyštěpení dle ČSN 73 6129.
Plocha odměřena digitálně z koordinační situace.
Koeficient zohledňuje přesahy konstrukčních vrstev.</t>
  </si>
  <si>
    <t>Vozovka V2:
57,500=57.500 [A]</t>
  </si>
  <si>
    <t>SPOJOVACÍ POSTŘIK Z MODIFIK EMULZE DO 0,5KG/M2
Spojovací postřik (PS-EK) z kationaktivní modifikované asfaltové emulze, množství 0,30 kg/m2</t>
  </si>
  <si>
    <t>Vozovka V1:
9,0*7,2=64.800 [A]
Vozovka V2:
2*57,500=115.000 [B]
Celkem: A+B=179.800 [C]</t>
  </si>
  <si>
    <t>574A34</t>
  </si>
  <si>
    <t>ASFALTOVÝ BETON PRO OBRUSNÉ VRSTVY ACO 11+, 11S TL. 40MM
Obrusná a ložní vrstva vozovky propustku (skladba V1), ACO11+  tl. 40 mm.</t>
  </si>
  <si>
    <t>2*7,2*9,0=129.600 [A]</t>
  </si>
  <si>
    <t>ASFALTOVÝ BETON PRO OBRUSNÉ VRSTVY MODIFIK ACO 11+, 11S
Onbrusná vrstva vozovky V2 z ACO 11+ mod. Tl. 60 mm.</t>
  </si>
  <si>
    <t>0,06*57,500=3.450 [A]</t>
  </si>
  <si>
    <t>574D56</t>
  </si>
  <si>
    <t>ASFALTOVÝ BETON PRO LOŽNÍ VRSTVY MODIFIK ACL 16+, 16S TL. 60MM
Ložní vrstva vozovky V2 z ACL 16+ mod. Tl. 60 mm.</t>
  </si>
  <si>
    <t>57,500=57.500 [A]</t>
  </si>
  <si>
    <t>ASFALTOVÝ BETON PRO PODKLADNÍ VRSTVY ACP 22+, 22S TL. 90MM
Podkladní vrstva vozovky V2 z ACP 22+. Tloušťka 90 mm.</t>
  </si>
  <si>
    <t>IZOLACE MOSTOVEK CELOPLOŠNÁ ASFALTOVÝMI PÁSY S PEČETÍCÍ VRSTVOU
celoplošná izolace - pásy NAIP tl. 5 mm, včetně pečetící vrstvy, + přesah 1,0 m na opěry</t>
  </si>
  <si>
    <t>10,0m*(7,2m+1,0m+1,0m)=92.000 [A]</t>
  </si>
  <si>
    <t>2*(0,35+0,15)m*(7,2m)=7.200 [A]</t>
  </si>
  <si>
    <t>2*3,0*11,7=70.200 [A]</t>
  </si>
  <si>
    <t>Obruby říms:
(0,15m+0,15m)*2*7,2m=4.320 [A]</t>
  </si>
  <si>
    <t>POTRUBÍ DREN Z TRUB PLAST DN DO 150MM
Drenáž DN 150 za rubem opěry.</t>
  </si>
  <si>
    <t>11,7=11.700 [A]</t>
  </si>
  <si>
    <t>2*7,2=14.400 [A]</t>
  </si>
  <si>
    <t>SO 208</t>
  </si>
  <si>
    <t>Rámový propustek pod silnicí I/14</t>
  </si>
  <si>
    <t>POPLATKY ZA SKLÁDKU
Asfaltová souvrství - předpoklad 2400 kg/m3.
Položka bude čerpána na základě skutečnosti se souhlasem TDS.
Zhotovitel zohlední v ceně možnost využití materiálu v rámci stavby.
Budou provedeny zkoušky PAU - nepředpokladá se přítomnost PAU. Bude čerpáno dle skutečnosti.</t>
  </si>
  <si>
    <t>Cyklostezka:
3,0*20,0*(0,04+0,07)*2.4=15.840 [A]</t>
  </si>
  <si>
    <t>Pol. 13173:
25,500m2*(33,36+16,675+23,48)m=1 874.633 [A]
Pol. 17411:
Pod úrovní těsnící vrstvy
2*40,0*0,65=52.000 [B]
Zásyp objektu:
(33,36+16,675+23,48)*16,500=1 212.998 [C]
B+C=1 264.998 [D]
Pol. 11332: 271.25=271.250 [E]
(A-D+E)*2.0=1 761.770 [F]</t>
  </si>
  <si>
    <t>POPLATKY ZA SKLÁDKU
Stmelené podkladní a ochranné vrstvy komunikace apod. předpoklad 2300 kg/m3.
Položka bude čerpána na základě skutečnosti se souhlasem TDS.</t>
  </si>
  <si>
    <t>15,5*20,0*(0.12)*1.20*2.3=102.672 [A]</t>
  </si>
  <si>
    <t>PAU</t>
  </si>
  <si>
    <t>POPLATKY ZA SKLÁDKU
Asfaltová souvrství - předpoklad 2400 kg/m3.
Položka bude čerpána na základě skutečnosti se souhlasem TDS.
Zhotovitel zohlední v ceně možnost využití materiálu v rámci stavby.
Budou provedeny zkoušky PAU - předpoklad přítomnosti. Bude čerpáno dle skutečnosti.
Předpokládaná přítomnost penetračního makadamu.</t>
  </si>
  <si>
    <t>Vozovka I/14:
15,5*20,0*(0,04+0,08+0,08+0.05)*2.4=186.000 [A]</t>
  </si>
  <si>
    <t>POMOC PRÁCE ZŘÍZ NEBO ZAJIŠŤ OCHRANU INŽENÝRSKÝCH SÍTÍ
Zajištění sloupů VO během výstaby.</t>
  </si>
  <si>
    <t>OSTATNÍ POŽADAVKY - VYPRACOVÁNÍ MOSTNÍHO LISTU
Vypracování evdenčního listu propustku.</t>
  </si>
  <si>
    <t>ODSTRANĚNÍ PODKLADŮ ZPEVNĚNÝCH PLOCH Z KAMENIVA NESTMELENÉHO
Odstranění ŠD vrstev vozovky a aktivní zóny.
Hodnota 1,25 uvažuje sklon zemní pláně a přesahy.
Doprava bez ohledu na vzdálenost.</t>
  </si>
  <si>
    <t>15,5*20,0*(0.2+0.5)*1.25=271.250 [A]</t>
  </si>
  <si>
    <t>ODSTRANĚNÍ PODKLADU ZPEVNĚNÝCH PLOCH S CEMENT POJIVEM
Odstranění SC vrstev vozovky.
Hodnota 1,20 uvažuje sklon zemní pláně a přesahy.
Doprava bez ohledu na vzdálenost.</t>
  </si>
  <si>
    <t>15,5*20,0*(0.12)*1.20=44.640 [A]</t>
  </si>
  <si>
    <t>FRÉZOVÁNÍ ZPEVNĚNÝCH PLOCH ASFALTOVÝCH
Frézování vrstev vozovky z asfaltového betonu.
Předpokládá se přítomnost PAU - ZAS-T4 - penetrační makadam na hlavní komunikaci.
Doprava bez ohledu na vzdálenost.
Cyklostezka: realizace po roce 2003 - nepředpokládá se přítomnost PAU -&gt; ZAS-T3. Na základě uvedených skutečností je předpokládáno přeřazení na základě zkoušek do ZAS-T1 a ZAS-T2.</t>
  </si>
  <si>
    <t>Vozovka I/14:
15,5*20,0*(0,04+0,08+0,08+0.05)=77.500 [A]
Cyklostezka:
3,0*20,0*(0,04+0,07)=6.600 [B]
Celkem: A+B=84.100 [C]</t>
  </si>
  <si>
    <t>Pod úrovní těsnící vrstvy
2*40,0*0,65=52.000 [A]
Zásyp objektu:
(33,36+16,675+23,48)*16,500=1 212.998 [B]
Celkem: A+B=1 264.998 [C]</t>
  </si>
  <si>
    <t>400,000m2*0,15m=60.000 [A]</t>
  </si>
  <si>
    <t>25,500m2*(33,36+16,675+23,48)m=1 874.633 [A]</t>
  </si>
  <si>
    <t>15,5*20,0*0.5*1.25=193.750 [A]</t>
  </si>
  <si>
    <t>ZÁSYP JAM A RÝH Z NAKUPOVANÝCH MATERIÁLŮ
Zásyp za opěrnou zdí dle ČSN 73 6244. Ukládáno po vrstvách max. 300mm. Zásyp v místě pod silnicí I/14 a cyklostezkou.</t>
  </si>
  <si>
    <t>(13,500)*40,0=540.000 [A]</t>
  </si>
  <si>
    <t>15,5*20,0*1.25=387.500 [A]</t>
  </si>
  <si>
    <t>400,000m2=400.000 [A]</t>
  </si>
  <si>
    <t>2*0,3*0,3*(33,36+16,675+23,48)=13.233 [A]</t>
  </si>
  <si>
    <t>Zápory:
42,6kg/m/1000*8,0m*15=5.112 [A]</t>
  </si>
  <si>
    <t>8.00*15=120.000 [A]</t>
  </si>
  <si>
    <t>ZÁKLADY ZE ŽELEZOBETONU DO C30/37
Základy čel propustků. C30/37-XF3</t>
  </si>
  <si>
    <t>0,6*1,5*(13,06+4,8)=16.074 [A]</t>
  </si>
  <si>
    <t>0,6*1,5*(13,06+4,8)*0,125=2.009 [A]</t>
  </si>
  <si>
    <t>2*1,6*(33,36+16,675+23,48)=235.248 [A]</t>
  </si>
  <si>
    <t>0,180m2*(13,06+1,94)+0,150m2*4,8=3.420 [A]</t>
  </si>
  <si>
    <t>(0,180m2*(13,06+1,94)+0,150m2*4,8)*0,16=0.547 [A]</t>
  </si>
  <si>
    <t>Dolní rámová příčel:
0,3*2,7*(33,36+16,675+23,48)=59.547 [A]
Rámové stojky:
2*2,3*0,3*(33,36+16,675+23,48)=101.451 [B]
Horní rámová příčel:
0,325*2,7*(33,36+16,675+23,48)=64.509 [C]
Dříky čel propustku:
0,5*(2*3,6*5,0+0,65*3,06+2*1,05*2,9)=22.040 [D]
Celkem: A+B+C+D=247.547 [E]</t>
  </si>
  <si>
    <t>Dolní rámová příčel:
0,3*2,7*(33,36+16,675+23,48)=59.547 [A]
Rámové stojky:
2*2,3*0,3*(33,36+16,675+23,48)=101.451 [B]
Horní rámová příčel:
0,325*2,7*(33,36+16,675+23,48)=64.509 [C]
Dříky čel propustku:
0,5*(2*3,6*5,0+0,65*3,06+2*1,05*2,9)=22.040 [D]
Celkem: (A+B+C+D)*0,18=44.558 [E]</t>
  </si>
  <si>
    <t>2*0,3m*1,0m*(33,36+16,675+23,48)=44.109 [A]</t>
  </si>
  <si>
    <t>Propustek:
0,15*3,6*(33,36+16,675+23,48)=39.698 [A]
Čela:
2*0,15*1,8*(1,05+5,0)=3.267 [B]
výplň za základy:
0,800*(3,06+4,8)=6.288 [C]
Celkem: A+B+C=49.253 [D]</t>
  </si>
  <si>
    <t>2*1,6*(33,36+16,675+23,48)*0,2=47.050 [A]</t>
  </si>
  <si>
    <t>(33,36+16,675+23,48)*2,7=198.491 [A]</t>
  </si>
  <si>
    <t>56210</t>
  </si>
  <si>
    <t>VOZOVKOVÉ VRSTVY Z MATERIÁLŮ STABIL CEMENTEM
Vrstva vozovky SC C8/10. Vozovka silnice I/14.</t>
  </si>
  <si>
    <t>Silnice I/14:
0,13*(15,5*20,0)*1.1=44.330 [A]</t>
  </si>
  <si>
    <t>Silnice I/14:
0,25*(15,5*20,0)*1.25=96.875 [A]
Cyklostezka:
0,2*(3,0*20,0)*1.25=15.000 [B]
Celkem: A+B=111.875 [C]</t>
  </si>
  <si>
    <t>Silnice I/14:
(15,5*20,0)*1.1=341.000 [A]
Cyklostezka:
(3,0*20,0)*1.1=66.000 [B]
Celkem: A+B=407.000 [C]</t>
  </si>
  <si>
    <t>Silnice I/14:
15,5*20,0*1.01+15.20*1.03=328.756 [A]
Cyklostezka:
3,0*20,0*1.01=60.600 [B]
Celkem: A+B=389.356 [C]</t>
  </si>
  <si>
    <t>ASFALTOVÝ BETON PRO LOŽNÍ VRSTVY MODIFIK ACL 16+, 16S
Ložní vrstva vozovky silnice I/14 tl. 80 mm a podkladní vrstva cyklostezky tl. 70 mm, ACL 16S.</t>
  </si>
  <si>
    <t>Silnice I/14:
0,08*15,5*20,0*1.03=25.544 [A]
Cyklostezka:
0,07*3,0*20,0*1.03=4.326 [B]
Celkem: A+B=29.870 [C]</t>
  </si>
  <si>
    <t>574E78</t>
  </si>
  <si>
    <t>ASFALTOVÝ BETON PRO PODKLADNÍ VRSTVY ACP 22+, 22S TL. 80MM
Podkladní vrstva vozovky silnice I/14 z ACP 22S. Tloušťka 80 mm.</t>
  </si>
  <si>
    <t>310*1.06=328.600 [A]</t>
  </si>
  <si>
    <t>Silnice I/14:
(15,5*20,0)*1.01=313.100 [A]
Cyklostezka:
(3,0*20,0)=60.000 [B]
Celkem: A+B=373.100 [C]</t>
  </si>
  <si>
    <t>POSYP KAMENIVEM OBALOVANÝM 2KG/M2
posyp obrusné vrstvy SMA 11S silnice I/14 předobaleným kamenivem fr. 2/4, 1,5kg/m2</t>
  </si>
  <si>
    <t>Silnice I/14:
(15,5*20,0)=310.000 [A]</t>
  </si>
  <si>
    <t>(33,36+16,675+23,48)*(2,7+2*2,95)=632.229 [A]</t>
  </si>
  <si>
    <t>Obruby říms:
(0,15m+0,15m)*(13,06+1,94+4,8)m=5.940 [A]</t>
  </si>
  <si>
    <t>(33,36+16,675+23,48)*2=147.030 [A]</t>
  </si>
  <si>
    <t>9112B1</t>
  </si>
  <si>
    <t>ZÁBRADLÍ MOSTNÍ SE SVISLOU VÝPLNÍ - DODÁVKA A MONTÁŽ
Mostní zábradlí na římse propoutku na odtokové straně. Zábradlí se svislou výplní  výšky min. 1,1 m. Kotvení do římsy přes patní desky.</t>
  </si>
  <si>
    <t>13,1=13.100 [A]</t>
  </si>
  <si>
    <t>SVODIDLO OCEL SILNIČ JEDNOSTR, ÚROVEŇ ZADRŽ H1 -DODÁVKA A MONTÁŽ
Ocelové silniční svodidlo u odtkového čela objektu.</t>
  </si>
  <si>
    <t>40=40.000 [A]</t>
  </si>
  <si>
    <t>položka zahrnuje štítek s evidenčním číslem mostu, sloupek dopravní značky včetně osazení a nutných zemních prací a zabetonování</t>
  </si>
  <si>
    <t>914911</t>
  </si>
  <si>
    <t>SLOUPKY A STOJKY DOPRAVNÍCH ZNAČEK Z OCEL TRUBEK SE ZABETONOVÁNÍM - DODÁVKA A MONTÁŽ
Kompletní provedení včetně betonového lože.</t>
  </si>
  <si>
    <t>2*15,5+2*3,0=37.000 [A]</t>
  </si>
  <si>
    <t>14,0+2,0+6,5*1,8=27.700 [A]</t>
  </si>
  <si>
    <t>SO 251</t>
  </si>
  <si>
    <t>Zárubní zdi podél komunikace SO 101</t>
  </si>
  <si>
    <t>Svah:
(305,000+178,000+193,000+303,000)*0,53=518.870 [A]
Základy:
(63,0+33,0+36,0+63,0)*3,900=760.500 [B]
Odvodňovací šachty:
1,0*1,3=1.300 [C]
Celkem: (A+B+C)*2=2 561.340 [D]</t>
  </si>
  <si>
    <t>Svah:
(305,000+178,000+193,000+303,000)*0,53=518.870 [A]
Základy:
(63,0+33,0+36,0+63,0)*3,900=760.500 [B]
Odvodňovací šachty:
1,0*1,3=1.300 [C]
Celkem: A+B+C=1 280.670 [D]</t>
  </si>
  <si>
    <t>PŘEDRCENÍ VÝKOPKU TŘ. II
Úprava vytěženého matriálu.
Pol. 13183</t>
  </si>
  <si>
    <t>HLOUBENÍ JAM ZAPAŽ I NEPAŽ TŘ II
Dotěžení svahu v tl. 0,53 m, výkopy pro základy zdi, výkop pro odvodňovací šachty.</t>
  </si>
  <si>
    <t>ULOŽENÍ SYPANINY DO NÁSYPŮ SE ZHUTNĚNÍM
Uložení upraveného materiálu z výkopů na mezideponiii pro další použití.
Pol. 13183</t>
  </si>
  <si>
    <t>OBSYP POTRUBÍ A OBJEKTŮ Z NAKUPOVANÝCH MATERIÁLŮ
Obsyp drenžní trubky stěrkodrtí fr. 8/16</t>
  </si>
  <si>
    <t>(63,0+33,0+36,0+63,0)*(0,3*0,3)=17.550 [A]</t>
  </si>
  <si>
    <t>OBSYP POTRUBÍ A OBJEKTŮ Z NAKUPOVANÝCH MATERIÁLŮ
Pro zásyp základu je použita vhodná nebo podmínečně vhodná, případně upravená nevhodná zemina, dle ČSN 72 6133. Hutnění je navrženo po vrstvách maximální tloušťky 300 mm na index ulehlosti ID = 0,75-0,80, nebo na PS = 95 %, dle použité zeminy, viz. TKP kapitola 4 tabulka 3.</t>
  </si>
  <si>
    <t>2,500*(63,0+33,0+36,0+63,0)=487.500 [A]</t>
  </si>
  <si>
    <t>212635</t>
  </si>
  <si>
    <t>TRATIVODY KOMPL Z TRUB Z PLAST HM DN DO 150MM, RÝHA TŘ I
Odvedední vody z drenáže do trativodu SO 101. Potrubí po 10,0 m.
tr. HDPE DN 150 bez perforace, vrcholový tlak SN8, vč. výkopu, podkladního lože a obsypu</t>
  </si>
  <si>
    <t>3,2m*(7+4+4+7)=70.400 [A]</t>
  </si>
  <si>
    <t>DRENÁŽNÍ VRSTVY Z GEOMATRACE
Odvodnění rubu zdi pomocí geomkompizitů. Svislá žebra, cca 30% celkové plochy.</t>
  </si>
  <si>
    <t>(305,000+178,000+193,000+303,000)*0,30=293.700 [A]</t>
  </si>
  <si>
    <t>SEPARAČNÍ GEOTEXTILIE
Geotextilie separující obysp drenážního potrubí.</t>
  </si>
  <si>
    <t>(63,0+33,0+36,0+63,0)*1,0=195.000 [A]</t>
  </si>
  <si>
    <t>26123</t>
  </si>
  <si>
    <t>VRTY PRO KOTVENÍ, INJEKTÁŽ A MIKROPILOTY NA POVRCHU TŘ. II D DO 150MM
Vrty po kotvy opěrných zdí průměr 140 mm. Vzdélenost vrtů v podélném směru 1,0 m.</t>
  </si>
  <si>
    <t>(2,5+3,5+4,5+4,5 délky vrtů)*((63,0+33,0+36,0+63,0)/1,0)=2 925.000 [A]</t>
  </si>
  <si>
    <t>ZÁKLADY ZE ŽELEZOBETONU DO C30/37
Základy opěrných zdí. Beton C30/37-XD1, XF2</t>
  </si>
  <si>
    <t>1,55*0,85*(63,0+33,0+36,0+63,0)=256.913 [A]</t>
  </si>
  <si>
    <t>VÝZTUŽ ZÁKLADŮ Z OCELI 10505, B500B
Výztuž základů. Předpoklad 150 kg/m3.</t>
  </si>
  <si>
    <t>1,55*0,85*(63,0+33,0+36,0+63,0)*0,15=38.537 [A]</t>
  </si>
  <si>
    <t>281451</t>
  </si>
  <si>
    <t>INJEKTOVÁNÍ NÍZKOTLAKÉ Z CEMENTOVÉ MALTY NA POVRCHU
Inketáž zemních hřebů cementovou zálivkou.</t>
  </si>
  <si>
    <t>0,14*0,14*3,14*0,25*(2,5+3,5+4,5+4,5 délky vrtů)*((63,0+33,0+36,0+63,0)/1,0)=45.004 [A]</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</si>
  <si>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</si>
  <si>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289324</t>
  </si>
  <si>
    <t>STŘÍKANÝ ŽELEZOBETON DO C25/30
Stříkaný beton. Beton C25/30 - XD1, XF2. Tloušťka 150 mm. Včetně vložení kotvení lícových prefabrikátů.</t>
  </si>
  <si>
    <t>(305,000+178,000+193,000+303,000)*0,15=146.850 [A]</t>
  </si>
  <si>
    <t>289366</t>
  </si>
  <si>
    <t>VÝZTUŽ STŘÍKANÉHO BETONU Z KARI SITÍ
Výztuž stříkaného betonu z KARI sítí průměr 8mm, s oky 100/100 mm. Předpoklad 7,9 kg/m2.</t>
  </si>
  <si>
    <t>(305,000+178,000+193,000+303,000)*0,0079=7.734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</si>
  <si>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</si>
  <si>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28991</t>
  </si>
  <si>
    <t>ZEMNÍ HŘEBY
Hřebíky průměr 22 mm. Kotva hřebíku ve dříku je navrhnuta z betonářské výztuže.</t>
  </si>
  <si>
    <t>položka zahrnuje dodávku a zaražení hřebů předepsaných v zadávací dokumentaci</t>
  </si>
  <si>
    <t>0,100*(63,0+33,0+36,0+63,0)=19.500 [A]</t>
  </si>
  <si>
    <t>0,100*(63,0+33,0+36,0+63,0)*0,16=3.120 [A]</t>
  </si>
  <si>
    <t>327125</t>
  </si>
  <si>
    <t>ZDI OPĚR, ZÁRUB, NÁBŘEŽ Z DÍLCŮ ŽELEZOBETON DO C30/37
Lícní prefabrikáty jsou navrženy o skladebních rozměrech 1,50×1,50 mm. Na okrajích a při změně výšky zdi jsou navrženy atypické kusy. Do líce prefabrikátu je vytvořen při betonáži otisk matrice.
Beton C30/37 - XD3, XF4. Tloušťka 150 mm.</t>
  </si>
  <si>
    <t>PODKLADNÍ A VÝPLŇOVÉ VRSTVY Z PROSTÉHO BETONU C12/15
Podlkadní beton pod základem. Beton C12/15-X0. Tloušťka 150 mm.</t>
  </si>
  <si>
    <t>1,6*0,15*(63,0+33,0+36,0+63,0)=46.800 [A]</t>
  </si>
  <si>
    <t>PODKLADNÍ A VÝPLŇOVÉ VRSTVY Z PROSTÉHO BETONU C25/30
Monolitická část lícového opevnění C25/30 - XD1, XF2</t>
  </si>
  <si>
    <t>(305,000+178,000+193,000+303,000)*0,23=225.170 [A]</t>
  </si>
  <si>
    <t>POTRUBÍ Z TRUB PLAST ODPAD DN DO 600MM
Potrubí od odvodňovacích šachet zaústěné do horských vpusí SO 101.</t>
  </si>
  <si>
    <t>2*1,6=3.200 [A]</t>
  </si>
  <si>
    <t>POTRUBÍ DREN Z TRUB PLAST DN DO 150MM
za rubem zdi, drenážní tr. HDPE DN 150 vrcholový tlak SN8, drenážní potrubí vložené pod geokompozitem</t>
  </si>
  <si>
    <t>Drenáž za rubem naa základem:
63,0+33,0+36,0+63,0=195.000 [A]
Drenáž pod kompozitem:
60*6,0m=360.000 [B]
Celkem: A+B=555.000 [C]</t>
  </si>
  <si>
    <t>ŠACHTY KANAL ZE ŽELEZOBET VČET VÝZT NA POTRUBÍ DN DO 600MM
Odvodňovací šachta za rubem zdí pro odvedení vody z odvoŇovacích žlabů SO 201.
Vnitřní rozměry šachty 700 x 700 mm, 7,0 m. Odtok DN 600.
Šachta bude vybacena litinovými stupadly pro možnost revize.</t>
  </si>
  <si>
    <t>9111C1</t>
  </si>
  <si>
    <t>ZÁBRADLÍ SILNIČNÍ LANKOVÉ - DODÁVKA A MONTÁŽ
Zábradlí lankové, kotvené do římsy přes patní desku. Zábradlí, veškeré prvky a kotvení bude realizováno v souladu s VL 4 507.04 a 507.05.</t>
  </si>
  <si>
    <t>(63,0+33,0+36,0+63,0+2*3)=201.000 [A]</t>
  </si>
  <si>
    <t>položka zahrnuje:
- dodání zábradlí bez ohledu na materiál sloupků (ocel, kompozit) včetně předepsané povrchové úpravy
- osazení sloupků zaberaněním nebo osazením do betonových bloků bez ohledu na jejich materiál (včetně betonových bloků a nutných zemních prací)
- případné bednění ( trubku) betonové patky v gabionové zdi</t>
  </si>
  <si>
    <t>SO 252.1</t>
  </si>
  <si>
    <t>Zárubní zdi podél Lokotského potoka</t>
  </si>
  <si>
    <t>Podkladní vrstva ACP 22+ tl. 90mm:
0,09*0,5*(275)=12.375 [A]
Ložní vrstva ACL 16+, tl. 60 mm:
0,06*(0,5+0,21)*(275)=11.715 [B]
Obrusná vrstva ACO 11+, tl. 60 mm:
0,06*(0,5+0,21+0,21)*(275)=15.180 [C]
Položka 113763: 276*0.012*0.025=0.083 [D]
Celkem: A+B+C+D=39.353 [E]
E*2.4=94.447 [F]</t>
  </si>
  <si>
    <t>Čela:
2*0,6m*2,5m*2,5m*2,5=7.500 [A]
Trouba:
10,5m*1,1t/m=11.550 [B]
Celkem: A+B=19.050 [C]</t>
  </si>
  <si>
    <t>POPLATKY ZA SKLÁDKU
Uložení přebytečného materiálu na skládku. Předpoklad 2,0 t/m3.
Přebytečný materiál z pol. 13173 a 13273.</t>
  </si>
  <si>
    <t>Pol. 131373:
20,500m2*(97+8+109)=4 387.000 [A]
Pol. 13273:
1,3m*8,0m*(97+8+109)=2 225.600 [B]
Pol. 17411:
Líc zdi:
1,650*(97+8+109)=353.100 [C]
Rub zdi:
7,800*(97+8+109)=1 669.200 [D]
C+D=2 022.300 [E]
Celkem: (A+B-E)*2,0=9 180.600 [F]</t>
  </si>
  <si>
    <t>FRÉZOVÁNÍ ZPEVNĚNÝCH PLOCH ASFALTOVÝCH
Frézování vrteev vozovky z asfaltového betonu. Fréza šířky 0,5 (podkladní vstva), s přesahy 210 mm.
Nepředpokládá se přítomnost PAU.
Hlavní komunikace: realizace po roce 2003 - nepředpokládá se přítomnost PAU -&gt; ZAS-T3.
Na základě výše uvedených skutečností je předpokládáno přeřazení na základě zkoušek do ZAS-T1 a ZAS-T2.</t>
  </si>
  <si>
    <t>Podkladní vrstva ACP 22+ tl. 90mm:
0,09*0,5*(275)=12.375 [A]
Ložní vrstva ACL 16+, tl. 60 mm:
0,06*(0,5+0,21)*(275)=11.715 [B]
Obrusná vrstva ACO 11+, tl. 60 mm:
0,06*(0,5+0,21+0,21)*(275)=15.180 [C]
Celkem: A+B+C=39.270 [D]</t>
  </si>
  <si>
    <t>FRÉZOVÁNÍ DRÁŽKY PRŮŘEZU DO 300MM2 V ASFALTOVÉ VOZOVCE
Řezání asfaltových krytů podél obrubníků a přídlažby. Drážka min. 25x12 mm dle
VL 2 212.05 08.07 (navrhováno 25x12 mm).</t>
  </si>
  <si>
    <t>50+118+108=276.000 [A]</t>
  </si>
  <si>
    <t>VYKOPÁVKY ZE ZEMNÍKŮ A SKLÁDEK TŘ. I
Vytěžení materiálu a doprava z mezideponie pro použití na stavbě.
Pol. 17411.</t>
  </si>
  <si>
    <t>Líc zdi:
1,650*(97+8+109)=353.100 [A]
Rub zdi:
7,800*(97+8+109)=1 669.200 [B]
Celkem: A+B=2 022.300 [C]</t>
  </si>
  <si>
    <t>920,000m2*0,15m=138.000 [A]</t>
  </si>
  <si>
    <t>HLOUBENÍ JAM ZAPAŽ I NEPAŽ TŘ. I
Provdení stavební jámy pro opěrné zdi.
Ztížení rozebráním armovaných svahů apod.</t>
  </si>
  <si>
    <t>20,500m2*(97+8+109)=4 387.000 [A]</t>
  </si>
  <si>
    <t>HLOUBENÍ RÝH ŠÍŘ DO 2M PAŽ I NEPAŽ TŘ. I
Provedení výkopu mezi pažícími stěnami pro uložení přeložek inženýrských sítí (SO 414, SO 415, SO 439).
Ztížení rozebráním armovaných svahů apod.</t>
  </si>
  <si>
    <t>1,3m*8,0m*(97+8+109)=2 225.600 [A]</t>
  </si>
  <si>
    <t>Líc zdi:
1,650*(97+8+109)=353.100 [A]
Rub zdi:
7,800*(97+8+109)=1 669.200 [B]
Celkem: A+B=2 022.300 [C]</t>
  </si>
  <si>
    <t>ZÁSYP JAM A RÝH ZEMINOU SE ZHUTNĚNÍM
Zásyp základů za rubem a před lícem zdi.</t>
  </si>
  <si>
    <t>9,200*(97+8+109)=1 968.800 [A]</t>
  </si>
  <si>
    <t>(97+8+109m)*0,3*0,3=19.260 [A]</t>
  </si>
  <si>
    <t>920,000m2=920.000 [A]</t>
  </si>
  <si>
    <t>ZÁPOROVÉ PAŽENÍ Z KOVU DOČASNÉ
Zápory, předpoklad HEB 300 a HEB 160. dl. 8,00 m, po 1,00 m.</t>
  </si>
  <si>
    <t>HEB 300:    117kg/m/1000*8,0m*215=201.240 [A]
HEB 160:     42,6kg/m/1000*8,0m*215=73.272 [B]
Celkem: A+B=274.512 [C]</t>
  </si>
  <si>
    <t>2*5,0m*(97+8+109)=2 140.000 [A]</t>
  </si>
  <si>
    <t>8.00*215=1 720.000 [A]
2*8.00*215=3 440.000 [B]
Celkem: A+B=5 160.000 [C]</t>
  </si>
  <si>
    <t>ZÁKLADY ZE ŽELEZOBETONU DO C30/37
Základy opěr. C30/37-XF3</t>
  </si>
  <si>
    <t>2,6*0,65*(96,81+10,84)=181.929 [A]</t>
  </si>
  <si>
    <t>VÝZTUŽ ZÁKLADŮ Z OCELI 10505, B500B
Výztuž základů opěr. Předpoklad 125 kg/m3.</t>
  </si>
  <si>
    <t>2,6*0,65*(96,81+10,84)*0,125=22.741 [A]</t>
  </si>
  <si>
    <t>3,0m*(97+8+109)=642.000 [A]</t>
  </si>
  <si>
    <t>0,250m2*(96,81+10,84)=26.913 [A]</t>
  </si>
  <si>
    <t>0,250m2*(96,81+10,84)*0,16=4.306 [A]</t>
  </si>
  <si>
    <t>ZDI OPĚRNÉ, ZÁRUBNÍ, NÁBŘEŽNÍ ZE ŽELEZOVÉHO BETONU DO C30/37
Dřík opěrné zdi ze ŽB C 30/37 XF4, XD3.  
Položka je vč. izolace 1xNP a 2xNA betonových konstrukcí.</t>
  </si>
  <si>
    <t>(334,500+348,500)m2*0,5m=341.500 [A]</t>
  </si>
  <si>
    <t>VÝZTUŽ ZDÍ OPĚRNÝCH, ZÁRUBNÍCH, NÁBŘEŽNÍCH Z OCELI 10505, B500B
Výzutž dříků opěrných zdí. Předpoklad 125 kg/m2.</t>
  </si>
  <si>
    <t>(334,500+348,500)m2*0,5m*0,125=42.688 [A]</t>
  </si>
  <si>
    <t>0,3m*1,6m*(97+8+109)m=102.720 [A]</t>
  </si>
  <si>
    <t>PODKLADNÍ A VÝPLŇOVÉ VRSTVY Z PROSTÉHO BETONU C12/15
Podkladní beton pod základy. Beton C12/15-X0, tl. 150 mm.</t>
  </si>
  <si>
    <t>2,9*0,15*(97+8+109)=93.090 [A]</t>
  </si>
  <si>
    <t>PODKLADNÍ A VÝPLŇOVÉ VRSTVY Z KAMENIVA TĚŽENÉHO
Ochranná vrstva z ŠP těsnící folie (pol. 28999). Tloušťka 300 mm.</t>
  </si>
  <si>
    <t>2,5m*11,7*0,3=8.775 [A]</t>
  </si>
  <si>
    <t>0,5*(275)=137.500 [A]</t>
  </si>
  <si>
    <t>SPOJOVACÍ POSTŘIK Z MODIFIK EMULZE DO 0,5KG/M2
Spojovací postřik (PS-CP) z kationaktivní modifikované asfaltové emulze, množství 0,30 kg/m2</t>
  </si>
  <si>
    <t>Na podkladní vrstvě:
(0,5+0,21)*(275)=195.250 [A]
Na ložní vrstvě:
(0,5+0,21+0,21)*(275)=253.000 [B]
Celkem: A+B=448.250 [C]</t>
  </si>
  <si>
    <t>0,06*(0,5+0,21+0,21)*(275)=15.180 [A]</t>
  </si>
  <si>
    <t>ASFALTOVÝ BETON PRO LOŽNÍ VRSTVY MODIFIK ACL 16+, 16S TL. 60MM
Ložní vrstva z ACL 16+ mod. Tl. 60 mm.</t>
  </si>
  <si>
    <t>(0,5+0,21)*(275)=195.250 [A]</t>
  </si>
  <si>
    <t>ASFALTOVÝ BETON PRO PODKLADNÍ VRSTVY ACP 22+, 22S TL. 90MM
Podkladní vrstva z ACP 22+. Tloušťka 90 mm.</t>
  </si>
  <si>
    <t>IZOLACE BĚŽNÝCH KONSTRUKCÍ PROTI ZEMNÍ VLHKOSTI ASFALTOVÝMI PÁSY
izolace spáry na rubu dle VL4 208.01 asf.pás 0.3 + 0.5 m</t>
  </si>
  <si>
    <t>32*(0,5+0,3)*5,61=143.616 [A]</t>
  </si>
  <si>
    <t>OCHRANA IZOLACE NA POVRCHU TEXTILIÍ
Ochrana izolace spodní stavby geotextilí min, 500g/m2.</t>
  </si>
  <si>
    <t>(5,61+2,3)*(96,81+10,84)=851.512 [A]</t>
  </si>
  <si>
    <t>Obruby říms:
(0,15+0,15)*(96,81+10,84)=32.295 [A]</t>
  </si>
  <si>
    <t>97+8+109m=214.000 [A]</t>
  </si>
  <si>
    <t>96,81+10,84=107.650 [A]</t>
  </si>
  <si>
    <t>110m=110.000 [A]</t>
  </si>
  <si>
    <t>SILNIČNÍ A CHODNÍKOVÉ OBRUBY Z BETONOVÝCH OBRUBNÍKŮ ŠÍŘ 150MM</t>
  </si>
  <si>
    <t>TĚSNĚNÍ DILATAČ SPAR ASF ZÁLIVKOU MODIFIK PRŮŘ DO 300MM2
Výplň spár pro proříznutí dle položky 113763 modifikovanou asfaltovou zálivkou typu N2 dle ČSN EN 14 188-1 a dle VL 2 212.05 08.07 .</t>
  </si>
  <si>
    <t>TĚSNĚNÍ DILATAČ SPAR PRYŽ PÁSKOU NEBO KRUH PROFILEM
Předtěsnění spar dle VL 2 212.05 08.07 po proříznutí dle položky 113763.</t>
  </si>
  <si>
    <t>(96,81+10,84)=107.650 [A]</t>
  </si>
  <si>
    <t>BOURÁNÍ KONSTRUKCÍ ZE ŽELEZOBETONU
Bourání čel propustku.</t>
  </si>
  <si>
    <t>2*0,6m*2,5m*2,5m=7.500 [A]</t>
  </si>
  <si>
    <t>BOURÁNÍ PROPUSTŮ Z TRUB DN DO 600MM
Bourání propustku DN 600.</t>
  </si>
  <si>
    <t>1,5*1,5*(80,0+78,0)=355.500 [A]</t>
  </si>
  <si>
    <t>SO 252.2</t>
  </si>
  <si>
    <t>Pol. 131373:
25,500m2*(60+42)=2 601.000 [A]
Pol. 17411:
Líc zdi:
5,095*(60+42)=519.690 [B]
Rub zdi:
5,600*(60+42)=571.200 [C]
B+C=1 090.890 [D]
Celkem: (A-D)*2,0=3 020.220 [E]</t>
  </si>
  <si>
    <t>Líc zdi:
5,095*(60+42)=519.690 [A]
Rub zdi:
5,600*(60+42)=571.200 [B]
Celkem: A+B=1 090.890 [C]</t>
  </si>
  <si>
    <t>377,400m2*0,15m=56.610 [A]</t>
  </si>
  <si>
    <t>HLOUBENÍ JAM ZAPAŽ I NEPAŽ TŘ. I
Provdení stavební jámy pro opěrné zdi.</t>
  </si>
  <si>
    <t>25,500m2*(60+42)=2 601.000 [A]</t>
  </si>
  <si>
    <t>ZÁSYP JAM A RÝH ZEMINOU SE ZHUTNĚNÍM
Zásyp před lícem zdi a zásyp základu za ruem zdi materiálem z výkopů.</t>
  </si>
  <si>
    <t>5,500m2*(60+42)=561.000 [A]</t>
  </si>
  <si>
    <t>(60+42m)*0,3*0,3=9.180 [A]</t>
  </si>
  <si>
    <t>377,400m2=377.400 [A]</t>
  </si>
  <si>
    <t>ZÁKLADY ZE ŽELEZOBETONU DO C25/30
Základy opěr. C25/30-XF3</t>
  </si>
  <si>
    <t>2,6*0,65*(60+42)=172.380 [A]</t>
  </si>
  <si>
    <t>2,6*0,65*(60+42)*0,125=21.548 [A]</t>
  </si>
  <si>
    <t>3,6m*(60+42)=367.200 [A]</t>
  </si>
  <si>
    <t>0,330m2*(60+42)=33.660 [A]</t>
  </si>
  <si>
    <t>0,330m2*(60+42)*0,16=5.386 [A]</t>
  </si>
  <si>
    <t>327221</t>
  </si>
  <si>
    <t>OBKLAD ZDÍ OPĚRNÝCH, ZÁRUBNÍCH, NÁBŘEŽNÍCH KVÁDROVÝ A ŘÁDKOVÝ
Obklad líce dříku opěrné zdi včetně spárování a kotvení do dříku. Tl. obkladu min. 250 mm.</t>
  </si>
  <si>
    <t>(110,00m2+125,000m2)*0,25m=58.750 [A]</t>
  </si>
  <si>
    <t>položka zahrnuje dodávku a osazení dvoustranně lícovaného kamene, jeho případné kotvení se všemi souvisejícími materiály a pracemi, dodávku předepsané malty, spárování.</t>
  </si>
  <si>
    <t>(126,800+112,000)m2*0,5m=119.400 [A]</t>
  </si>
  <si>
    <t>(126,800+112,000)m2*0,5m*0,125=14.925 [A]</t>
  </si>
  <si>
    <t>0,3m*2,2m*(60+42)m=67.320 [A]</t>
  </si>
  <si>
    <t>2,9*0,15*(60+42)=44.370 [A]</t>
  </si>
  <si>
    <t>3,5m*(60+42)*0,2=71.400 [A]</t>
  </si>
  <si>
    <t>2,0m*6,5m*1,0=13.000 [A]</t>
  </si>
  <si>
    <t>15*(0,5+0,3)*5,7=68.400 [A]</t>
  </si>
  <si>
    <t>(5,7+2,6)*(60+42)=846.600 [A]</t>
  </si>
  <si>
    <t>Obruby říms:
(0,15m+0,15m)*(60+42)m=25.500 [A]</t>
  </si>
  <si>
    <t>(60+42)=102.000 [A]</t>
  </si>
  <si>
    <t>SO 301</t>
  </si>
  <si>
    <t>Dešťová kanalizace - průmyslová zóna Jih, severní část</t>
  </si>
  <si>
    <t>014101</t>
  </si>
  <si>
    <t>zem</t>
  </si>
  <si>
    <t>POPLATKY ZA SKLÁDKU</t>
  </si>
  <si>
    <t>přebytek výkopu, dle pol 13278 skl:   1989,687=1 989.687 [A]</t>
  </si>
  <si>
    <t>VYKOPÁVKY ZE ZEMNÍKŮ A SKLÁDEK TŘ. I
včetně odvozu na mezideponii pro potřebu zásypu</t>
  </si>
  <si>
    <t xml:space="preserve">potřeba zásypu:   5912,766=5 912.766 [A]   </t>
  </si>
  <si>
    <t>HLOUBENÍ RÝH ŠÍŘ DO 2M PAŽ I NEPAŽ TŘ. I
včetně odvozu na mezideponii pro potřebu zásypu</t>
  </si>
  <si>
    <t>potřeba zásypu dle pol. 17411:   5912,766=5 912.766 [A]</t>
  </si>
  <si>
    <t>skl</t>
  </si>
  <si>
    <t>HLOUBENÍ RÝH ŠÍŘ DO 2M PAŽ I NEPAŽ TŘ. I
přebytečná nebo nevhodná zemina ( na skládku )
- vč, dopravy bez ohledu na vzdálenost</t>
  </si>
  <si>
    <t>výkop kanalizace, prům. hl. výkopu s přípočtem 0,1 m na podsyp a odpočtem k-ce vozovky 0,5 m nebo ornice 0,15 m 
DN300:   394,49*1,2*(2,93+0,1-0,5)=1 197.672 [A]
DN400:   495,8*1,4*(4,33+0,1-0,5)=2 727.892 [B]
DN500:   249,2*1,5*(4,74+0,1-0,5)=1 622.292 [C]
DN600:   336,53*1,6*(4,19+0,1-0,5)=2 040.718 [D]
DN400:   77,31*1,4*(2,95+0,1-0,15)=313.879 [E]
Celkem výkop: A+B+C+D+E=7 902.453 [F]
odečet potřeby zásypu:   5912,766=5 912.766 [G]
Přebytek výkopu:  F-G=1 989.687 [H]</t>
  </si>
  <si>
    <t>ULOŽENÍ SYPANINY DO NÁSYPŮ A NA SKLÁDKY BEZ ZHUTNĚNÍ</t>
  </si>
  <si>
    <t>na mezideponii 
potřeba zásypu:   5912,766=5 912.766 [A]
na skládku
přebytek výkopu:   1989,687=1 989.687 [B]
Celkem: A+B=7 902.453 [C]</t>
  </si>
  <si>
    <t>zásyp po pláň nebo pod ornici, hloubka výkopu s odpočtem podsypu a obsypu:
DN300:   394,49*1,2*(2,53-0,743)=845.944 [A]   
DN400:   495,8*1,4*(3,93-0,858)=2 132.337 [B]
DN500:   249,2*1,5*(4,34-0,973)=1 258.585 [C]
DN600:   336,53*1,6*(3,79-1,088)=1 454.886 [D]
DN400:   77,31*1,4*(2,9-0,858)=221.014 [E]
Celkem: A+B+C+D+E=5 912.766 [F]</t>
  </si>
  <si>
    <t>DN300:   394,49*1,2*0,643=304.388 [A]
DN400:   (495,8+77,31)*1,4*0,758=608.184 [B]
DN500:   249,2*1,5*0,873=326.327 [C]
DN600:   336,536*1,6*0,988=531.996 [D]
Obsyp vč. potrubí: A+B+C+D=1 770.895 [E]
odpočet potrubí:
3,14*0,1715*0,1715*394,49=36.433 [F]
3,14*0,229*0,229*(495,8+77,31)=94.371 [G]
3,14*0,2865*0,2865*249,2=64.228 [H]
3,14*0,344*0,344*336,536=125.048 [I]
Celkem obsyp:  E-F-G-H-I=1 450.815 [J]</t>
  </si>
  <si>
    <t>PODKLADNÍ A VÝPLŇOVÉ VRSTVY Z KAMENIVA TĚŽENÉHO</t>
  </si>
  <si>
    <t>podsyp potrubí v tl. 0,1 m
DN300:   394,49*1,2*0,1=47.339 [A]
DN400:   (495,8+77,31)*1,4*0,1=80.235 [B]
DN500:   249,2*1,5*0,1=37.380 [C]
DN600:   336,53*1,6*0,1=53.845 [D]
Celkem: A+B+C+D=218.799 [E]</t>
  </si>
  <si>
    <t>POTRUBÍ Z TRUB PLASTOVÝCH ODPADNÍCH DN DO 300MM</t>
  </si>
  <si>
    <t>DN300:   394,49=394.490 [A]</t>
  </si>
  <si>
    <t>POTRUBÍ Z TRUB PLASTOVÝCH ODPADNÍCH DN DO 400MM</t>
  </si>
  <si>
    <t>DN400:   495,8+77,31=573.110 [A]</t>
  </si>
  <si>
    <t>POTRUBÍ Z TRUB PLASTOVÝCH ODPADNÍCH DN DO 500MM</t>
  </si>
  <si>
    <t>DN500:   249,2=249.200 [A]</t>
  </si>
  <si>
    <t>POTRUBÍ Z TRUB PLAST ODPAD DN DO 600MM</t>
  </si>
  <si>
    <t>DN600:   336,53=336.530 [A]</t>
  </si>
  <si>
    <t>894145</t>
  </si>
  <si>
    <t>ŠACHTY KANALIZAČNÍ Z BETON DÍLCŮ NA POTRUBÍ DN DO 300MM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</si>
  <si>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9=9.000 [A]</t>
  </si>
  <si>
    <t>ŠACHTY KANALIZAČNÍ Z BETON DÍLCŮ NA POTRUBÍ DN DO 400MM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</si>
  <si>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14=14.000 [A]</t>
  </si>
  <si>
    <t>894157</t>
  </si>
  <si>
    <t>ŠACHTY KANALIZAČNÍ Z BETON DÍLCŮ NA POTRUBÍ DN DO 500MM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</si>
  <si>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5=5.000 [A]</t>
  </si>
  <si>
    <t>ŠACHTY KANALIZAČNÍ Z BETON DÍLCŮ NA POTRUBÍ DN DO 600MM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</si>
  <si>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896145</t>
  </si>
  <si>
    <t>SPADIŠTĚ KANALIZAČ Z BETON DÍLCŮ NA POTRUBÍ DN DO 300MM
kompletní vč. zemních prací a podkladních vrstev
čedičová výstelka - šacht. dna a stěny
včetně poklopu
včetně odláždění obvodu poklopu malými dlažebními kostkami ve dvou řadách do bet. lože</t>
  </si>
  <si>
    <t>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t>
  </si>
  <si>
    <t>899652</t>
  </si>
  <si>
    <t>ZKOUŠKA VODOTĚSNOSTI POTRUBÍ DN DO 300MM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</si>
  <si>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</si>
  <si>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ZKOUŠKA VODOTĚSNOSTI POTRUBÍ DN DO 400MM</t>
  </si>
  <si>
    <t>ZKOUŠKA VODOTĚSNOSTI POTRUBÍ DN DO 600MM</t>
  </si>
  <si>
    <t>DN500 + DN600:   249,2+336,53=585.730 [A]</t>
  </si>
  <si>
    <t>TELEVIZNÍ PROHLÍDKA POTRUBÍ</t>
  </si>
  <si>
    <t>DN300 + DN400 + DN500 + DN600:   394,49+(495,8+77,31)+249,2+336,53=1 553.330 [A]</t>
  </si>
  <si>
    <t>SO 302</t>
  </si>
  <si>
    <t>Dešťová kanalizace - průmyslová zóna Jih, jižní část</t>
  </si>
  <si>
    <t>přebytek výkopu, dle pol 13278 skl:   616,446=616.446 [A]</t>
  </si>
  <si>
    <t>VYKOPÁVKY ZE ZEMNÍKŮ A SKLÁDEK TŘ. I
včetně dovozu z mezideponie</t>
  </si>
  <si>
    <t xml:space="preserve">potřeba zásypu:   674,224=674.224 [A]   </t>
  </si>
  <si>
    <t>HLOUBENÍ RÝH ŠÍŘ DO 2M PAŽ I NEPAŽ TŘ. I
včetně odvozu na mezideponii pro potřebu zásypu nebo násypu</t>
  </si>
  <si>
    <t>potřeba zásypu dle pol. 17411:   674,224=674.224 [A]</t>
  </si>
  <si>
    <t xml:space="preserve">výkop kanalizace, prům. hl. výkopu s přípočtem 0,1 m na podsyp a odpočtem k-ce vozovky 0,5 m nebo ornice 0,15 m 
DN300:   147,02*1,2*(2,14+0,1-0,5)=306.978 [A]
DN400:   347,19*1,4*(2,16+0,1-0,5)=855.476 [B]
DN500:   5,01*1,5*(2,36+0,1-0,5)=14.729 [C]
DN500:   41,8*1,5*(1,86+0,1-0,15)=113.487 [D]
Celkem výkop:  A+B+C+D=1 290.670 [E] 
odečet potřeby zásypu:   674,224=674.224 [F]
Přebytek výkopu:  E-F=616.446 [G] </t>
  </si>
  <si>
    <t>na mezideponii 
potřeba zásypu:   674,224=674.224 [A]
na skládku
přebytek výkopu:   616,446=616.446 [B]
Celkem: A+B=1 290.670 [C]</t>
  </si>
  <si>
    <t>zásyp po pláň nebo pod ornici, hloubka výkopu s odpočtem podsypu a obsypu:
DN300:   147,02*1,2*(1,74-0,743)=175.895 [A]   
DN400:   347,19*1,4*(1,76-0,858)=438.432 [B]
DN500:   5,01*1,5*(1,96-0,973)+41,8*1,5*(1,81-0,973)=59.897 [C]
Celkem: A+B+C=674.224 [D]</t>
  </si>
  <si>
    <t xml:space="preserve">DN300:   147,02*1,2*0,643=113.441 [A]
DN400:   347,19*1,4*0,758=368.438 [B]
DN500:   46,81*1,5*0,873=61.298 [C]
Obsyp vč. potrubí: A+B+C=543.177 [D]
odpočet potrubí:
3,14*0,1715*0,1715*147,02=13.578 [E]
3,14*0,229*0,229*347,19=57.170 [F]
3,14*0,2865*0,2865*46,81=12.065 [G]
Celkem obsyp:  D-E-F-G=460.364 [H] </t>
  </si>
  <si>
    <t>podsyp potrubí v tl. 0,1 m
DN300:   147,02*1,2*0,1=17.642 [A]
DN400:   347,19*1,4*0,1=48.607 [B]
DN500:   (5,01+41,8)*1,5*0,1=7.022 [C]
Celkem: A+B+C=73.271 [D]</t>
  </si>
  <si>
    <t>DN300:   147,02=147.020 [A]</t>
  </si>
  <si>
    <t>DN400:   347,19=347.190 [A]</t>
  </si>
  <si>
    <t>DN500:   5,01+41,8=46.810 [A]</t>
  </si>
  <si>
    <t>ŠACHTY KANALIZAČNÍ Z BETON DÍLCŮ NA POTRUBÍ DN DO 300MM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</si>
  <si>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4=4.000 [A]</t>
  </si>
  <si>
    <t>vstupní šachta:   8=8.000 [A]</t>
  </si>
  <si>
    <t>ŠACHTY KANALIZAČNÍ Z BETON DÍLCŮ NA POTRUBÍ DN DO 500MM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</si>
  <si>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šachta:   3=3.000 [A]</t>
  </si>
  <si>
    <t>DRENÁŽNÍ VÝUSŤ Z PROST BETONU
na potrubí DN do 500mm</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</si>
  <si>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</si>
  <si>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DN300 + DN400 + DN500:   147,02+347,19+46,81=541.020 [A]</t>
  </si>
  <si>
    <t>SO 321</t>
  </si>
  <si>
    <t>Přeložka Lokotského potoka</t>
  </si>
  <si>
    <t xml:space="preserve">přebytek výkopu dle pol. 17120:   3798,934=3 798.934 [A]   </t>
  </si>
  <si>
    <t>014211</t>
  </si>
  <si>
    <t>POPLATKY ZA ZEMNÍK - ORNICE
včetně nákupu a dovozu</t>
  </si>
  <si>
    <t>ornice pro ohumusování svahů a roviny:  374,361+(180,53+11,753)=566.644 [A]</t>
  </si>
  <si>
    <t>zahrnuje veškeré poplatky majiteli zemníku související s nákupem zeminy (nikoliv s otvírkou
zemníku)</t>
  </si>
  <si>
    <t>12473</t>
  </si>
  <si>
    <t>VYKOPÁVKY PRO KORYTA VODOTEČÍ TŘ. I
včetně odvozu na mezideponii pro potřebu zásypu nebo násypu</t>
  </si>
  <si>
    <t>N dle tab.:   57,335=57.335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</si>
  <si>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</si>
  <si>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VYKOPÁVKY PRO KORYTA VODOTEČÍ TŘ. I
přebytečná nebo nevhodná zemina ( na skládku )
- vč, dopravy bez ohledu na vzdálenost</t>
  </si>
  <si>
    <t>celkový výkop přeložky dle tab.:   3856,269=3 856.269 [A]
odpočet potřeby násypu:   -57,335=-57.335 [B]
Celkem: A+B=3 798.934 [C]</t>
  </si>
  <si>
    <t xml:space="preserve">potřeba násypu:   57,335=57.335 [A]   </t>
  </si>
  <si>
    <t>ULOŽENÍ SYPANINY DO NÁSYPŮ SE ZHUTNĚNÍM</t>
  </si>
  <si>
    <t>násyp dle tab.:   57,335=57.335 [A]</t>
  </si>
  <si>
    <t>na mezideponii
potřeba násypu:   57,335=57.335 [A]
na skládku
přebytek výkopu dle pol. 12473 skl:   3798,934=3 798.934 [B]
Celkem: A+B=3 856.269 [C]</t>
  </si>
  <si>
    <t>18220</t>
  </si>
  <si>
    <t>ROZPROSTŘENÍ ORNICE VE SVAHU</t>
  </si>
  <si>
    <t>svahy, dle tab.:   374,361=374.361 [A]</t>
  </si>
  <si>
    <t>ROZPROSTŘENÍ ORNICE V ROVINĚ</t>
  </si>
  <si>
    <t>rovina dle tab.:   180,53+11,753=192.283 [A]</t>
  </si>
  <si>
    <t>ZALOŽENÍ TRÁVNÍKU RUČNÍM VÝSEVEM</t>
  </si>
  <si>
    <t>svahy:   374,361/0,15=2 495.740 [A]
rovina:   180,53/0,3+11,753/0,15=680.120 [B]
Celkem: A+B=3 175.860 [C]</t>
  </si>
  <si>
    <t>18247</t>
  </si>
  <si>
    <t>OŠETŘOVÁNÍ TRÁVNÍKU</t>
  </si>
  <si>
    <t>m2 z pol. 18241:   3175,86=3 175.860 [A]</t>
  </si>
  <si>
    <t>Zahrnuje pokosení se shrabáním, naložení shrabků na dopravní prostředek, s odvozem a se složením, to vše bez ohledu na sklon terénu
zahrnuje nutné zalití a hnojení</t>
  </si>
  <si>
    <t>ROVNANINA Z LOMOVÉHO KAMENE</t>
  </si>
  <si>
    <t>kamenná rovnanina dle tab.:   363,877=363.877 [A]</t>
  </si>
  <si>
    <t>STUPNĚ A PRAHY VODNÍCH KORYT Z PROSTÉHO BETONU C25/30</t>
  </si>
  <si>
    <t>prahy  průřezu 0,4 x 0,7 m, dle tab:   27,191=27.191 [A]
prahy průřezu 0,3 x 0,6 m, dle tab:   3,274=3.274 [B]
Celkem: A+B=30.465 [C]</t>
  </si>
  <si>
    <t>SO 322</t>
  </si>
  <si>
    <t>Vodoteč z průmyslové zóny Jih</t>
  </si>
  <si>
    <t xml:space="preserve">na skládku z pol. 17120:   905,546+1551,268=2 456.814 [A]   </t>
  </si>
  <si>
    <t>ornice pro ohumusování svahů a roviny:  74,786+(32,176+126,832)=233.794 [A]</t>
  </si>
  <si>
    <t>výkop koryta dle tab.:   905,546=905.546 [A]</t>
  </si>
  <si>
    <t xml:space="preserve">potřeba zásypu:   2195,641=2 195.641 [A]   </t>
  </si>
  <si>
    <t>HLOUBENÍ JAM ZAPAŽ I NEPAŽ TŘ. I
včetně odvozu na mezideponii pro potřebu zásypu nebo násypu</t>
  </si>
  <si>
    <t>potřeba zásypu dle pol. 17411:   2195,641=2 195.641 [A]</t>
  </si>
  <si>
    <t>HLOUBENÍ JAM ZAPAŽ I NEPAŽ TŘ. I
přebytečná nebo nevhodná zemina ( na skládku )
- vč, dopravy bez ohledu na vzdálenost</t>
  </si>
  <si>
    <t>výkop pro uložení potrubí:   305,97*2,6*(4,91+0,3-0,5)=3 746.909 [A]
odpočet potřeby zásypu:  -2195,641=-2 195.641 [B]
Přebytek výkopu: A+B=1 551.268 [C]</t>
  </si>
  <si>
    <t>uložení na mezideponii
potřeba zásypu:   2195,641=2 195.641 [A]
uložení na skládku 
výkop koryta dle pol. 12473 skl:   905,546=905.546 [B]
přebytek výkopu pro ulož. potrubí  dle pol. 13173 skl:   1551,268=1 551.268 [C]
Celkem: A+B+C=4 652.455 [D]</t>
  </si>
  <si>
    <t>výkop pro uložení potrubí s odpočtem vytlačené zeminy k-cemi:
305,97*2,6*(4,91+0,3-0,5)-305,97*2,6*1,95=2 195.641 [A]</t>
  </si>
  <si>
    <t>obsyp dle tab.:   698,62=698.620 [A]</t>
  </si>
  <si>
    <t>ÚPRAVA PLÁNĚ SE ZHUTNĚNÍM V HORNINĚ TŘ. I</t>
  </si>
  <si>
    <t>UP:   795,52=795.520 [A]</t>
  </si>
  <si>
    <t>svahy, dle tab.:   74,786=74.786 [A]</t>
  </si>
  <si>
    <t>rovina dle tab.:   32,176+126,832=159.008 [A]</t>
  </si>
  <si>
    <t>svahy:   74,786/0,15=498.573 [A]
rovina:   32,176/0,2+126,832/0,4=477.960 [B]
Celkem: A+B=976.533 [C]</t>
  </si>
  <si>
    <t>m2 z pol. 18241:   976,533=976.533 [A]</t>
  </si>
  <si>
    <t xml:space="preserve">beton. sedlo ŽB potrubí dle tab.:   311,94=311.940 [A]   </t>
  </si>
  <si>
    <t>PODKLADNÍ A VÝPLŇOVÉ VRSTVY Z PROSTÉHO BETONU C20/25
beton C20/25n - XF3</t>
  </si>
  <si>
    <t>betonové lože
pod přídlažbou vtoku, dle  tab.kub.:  3.421=3.421 [A]
pod odlážděním šikmého vtoku, dle tab. kub.:   0.9=0.900 [B]
Celkem: A+B=4.321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</si>
  <si>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</si>
  <si>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podsyp
pod přídlažbu vtoku tl 0,1m, dle tab.kub.:  3,457=3.457 [A]
pod odlážděním šikmého vtoku tl. 0,1m. dle tab.kub.:  0,900=0.900 [B]
Celkem: A+B=4.357 [C]</t>
  </si>
  <si>
    <t>položka zahrnuje dodávku předepsaného kameniva, mimostaveništní a vnitrostaveništní dopravu a jeho uložení
není-li v zadávací dokumentaci uvedeno jinak, jedná se o nakupovaný materiál</t>
  </si>
  <si>
    <t>kamenná rovnanina dle tab.:   263,92=263.920 [A]</t>
  </si>
  <si>
    <t>DLAŽBY Z LOMOVÉHO KAMENE NA MC
lomový kámen tl. 0,2 m, vyspárování cement maltou M25 - XF4</t>
  </si>
  <si>
    <t>přídlažba u vtoku, dle tab.kub.:   6,692=6.692 [A]
dlažba okolo šikmého vtoku, dle tab.kub.:   1.800=1.800 [B]
Celkem: A+B=8.492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</si>
  <si>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</si>
  <si>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celková délka prahů průřezu 0,3 x 0,6 m, dle tab:    11,423=11.423 [A]</t>
  </si>
  <si>
    <t>82472</t>
  </si>
  <si>
    <t>POTRUBÍ Z TRUB ŽELEZOBETONOVÝCH DN DO 1200MM</t>
  </si>
  <si>
    <t>kanalizace:   305,97=305.970 [A]</t>
  </si>
  <si>
    <t>894172</t>
  </si>
  <si>
    <t>ŠACHTY KANALIZAČ Z BETON DÍLCŮ NA POTRUBÍ DN DO 1200MM
kompletní vč. zemních prací a podkladních vrstev
vč. poklopu
- poklop mimo komunikaci - tř. B 125 nekovový se zámkem
- poklop v komunikaci - tř. D 400 samonivelační z tvárné litiny se zámkem
vč. odláždění obvodu poklopu malými dlažebními kostkami ve dvou řadách, do bet. lože</t>
  </si>
  <si>
    <t>vstupní:  11=11.000 [A]
vtok:   1=1.000 [B]
Celkem: A+B=12.000 [C]</t>
  </si>
  <si>
    <t>899692</t>
  </si>
  <si>
    <t>ZKOUŠKA VODOTĚSNOSTI POTRUBÍ DN PŘES 800MM
DN1200</t>
  </si>
  <si>
    <t>DN1200:   305,97=305.970 [A]</t>
  </si>
  <si>
    <t>91811</t>
  </si>
  <si>
    <t>ČELA PROPUSTU Z BETONU BEZ ROZLIŠENÍ</t>
  </si>
  <si>
    <t>vtokové čelo, odhad:   1.5=1.500 [A]</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</si>
  <si>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</si>
  <si>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SO 331</t>
  </si>
  <si>
    <t>Splašková kanalizace – průmyslová zóna jih</t>
  </si>
  <si>
    <t>POPLATKY ZA SKLÁDKU
Asfaltová souvrství - předpoklad 2400 kg/m3.
Položka bude čerpána na základě skutečnosti se souhlasem TDS.
Zhotovitel zohlední v ceně možnost využití materiálu v rámci stavby.
Položka bude čerpána dle skutečnosti.</t>
  </si>
  <si>
    <t>Položka 11372: 44*2.4=105.600 [A]
Položka 113763: 130*0.025*0.012*2.4=0.094 [B]
Celkem: A+B=105.694 [C]</t>
  </si>
  <si>
    <t>POPLATKY ZA SKLÁDKU
Nestmelené kryty, podkladní a ochranné vrstvy komunikace apod. předpoklad 2000 kg/m3.
Položka bude čerpána na základě skutečnosti se souhlasem TDS.
Zhotovitel zohlední v ceně možnost využití materiálu v rámci stavby.
Kubatura bude čerpána dle skutečné potřeby pro výkop rýhy.</t>
  </si>
  <si>
    <t>Položka 11332: 345.2*2=690.400 [A]</t>
  </si>
  <si>
    <t>02720</t>
  </si>
  <si>
    <t>POMOC PRÁCE ZŘÍZ NEBO ZAJIŠŤ REGULACI A OCHRANU DOPRAVY
Dopravně inženýrská opatření dle předpokládaného schématu TP 66 - Schéma B/15, včetně projednání.
Kompletní provedení.</t>
  </si>
  <si>
    <t>03230</t>
  </si>
  <si>
    <t>VEDENÍ SPLAŠKOVÉ KANALIZACE
Kompletní provedení.
Výkaz výměr přílohou SO 331.</t>
  </si>
  <si>
    <t>ODSTRANĚNÍ PODKLADŮ ZPEVNĚNÝCH PLOCH Z KAMENIVA NESTMELENÉHO
Naložení, odvoz a uložení. Položka včetně odvozu bez ohledu na vzdálenost a uložení na skládku (skládka bude zvolena zhotovitelem).
Plocha odměřena digitálně ze zaměření - kubatura bude čerpána dle skutečné potřeby pro výkop rýhy.
Koeficient 1.10 vyjadřuje sklon pláně.
Zhotovitel zohlední v ceně možnost využití materiálu v rámci stavby.
Kubatura bude čerpána dle skutečné potřeby pro výkop rýhy.</t>
  </si>
  <si>
    <t>Konstrukční vrsty: 440*(0.15+0.15)*1.1=145.200 [A]
Aktivní zóna: 400*0.5=200.000 [B]
Celkem: A+B=345.200 [C]</t>
  </si>
  <si>
    <t>ODSTRANĚNÍ CHODNÍKOVÝCH A SILNIČNÍCH OBRUBNÍKŮ BETONOVÝCH
Mezideponie v rámci stavby, zpětné uložení.</t>
  </si>
  <si>
    <t>FRÉZOVÁNÍ ZPEVNĚNÝCH PLOCH ASFALTOVÝCH
Zhotovitel provede vzorkování a zkoušení dle vyhlášky č. 130/2019 Sb.
Na základě zkoušek zhotovitel v ceně zohlední možnost použití materiálu zpět na stavbě. Položka včetně odvozu materiálu bez ohledu na vzdálenost (skládka zvolena zhotovitelem).
Poplatky za uložení na případnou skládku jsou vykázány v samostatné položce.
Koeficienty vyjadřují přesahy kce dle VL.
Plocha odměřena digitálně ze zaměření.
Realizace po roce 2006 - nepředpokládá se přítomnost PAU -&gt; ZAS-T3.
Na základě výše uvedených skutečností je předpokládáno přeřazení na základě zkoušek do ZAS-T1 a ZAS-T2.
Položka bude čerpána dle skutečnosti.</t>
  </si>
  <si>
    <t>400*(0.04+0.07)=44.000 [A]</t>
  </si>
  <si>
    <t>70+60=130.000 [A]</t>
  </si>
  <si>
    <t>ULOŽENÍ SYPANINY DO NÁSYPŮ Z NAKUPOVANÝCH MATERIÁLŮ
Sanace aktivní zóny - ŠD-B 0/63 tl. 500 mm dle ČSN EN13 285 a ČSN 73 6133.
Edef,2 = min. 45 MPa
Kubatura bude čerpána dle skutečné potřeby pro výkop rýhy.</t>
  </si>
  <si>
    <t>400*0.5=200.000 [A]</t>
  </si>
  <si>
    <t>ÚPRAVA PLÁNĚ SE ZHUTNĚNÍM V HORNINĚ TŘ. I
Úprava pláně dle platných TKP a požadavku min. Edef,2 = 45 MPa.
Položka bude čerpána dle skutečnosti dle skutečné velikosti rýhy.</t>
  </si>
  <si>
    <t>440=440.000 [A]</t>
  </si>
  <si>
    <t>VOZOVKOVÉ VRSTVY ZE ŠTĚRKODRTI
Štěrkodrť ŠD-A 0/32 Ge min. 2x150 mm dle ČSN EN 13 285.
Koeficient 1.10 vyjadřuje sklon pláně.
Položka bude čerpána dle skutečnosti dle skutečné velikosti rýhy.</t>
  </si>
  <si>
    <t>400*(0.15+0.15)*1.1=132.000 [A]</t>
  </si>
  <si>
    <t>INFILTRAČNÍ POSTŘIK Z EMULZE DO 1,0KG/M2
Infiltrační postřik (PI-C) z kationaktivní modifikované asfaltové emulze, množství 1,0 kg/m2 zbytkového pojiva po vyštěpení dle ČSN 73 6129.
Položka bude čerpána dle skutečnosti dle skutečné velikosti rýhy.</t>
  </si>
  <si>
    <t>400=400.000 [A]</t>
  </si>
  <si>
    <t>SPOJOVACÍ POSTŘIK Z EMULZE DO 0,5KG/M2
Spojovací postřik (PS-CP) z kationaktivní modifikované asfaltové emulze, množství 0,5 kg/m2 zbytkového pojiva po vyštěpení dle ČSN 73 6129.</t>
  </si>
  <si>
    <t>574A33</t>
  </si>
  <si>
    <t>ASFALTOVÝ BETON PRO OBRUSNÉ VRSTVY ACO 11 TL. 40MM
Asfaltový beton pro obrusnou vrstvu ACO 11 50/70 tloušťky 40 mm dle ČSN 13 108-1.</t>
  </si>
  <si>
    <t>574E66</t>
  </si>
  <si>
    <t>ASFALTOVÝ BETON PRO PODKLADNÍ VRSTVY ACP 16+, 16S TL. 70MM
Asfaltový beton pro podkladní vrstvy ACP 16+ 50/70 tloušťky 70 mm dle ČSN 13 108-1.</t>
  </si>
  <si>
    <t>VÝPLŇ SPAR MODIFIKOVANÝM ASFALTEM
Výplň spár po řezání obrusné a podkladní vrstvy, výplň modifikovanou asfaltovou zálivkou typu N1 dle ČSN EN 14 188-1.</t>
  </si>
  <si>
    <t>6+5.5=11.500 [A]</t>
  </si>
  <si>
    <t>89922</t>
  </si>
  <si>
    <t>VÝŠKOVÁ ÚPRAVA MŘÍŽÍ
Výšková úprava výšky mříží uličních vpustí.</t>
  </si>
  <si>
    <t>- položka výškové úpravy zahrnuje všechny nutné práce a materiály pro zvýšení nebo snížení zařízení (včetně nutné úpravy stávajícího povrchu vozovky nebo chodníku).</t>
  </si>
  <si>
    <t>89923</t>
  </si>
  <si>
    <t>VÝŠKOVÁ ÚPRAVA KRYCÍCH HRNCŮ</t>
  </si>
  <si>
    <t>91781</t>
  </si>
  <si>
    <t>VÝŠKOVÁ ÚPRAVA OBRUBNÍKŮ BETONOVÝCH
Zpětné uložení betonových obrub. Včetně betonového lože (včetně opěrky) v min. tl. 100 mm z betonu C30/37nXF3 dle ČSN EN 206+A1 (v případě doložení prohlášení o shodě je možné užít beton C20/25nXF3).</t>
  </si>
  <si>
    <t>Položka výšková úprava obrub zahrnuje jejich vytrhání, očištění, manipulaci, nové betonové lože a osazení. Případné nutné doplnění novými obrubami se uvede v položkách 9172 až 9177.</t>
  </si>
  <si>
    <t>ŘEZÁNÍ ASFALTOVÉHO KRYTU VOZOVEK TL DO 50MM
Řezání asfaltového krytu v napojeních konstrukcí - obrusná vrstva.
Plocha odměřena digitálně.</t>
  </si>
  <si>
    <t>ŘEZÁNÍ ASFALTOVÉHO KRYTU VOZOVEK TL DO 100MM
Řezání asfaltového krytu v napojeních konstrukcí - podkladní vrstva.
Plocha odměřena digitálně.</t>
  </si>
  <si>
    <t>SO 341</t>
  </si>
  <si>
    <t>Vodovod – průmyslová zóna jih</t>
  </si>
  <si>
    <t>03220</t>
  </si>
  <si>
    <t>VEDENÍ VODOVODŮ
Kompletní provedení.
Výkaz výměr přílohou SO 341.</t>
  </si>
  <si>
    <t>SO 342</t>
  </si>
  <si>
    <t>Vodojem – průmyslová zóna jih</t>
  </si>
  <si>
    <t>VODOJEM
Kompletní provedení.
Výkaz výměr přílohou SO 342.</t>
  </si>
  <si>
    <t>SO 361</t>
  </si>
  <si>
    <t>Suchý poldr - průmyslová zóna Jih, severní část</t>
  </si>
  <si>
    <t xml:space="preserve">přebytek výkopu dle pol. 17120:   5635.804=5 635.804 [A]   </t>
  </si>
  <si>
    <t>žb</t>
  </si>
  <si>
    <t>vybourané potrubí DN800: 279m*1,0t/bm=279.000 [A]
vybourané šachty: 7,4t/ks*4=29.600 [B]
Celkem: A+B=308.600 [C]</t>
  </si>
  <si>
    <t>ornice pro ohumusování 
svahů a roviny nádrže poldru:  375,404+589,721=965.125 [A]
svahů hráze poldru:   57,334=57.334 [B]
Celkem: A+B=1 022.459 [C]</t>
  </si>
  <si>
    <t>potřeba násypu dle pol. 17110:   28.663=28.663 [A]   
nedostatek zásypu rýhy po odstranění stáv. potrubí: 1139.72-920.59=219.130 [B]
Celkem: A+B=247.793 [C]</t>
  </si>
  <si>
    <t>potřeba násypu dle pol. 17110 + 17710:   28,663=28.663 [A]
nedostatek zásypu rýhy po odstranění stáv. potrubí: 1139.72-920.59=219.130 [B]
Celkem: A+B=247.793 [C]</t>
  </si>
  <si>
    <t>výkop pro nádrž poldru dle tab.:   5482,721=5 482.721 [A]
výkop pro hráz poldru dle tab.:   400.876=400.876 [B]
Celkem výkop: A+B=5 883.597 [C]
odečte s potřeba násypu:   247.793=247.793 [D]
Přebytek výkopu:   C-D=5 635.804 [E]</t>
  </si>
  <si>
    <t>HLOUBENÍ RÝH ŠÍŘ DO 2M PAŽ I NEPAŽ TŘ. I
S ponecháním na místě pro zpětný zásyp.</t>
  </si>
  <si>
    <t>Výkop rýhy pro odstranění stáv. potrubí (bez objemu potrubí): 920.59=920.590 [A]</t>
  </si>
  <si>
    <t>násyp nádrže poldru, dle tab.:   28,663=28.663 [A]</t>
  </si>
  <si>
    <t>na mezideponii
potřeba násypu:   247.793=247.793 [A]
na skládku
přebytek výkopu dle pol. 13173 skl:   5635.804=5 635.804 [B]
Celkem: A+B=5 883.597 [C]</t>
  </si>
  <si>
    <t>ZÁSYP JAM A RÝH ZEMINOU SE ZHUTNĚNÍM
Zásypy rýh po odstranění stávajícího potrubí.</t>
  </si>
  <si>
    <t>1139.72=1 139.720 [A]</t>
  </si>
  <si>
    <t>17780</t>
  </si>
  <si>
    <t>ZEMNÍ HRÁZKY Z NAKUPOVANÝCH MATERIÁLŮ</t>
  </si>
  <si>
    <t>násyp hráze poldru, dle tab.:   1615,788=1 615.788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</si>
  <si>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</si>
  <si>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 nádrže poldru dle tab:   7010,624=7 010.624 [A]
ÚP hráze poldru dle tab:   300,784=300.784 [B]
ÚP po zásypu rýhy po odstr. potrubí: 530.1=530.100 [C]
Celkem: A+B+C=7 841.508 [D]</t>
  </si>
  <si>
    <t>svahy nádrže poldru, dle tab.:   375,404=375.404 [A]
svahy hráze poldru, dle tab.:   57,334=57.334 [B]
Celkem: A+B=432.738 [C]</t>
  </si>
  <si>
    <t>rovina nádrže poldru, dle tab.:   589,721=589.721 [A]</t>
  </si>
  <si>
    <t>svahy + rovina nádrže poldru:   (375,404+589,721)/0,15=6 434.167 [A]
svahy hráze poldru:   57,334/0,15=382.227 [B]
Celkem: A+B=6 816.394 [C]</t>
  </si>
  <si>
    <t>m2 z pol. 18241:   6816,394=6 816.394 [A]</t>
  </si>
  <si>
    <t>kamenná rovnanina dle tab.:   230,01=230.010 [A]</t>
  </si>
  <si>
    <t xml:space="preserve">prahy průřezu 0,3 x 0,6 m, dle tab:   4,27=4.270 [A]
</t>
  </si>
  <si>
    <t>VYBOURÁNÍ KANALIZAČ ŠACHET KOMPLETNÍCH
Včetně odvozu a uložení na skládku bez ohledu na vzdálenost.</t>
  </si>
  <si>
    <t>VYBOURÁNÍ POTRUBÍ DN DO 800MM KANALIZAČ
Včetně odvozu a uložení na skládku bez ohledu na vzdálenost.</t>
  </si>
  <si>
    <t>279=279.000 [A]</t>
  </si>
  <si>
    <t>SO 362</t>
  </si>
  <si>
    <t>Retenční nádrž - PZ JIH, jižní část</t>
  </si>
  <si>
    <t xml:space="preserve">na skládku z pol. 17120:   161,034+177,447=338.481 [A]   </t>
  </si>
  <si>
    <t xml:space="preserve">potřeba zásypu:   548,753=548.753 [A]   </t>
  </si>
  <si>
    <t>potřeba zásypu dle pol. 17411:   548,753=548.753 [A]</t>
  </si>
  <si>
    <t xml:space="preserve">výkop pro RN:
(21,9*6,8*3,25)+2*(21,9*3,25*3,25/2)+2*(13,6*3,25*3,25/2)=858.959 [A]
výkop pro šachtu:
2,9*3,0*3,25=28.275 [B]
Celkem výkop: A+B=887.234 [C]
z toho 80% v tř. I:  C*0,8=709.787 [D]
odečte se potřeba zásypu:   548,753=548.753 [E]
Přebytek výkopu:  D-E=161.034 [F]
</t>
  </si>
  <si>
    <t>HLOUBENÍ JAM ZAPAŽ I NEPAŽ TŘ II
přebytečná nebo nevhodná zemina ( na skládku )
- vč, dopravy bez ohledu na vzdálenost</t>
  </si>
  <si>
    <t>20% z celkového výkopu dle pol. 13173 skl:
887,234*0,2=177.447 [A]</t>
  </si>
  <si>
    <t xml:space="preserve">uložení na mezideponii
potřeba zásypu:   548,753=548.753 [A]
uložení na skládku
přebytek výkopu z pol. 13173 skl + výkop z13183 skl:  161,034+177,447=338.481 [B]
Celkem: A+B=887.234 [C] </t>
  </si>
  <si>
    <t>kubatura celkového výkopu s odpočtem objemu nádrže, šachty a podklad. vrstev:
887,234-(20,46*5,4*2,5)-(2,9*1,65*3,0)-31,944-15,972=548.753 [A]</t>
  </si>
  <si>
    <t>PODKLADNÍ A VÝPLŇOVÉ VRSTVY Z KAMENIVA DRCENÉHO
ŠD fr. 0/63</t>
  </si>
  <si>
    <t>podklad. vrstva RN:   21,9*6,8*0,2+3,6*3,0*0,2=31.944 [A]</t>
  </si>
  <si>
    <t>PODKLADNÍ A VÝPLŇOVÉ VRSTVY Z KAMENIVA TĚŽENÉHO
štěrkopísek  fr. 0/4</t>
  </si>
  <si>
    <t>podklad. vrstva RN:   21,9*6,8*0,1+3,6*3,0*0,1=15.972 [A]</t>
  </si>
  <si>
    <t>2020_OTSKP</t>
  </si>
  <si>
    <t>89212R1</t>
  </si>
  <si>
    <t>RETENČNÍ NÁDRŽ ZE ŽELBET DÍLCŮ
kompletní dodávka a montáž do připravené stavební jámy
včetně vystrojení, technologie,šachty s vírovým ventilem, vč. vstupních komínů,
pracovních drenáží, čerpání a kompletního zprovoznění</t>
  </si>
  <si>
    <t>RN vč. šachty:  1=1.000 [A]</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</si>
  <si>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</si>
  <si>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SO 364</t>
  </si>
  <si>
    <t>Úprava ČOV</t>
  </si>
  <si>
    <t>ÚPRAVA ČOV
Kompletní provedení. Provizorní cena - 26.9 mil. Kč bez DPH.</t>
  </si>
  <si>
    <t>SO 371</t>
  </si>
  <si>
    <t>Odlučovač NEL - PZ JIH, severní část</t>
  </si>
  <si>
    <t xml:space="preserve">na skládku z pol. 17120:   419,043=419.043 [A]   </t>
  </si>
  <si>
    <t>11316</t>
  </si>
  <si>
    <t>ODSTRANĚNÍ KRYTU ZPEVNĚNÝCH PLOCH ZE SILNIČNÍCH DÍLCŮ
včetně odvozu na určené místo</t>
  </si>
  <si>
    <t>zrušení sjezdu:   40,0*4,0*0,15=24.000 [A]</t>
  </si>
  <si>
    <t xml:space="preserve">potřeba zásypu:   2256,722=2 256.722 [A]   </t>
  </si>
  <si>
    <t xml:space="preserve">celkový výkop pro ORL + sjezd:
(20,3*9,35*5,45)+2*(31,23*5,45*5,45/2)+2*(9,35*5,45*5,45/2)+(40,0*4,0*5,45/2)=2 675.765 [A]: 
z toho 20% v tř. I (použije se do zásypu):   A*0,2=535.153 [B] </t>
  </si>
  <si>
    <t>HLOUBENÍ JAM ZAPAŽ I NEPAŽ TŘ II
včetně odvozu na mezideponii pro potřebu zásypu nebo násypu</t>
  </si>
  <si>
    <t xml:space="preserve">část potřeby zásypu (Z - tř.I):  2256,722-535,153=1 721.569 [A] </t>
  </si>
  <si>
    <t>tř. 2 = 80% z celkového výkopu:
2675,765*0,8=2 140.612 [A]
odečte se část potřeby zásypu (z pol. 18183):  -1721,569=-1 721.569 [B]
Přebytek výkopu: A+B=419.043 [C]</t>
  </si>
  <si>
    <t xml:space="preserve">uložení na mezideponii
potřeba zásypu:   2256,722=2 256.722 [A]
uložení na skládku
přebytek výkopu z pol. 13183 skl:  419,043=419.043 [B]
Celkem: A+B=2 675.765 [C] </t>
  </si>
  <si>
    <t>kubatura celkového výkopu s odpočtem objemu nádrže, šachty a podklad. vrstev:
2675,765-(9,4*6,0*3,3)-(6,5*7,95*2,97)-(4,4*1,65*3,1)-37,961-18,981=2 256.722 [A]</t>
  </si>
  <si>
    <t>podklad. vrstva ORL:   20,3*9,35*0,2=37.961 [A]</t>
  </si>
  <si>
    <t>podklad. vrstva ORL:  20,3*9,35*0,1=18.981 [A]</t>
  </si>
  <si>
    <t>58301</t>
  </si>
  <si>
    <t>KRYT ZE SINIČNÍCH DÍLCŮ (PANELŮ) TL 150MM</t>
  </si>
  <si>
    <t>sjezd:   40*4=160.000 [A]</t>
  </si>
  <si>
    <t>89212R2</t>
  </si>
  <si>
    <t>NÁDRŽ ORL ZE ŽELBET DÍLCŮ
kompletní dodávka a montáž do připravené stavební jámy
včetně vystrojení, technologie,šachty s vírovým ventilem, vč. vstupních komínů,
pracovních drenáží, čerpání a kompletního zprovoznění</t>
  </si>
  <si>
    <t>odlučovač NEL:  1=1.000 [A]</t>
  </si>
  <si>
    <t>SO 372</t>
  </si>
  <si>
    <t>Odlučovač NEL - PZ JIH, jižní část</t>
  </si>
  <si>
    <t xml:space="preserve">na skládku z pol. 17120:   82,562=82.562 [A]   </t>
  </si>
  <si>
    <t xml:space="preserve">potřeba zásypu:   404,877=404.877 [A]   </t>
  </si>
  <si>
    <t xml:space="preserve">celkový výkop pro ORL:
(10,3*4,05*3,85)+2*(18,0*3,85*3,85/2)+2*(4,05*3,85*3,85/2)=487.439 [A]: 
z toho 80% v tř. I (použije se do zásypu):   A*0,8=389.951 [B] </t>
  </si>
  <si>
    <t xml:space="preserve">část potřeby zásypu (Z - tř.I):  404,877-389,951=14.926 [A] </t>
  </si>
  <si>
    <t>tř. 2 = 20% z celkového výkopu:
487,439*0,2=97.488 [A]
odečte se část potřeby zásypu:  -14,926=-14.926 [B]
Přebytek výkopu: A+B=82.562 [C]</t>
  </si>
  <si>
    <t xml:space="preserve">uložení na mezideponii
potřeba zásypu:   404,877=404.877 [A]
uložení na skládku
přebytek výkopu z pol. 13183 skl:  82,562=82.562 [B]
Celkem: A+B=487.439 [C] </t>
  </si>
  <si>
    <t>kubatura celkového výkopu s odpočtem objemu nádrže, šachty a podklad. vrstev:
487,439-(8,9*2,65*2,97)-8,343-4,172=404.877 [A]</t>
  </si>
  <si>
    <t>podklad. vrstva ORL:   10,3*4,05*0,2=8.343 [A]</t>
  </si>
  <si>
    <t>podklad. vrstva ORL:  10,3*4,05*0,1=4.172 [A]</t>
  </si>
  <si>
    <t>89212R3</t>
  </si>
  <si>
    <t>SO 413</t>
  </si>
  <si>
    <t>Přeložka kabelu VN 35kV k fotovoltaické elektrárně</t>
  </si>
  <si>
    <t>014111</t>
  </si>
  <si>
    <t>POPLATKY ZA SKLÁDKU TYP S-IO (INERTNÍ ODPAD)</t>
  </si>
  <si>
    <t>1 kabel - délka výkopu 44,69=44.690 [A]
průřez výkopu 1 kabel 0,5*0,3=0.150 [B]
chránička 2 otvory - (chráničky 2-3 § 4-5) délka výkopu 16,43+8,46=24.890 [C]
průřez chráničky 2 otvory 0,76*1,43=1.087 [D]
(A-C)*B+C*D=30.025 [E]</t>
  </si>
  <si>
    <t>OSTATNÍ POŽADAVKY - ZEMĚMĚŘIČSKÁ MĚŘENÍ
vytyčení stavby</t>
  </si>
  <si>
    <t>OSTATNÍ POŽADAVKY - ZEMĚMĚŘIČSKÁ MĚŘENÍ
zaměření skutečného provedení stavby</t>
  </si>
  <si>
    <t>029522</t>
  </si>
  <si>
    <t>OSTATNÍ POŽADAVKY - REVIZNÍ ZPRÁVY
výchozí revize elektrického zařízení</t>
  </si>
  <si>
    <t>02960</t>
  </si>
  <si>
    <t>OSTATNÍ POŽADAVKY - ODBORNÝ DOZOR
spolupráce se správci, potřebné manipulace v rozvodu VN</t>
  </si>
  <si>
    <t>zahrnuje veškeré náklady spojené s objednatelem požadovaným dozorem</t>
  </si>
  <si>
    <t>03210</t>
  </si>
  <si>
    <t>ZAŘÍZENÍ PRO DODÁVKU ELEKTRICKÉHO PROUDU
osvětlení pracoviště při přepojování kabelu kompletní (svítidla včetně sloupů, elektrocentrála včetně paliva nebo baterie, kabeláž, vše včetně dopravy). Položka společná pro obě spojkoviště.</t>
  </si>
  <si>
    <t>HLOUBENÍ RÝH ŠÍŘ DO 2M PAŽ I NEPAŽ TŘ. I
včetně odvozu na skládku inertního odpadu</t>
  </si>
  <si>
    <t>132731</t>
  </si>
  <si>
    <t>HLOUBENÍ RÝH ŠÍŘ DO 2M PAŽ I NEPAŽ TŘ. I, ODVOZ DO 1KM
včetně uložení vedle výkopu či na mezideponiii, včetně dopravy zpět do výkopu</t>
  </si>
  <si>
    <t>1 kabel - délka výkopu 44,69=44.690 [A]
průřez výkopu 1 kabel 0,5*0,9=0.450 [B]
chránička 2 otvory - (chráničky 2-3 § 4-5) délka výkopu 16,43+8,46=24.890 [C]
(A-C)*B=8.910 [E]</t>
  </si>
  <si>
    <t>ZÁSYP JAM A RÝH Z NAKUPOVANÝCH MATERIÁLŮ
štěrkopísek frakce 0-32 mm</t>
  </si>
  <si>
    <t>chránička 2 otvory - (chráničky 2-3 § 4-5) délka výkopu 16,43+8,46=24.890 [C]
průřez chráničky 2 otvory 0,76*1=0.760 [D]
C*D=18.916 [E]</t>
  </si>
  <si>
    <t>OBSYP POTRUBÍ A OBJEKTŮ Z NAKUPOVANÝCH MATERIÁLŮ
písek jemnozrnný frakce 0-4 mm</t>
  </si>
  <si>
    <t>1 kabel - délka výkopu 44,69=44.690 [A]
průřez výkopu 1 kabel 0,5*0,3=0.150 [B]
chránička 2 otvory - (chráničky 2-3 § 4-5) délka výkopu 16,43+8,46=24.890 [C]
(A-C)*B=2.970 [E]</t>
  </si>
  <si>
    <t>ZÁKLADY Z PROSTÉHO BETONU DO C30/37
beton XF4</t>
  </si>
  <si>
    <t>chránička 2 otvory - (chráničky 2-3 § 4-5) délka výkopu 16,43+8,46=24.890 [C]
průřez chráničky 2 otvory 0,76*0,43-2*3,14*0,116*0,116=0.242 [D]
C*D=6.023 [E]</t>
  </si>
  <si>
    <t>KABELOVÁ CHRÁNIČKA ZEMNÍ DN PŘES 100 DO 200 MM
HDPE/HDPE 232/200 mm</t>
  </si>
  <si>
    <t>chránička 2 otvory - (chráničky 2-3 § 4-5) délka výkopu 18+9=27.000 [A]
zaokrouhleno na výrobní délku 6 metrů
A*2=54.000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</si>
  <si>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</si>
  <si>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</si>
  <si>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
výstražná fólie červená šířky 33 cm s nápisem "veřejné osvětlení"</t>
  </si>
  <si>
    <t>1 kabel - délka výkopu 44,69=44.690 [A]
chránička 2 otvory - (chráničky 2-3 § 4-5) délka výkopu 16,43+8,46=24.890 [B]
3% na zvlnění a prostřih 1,03=1.030 [C]
(A+B)*C=71.667 [D]</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</si>
  <si>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</si>
  <si>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702332</t>
  </si>
  <si>
    <t>ZAKRYTÍ KABELŮ PLASTOVOU DESKOU/PÁSEM ŠÍŘKY PŘES 20 DO 40 CM
plastová deska červená 1000x300x4 mm červená s nápisem "veřejné osvětlení"</t>
  </si>
  <si>
    <t>1 kabel - délka výkopu 44,69=44.690 [A]
chránička 2 otvory - (chráničky 2-3 § 4-5) délka výkopu 16,43+8,46=24.890 [B]
A-B=19.800 [C]
zaokrouhlení na celé desky C+0,2=20.000 [D]</t>
  </si>
  <si>
    <t>7425A3</t>
  </si>
  <si>
    <t>KABEL VN - JEDNOŽÍLOVÝ, 35-AXEKVCE(Y) OD 185 DO 300 MM2
35-AXEKVCEY 240 mm2</t>
  </si>
  <si>
    <t>1 kabel - délka výkopu 44,69=44.690 [A]
5% na zvlnění a prostřih 1,05=1.050 [B]
kabelová rezerva 4 metry 4=4.000 [C]
(A*B+C)*3=152.774 [D]</t>
  </si>
  <si>
    <t>1. Položka obsahuje:
 – manipulace a uložení kabelu (do země, chráničky, kanálu, na rošty, na TV a pod.)
2. Položka neobsahuje:
 – příchytky, spojky, koncovky, chráničky apod.
3. Způsob měření:
Měří se metr délkový.</t>
  </si>
  <si>
    <t>742723</t>
  </si>
  <si>
    <t>KABELOVÁ SPOJKA VN JEDNOŽÍLOVÁ PRO KABELY PŘES 6 KV OD 185 DO 300 MM2
35-AXEKVCEY 240 mm2</t>
  </si>
  <si>
    <t>1. Položka obsahuje:
– všechny práce spojené s úpravou kabelů pro montáž včetně veškerého příslušentsví
2. Položka neobsahuje:
X
3. Způsob měření:
Udává se počet kusů kompletní konstrukce nebo práce.</t>
  </si>
  <si>
    <t>SO 415</t>
  </si>
  <si>
    <t>Přeložka kabelové trasy kabelů VN a NN fy ACL Technology s.r.o.</t>
  </si>
  <si>
    <t>kabelová trasa 149,17=149.170 [A]
průřez kabelové trasy 0,3*0,7=0.210 [B]
chráničky (chráničky 2-3 § 4-5) 13,23+8,25=21.480 [C]
průřez chráničky 1,1*1,43=1.573 [D]
(A-C)*B+C*D=60.603 [E]</t>
  </si>
  <si>
    <t>kabelová trasa celkem 149,17=149.170 [A]
kabelová trasa podél potoka 112,19=112.190 [B]
průřez kabelové trasy 1*0,7=0.700 [C]
chráničky (chráničky 2-3 § 4-5) 13,23+8,25=21.480 [D]
(A-B-D)*C=10.850 [E]</t>
  </si>
  <si>
    <t>chráničky (chráničky 2-3 § 4-5) 13,23+8,25=21.480 [A]
průřez chráničky 1*0,7=0.700 [B]
A*B=15.036 [C]</t>
  </si>
  <si>
    <t>kabelová trasa 149,17=149.170 [A]
průřez kabelové trasy 0,3*0,7=0.210 [B]
chráničky (chráničky 2-3 § 4-5) 13,23+8,25=21.480 [C]
(A-C)*B=26.815 [D]</t>
  </si>
  <si>
    <t>chráničky (chráničky 2-3 § 4-5) 13,23+8,25=21.480 [A]
průřez chráničky 1,1*0,43-3*3,14*0,116*0,116=0.346 [B]
A*B=7.432 [C]</t>
  </si>
  <si>
    <t>chráničky (chráničky 2-3 § 4-5) 15+9=24.000 [A]
zaokrouhleno na výrobní délku 6 metrů
A*2=48.000 [B]</t>
  </si>
  <si>
    <t>ZAKRYTÍ KABELŮ VÝSTRAŽNOU FÓLIÍ ŠÍŘKY PŘES 20 DO 40 CM
výstražná fólie červená šířky 33 cm s nápisem "ACL Technology"</t>
  </si>
  <si>
    <t>kabelová trasa 149,17=149.170 [A]
chráničky (chráničky 2-3 § 4-5) 13,23+8,25=21.480 [B]
3% na zvlnění a prostřih 1,03=1.030 [C]
(2*A+3*B)*C=373.663 [D]</t>
  </si>
  <si>
    <t>ZAKRYTÍ KABELŮ PLASTOVOU DESKOU/PÁSEM ŠÍŘKY PŘES 20 DO 40 CM
plastová deska červená 1000x300x4 mm červená s nápisem "ACL Technology"</t>
  </si>
  <si>
    <t>kabelová trasa 149,17=149.170 [A]
chráničky (chráničky 2-3 § 4-5) 13,23+8,25=21.480 [B]
(A-B)*2=255.380 [C]
zaokrouhlení na celé desky C+0,62=256.000 [D]</t>
  </si>
  <si>
    <t>kabelová trasa 149,17=149.170 [A]
5% na zvlnění a prostřih 1,05=1.050 [B]
kabelová rezerva u spojky 7=7.000 [C]
rezerva a svislé části při sestupu do hlouboké trasy podél potoka 5=5.000 [D]
(A*B+2*C+2*D)*3=541.886 [E]</t>
  </si>
  <si>
    <t>1. Položka obsahuje:
– manipulace a uložení kabelu (do země, chráničky, kanálu, na rošty, na TV a pod.)
2. Položka neobsahuje:
– příchytky, spojky, koncovky, chráničky apod.
3. Způsob měření:
Měří se metr délkový.</t>
  </si>
  <si>
    <t>742H25</t>
  </si>
  <si>
    <t>KABEL NN ČTYŘ- A PĚTIŽÍLOVÝ AL S PLASTOVOU IZOLACÍ OD 150 DO 240 MM2
AYKY 3x240+120 mm2</t>
  </si>
  <si>
    <t>kabelová trasa 149,17=149.170 [A]
5% na zvlnění a prostřih 1,05=1.050 [B]
kabelová rezerva u spojky 7=7.000 [C]
rezerva a svislé části při sestupu do hlouboké trasy podél potoka 5=5.000 [D]
A*B+2*C+2*D=180.629 [E]</t>
  </si>
  <si>
    <t>742L25</t>
  </si>
  <si>
    <t>UKONČENÍ DVOU AŽ PĚTIŽÍLOVÉHO KABELU KABELOVOU SPOJKOU OD 150 DO 240 MM2
AYKY 3x240+120 mm2</t>
  </si>
  <si>
    <t>SO 430</t>
  </si>
  <si>
    <t>Přeložky veřejného osvětlení ul. Průmyslová</t>
  </si>
  <si>
    <t>1 kabel - délka výkopu (úseky 1-4 § 11-13) 47,29+66,28=113.570 [A]
průřez výkopu 1 kabel 0,35*0,2+0,05*0,05=0.073 [B]
chránička 2 otvory - (chránička 21-22) délka výkopu 10,06=10.060 [C]
průřez chráničky 2 otvory 0,5*1,31=0.655 [D]
základ sloupu do 12 m objem 1,6*0,85*0,85=1.156 [E]
základ sloupu 14 m objem 1,6*1,05*1,05=1.764 [F]
(A-C)*B+C*D+2*E+2*F=19.986 [G]</t>
  </si>
  <si>
    <t>OSTATNÍ POŽADAVKY - ZEMĚMĚŘIČSKÁ MĚŘENÍ
vytyčení stavby (každá křižovatka zvlášť)</t>
  </si>
  <si>
    <t>OSTATNÍ POŽADAVKY - ZEMĚMĚŘIČSKÁ MĚŘENÍ
zaměření skutečného provedení stavby (každá křižovatka zvlášť)</t>
  </si>
  <si>
    <t>OSTATNÍ POŽADAVKY - REVIZNÍ ZPRÁVY
výchozí revize elektrického zařízení (každá křižovatka zvlášť, po demontáži závěsného kabelu nutná nová výchozí revize)</t>
  </si>
  <si>
    <t>OSTATNÍ POŽADAVKY - REVIZNÍ ZPRÁVY
dokumentace stávajícího stavu navazujících a ponechávaných částí, každá křižovatka zvlášť</t>
  </si>
  <si>
    <t>OSTATNÍ POŽADAVKY - ODBORNÝ DOZOR
spolupráce se správcem, potřebné manipulace v rozvodu NN</t>
  </si>
  <si>
    <t>1 kabel - délka výkopu (úseky 1-4 § 11-13) 47,29+66,28=113.570 [A]
průřez výkopu 1 kabel 0,35*0,65+0,05*0,05=0.230 [B]
chránička 2 otvory - (chránička 21-22) délka výkopu 10,06=10.060 [C]
(A-C)*B=23.807 [G]</t>
  </si>
  <si>
    <t>1 kabel - délka výkopu (úseky 1-4 § 11-13) 47,29+66,28=113.570 [A]
průřez výkopu 1 kabel 0,35*0,65+0,05*0,05=0.230 [B]
chránička 2 otvory - (chránička 21-22) délka výkopu 10,06=10.060 [C]
zasypání děr po rozbytých základech 3*1,6*0,85*0,85=3.468 [D]
(A-C)*B+D=27.275 [E]</t>
  </si>
  <si>
    <t>chránička 2 otvory - (chránička 21-22) délka výkopu 10,06=10.060 [C]
průřez chráničky 2 otvory 0,5*1+0,05*0,31=0.516 [D]
C*D=5.191 [E]</t>
  </si>
  <si>
    <t>1 kabel - délka výkopu (úseky 1-4 § 11-13) 47,29+66,28=113.570 [A]
průřez výkopu 1 kabel 0,35*0,2+0,05*0,05=0.073 [B]
chránička 2 otvory - (chránička 21-22) délka výkopu 10,06=10.060 [C]
základ sloupu do 12 m objem 0,25=0.250 [E]
základ sloupu 14 m objem 0,3=0.300 [F]
(A-C)*B+2*E+2*F=8.656 [G]</t>
  </si>
  <si>
    <t>chránička 2 otvory - (chránička 21-22) délka výkopu 10,06=10.060 [C]
průřez chráničky 2 otvory 0,45*0,31-2*3,14*0,055*0,055=0.121 [D]
základ sloupu do 12 m objem 1,6*0,85*0,85=1.156 [E]
základ sloupu 14 m objem 1,6*1,05*1,05=1.764 [F]
C*D+2*E+2*F=7.057 [G]</t>
  </si>
  <si>
    <t>702211</t>
  </si>
  <si>
    <t>KABELOVÁ CHRÁNIČKA ZEMNÍ DN DO 100 MM
HDPE/HDPE 110/94 mm</t>
  </si>
  <si>
    <t>chránička 2 otvory - (chránička 21-22) délka výkopu 12=12.000 [A]
zaokrouhleno na výrobní délku 6 metrů
A*2=24.000 [B]</t>
  </si>
  <si>
    <t>1 kabel - délka výkopu (úseky 1-4 § 11-13) 47,29+66,28=113.570 [A]
3% na zvlnění a prostřih 1,03=1.030 [B]
A*B=116.977 [C]</t>
  </si>
  <si>
    <t>1 kabel - délka výkopu (úseky 1-4 § 11-13) 47,29+66,28=113.570 [A]
chránička 2 otvory - (chránička 21-22) délka výkopu 10,06=10.060 [B]
A-B=103.510 [C]
zaokrouhlení na celé desky C+0,49=104.000 [D]</t>
  </si>
  <si>
    <t>741911</t>
  </si>
  <si>
    <t>UZEMŇOVACÍ VODIČ V ZEMI FEZN DO 120 MM2
zemnící drát FeZn 10 mm</t>
  </si>
  <si>
    <t>1 kabel - délka výkopu (úseky 1-4 § 11-13) 47,29+66,28=113.570 [A]
5% na zvlnění a prostřih 1,05=1.050 [B]
rezerva a svislé části při zavedení do sloupu či skříně 3=3.000 [C]
A*B+10*C=149.249 [D]</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</si>
  <si>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</si>
  <si>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742242</t>
  </si>
  <si>
    <t>VEDENÍ VENKOVNÍ NN, ZÁVĚSNÝ KABEL NAD TŘI ŽÍLY OD 10 DO 25 MM2
AYKYz 4x25 mm2</t>
  </si>
  <si>
    <t>20+2*10=40.000 [A]</t>
  </si>
  <si>
    <t>1. Položka obsahuje:
– měření, roztahování, dělení, spojování, zakončení a pod.
– veškeré příslušenství
2. Položka neobsahuje:
X
3. Způsob měření:
Měří se metr délkový.</t>
  </si>
  <si>
    <t>742256</t>
  </si>
  <si>
    <t>VEDENÍ VENKOVNÍ NN, KOTEVNÍ SVORKA VČETNĚ UPEVNĚNÍ</t>
  </si>
  <si>
    <t>1. Položka obsahuje:
– veškeré příslušenství
2. Položka neobsahuje:
X
3. Způsob měření:
Udává se počet kusů kompletní konstrukce nebo práce.</t>
  </si>
  <si>
    <t>742H12</t>
  </si>
  <si>
    <t>KABEL NN ČTYŘ- A PĚTIŽÍLOVÝ CU S PLASTOVOU IZOLACÍ OD 4 DO 16 MM2
CYKY 4x10 mm2</t>
  </si>
  <si>
    <t>742L12</t>
  </si>
  <si>
    <t>UKONČENÍ DVOU AŽ PĚTIŽÍLOVÉHO KABELU V ROZVADĚČI NEBO NA PŘÍSTROJI OD 4 DO 16 MM2
CYKy 4x10 mm2</t>
  </si>
  <si>
    <t>742L13</t>
  </si>
  <si>
    <t>UKONČENÍ DVOU AŽ PĚTIŽÍLOVÉHO KABELU V ROZVADĚČI NEBO NA PŘÍSTROJI OD 25 DO 50 MM2
AYKYz 4x25 mm2</t>
  </si>
  <si>
    <t>742Z14</t>
  </si>
  <si>
    <t>DEMONTÁŽ PODPĚRNÝCH IZOLÁTORŮ
demontáž kotevní svorky včetně upevnění</t>
  </si>
  <si>
    <t>742Z23</t>
  </si>
  <si>
    <t>DEMONTÁŽ KABELOVÉHO VEDENÍ NN
závěsný kabel AYKYz 4x25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</si>
  <si>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</si>
  <si>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743122</t>
  </si>
  <si>
    <t>OSVĚTLOVACÍ STOŽÁR  PEVNÝ ŽÁROVĚ ZINKOVANÝ DÉLKY PŘES 6,5 DO 12 M
závěsná výška svítidla 8 metrů, sloup zesílený se zvýšenou odolností proti větru</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</si>
  <si>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</si>
  <si>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OSVĚTLOVACÍ STOŽÁR  PEVNÝ ŽÁROVĚ ZINKOVANÝ DÉLKY PŘES 6,5 DO 12 M
závěsná výška svítidla 101 metrů, sloup zesílený se zvýšenou odolností proti větru</t>
  </si>
  <si>
    <t>743123</t>
  </si>
  <si>
    <t>OSVĚTLOVACÍ STOŽÁR  PEVNÝ ŽÁROVĚ ZINKOVANÝ DÉLKY PŘES 12,5 DO 15 M
závěsná výška svítidla 14 metrů, sloup zesílený se zvýšenou odolností proti větru</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</si>
  <si>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</si>
  <si>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</si>
  <si>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</si>
  <si>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</si>
  <si>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
výložník 0,5 metru rovný (dálniční)</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</si>
  <si>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</si>
  <si>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</si>
  <si>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
výložník 3 metry rovný (dálniční)</t>
  </si>
  <si>
    <t>743321</t>
  </si>
  <si>
    <t>VÝLOŽNÍK PRO MONTÁŽ SVÍTIDLA NA STOŽÁR DVOURAMENNÝ DÉLKA VYLOŽENÍ DO 1 M
výložník 2x0,5m/180° rovný (dálniční)</t>
  </si>
  <si>
    <t>743553</t>
  </si>
  <si>
    <t>SVÍTIDLO VENKOVNÍ VŠEOBECNÉ LED, MIN. IP 44, PŘES 25 DO 45 W
světelná část IP65, do 6 klm, náhradní teplota barvy světla 3000K, rozlišitelnost barev 80 až 100 %</t>
  </si>
  <si>
    <t>1. Položka obsahuje:
– zdroj a veškeré příslušenství
– technický popis viz. projektová dokumentace
2. Položka neobsahuje:
X
3. Způsob měření:
Udává se počet kusů kompletní konstrukce nebo práce.</t>
  </si>
  <si>
    <t>743554</t>
  </si>
  <si>
    <t>SVÍTIDLO VENKOVNÍ VŠEOBECNÉ LED, MIN. IP 44, PŘES 45 W
světelná část IP65, do 15 klm, náhradní teplota barvy světla 3000K, rozlišitelnost barev 80 až 100 %</t>
  </si>
  <si>
    <t>DEMONTÁŽ OSVĚTLOVACÍHO STOŽÁRU ULIČNÍHO VÝŠKY DO 15 M</t>
  </si>
  <si>
    <t>743Z35</t>
  </si>
  <si>
    <t>DEMONTÁŽ SVÍTIDLA Z OSVĚTLOVACÍHO STOŽÁRU VÝŠKY DO 15 M
vysokotlaké sodíkové, včetně zdroje světla, včetně ekologické likvidace</t>
  </si>
  <si>
    <t>DEMONTÁŽ SVÍTIDLA Z OSVĚTLOVACÍHO STOŽÁRU VÝŠKY DO 15 M
pouze inertní materiály, včetně ekologické likvidace</t>
  </si>
  <si>
    <t>VYBOURÁNÍ ČÁSTÍ KONSTRUKCÍ BETON
rozbití základů</t>
  </si>
  <si>
    <t>3*1,6*0,85*0,85=3.468 [A]</t>
  </si>
  <si>
    <t>SO 431</t>
  </si>
  <si>
    <t>Veřejné osvětlení okružní křižovatky -  komunikace východ</t>
  </si>
  <si>
    <t>1 kabel - délka výkopu 182,44=182.440 [A]
2 kabely - délka výkopu 13,49=13.490 [B]
průřez výkopu 1-2 kabely 0,35*0,2+0,05*0,05=0.073 [C]
chránička 2 otvory - (chráničky 11-12 § 13-14 § 15-16) délka výkopu 18,04+21,65+17,22=56.910 [D]
průřez chráničky 2 otvory 0,5*1,31=0.655 [E]
základ sloupu 12 m objem 1,6*0,85*0,85=1.156 [F]
základ zapínacího místa objem 0,5*1,25*0,75=0.469 [G]
(A+B-D)*C+D*E+4*F+G=52.518 [H]</t>
  </si>
  <si>
    <t>1 kabel - délka výkopu 182,44=182.440 [A]
2 kabely - délka výkopu 13,49=13.490 [B]
průřez výkopu 1-2 kabely 0,35*0,65=0.228 [C]
chránička 2 otvory - (chráničky 11-12 § 13-14 § 15-16) délka výkopu 18,04+21,65+17,22=56.910 [D]
(A+B-D)*C=31.697 [H]</t>
  </si>
  <si>
    <t>chránička 2 otvory - (chráničky 11-12 § 13-14 § 15-16) délka výkopu 18,04+21,65+17,22=56.910 [D]
průřez chráničky 2 otvory 0,5*1+0,05*0,31=0.516 [E]
D*E=29.366 [H]</t>
  </si>
  <si>
    <t>1 kabel - délka výkopu 182,44=182.440 [A]
2 kabely - délka výkopu 13,49=13.490 [B]
průřez výkopu 1-2 kabely 0,35*0,2+0,05*0,05=0.073 [C]
chránička 2 otvory - (chráničky 11-12 § 13-14 § 15-16) délka výkopu 18,04+21,65+17,22=56.910 [D]
základ sloupu 12 m objem 0,25=0.250 [F]
(A+B-D)*C+4*F=11.148 [G]</t>
  </si>
  <si>
    <t>chránička 2 otvory - (chráničky 11-12 § 13-14 § 15-16) délka výkopu 18,04+21,65+17,22=56.910 [D]
průřez chráničky 2 otvory 0,45*0,31-2*3,14*0,055*0,055=0.121 [E]
základ sloupu 12 m objem 1,6*0,85*0,85=1.156 [F]
základ zapínacího místa objem 0,5*1,25*0,75=0.469 [G]
D*E+4*F+G=11.979 [H]</t>
  </si>
  <si>
    <t>chránička 2 otvory - (chráničky 11-12 § 13-14 § 15-16) délka výkopu 21+24+18=63.000 [A]
zaokrouhleno na výrobní délku 6 metrů
A*2=126.000 [B]</t>
  </si>
  <si>
    <t>1 kabel - délka výkopu 182,44=182.440 [A]
2 kabely - délka výkopu 13,49=13.490 [B]
3% na zvlnění a prostřih 1,03=1.030 [C]
(A+B)*C=201.808 [D]</t>
  </si>
  <si>
    <t>1 kabel - délka výkopu 182,44=182.440 [A]
2 kabely - délka výkopu 13,49=13.490 [B]
chránička 2 otvory - (chráničky 11-12 § 13-14 § 15-16) délka výkopu 18,04+21,65+17,22=56.910 [C]
A+B-C=139.020 [D]
zaokrouhlení na celé desky D+0,98=140.000 [E]</t>
  </si>
  <si>
    <t>1 kabel - délka výkopu 182,44=182.440 [A]
2 kabely - délka výkopu 13,49=13.490 [B]
5% na zvlnění a prostřih 1,05=1.050 [C]
rezerva a svislé části při zavedení do sloupu či skříně 3=3.000 [D]
(A+B)*C+8*D=229.727 [E]</t>
  </si>
  <si>
    <t>1 kabel - délka výkopu 182,44=182.440 [A]
2 kabely - délka výkopu 13,49=13.490 [B]
5% na zvlnění a prostřih 1,05=1.050 [C]
rezerva a svislé části při zavedení do sloupu či skříně 3=3.000 [D]
(A+2*B)*C+10*D=249.891 [E]</t>
  </si>
  <si>
    <t>OSVĚTLOVACÍ STOŽÁR  PEVNÝ ŽÁROVĚ ZINKOVANÝ DÉLKY PŘES 6,5 DO 12 M
závěsná výška svítidla 12 metrů, sloup zesílený se zvýšenou odolností proti větru</t>
  </si>
  <si>
    <t>743711</t>
  </si>
  <si>
    <t>ROZVADĚČ PRO VEŘEJNÉ OSVĚTLENÍ S MĚŘENÍM SPOTŘEBY EL. ENERGIE DO 4 KS TŘÍFÁZOVÝCH VĚTVÍ
spínání hodinami s celoročním programováním, tři vývody do 3x25A/4x25mm2, v rozvaděči světlo a zásuvka jednofázová 230V
včetně pilíře plastového</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</si>
  <si>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</si>
  <si>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744I01</t>
  </si>
  <si>
    <t>POJISTKOVÁ VLOŽKA DO 160 A
PH000/25A</t>
  </si>
  <si>
    <t>1. Položka obsahuje:
– technický popis viz. projektová dokumentace
2. Položka neobsahuje:
X
3. Způsob měření:
Udává se počet kusů kompletní konstrukce nebo práce.</t>
  </si>
  <si>
    <t>SO 433</t>
  </si>
  <si>
    <t>Vedení NN 0,4kV - průmyslová zóna Jih</t>
  </si>
  <si>
    <t>Ostatní KCE a práce</t>
  </si>
  <si>
    <t>OSTATNÍ POŽADAVKY - ZEMĚMĚŘIČSKÁ MĚŘENÍ
Vytýčení stávajících sítí na staveništi</t>
  </si>
  <si>
    <t xml:space="preserve">HM        </t>
  </si>
  <si>
    <t>OSTATNÍ POŽADAVKY - ZEMĚMĚŘIČSKÁ MĚŘENÍ
Vytýčení trasy pokládaného kabelu</t>
  </si>
  <si>
    <t>OSTATNÍ POŽADAVKY - GEODETICKÉ ZAMĚŘENÍ
geod. zaměření  skutečného stavu pokládky kabelu</t>
  </si>
  <si>
    <t>a</t>
  </si>
  <si>
    <t>OSTATNÍ POŽADAVKY - VYPRACOVÁNÍ DOKUMENTACE
Vypracování dokumentace skutečného stavu pokládky kabelu pro investora vč. předání  v titěné formě i na CD-R</t>
  </si>
  <si>
    <t>b</t>
  </si>
  <si>
    <t>OSTATNÍ POŽADAVKY - VYPRACOVÁNÍ DOKUMENTACE
Vypracování dokumentace skutečného stavu pokládky kabelu pro správce kabelu vč. předání  v titěné formě i na CD-R</t>
  </si>
  <si>
    <t>OSTATNÍ POŽADAVKY - ODBORNÝ DOZOR
Dozor správce při vytýčení trasy a  v před zháihozem trasy</t>
  </si>
  <si>
    <t>HLOUBENÍ RÝH ŠÍŘ DO 2M PAŽ I NEPAŽ TŘ. I
- výkop rýhy 35/80cm
- výkop rýhy 50/120cm</t>
  </si>
  <si>
    <t>0.35*0.8*568=159.040 [A]         výkop rýhy 35/80cm
0.5*1.2*32=19.200 [B]               výkop rýhy 50/120cm
A+B=178.240 [C]</t>
  </si>
  <si>
    <t>ULOŽENÍ SYPANINY DO NÁSYPŮ A NA SKLÁDKY BEZ ZHUTNĚNÍ
- včetně naložení a dovozu bez ohledu na vzdálenost</t>
  </si>
  <si>
    <t>0.35*0.2*568=39.760 [A]         výkop rýhy 35/80cm
0.5*0.3*32=4.800 [B]               výkop rýhy 50/120cm
A+B=44.560 [C]</t>
  </si>
  <si>
    <t>ZÁSYP JAM A RÝH ZEMINOU SE ZHUTNĚNÍM
- zásyp kabelové rýhy 35/80cm
- zásyp kabelové rýhy 50/120cm</t>
  </si>
  <si>
    <t>0.35*0.6*568=119.280 [A]         výkop rýhy 35/80cm
0.5*0.9*32=14.400 [B]               výkop rýhy 50/120cm
A+B=133.680 [C]</t>
  </si>
  <si>
    <t>PODKLADNÍ A VÝPLŇOVÉ VRSTVY Z KAMENIVA TĚŽENÉHO
- kabelové lože z prosátého písku</t>
  </si>
  <si>
    <t>568*0,35*0,2=39.760 [A]</t>
  </si>
  <si>
    <t>Práce PSV</t>
  </si>
  <si>
    <t>701004</t>
  </si>
  <si>
    <t>VYHLEDÁVACÍ MARKER ZEMNÍ
- marker pro zjištění polohy kabelu</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</si>
  <si>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</si>
  <si>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ZAKRYTÍ KABELŮ VÝSTRAŽNOU FÓLIÍ ŠÍŘKY PŘES 20 DO 40 CM
- výstražná fólie červená šířka 33cm</t>
  </si>
  <si>
    <t>1*600=600.000 [A]</t>
  </si>
  <si>
    <t>ZAKRYTÍ KABELŮ PLASTOVOU DESKOU/PÁSEM ŠÍŘKY PŘES 20 DO 40 CM
300x500x3mm</t>
  </si>
  <si>
    <t>1*568=568.000 [A]</t>
  </si>
  <si>
    <t>UZEMŇOVACÍ VODIČ V ZEMI FEZN DO 120 MM2
- pásek FeZn30/4mm</t>
  </si>
  <si>
    <t>2*50=100.000 [A]</t>
  </si>
  <si>
    <t>KABEL NN ČTYŘ- A PĚTIŽÍLOVÝ AL S PLASTOVOU IZOLACÍ OD 150 DO 240 MM2
- kabel AYKY 3x240+120mm2</t>
  </si>
  <si>
    <t>600*1.05+3*4+2*10=662.000 [A]</t>
  </si>
  <si>
    <t>742L15</t>
  </si>
  <si>
    <t>UKONČENÍ DVOU AŽ PĚTIŽÍLOVÉHO KABELU V ROZVADĚČI NEBO NA PŘÍSTROJI OD 150 DO 240 MM2
- ukončení kabelu 4x240mm2 na přístroji nebo v rozvaděči</t>
  </si>
  <si>
    <t>1*6=6.000 [A]</t>
  </si>
  <si>
    <t>UKONČENÍ DVOU AŽ PĚTIŽÍLOVÉHO KABELU KABELOVOU SPOJKOU OD 150 DO 240 MM2
- spojka pro kabel 4x240mm2</t>
  </si>
  <si>
    <t>743E21</t>
  </si>
  <si>
    <t>SKŘÍŇ ROZPOJOVACÍ POJISTKOVÁ DO 400 A, DO 240 MM2, V KOMPAKTNÍM PILÍŘI S POJISTKOVÝMI SPODKY S 2-4 SADAMI JISTÍCÍCH PRVKŮ
- skříň pojistková rozpojovací kompaktní DCK typ SR402/NKW2 - 4x poj. spodky vel. 2 vč.  18 ks  pojistek nožových PN2-315A gG</t>
  </si>
  <si>
    <t>1*2=2.000 [A]</t>
  </si>
  <si>
    <t>1. Položka obsahuje:
– instalaci do terénu vč. prefabrikovaného základu a zapojení
– technický popis viz. projektová dokumentace
2. Položka neobsahuje:
– zemní práce
3. Způsob měření:
Udává se počet kusů kompletní konstrukce nebo práce.</t>
  </si>
  <si>
    <t>87633</t>
  </si>
  <si>
    <t>CHRÁNIČKY Z TRUB PLASTOVÝCH DN DO 150MM
- trubka KOPOS Kopoflex 110/94mm</t>
  </si>
  <si>
    <t>2*55=110.000 [A]</t>
  </si>
  <si>
    <t>OBETONOVÁNÍ POTRUBÍ Z PROSTÉHO BETONU DO C25/30
-  obetonování chrániček, beton C 25/30-XA1</t>
  </si>
  <si>
    <t>0.5*0.3*32-3.14*0.055*0.055*32=4.496 [A]</t>
  </si>
  <si>
    <t>SO 441</t>
  </si>
  <si>
    <t>Přeložka VO na silnici I/14</t>
  </si>
  <si>
    <t>Položka 132733: (14.4)*2=28.800 [A]</t>
  </si>
  <si>
    <t>OSTATNÍ POŽADAVKY - ZEMĚMĚŘIČSKÁ MĚŘENÍ
Vytyčení stavby a inženýrských sítí.</t>
  </si>
  <si>
    <t>OSTATNÍ POŽADAVKY - ZEMĚMĚŘIČSKÁ MĚŘENÍ
Zaměření skutečného provedení stavby</t>
  </si>
  <si>
    <t>OSTATNÍ POŽADAVKY - REVIZNÍ ZPRÁVY
Dokumentace stávajícího stavu navazujících a ponechávaných částí.</t>
  </si>
  <si>
    <t>OSTATNÍ POŽADAVKY - ODBORNÝ DOZOR
Spolupráce se správcem, potřebné manipulace v rozvodu NN.</t>
  </si>
  <si>
    <t>121103</t>
  </si>
  <si>
    <t>SEJMUTÍ ORNICE NEBO LESNÍ PŮDY S ODVOZEM DO 3KM
Odvoz na mezideponii.</t>
  </si>
  <si>
    <t>80*0.35*0.15=4.200 [A]</t>
  </si>
  <si>
    <t>VYKOPÁVKY ZE ZEMNÍKŮ A SKLÁDEK TŘ. I, ODVOZ DO 3KM
Zpětná doprava materiálu pro zásyp rýhy a pro zpětné uložení ornice.</t>
  </si>
  <si>
    <t>44.4-14.4=30.000 [A]
80*0.35*0.15=4.200 [B]
Celkem: A+B=34.200 [C]</t>
  </si>
  <si>
    <t>HLOUBENÍ RÝH ŠÍŘ DO 2M PAŽ I NEPAŽ TŘ. I
Výkop rýhy pro kabel 35/80 cm, resp. 50/110 cm.
Odvoz na mezideponii v místě stavby.
Odvoz přebytků na řízenou skládku, bez ohledu na vzdálenost.
Položka bude čerpána na základě skutečnosti.</t>
  </si>
  <si>
    <t>Viz 899524: 14.4=14.400 [A]</t>
  </si>
  <si>
    <t>HLOUBENÍ RÝH ŠÍŘ DO 2M PAŽ I NEPAŽ TŘ. I, ODVOZ DO 3KM
Výkop rýhy pro kabel 35/80 cm, resp. 50/110 cm.
Odvoz na mezideponii v místě stavby.
Včetně případného pažení.</t>
  </si>
  <si>
    <t>80*0.35*0.8=22.400 [A]
40*0.5*1.1=22.000 [B]
Celkem: A+B=44.400 [C]
C-14.4=30.000 [D]</t>
  </si>
  <si>
    <t>ULOŽENÍ SYPANINY DO NÁSYPŮ A NA SKLÁDKY BEZ ZHUTNĚNÍ
Uložení na mezideponie.</t>
  </si>
  <si>
    <t>121103: 4.2=4.200 [A]
132733: 44.4=44.400 [B]
Celkem: A+B=48.600 [C]</t>
  </si>
  <si>
    <t>14.4=14.400 [A]</t>
  </si>
  <si>
    <t>ZÁSYP JAM A RÝH ZEMINOU SE ZHUTNĚNÍM
Zpětný zásyp rýhy dle PD.</t>
  </si>
  <si>
    <t>44.4-14.4=30.000 [A]</t>
  </si>
  <si>
    <t>ROZPROSTŘENÍ ORNICE VE SVAHU V TL DO 0,15M</t>
  </si>
  <si>
    <t>80*0.35=28.000 [A]</t>
  </si>
  <si>
    <t>KABELOVÁ CHRÁNIČKA ZEMNÍ DN DO 100 MM
Ochranná ohebná trubka, např Kopoflex KF 09075</t>
  </si>
  <si>
    <t>80=80.000 [A]</t>
  </si>
  <si>
    <t>KABELOVÁ CHRÁNIČKA ZEMNÍ DN PŘES 100 DO 200 MM
Např. KF 09110.</t>
  </si>
  <si>
    <t>ZAKRYTÍ KABELŮ VÝSTRAŽNOU FÓLIÍ ŠÍŘKY PŘES 20 DO 40 CM
Výstražná fólie červená šířky 33 cm s nápisem "veřejné osvětlení"</t>
  </si>
  <si>
    <t>120=120.000 [A]</t>
  </si>
  <si>
    <t>UZEMŇOVACÍ VODIČ V ZEMI FEZN DO 120 MM2
Uzemňovací pásek FeZn 30/40, uložení volně do výkopu.</t>
  </si>
  <si>
    <t>KABEL NN ČTYŘ- A PĚTIŽÍLOVÝ CU S PLASTOVOU IZOLACÍ OD 4 DO 16 MM2
CYKY J 4x10</t>
  </si>
  <si>
    <t>UKONČENÍ DVOU AŽ PĚTIŽÍLOVÉHO KABELU V ROZVADĚČI NEBO NA PŘÍSTROJI OD 4 DO 16 MM2</t>
  </si>
  <si>
    <t>742L22</t>
  </si>
  <si>
    <t>UKONČENÍ DVOU AŽ PĚTIŽÍLOVÉHO KABELU KABELOVOU SPOJKOU OD 4 DO 16 MM2
CYKY 4x10.
Ukončení kabelu CYKY 4x10 smršťovací záklopkou, vč. zapojení vodičů.</t>
  </si>
  <si>
    <t>DEMONTÁŽ KABELOVÉHO VEDENÍ NN
Odpojení kabelu CYKY 4x10 ve stožáru.</t>
  </si>
  <si>
    <t>74F322</t>
  </si>
  <si>
    <t>REVIZNÍ ZPRÁVA
Výchozí revize elektrického zařízení</t>
  </si>
  <si>
    <t>1. Položka obsahuje:
– revizi autorizovaným revizním technikem na zařízeních tra ního vedení podle požadavku ČSN, včetně hodnocení
2. Položka neobsahuje:
X
3. Způsob měření:
Udává se počet kusů kompletní konstrukce nebo práce.</t>
  </si>
  <si>
    <t>75A217</t>
  </si>
  <si>
    <t>ZATAŽENÍ A SPOJKOVÁNÍ KABELŮ DO 12 PÁRŮ - MONTÁŽ
Zatažení kabelu do ochranné trubky.</t>
  </si>
  <si>
    <t xml:space="preserve">KMPÁR     </t>
  </si>
  <si>
    <t>120/1000=0.120 [A]</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</si>
  <si>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</si>
  <si>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75A218</t>
  </si>
  <si>
    <t>ZATAŽENÍ A SPOJKOVÁNÍ KABELŮ DO 12 PÁRŮ - DEMONTÁŽ
Vytažení kabelu CYKY 4x10 z ochranné trubky.</t>
  </si>
  <si>
    <t>100/1000=0.100 [A]</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</si>
  <si>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</si>
  <si>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OBETONOVÁNÍ POTRUBÍ Z PROSTÉHO BETONU DO C25/30
Obetonování chráničky pod komunikací a propustkem.
C25/30-XA1</t>
  </si>
  <si>
    <t>80*(0.35*0.3-3.14*0.0375*0.0375)=8.047 [A]
40*(0.5*0.3-3.14*0.055*0.055)=5.620 [B]
Celkem: A+B=13.667 [C]</t>
  </si>
  <si>
    <t>SO 442</t>
  </si>
  <si>
    <t>Přeložky VO podél společné stezky</t>
  </si>
  <si>
    <t>Položka 96615: 4.913*2.5=12.283 [A]</t>
  </si>
  <si>
    <t>12.6*2=25.200 [A]</t>
  </si>
  <si>
    <t>SEJMUTÍ ORNICE NEBO LESNÍ PŮDY S ODVOZEM DO 3KM</t>
  </si>
  <si>
    <t>120*0.35*0.15=6.300 [A]</t>
  </si>
  <si>
    <t>VYKOPÁVKY ZE ZEMNÍKŮ A SKLÁDEK TŘ. I, ODVOZ DO 3KM
Zásyp jam po odstranění stožárů VO.
Zpětná doprava materiálu pro zásyp rýhy a pro zpětné uložení ornice.</t>
  </si>
  <si>
    <t>Zásyp jam: 4*0.85*0.85*1.7=4.913 [A]
Položka 121103: 120*0.35*0.15=6.300 [B]
Položka 132733: 120*0.35*0.8-120*0.35*0.3=21.000 [C]
Celkem: A+B+C=32.213 [D]</t>
  </si>
  <si>
    <t>120*0.35*0.3=12.600 [A]</t>
  </si>
  <si>
    <t>HLOUBENÍ RÝH ŠÍŘ DO 2M PAŽ I NEPAŽ TŘ. I, ODVOZ DO 3KM
Výkop rýhy pro kabel 35/80 cm.
Odvoz na mezideponii v místě stavby.
Včetně případného pažení.</t>
  </si>
  <si>
    <t>120*0.35*0.8-120*0.35*0.3=21.000 [A]</t>
  </si>
  <si>
    <t>121103: 42*0.15=6.300 [A]
131733: 4.913=4.913 [B]
132733: 44.4=44.400 [C]
Celkem: A+B+C=55.613 [D]</t>
  </si>
  <si>
    <t>12.6=12.600 [A]</t>
  </si>
  <si>
    <t xml:space="preserve">132733: 21=21.000 [A]
96615: 4*0.85*0.85*1.7=4.913 [B]
Celkem: A+B=25.913 [C]
 </t>
  </si>
  <si>
    <t>OBSYP POTRUBÍ A OBJEKTŮ Z NAKUPOVANÝCH MATERIÁLŮ
Obsyp pískem 0/4 v místě základu stožáru.</t>
  </si>
  <si>
    <t>4*(3.14*0.15*0.15-3.14*0.05*0.05)*1.5=0.377 [A]</t>
  </si>
  <si>
    <t>120*0.35=42.000 [A]</t>
  </si>
  <si>
    <t>461315</t>
  </si>
  <si>
    <t>PATKY Z PROSTÉHO BETONU C30/37
Betonový základ stožáru C30/37-XF4, včetně límce a případného podkladního betonu.</t>
  </si>
  <si>
    <t>Základ stožáru: 4*1.7*0.85*0.85-4*3.14*0.15*0.15*1.6=4.461 [A]
Zátka: 4*(3.14*0.15*0.15-3.14*0.05*0.05)*0.1=0.025 [B]
Celkem: A+B=4.486 [C]</t>
  </si>
  <si>
    <t>140=140.000 [A]</t>
  </si>
  <si>
    <t>ZAKRYTÍ KABELŮ VÝSTRAŽNOU FÓLIÍ ŠÍŘKY PŘES 20 DO 40 CM</t>
  </si>
  <si>
    <t>741811</t>
  </si>
  <si>
    <t>UZEMŇOVACÍ VODIČ NA POVRCHU FEZN DO 120 MM2
Odbočení kulatinou FeZn 10 mm u stožárů včetně montáže do změmě, svorek, zalití svorek asfaltem a zapojení</t>
  </si>
  <si>
    <t>4*2.5=10.000 [A]</t>
  </si>
  <si>
    <t>1. Položka obsahuje:
– uchycení vodiče na povrch vč. podpěr, konzol, svorek a pod.
– měření, dělení, spojování
– nátěr
2. Položka neobsahuje:
X
3. Způsob měření:
Měří se metr délkový.</t>
  </si>
  <si>
    <t>742162</t>
  </si>
  <si>
    <t>VEDENÍ SPOJOVACÍ, PODPĚRNÝ IZOLÁTOR NN VENKOVNÍ
Montáž kotevní svorky včetně upevnění</t>
  </si>
  <si>
    <t>1. Položka obsahuje:
– upevnění vč. veškerého příslušenství
2. Položka neobsahuje:
X
3. Způsob měření:
Udává se počet kusů kompletní konstrukce nebo práce.</t>
  </si>
  <si>
    <t>DEMONTÁŽ PODPĚRNÝCH IZOLÁTORŮ
Demontáž kotevní svorky včetně upevnění</t>
  </si>
  <si>
    <t>OSVĚTLOVACÍ STOŽÁR  PEVNÝ ŽÁROVĚ ZINKOVANÝ DÉLKY PŘES 6,5 DO 12 M
Zpětná montáž stožáru VO.
Včetně výložníku. Kompletní provedení, včetně ioětovného zapojení konců kabelů.</t>
  </si>
  <si>
    <t>SVÍTIDLO VENKOVNÍ VŠEOBECNÉ LED, MIN. IP 44, PŘES 25 DO 45 W
Zpětná montáž svítidla.
Kompletní provedení.</t>
  </si>
  <si>
    <t>DEMONTÁŽ OSVĚTLOVACÍHO STOŽÁRU ULIČNÍHO VÝŠKY DO 15 M
Demontáž stožáru VO - K6, včetně základu.
Uložení stožáru na mezideponii.
Včetně výložníku. Kompletní provedení.</t>
  </si>
  <si>
    <t>DEMONTÁŽ SVÍTIDLA Z OSVĚTLOVACÍHO STOŽÁRU VÝŠKY DO 15 M
Demontáž LED svítidla na stožáru.
Uložení na mezideponii.
Kompletní provedení.</t>
  </si>
  <si>
    <t>REVIZNÍ ZPRÁVA
Výchozí revize elektrického zařízení - kompletní provedení.</t>
  </si>
  <si>
    <t>140/1000=0.140 [A]</t>
  </si>
  <si>
    <t>45/1000=0.045 [A]</t>
  </si>
  <si>
    <t>POTRUBÍ Z TRUB PLASTOVÝCH ODPADNÍCH DN DO 300MM
Trubka pro osazení a vystředění stožáru VO délka 1,6m/stožár
Kompletní dodávka, včetně vymezovacích klínů, otvorů apod.</t>
  </si>
  <si>
    <t>4*1.6=6.400 [A]</t>
  </si>
  <si>
    <t>OBETONOVÁNÍ POTRUBÍ Z PROSTÉHO BETONU DO C25/30
Obetonování ochranné trubky.
C25/30-XA1</t>
  </si>
  <si>
    <t>120*(0.35*0.3-3.14*0.0375*0.0375)=12.070 [A]</t>
  </si>
  <si>
    <t>4*0.85*0.85*1.7=4.913 [A]</t>
  </si>
  <si>
    <t>SO 467</t>
  </si>
  <si>
    <t>Přeložky sdělovacího vedení Telco Pro Services - komunikace východ</t>
  </si>
  <si>
    <t>SO 467.1</t>
  </si>
  <si>
    <t>HLOUBENÍ JAM ZAPAŽ I NEPAŽ TŘ II
sondy pro zjištění polohy stáv.ved.,(1x1x1,5 m)- 2 ks</t>
  </si>
  <si>
    <t>1*1*1,5*2=3.000 [A]</t>
  </si>
  <si>
    <t>HLOUBENÍ RÝH ŠÍŘ DO 2M PAŽ I NEPAŽ TŘ. II
- volný terén výkop 0,35x0,70</t>
  </si>
  <si>
    <t>(690-81)*0,35*0,7=149.205 [A]</t>
  </si>
  <si>
    <t>HLOUBENÍ RÝH ŠÍŘ DO 2M PAŽ I NEPAŽ TŘ. II
- vozovka 0,5x1,4</t>
  </si>
  <si>
    <t>(26+17+24+14)*0,5*1,4=56.700 [B]</t>
  </si>
  <si>
    <t>ULOŽENÍ SYPANINY DO NÁSYPŮ A NA SKLÁDKY BEZ ZHUTNĚNÍ
Včetně naložení a dovozu bez ohledu na vzdálenost</t>
  </si>
  <si>
    <t>(26+17+24+14)*0,5*0,1=4.050 [A]
(690-81)*0,35*0,1=21.315 [B]
A+B=25.365 [C]</t>
  </si>
  <si>
    <t>(26+17+24+14)*0,5*1,1=44.550 [A]
(690-81)*0,35*0,6=127.890 [B]
1*1*1,5*2=3.000 [C]
A+B+C=175.440 [D]</t>
  </si>
  <si>
    <t>PODKLADNÍ A VÝPLŇOVÉ VRSTVY Z KAMENIVA TĚŽENÉHO
pískové lože</t>
  </si>
  <si>
    <t>(690-81)*0,35*0,1=21.315 [A]</t>
  </si>
  <si>
    <t>609=609.000 [A]</t>
  </si>
  <si>
    <t>CHRÁNIČKY Z TRUB PLASTOVÝCH DN DO 150MM
Chránička z HDPE 110/94mm vč. utěsnění konců chráničky zátkou, nebo montážní pěnou, protahovacího lanka.</t>
  </si>
  <si>
    <t>(26+17+24+14)*2=162.000 [A]</t>
  </si>
  <si>
    <t>OBETONOVÁNÍ POTRUBÍ Z PROSTÉHO BETONU DO C25/30
podkladní vrstva betonu a obetonování chrániček, beton C 25/30-XA1</t>
  </si>
  <si>
    <t>(26+17+24+14)*0,136=11.016 [A]</t>
  </si>
  <si>
    <t>SO 468</t>
  </si>
  <si>
    <t>Přeložky sdělovacího vedení Telco Pro Services - komunikace západ</t>
  </si>
  <si>
    <t>SO 468.1</t>
  </si>
  <si>
    <t>(14+12)*0,5*1,4=18.200 [B]</t>
  </si>
  <si>
    <t>(300-26)*0,35*0,7=67.130 [A]</t>
  </si>
  <si>
    <t>(14+12)*0,5*0,1=1.300 [A]
(300-26)*0,35*0,1=9.590 [B]
A+B=10.890 [C]</t>
  </si>
  <si>
    <t>(14+12)*0,5*1,1=14.300 [A]
(300-26)*0,35*0,6=57.540 [B]
1*1*1,5*2=3.000 [C]
A+B+C=74.840 [D]</t>
  </si>
  <si>
    <t>(300-26)*0,35*0,1=9.590 [A]</t>
  </si>
  <si>
    <t>274=274.000 [A]</t>
  </si>
  <si>
    <t>(14+12)*2=52.000 [A]</t>
  </si>
  <si>
    <t>(14+12)*0,136=3.536 [A]</t>
  </si>
  <si>
    <t>SO 490</t>
  </si>
  <si>
    <t>Přesun značky obsazenosti parkoviště</t>
  </si>
  <si>
    <t>0.55=0.550 [A]</t>
  </si>
  <si>
    <t>OSTATNÍ POŽADAVKY - ZEMĚMĚŘIČSKÁ MĚŘENÍ
Vytýčení nových sítí na staveništi</t>
  </si>
  <si>
    <t>OSTATNÍ POŽADAVKY - GEODETICKÉ ZAMĚŘENÍ
geod. zaměření pokládky kabelu dle skut. provedení</t>
  </si>
  <si>
    <t>OSTATNÍ POŽADAVKY - VYPRACOVÁNÍ DOKUMENTACE
Vypracování dokumentace skut. stavu pro investora a předání na CD papírově</t>
  </si>
  <si>
    <t>OSTATNÍ POŽADAVKY - VYPRACOVÁNÍ DOKUMENTACE
Vypracování dokumentace skut. stavu pro správce a předání na CD i papírově</t>
  </si>
  <si>
    <t>OSTATNÍ POŽADAVKY - REVIZNÍ ZPRÁVY
výchozí revize elektrického zařízení
revizní zpráva</t>
  </si>
  <si>
    <t>029522a</t>
  </si>
  <si>
    <t>OSTATNÍ POŽADAVKY - REVIZNÍ ZPRÁVY
periodická revize dotčeného elektrického zařízení
(dokumentace stavu před zahájením stavby)</t>
  </si>
  <si>
    <t>OSTATNÍ POŽADAVKY - ODBORNÝ DOZOR
Dozor správce při vytýčení a  v průběhu prací</t>
  </si>
  <si>
    <t>HLOUBENÍ RÝH ŠÍŘ DO 2M PAŽ I NEPAŽ TŘ. II
- volný terén výkop 0,35x0,80</t>
  </si>
  <si>
    <t>15*0,35*0,8=4.200 [A]</t>
  </si>
  <si>
    <t>HLOUBENÍ RÝH ŠÍŘ DO 2M PAŽ I NEPAŽ TŘ. II
- vozovka 0,5x1,2
- vč. řezání a obnovy povrchů</t>
  </si>
  <si>
    <t>40*0,5*1,2=24.000 [B]</t>
  </si>
  <si>
    <t>15*0,35*0,1=0.525 [A]
40*0,5*0,2=4.000 [B]
A+B=4.525 [C]</t>
  </si>
  <si>
    <t>15*0,35*0,7=3.675 [A]
40*0,5*1,0=20.000 [B]
1*1*1,5*2=3.000 [C]
A+B+C=26.675 [D]</t>
  </si>
  <si>
    <t>15*0,35*0,1=0.525 [A]</t>
  </si>
  <si>
    <t>VYHLEDÁVACÍ MARKER ZEMNÍ
kabelový označník</t>
  </si>
  <si>
    <t>ZAKRYTÍ KABELŮ VÝSTRAŽNOU FÓLIÍ ŠÍŘKY PŘES 20 DO 40 CM
výstražná fólie š=33cm</t>
  </si>
  <si>
    <t>UZEMŇOVACÍ VODIČ V ZEMI FEZN DO 120 MM2
Zemnící pásek FeZn 120mm2.</t>
  </si>
  <si>
    <t>741C02</t>
  </si>
  <si>
    <t>UZEMŇOVACÍ SVORKA</t>
  </si>
  <si>
    <t>741Z05</t>
  </si>
  <si>
    <t>DEMONTÁŽ VNĚJŠÍHO UZEMNĚNÍ
demontáž stávajícího uzemnění - komplet</t>
  </si>
  <si>
    <t>KABEL NN ČTYŘ- A PĚTIŽÍLOVÝ CU S PLASTOVOU IZOLACÍ OD 4 DO 16 MM2
Napájecí kabel CYKY 3x4 a CYKY 3x1,5 včetně pokládky do kabelového lože a zatažení do chráničky.
Předný typ kabelu bude ověřen před zahájením přeložek, správce nemá stávající stav zdokumentován</t>
  </si>
  <si>
    <t>60=60.000 [A] CYKY 3x4 
60=60.000 [B]  CYKY 3x1,5
A+B=120.000 [C]</t>
  </si>
  <si>
    <t>UKONČENÍ DVOU AŽ PĚTIŽÍLOVÉHO KABELU KABELOVOU SPOJKOU OD 4 DO 16 MM2</t>
  </si>
  <si>
    <t>DEMONTÁŽ KABELOVÉHO VEDENÍ NN</t>
  </si>
  <si>
    <t>75A321</t>
  </si>
  <si>
    <t>SPOJKA ROVNÁ
spojka na kabely CYKY</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</si>
  <si>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</si>
  <si>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2*40=80.000 [A]</t>
  </si>
  <si>
    <t>40*0,136=5.440 [A]</t>
  </si>
  <si>
    <t>914512</t>
  </si>
  <si>
    <t>DOPR ZNAČ VELKOPLOŠ OCEL LAMELY FÓL TŘ 1 - MONT S PŘESUNEM
demontáž stávající dopravní značky s příslušenstvím (rozvaděčem, ochranných trubek na kabely apod., její přemístění z původního místa a její osazení a montáž na místě novém určeném projektem, přesun rozvaděče, ochranné trubky - opětovná monžáž, demontáž a opětovná montáže magnetického senzoru</t>
  </si>
  <si>
    <t>SLOUPKY A STOJKY DZ Z PŘÍHRAD KONSTR DOD A MONTÁŽ
sloupky a upevňovací zařízení včetně jejich osazení (betonová patka, zemní práce, odvoz a likvidace přebytečné zeminy - komplet)</t>
  </si>
  <si>
    <t>SLOUPKY A STOJKY DZ Z PŘÍHRAD KONSTR DEMONTÁŽ
Odstranění a demontáž. Položka včetně odvozu a uložení na skládku (bez ohledu na vzdálenost) a skládkovného.</t>
  </si>
  <si>
    <t>SO 510</t>
  </si>
  <si>
    <t>Přeložka vedení VTL průmyslová zóna</t>
  </si>
  <si>
    <t>03240</t>
  </si>
  <si>
    <t>Přeložka / nové vedení VTL plynovodního potrubí
Kompletní provedení prací. Zhotovitel v ceně zohlední případné doplňující přepoje, bypassy apod. s ohledem na předkládaný harmonogram realizace zhotovitele.
Výkaz výměr přílohou SO 500.</t>
  </si>
  <si>
    <t>SO 511</t>
  </si>
  <si>
    <t>Přeložka vedení VTL – zářez SO 101</t>
  </si>
  <si>
    <t>Přeložka VTL plynovodního potrubí
Kompletní provedení prací.
Výkaz výměr přílohou SO 500.</t>
  </si>
  <si>
    <t>SO 512</t>
  </si>
  <si>
    <t>Přeložka vedení VTL – regulační stanice CTP</t>
  </si>
  <si>
    <t>Přeložka / nové vedení VTL plynovodního potrubí
Kompletní provedení prací.
Výkaz výměr přílohou SO 500.</t>
  </si>
  <si>
    <t>SO 520</t>
  </si>
  <si>
    <t>Plynovod STL – průmyslová zóna</t>
  </si>
  <si>
    <t>Nové vedení STL plynovodního potrubí
Kompletní provedení prací.
Výkaz výměr přílohou SO 500.</t>
  </si>
  <si>
    <t>SO 521</t>
  </si>
  <si>
    <t>Přeložka STL plynovodu přes komunikaci III/32118</t>
  </si>
  <si>
    <t>Přeložka vedení STL plynovodního potrubí
Kompletní provedení prací.
Výkaz výměr přílohou SO 500.</t>
  </si>
  <si>
    <t>SO 541</t>
  </si>
  <si>
    <t>Regulační stanice VTL/STL</t>
  </si>
  <si>
    <t>Regulační stanice VTL/STL
Kompletní provedení prací.
Výkaz výměr přílohou SO 500.</t>
  </si>
  <si>
    <t>SO 651</t>
  </si>
  <si>
    <t>Žel. trať Častolovice - Solnice, provizorní přeložka v km13,580-14,030, žel. spodek</t>
  </si>
  <si>
    <t>POPLATKY ZA SKLÁDKU - zemina, kamenivo</t>
  </si>
  <si>
    <t>630=630.000 [A]</t>
  </si>
  <si>
    <t>- položka obsahuje veškeré poplatky provozovateli skládky související s uložením odpadu na skládce.
- v ceně zahrnuto složení, manipulace při skládání  na řízené skládce a zaplacení poplatku skládkovné</t>
  </si>
  <si>
    <t>POPLATKY ZA SKLÁDKU - prostý beton</t>
  </si>
  <si>
    <t>314*0,2=62.800 [A] pol.11328</t>
  </si>
  <si>
    <t>ODSTRANĚNÍ PŘÍKOPŮ, ŽLABŮ A RIGOLŮ Z PŘÍKOPOVÝCH TVÁRNIC
odvoz a uložení na skládku</t>
  </si>
  <si>
    <t>vybourání žlabovek
628*0,5=314.000 [B]</t>
  </si>
  <si>
    <t>12373</t>
  </si>
  <si>
    <t>DEP</t>
  </si>
  <si>
    <t>ODKOP PRO SPOD STAVBU SILNIC A ŽELEZNIC TŘ. I
odvoz na deponii pro zpětný násyp (zásyp)</t>
  </si>
  <si>
    <t>2100-546=1 554.000 [A]</t>
  </si>
  <si>
    <t>ODKOP PRO SPOD STAVBU SILNIC A ŽELEZNIC TŘ. I
- vč, dopravy bez ohledu na vzdálenost</t>
  </si>
  <si>
    <t>2730*0,8=2 184.000 [A]
-1554=-1 554.000 [B] pro zpětný násyp (zásyp)
Celkem: A+B=630.000 [C]</t>
  </si>
  <si>
    <t>12383</t>
  </si>
  <si>
    <t>ODKOP PRO SPOD STAVBU SILNIC A ŽELEZNIC TŘ. II
odvoz na deponii pro zpětný násyp (zásyp)</t>
  </si>
  <si>
    <t>2730*0,2=546.000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</si>
  <si>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</si>
  <si>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VYKOPÁVKY ZE ZEMNÍKŮ A SKLÁDEK TŘ. I
naložení a dovoz z deponie pro zpětný násyp (zásyp)</t>
  </si>
  <si>
    <t>2100=2 100.000 [A]</t>
  </si>
  <si>
    <t>OR</t>
  </si>
  <si>
    <t>VYKOPÁVKY ZE ZEMNÍKŮ A SKLÁDEK TŘ. I
naložení a dovoz ornice z deponie</t>
  </si>
  <si>
    <t>2810*0,2=562.000 [A]</t>
  </si>
  <si>
    <t>ULOŽENÍ SYPANINY DO NÁSYPŮ A NA SKLÁDKY BEZ ZHUTNĚNÍ
zpětný násyp (zásyp)</t>
  </si>
  <si>
    <t>ULOŽENÍ SYPANINY DO NÁSYPŮ A NA SKLÁDKY BEZ ZHUTNĚNÍ
uložení na deponii</t>
  </si>
  <si>
    <t>1554+546=2 100.000 [A]</t>
  </si>
  <si>
    <t>ULOŽENÍ SYPANINY DO NÁSYPŮ A NA SKLÁDKY BEZ ZHUTNĚNÍ
uložení na skládku</t>
  </si>
  <si>
    <t>ROZPROSTŘENÍ ORNICE V ROVINĚ
rozprostřesní ornice 20 cm v rovině</t>
  </si>
  <si>
    <t>501101</t>
  </si>
  <si>
    <t>ZŘÍZENÍ KONSTRUKČNÍ VRSTVY TĚLESA ŽELEZNIČNÍHO SPODKU ZE ŠTĚRKODRTI NOVÉ</t>
  </si>
  <si>
    <t>545=545.000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</si>
  <si>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</si>
  <si>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</si>
  <si>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 NÍ VRSTVY TĚLESA ŽELEZNIČNÍHO SPODKU Z GEOTEXTILIE
Výztužná geotextílie (pevnost min. 25 kN/m)</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</si>
  <si>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</si>
  <si>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PŘÍKOPOVÉ ŽLABY Z BETON TVÁRNIC ŠÍŘ DO 600MM DO BETONU TL 100MM
Příkop. žlabovky do betonu š. 550 mm (TZZ4)</t>
  </si>
  <si>
    <t>114+107+265+142=628.000 [A]</t>
  </si>
  <si>
    <t>935902</t>
  </si>
  <si>
    <t>ŽLABY A RIGOLY Z PŘÍKOPOVÝCH ŽLABŮ (VČETNĚ POKLOPŮ A MŘÍŽÍ) "J" VELKÉ
Příkopové J-žlaby do betonu 650/900 se zákryt. deskou</t>
  </si>
  <si>
    <t>10=10.000 [A]</t>
  </si>
  <si>
    <t>1. Položka obsahuje:
– veškeré práce a materiál obsažený v názvu položky
2. Položka neobsahuje:
X
3. Způsob měření:
Měří se metr délkový.</t>
  </si>
  <si>
    <t>2021_OTSKP</t>
  </si>
  <si>
    <t>9665R</t>
  </si>
  <si>
    <t>ODSTRANĚNÍ ŽLABŮ A ŽLABOVEK
odvoz a uložení na skládku, včetně poplatku za skládku</t>
  </si>
  <si>
    <t xml:space="preserve">vybourání J-žlabů 650/900 se zákryt. deskou
94=94.000 [A]
</t>
  </si>
  <si>
    <t>- zahrnuje vybourání žlabů včetně podkladních vrstev a eventuelních mříží nebo zákrytových desek
- zahrnuje veškerou manipulaci s vybouranou sutí a hmotami včetně uložení na skládku
- zahrnuje poplatek za skládku</t>
  </si>
  <si>
    <t>SO 652</t>
  </si>
  <si>
    <t>Žel. trať Častolovice - Solnice, provizorní přeložka v km13,580-14,030 žel. svršek</t>
  </si>
  <si>
    <t>POPLATKY ZA SKLÁDKU - kamenivo</t>
  </si>
  <si>
    <t>1026=1 026.000 [A]   kolejové lože</t>
  </si>
  <si>
    <t>Položka obsahuje veškeré poplatky provozovateli skládky související s uložením odpadu na skládce.</t>
  </si>
  <si>
    <t>475*2,16=1 026.000 [A]</t>
  </si>
  <si>
    <t>52A541R</t>
  </si>
  <si>
    <t>KOLEJ 49 E1 REGENEROVANÁ, ROZD. "C", STYKOVANÁ, PR. BET. PODKLADNICOVÝ UŽITÝ, UP. PRUŽNÉ
49E1 užitá na bet. pražcích, "c", stykovaná</t>
  </si>
  <si>
    <t>475-12,5=462.500 [A]</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</si>
  <si>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 následnou úpravu směrového a výškového uspořádání koleje
3. Způsob měření:
Měří se délka koleje ve smyslu ČSN 73 6360, tj. v ose koleje.</t>
  </si>
  <si>
    <t>52A73R</t>
  </si>
  <si>
    <t>PŘECHODOVÁ KOLEJ R65/49E1, BET. PRAŽCE, "U", STYKOVANÁ
kompletní provedení, včetně všech souvisejících konstrukcí a prací</t>
  </si>
  <si>
    <t>12,5=12.500 [A]</t>
  </si>
  <si>
    <t>542121</t>
  </si>
  <si>
    <t>SMĚROVÉ A VÝŠKOVÉ VYROVNÁNÍ KOLEJE NA PRAŽCÍCH BETONOVÝCH DO 0,05 M</t>
  </si>
  <si>
    <t>40+3*475=1 465.000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</si>
  <si>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</si>
  <si>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549111</t>
  </si>
  <si>
    <t>BROUŠENÍ KOLEJE A VÝHYBEK</t>
  </si>
  <si>
    <t>475=475.000 [A]</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</si>
  <si>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</si>
  <si>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54951R</t>
  </si>
  <si>
    <t>ŘEZÁNÍ KOLEJNIC</t>
  </si>
  <si>
    <t>položka zahrnuje řezání ocelových profilů bez ohledu na tvar a způsob provedení.</t>
  </si>
  <si>
    <t>923491</t>
  </si>
  <si>
    <t>STANIČNÍK - TABULE "ŠIROKÁ"</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</si>
  <si>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</si>
  <si>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</si>
  <si>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</si>
  <si>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</si>
  <si>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965010</t>
  </si>
  <si>
    <t>ODSTRANĚNÍ KOLEJOVÉHO LOŽE A DRÁŽNÍCH STEZEK
odstranění kolejového lože</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</si>
  <si>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</si>
  <si>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965021</t>
  </si>
  <si>
    <t>ODSTRANĚNÍ KOLEJOVÉHO LOŽE A DRÁŽNÍCH STEZEK - ODVOZ NA SKLÁDKU
odvoz a uložení na skládku</t>
  </si>
  <si>
    <t xml:space="preserve">M3KM      </t>
  </si>
  <si>
    <t>1026*20=20 520.000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</si>
  <si>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</si>
  <si>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96511R</t>
  </si>
  <si>
    <t>DEMONTÁŽ KOLEJE NA BETONOVÝCH PRAŽCÍCH
kompletní provedení, včetně všech souvisejících konstrukcí a prací
včetně odvozu na předepsané místo a likvidace dle požadavku investora</t>
  </si>
  <si>
    <t>49E1 na bet pražcích, rozdělení "c", stykovaná kolej
442,5+32,5+20=495.000 [A]</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</si>
  <si>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 odvoz vybouraného materiálu na montážní základnu nebo na likvidaci
– poplatky za likvidaci odpadů
2. Položka neobsahuje:
X
3. Způsob měření:
Měří se délka koleje ve smyslu ČSN 73 6360, tj. v ose koleje.</t>
  </si>
  <si>
    <t>SO 653</t>
  </si>
  <si>
    <t>Žel. trať Častolovice - Solnice, definitivní přeložka v km 13,580-14,030, žel. spodek</t>
  </si>
  <si>
    <t>324+283,2+28,6+4=639.800 [A]</t>
  </si>
  <si>
    <t>540*0,6=324.000 [A]</t>
  </si>
  <si>
    <t>ODKOP PRO SPOD STAVBU SILNIC A ŽELEZNIC TŘ. II
- vč, dopravy bez ohledu na vzdálenost</t>
  </si>
  <si>
    <t>540*0,4=216.000 [A]
672*0,1=67.200 [B]   pro ornici
Celkem: A+B=283.200 [C]</t>
  </si>
  <si>
    <t>672*0,1=67.200 [A]</t>
  </si>
  <si>
    <t>HLOUBENÍ RÝH ŠÍŘ DO 2M PAŽ I NEPAŽ TŘ. II</t>
  </si>
  <si>
    <t>HLOUBENÍ RÝH ŠÍŘ DO 2M PAŽ I NEPAŽ TŘ. II
odvoz na skládku
- vč, dopravy bez ohledu na vzdálenost</t>
  </si>
  <si>
    <t>rýha pro chráničky š. 1,0, hl. 2,1 m
(16+10)*1*2,1=54.600 [A]
-26=-26.000 [B]   pro zpětný zásyp
Celkem: A+B=28.600 [C]</t>
  </si>
  <si>
    <t>13373</t>
  </si>
  <si>
    <t>HLOUBENÍ ŠACHET ZAPAŽ I NEPAŽ TŘ. I
odvoz na skládku
- vč, dopravy bez ohledu na vzdálenost</t>
  </si>
  <si>
    <t>ZÁSYP JAM A RÝH ZEMINOU SE ZHUTNĚNÍM
zpětný zásyp rýhy</t>
  </si>
  <si>
    <t>1*1*(16+10)=26.000 [A]</t>
  </si>
  <si>
    <t>ROZPROSTŘENÍ ORNICE VE SVAHU
rozprostřesní ornice 10 cm ve svahu</t>
  </si>
  <si>
    <t>18242</t>
  </si>
  <si>
    <t>ZALOŽENÍ TRÁVNÍKU HYDROOSEVEM NA ORNICI</t>
  </si>
  <si>
    <t>672=672.000 [A]</t>
  </si>
  <si>
    <t>Zahrnuje dodání předepsané travní směsi, hydroosev na ornici, zalévání, první pokosení, to vše bez ohledu na sklon terénu</t>
  </si>
  <si>
    <t>21263</t>
  </si>
  <si>
    <t>TRATIVODY KOMPLET Z TRUB Z PLAST HMOT DN DO 150MM
DN 150, SN8
včetně zemních prací, obsypů a zásypů předepsaným materiálem</t>
  </si>
  <si>
    <t>20,5=20.500 [A]</t>
  </si>
  <si>
    <t>OPLÁŠTĚNÍ (ZPEVNĚNÍ) Z GEOTEXTILIE
250 g/m2
opláštění trativodu</t>
  </si>
  <si>
    <t>2,2*20,5=45.100 [A]</t>
  </si>
  <si>
    <t>150=150.000 [A] 1. úsek
52=52.000 [B] 2. úsek
Celkem: A+B=202.000 [C]</t>
  </si>
  <si>
    <t>501410</t>
  </si>
  <si>
    <t>ZŘÍZENÍ KONSTRU NÍ VRSTVY TĚLESA ŽELEZNIČNÍHO SPODKU ZE ZEMINY ZLEPŠENÉ (STABILIZOVANÉ) CEMENTEM
štěrkodrť stabilizovaná cementem</t>
  </si>
  <si>
    <t>40*5,25*0,3=63.000 [A] 1. úsek
36*5*0,3=54.000 [B] 2. úsek
Celkem: A+B=117.000 [C]</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</si>
  <si>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</si>
  <si>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CHRÁNIČKY Z TRUB PLASTOVÝCH DN DO 200MM
Chránička  DN160</t>
  </si>
  <si>
    <t>8*16+6*10=188.000 [A]</t>
  </si>
  <si>
    <t>89516</t>
  </si>
  <si>
    <t>DRENÁŽNÍ VÝUSŤ Z BETON DÍLCŮ
Výústní objekt trativodu</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</si>
  <si>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</si>
  <si>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895812</t>
  </si>
  <si>
    <t>DRENÁŽNÍ ŠACHTICE NORMÁLNÍ Z PLAST DÍLCŮ
Trativodní šachta DN 300, plastová s nerezovým poklopem</t>
  </si>
  <si>
    <t>89952</t>
  </si>
  <si>
    <t>OBETONOVÁNÍ POTRUBÍ Z PROSTÉHO BETONU
Obetonování chrániček</t>
  </si>
  <si>
    <t>0,35*(16+10)=9.100 [A]</t>
  </si>
  <si>
    <t>109+150+109+85=453.000 [A]</t>
  </si>
  <si>
    <t>SO 654</t>
  </si>
  <si>
    <t>Žel. trať Častolovice - Solnice, definitivní přeložka v km 13,580-14,030, žel. svršek</t>
  </si>
  <si>
    <t>1318=1 318.000 [A]   kolejové lože</t>
  </si>
  <si>
    <t>1145=1 145.000 [A]   VPaK - 1. úsek
325=325.000 [B]   VPaK - 2. úsek
Celkem: A+B=1 470.000 [C]</t>
  </si>
  <si>
    <t>513550</t>
  </si>
  <si>
    <t>KOLEJOVÉ LOŽE - DOPLNĚNÍ Z KAMENIVA HRUBÉHO DRCENÉHO (ŠTĚRK)</t>
  </si>
  <si>
    <t>7=7.000 [A]   1. úsek
18,7=18.700 [B]   2. úsek
Celkem: A+B=25.700 [C]</t>
  </si>
  <si>
    <t>528352</t>
  </si>
  <si>
    <t>KOLEJ 49 E1, ROZD. "U", BEZSTYKOVÁ, PR. BET. BEZPODKLADNICOVÝ, UP. PRUŽNÉ
49E1 na bet pražcích, "u", pružné upevnění, bezstyková kolej</t>
  </si>
  <si>
    <t>494=494.000 [A]   1. úsek
137,5-12,5=125.000 [B]   2. úsek
Celkem: A+B=619.000 [C]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</si>
  <si>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</si>
  <si>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70+3*484=1 522.000 [A]   1. úsek
187+3*137,5=599.500 [B]   2. úsek
Celkem: A+B=2 121.500 [C]</t>
  </si>
  <si>
    <t>545112</t>
  </si>
  <si>
    <t>SVAR KOLEJNIC (STEJNÉHO TVARU) 60 E2, R 65 SPOJITĚ
kolejnice R65</t>
  </si>
  <si>
    <t>2=2.000 [A]   1. úsek
4=4.000 [B]   2. úsek
Celkem: A+B=6.000 [C]</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</si>
  <si>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</si>
  <si>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</si>
  <si>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
kolejnice 49E1</t>
  </si>
  <si>
    <t>44=44.000 [A]   1. úsek
12=12.000 [B]   2. úsek
Celkem: A+B=56.000 [C]</t>
  </si>
  <si>
    <t>506,5=506.500 [A]   1. úsek
150=150.000 [B]   2. úsek
Celkem: A+B=656.500 [C]</t>
  </si>
  <si>
    <t>549210</t>
  </si>
  <si>
    <t>PRAŽCOVÁ KOTVA V NOVĚ ZŘIZOVANÉ KOLEJI</t>
  </si>
  <si>
    <t>28=28.000 [A]   1. úsek
28=28.000 [B]   2. úsek
Celkem: A+B=56.000 [C]</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</si>
  <si>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</si>
  <si>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921930</t>
  </si>
  <si>
    <t>ANTIKOROZNÍ PROVEDENÍ UPEVŇOVADEL A JINÉHO DROBNÉHO KOLEJIVA</t>
  </si>
  <si>
    <t>na přejezdu - 10,8+4,8=15.600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</si>
  <si>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</si>
  <si>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923121</t>
  </si>
  <si>
    <t>HEKTOMETROVNÍK
betonový</t>
  </si>
  <si>
    <t>1. Položka obsahuje:
– dodávku a osazení včetně nutných zemních prací a obetonování
– odrazky nebo retroreflexní fólie
2. Položka neobsahuje:
X
3. Způsob měření:
Udává se počet kusů kompletní konstrukce nebo práce.</t>
  </si>
  <si>
    <t>923481</t>
  </si>
  <si>
    <t>STANIČNÍK - TABULE "ÚZKÁ"</t>
  </si>
  <si>
    <t>923941</t>
  </si>
  <si>
    <t>ZAJIŠŤOVACÍ ZNAČKA KONZOLOVÁ (K) VČETNĚ OCELOVÉHO SLOUPKU</t>
  </si>
  <si>
    <t>10=10.000 [A]   1. úsek</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</si>
  <si>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</si>
  <si>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1030=1 030.000 [A]   1. úsek
288=288.000 [B]   2. úsek
Celkem: A+B=1 318.000 [C]</t>
  </si>
  <si>
    <t>1318*20=26 360.000 [A]</t>
  </si>
  <si>
    <t>R65 na bet pražcích, rozdělení "d", bezstyk. kolej
234=234.000 [A]   1. úsek
49E1 na bet pražcích, rozdělení "d", bezstyk. kolej
260=260.000 [B]   1. úsek
137,5=137.500 [C]   2. úsek
Celkem: A+B+C=631.500 [D]</t>
  </si>
  <si>
    <t>965811R</t>
  </si>
  <si>
    <t>DEMONTÁŽ PRAŽCOVÉ KOTVY
kompletní provedení, včetně všech souvisejících konstrukcí a prací
včetně odvozu na předepsané místo a likvidace dle požadavku investora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</si>
  <si>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 odvoz vybouraného materiálu do skladu nebo na likvidaci
– poplatky za likvidaci odpadů
2. Položka neobsahuje:
X
3. Způsob měření:
Udává se počet kusů kompletní konstrukce nebo práce.</t>
  </si>
  <si>
    <t>SO 655</t>
  </si>
  <si>
    <t>Žel. trať Častolovice - Solnice, rekonstrukce žel. přejezdu v km 14,654</t>
  </si>
  <si>
    <t>24,5=24.500 [A]</t>
  </si>
  <si>
    <t>ODKOP PRO SPOD STAVBU SILNIC A ŽELEZNIC TŘ. I
odvoz na skládku
- vč, dopravy bez ohledu na vzdálenost</t>
  </si>
  <si>
    <t>6*4+0,5=24.500 [A]</t>
  </si>
  <si>
    <t>914103R</t>
  </si>
  <si>
    <t>VÝSTRAŽNÝ KŘÍŽ - DEMONTÁŽ
kompletní provedení, včetně všech souvisejících konstrukcí a prací
včetně odvozu na předepsané místo a likvidace dle požadavku investora</t>
  </si>
  <si>
    <t>921112</t>
  </si>
  <si>
    <t>ŽELEZNIČNÍ PŘEJEZD CELOPRYŽOVÝ NA BETONOVÝCH PRAŽCÍCH</t>
  </si>
  <si>
    <t>10,8*3,8=41.040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</si>
  <si>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</si>
  <si>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921122</t>
  </si>
  <si>
    <t>ŽELEZNIČNÍ PŘECHOD CELOPRYŽOVÝ NA BETONOVÝCH PRAŽCÍCH</t>
  </si>
  <si>
    <t>4,8*3,8=18.240 [A]</t>
  </si>
  <si>
    <t>96618R</t>
  </si>
  <si>
    <t>DEMONTÁŽ KONSTRUKCÍ KOVOVÝCH
kompletní provedení, včetně všech souvisejících konstrukcí a prací
včetně odvozu na předepsané místo a likvidace dle požadavku investora</t>
  </si>
  <si>
    <t>(12,5*24)/1000=0.300 [A]</t>
  </si>
  <si>
    <t>položka zahrnuje:
- rozebrání konstrukce bez ohledu na použitou technologii
- veškeré pomocné konstrukce (lešení a pod.)
- veškerou manipulaci s vybouranou sutí a hmotami 
– odvoz vybouraného materiálu do skladu nebo na likvidaci
– poplatky za likvidaci odpadů
- veškeré další práce plynoucí z technologického předpisu a z platných předpisů</t>
  </si>
  <si>
    <t>SO 656</t>
  </si>
  <si>
    <t>Žel. trať Častolovice - Solnice, odstranění žel. přejezdu v km 13,808</t>
  </si>
  <si>
    <t>(10*65+2,5+70)/1000=0.723 [A]</t>
  </si>
  <si>
    <t>SO 657</t>
  </si>
  <si>
    <t>Žel. trať Častolovice - Solnice, zrušení propustku v km 13,805</t>
  </si>
  <si>
    <t>Čela:
Římsa: 2*0,6m*0,4m*2,5m=1.200 [A]
Čelo: 2*0,8m*2,5m*3,0m=12.000 [B]
(A+B)*2,5=33.000 [C]
Trouba:
4,8m*1,1t/m=5.280 [D]
Celkem: c+d=38.280 [E]</t>
  </si>
  <si>
    <t>POPLATKY ZA SKLÁDKU
Uložení zeminy na skládku. Pžedpoklad 2,0t/m3</t>
  </si>
  <si>
    <t>4,500m2*4,8*2=43.200 [A]</t>
  </si>
  <si>
    <t>4,500m2*4,8=21.600 [A]</t>
  </si>
  <si>
    <t>Římsa: 2*0,6m*0,4m*2,5m=1.200 [A]
Čelo: 2*0,8m*2,5m*3,0m=12.000 [B]
Celkem: (A+B)=13.200 [C]</t>
  </si>
  <si>
    <t>96636</t>
  </si>
  <si>
    <t>BOURÁNÍ PROPUSTŮ Z TRUB DN DO 800MM
Bourání propustku DN 800.</t>
  </si>
  <si>
    <t>Délka: 4,8=4.800 [A]m</t>
  </si>
  <si>
    <t>SO 671</t>
  </si>
  <si>
    <t>Provizorní přeložka ČD-Telematika v žkm 13,804</t>
  </si>
  <si>
    <t>1.05=1.050 [A]</t>
  </si>
  <si>
    <t>73*0,35*0,7=17.885 [A]</t>
  </si>
  <si>
    <t>32*0,5*1,4=22.400 [B]</t>
  </si>
  <si>
    <t>32*0,5*0,1=1.600 [A]
73*0,35*0,1=2.555 [B]
A+B=4.155 [C]</t>
  </si>
  <si>
    <t>32*0,5*1,1=17.600 [A]
73*0,35*0,6=15.330 [B]
1*1*1,5*2=3.000 [C]
A+B+C=35.930 [D]</t>
  </si>
  <si>
    <t>73*0,35*0,1=2.555 [A]</t>
  </si>
  <si>
    <t>ZAKRYTÍ KABELŮ VÝSTRAŽNOU FÓLIÍ ŠÍŘKY PŘES 20 DO 40 CM
výstražná fólie šířka 33cm</t>
  </si>
  <si>
    <t>73+32=105.000 [A]</t>
  </si>
  <si>
    <t>73=73.000 [A]</t>
  </si>
  <si>
    <t>75I323a</t>
  </si>
  <si>
    <t>KABEL ZEMNÍ DVOUPLÁŠŤOVÝ S PANCÍŘEM PRŮMĚRU ŽÍLY 0,8 MM DO 50XN
kabel TCEPKPFLE 3XN0,8 mat. + montáž</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</si>
  <si>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</si>
  <si>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75I32Y</t>
  </si>
  <si>
    <t>KABEL ZEMNÍ DVOUPLÁŠŤOVÝ S PANCÍŘEM PRŮMĚRU ŽÍLY 0,8 MM - DEMONTÁŽ
demontáž metalických kabelů z výkopu, nebo z chrániček, předání kabelu správci sítě, nebo odvoz na skládku k tomu určenou, vč. zemních prací</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</si>
  <si>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</si>
  <si>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75I42X</t>
  </si>
  <si>
    <t>KABEL ZEMNÍ DATOVÝ PRŮMĚRU ŽÍLY 0,8 MM - MONTÁŽ
Uložení kabelů do kabelového lože nebo zatažení do chráničky</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</si>
  <si>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</si>
  <si>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75II12</t>
  </si>
  <si>
    <t>SPOJKA PRO CELOPLASTOVÉ KABELY BEZ PANCÍŘE PŘES 100 ŽIL
spojka vč. příslušenství, materiál + montáž - komplet</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</si>
  <si>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</si>
  <si>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75IJ12</t>
  </si>
  <si>
    <t>MĚŘENÍ JEDNOSMĚRNÉ NA SDĚLOVACÍM KABELU
kompletní měření metalických kabelů před a po přeložce, dle požadavků a potřeb správce</t>
  </si>
  <si>
    <t xml:space="preserve">ÚSEK      </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</si>
  <si>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</si>
  <si>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32*0,15=4.800 [A]</t>
  </si>
  <si>
    <t>SO 672</t>
  </si>
  <si>
    <t>Definitivní přeložka ČD-Telematika v žkm 13,804</t>
  </si>
  <si>
    <t>1.35=1.350 [A]</t>
  </si>
  <si>
    <t>(135-42)*0,35*0,7=22.785 [A]</t>
  </si>
  <si>
    <t>(135-42)*0,35*0,1=3.255 [A]</t>
  </si>
  <si>
    <t>(135-42)*0,35*0,6=19.530 [A]
1*1*1,5*2=3.000 [B]
A+B=22.530 [C]</t>
  </si>
  <si>
    <t>135-42=93.000 [A]</t>
  </si>
  <si>
    <t>155=155.000 [A]</t>
  </si>
  <si>
    <t>KABEL ZEMNÍ DATOVÝ PRŮMĚRU ŽÍLY 0,8 MM - MONTÁŽ
Uložení kabelů do kabelového lože nebo zatažení do chráničky, žlabu</t>
  </si>
  <si>
    <t>SO 673</t>
  </si>
  <si>
    <t>Provizorní přeložka ČD-Telematika v žkm 14,655</t>
  </si>
  <si>
    <t>0.5=0.500 [A]</t>
  </si>
  <si>
    <t>(50-32)*0,35*0,7=4.410 [A]</t>
  </si>
  <si>
    <t>(50-18)*0,5*1,4=22.400 [B]</t>
  </si>
  <si>
    <t>(50-32)*0,35*0,1=0.630 [A]
(50-18)*0,5*0,1=1.600 [B]
A+B=2.230 [C]</t>
  </si>
  <si>
    <t>(50-32)*0,35*0,6=3.780 [A]
(50-18)*0,5*1,1=17.600 [B]
1*1*1,5*2=3.000 [C]
A+B+C=24.380 [D]</t>
  </si>
  <si>
    <t>(50-32)*0,35*0,1=0.630 [A]</t>
  </si>
  <si>
    <t>50-32=18.000 [A]</t>
  </si>
  <si>
    <t>KABEL ZEMNÍ DVOUPLÁŠŤOVÝ S PANCÍŘEM PRŮMĚRU ŽÍLY 0,8 MM DO 50XN
kabel TCEPKPFLE 5XN0,8 mat. + montáž</t>
  </si>
  <si>
    <t>60=60.000 [A]</t>
  </si>
  <si>
    <t>SO 674</t>
  </si>
  <si>
    <t>Definitivní přeložka ČD-Telematika v žkm 14,655</t>
  </si>
  <si>
    <t>(50-32)*0,35*0,6=3.780 [A]
1*1*1,5*2=3.000 [B]
A+B=6.780 [C]</t>
  </si>
  <si>
    <t>SO 675</t>
  </si>
  <si>
    <t>Přeložka kabelů SSZT v žkm 14,655</t>
  </si>
  <si>
    <t>KABEL ZEMNÍ DVOUPLÁŠŤOVÝ S PANCÍŘEM PRŮMĚRU ŽÍLY 0,8 MM DO 50XN
kabel PřL 3Px1 a PB01 3Px1 mat. + montáž</t>
  </si>
  <si>
    <t>KABEL ZEMNÍ DVOUPLÁŠŤOVÝ S PANCÍŘEM PRŮMĚRU ŽÍLY 0,8 MM - DEMONTÁŽ
demontáž metalických kabelů PřL 3Px1 a PB01 3Px1 z výkopu, nebo z chrániček, předání kabelu správci sítě, nebo odvoz na skládku k tomu určenou, vč. zemních prací a ukončení kabelovou koncovkou</t>
  </si>
  <si>
    <t>SO 801.1</t>
  </si>
  <si>
    <t>Vegetační úpravy - jih</t>
  </si>
  <si>
    <t>ZALOŽENÍ TRÁVNÍKU RUČNÍM VÝSEVEM
rovina</t>
  </si>
  <si>
    <t>ZALOŽENÍ TRÁVNÍKU HYDROOSEVEM NA ORNICI
svah</t>
  </si>
  <si>
    <t>OŠETŘOVÁNÍ TRÁVNÍKU
4x (pol 18241+18242), bez trávníku mezi řadami</t>
  </si>
  <si>
    <t>18311</t>
  </si>
  <si>
    <t>ZALOŽENÍ ZÁHONU PRO VÝSADBU
výsadba do černého úhoru: 2 916.3 m2
výsadba do trávníku: 1 140.95 m2</t>
  </si>
  <si>
    <t>položka zahrnuje založení záhonu, urovnání, naložení a odvoz odpadu, to vše bez ohledu na
sklon terénu</t>
  </si>
  <si>
    <t>18331</t>
  </si>
  <si>
    <t>SADOVNICKÉ OBDĚLÁNÍ PŮDY
plocha humusování</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</si>
  <si>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</si>
  <si>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</si>
  <si>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
1,5x pol. 18331</t>
  </si>
  <si>
    <t>18461</t>
  </si>
  <si>
    <t>MULČOVÁNÍ
dle pol. 18311</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</si>
  <si>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</si>
  <si>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</si>
  <si>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
4x plocha výsadby keřů</t>
  </si>
  <si>
    <t>položka zahrnuje odplevelení s nakypřením, vypletí, ošetření řezem, hnojením, odstranění poškozených částí dřevin s případným složením odpadu na hromady, naložením na dopravní prostředek, odvozem a složením</t>
  </si>
  <si>
    <t>RnK</t>
  </si>
  <si>
    <t>OŠETŘENÍ DŘEVIN VE SKUPINÁCH
4x plocha výsadby keřů
Náhradní výsadba na pozemcích určených rozhodnutím ke kácení.</t>
  </si>
  <si>
    <t>30*1*1*4=120.000 [A]</t>
  </si>
  <si>
    <t>18472</t>
  </si>
  <si>
    <t>OŠETŘENÍ DŘEVIN SOLITERNÍCH
4x počet solitérních stromů</t>
  </si>
  <si>
    <t>odplevelení s nakypřením, vypletí, řezem, hnojením, odstranění poškozených částí dřevin s případným složením odpadu na hromady, naložením na dopravní prostředek, odvozem a složením</t>
  </si>
  <si>
    <t>OŠETŘENÍ DŘEVIN SOLITERNÍCH
4x počet solitérních stromů, náhradní výsadba na pozemcích určených rozhodnutím ke kácení.</t>
  </si>
  <si>
    <t>Lípa velkolistá: (8+2)*4=40.000 [A]</t>
  </si>
  <si>
    <t>184A1</t>
  </si>
  <si>
    <t>VYSAZOVÁNÍ KEŘŮ LISTNATÝCH S BALEM VČETNĚ VÝKOPU JAMKY</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</si>
  <si>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</si>
  <si>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184B12</t>
  </si>
  <si>
    <t>VYSAZOVÁNÍ STROMŮ LISTNATÝCH S BALEM OBVOD KMENE DO 10CM, VÝŠ DO 1,7M
listnaté špičáky, viz kap. Výkaz výměr v TZ</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</si>
  <si>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</si>
  <si>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184B13</t>
  </si>
  <si>
    <t>VYSAZOVÁNÍ STROMŮ LISTNATÝCH S BALEM OBVOD KMENE DO 12CM, PODCHOZÍ VÝŠ MIN 2,2M
listnaté vysokokmeny</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</si>
  <si>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</si>
  <si>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VYSAZOVÁNÍ STROMŮ LISTNATÝCH S BALEM OBVOD KMENE DO 12CM, PODCHOZÍ VÝŠ MIN 2,2M
Listnaté vysokokmeny; lípa velkolistá.
Náhradní výsadba na pozemcích určených rozhodnutím ke kácení.</t>
  </si>
  <si>
    <t>Lípa velkolistá: (8+2)=10.000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</si>
  <si>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</si>
  <si>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184D12</t>
  </si>
  <si>
    <t>VYSAZOVÁNÍ STROMŮ JEHLIČNATÝCH S BALEM VÝŠKY KMENE DO 1,0M
jehličnaté stromy</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</si>
  <si>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</si>
  <si>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18600</t>
  </si>
  <si>
    <t>ZALÉVÁNÍ VODOU
10x výsadby: 5 l/keř, 20 l/špičák a jehličnan, 
40 l/vysokokmen</t>
  </si>
  <si>
    <t>položka zahrnuje veškerý materiál, výrobky a polotovary, včetně mimostaveništní a
vnitrostaveništní dopravy (rovněž přesuny), včetně naložení a složení, případně s uložením</t>
  </si>
  <si>
    <t>ZALÉVÁNÍ VODOU
10x výsadby: 5 l/keř, 20 l/špičák a jehličnan, 
40 l/vysokokmen
Náhradní výsadba na pozemcích určených rozhodnutím ke kácení.</t>
  </si>
  <si>
    <t>10*10*40*0.001+30*10*5*0.001=5.500 [A]</t>
  </si>
  <si>
    <t>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</si>
</sst>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77" formatCode="### ### ### ##0.00"/>
    <numFmt numFmtId="178" formatCode="### ### ### ##0.000"/>
  </numFmts>
  <fonts count="5">
    <font>
      <sz val="10"/>
      <name val="Arial"/>
      <family val="0"/>
    </font>
    <font>
      <b/>
      <sz val="11"/>
      <name val="Arial"/>
      <family val="0"/>
    </font>
    <font>
      <sz val="11"/>
      <name val="Arial"/>
      <family val="0"/>
    </font>
    <font>
      <u val="single"/>
      <sz val="10"/>
      <color rgb="FF0000FF"/>
      <name val="Arial"/>
      <family val="0"/>
    </font>
    <font>
      <b/>
      <sz val="10"/>
      <name val="Arial"/>
      <family val="0"/>
    </font>
  </fonts>
  <fills count="3">
    <fill>
      <patternFill/>
    </fill>
    <fill>
      <patternFill patternType="gray125"/>
    </fill>
    <fill>
      <patternFill patternType="solid">
        <fgColor rgb="FFD3D3D3"/>
        <bgColor indexed="64"/>
      </patternFill>
    </fill>
  </fills>
  <borders count="5">
    <border>
      <left/>
      <right/>
      <top/>
      <bottom/>
      <diagonal/>
    </border>
    <border>
      <left style="thin"/>
      <right style="thin"/>
      <top style="thin"/>
      <bottom style="thin"/>
    </border>
    <border>
      <left/>
      <right style="thin"/>
      <top/>
      <bottom/>
    </border>
    <border>
      <left/>
      <right/>
      <top/>
      <bottom style="thin"/>
    </border>
    <border>
      <left style="thin"/>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17">
    <xf numFmtId="0" fontId="0" fillId="0" borderId="0" xfId="0"/>
    <xf numFmtId="0" fontId="1" fillId="0" borderId="0" xfId="0" applyNumberFormat="1" applyFont="1" applyFill="1" applyBorder="1" applyAlignment="1" applyProtection="1">
      <alignment horizontal="center"/>
      <protection/>
    </xf>
    <xf numFmtId="177" fontId="1" fillId="2" borderId="0" xfId="0" applyNumberFormat="1" applyFont="1" applyFill="1" applyBorder="1" applyAlignment="1" applyProtection="1">
      <alignment/>
      <protection/>
    </xf>
    <xf numFmtId="0" fontId="1" fillId="2" borderId="0" xfId="0" applyNumberFormat="1" applyFont="1" applyFill="1" applyBorder="1" applyAlignment="1" applyProtection="1">
      <alignment horizontal="right"/>
      <protection/>
    </xf>
    <xf numFmtId="0" fontId="2" fillId="0" borderId="1" xfId="0" applyNumberFormat="1" applyFont="1" applyFill="1" applyBorder="1" applyAlignment="1" applyProtection="1">
      <alignment horizontal="center" wrapText="1"/>
      <protection/>
    </xf>
    <xf numFmtId="0" fontId="1" fillId="0" borderId="0" xfId="0" applyNumberFormat="1" applyFont="1" applyFill="1" applyBorder="1" applyAlignment="1" applyProtection="1">
      <alignment/>
      <protection/>
    </xf>
    <xf numFmtId="0" fontId="3" fillId="0" borderId="0" xfId="0" applyFont="1"/>
    <xf numFmtId="0" fontId="0" fillId="0" borderId="1" xfId="0" applyNumberFormat="1" applyFont="1" applyFill="1" applyBorder="1" applyAlignment="1" applyProtection="1">
      <alignment wrapText="1"/>
      <protection/>
    </xf>
    <xf numFmtId="0" fontId="3" fillId="0" borderId="2" xfId="0" applyFont="1" applyBorder="1"/>
    <xf numFmtId="0" fontId="4" fillId="0" borderId="0" xfId="0" applyNumberFormat="1" applyFont="1" applyFill="1" applyBorder="1" applyAlignment="1" applyProtection="1">
      <alignment/>
      <protection/>
    </xf>
    <xf numFmtId="178" fontId="0" fillId="0" borderId="1" xfId="0" applyNumberFormat="1" applyFont="1" applyFill="1" applyBorder="1" applyAlignment="1" applyProtection="1">
      <alignment/>
      <protection/>
    </xf>
    <xf numFmtId="0" fontId="4" fillId="0" borderId="3" xfId="0" applyNumberFormat="1" applyFont="1" applyFill="1" applyBorder="1" applyAlignment="1" applyProtection="1">
      <alignment/>
      <protection/>
    </xf>
    <xf numFmtId="177" fontId="0" fillId="0" borderId="4" xfId="0" applyNumberFormat="1" applyBorder="1" applyProtection="1">
      <protection locked="0"/>
    </xf>
    <xf numFmtId="177" fontId="0" fillId="0" borderId="1" xfId="0" applyNumberFormat="1" applyFont="1" applyFill="1" applyBorder="1" applyAlignment="1" applyProtection="1">
      <alignment/>
      <protection/>
    </xf>
    <xf numFmtId="177" fontId="0" fillId="0" borderId="1" xfId="0" applyNumberFormat="1" applyBorder="1" applyProtection="1">
      <protection locked="0"/>
    </xf>
    <xf numFmtId="0" fontId="0" fillId="0" borderId="0" xfId="0" applyNumberFormat="1" applyFont="1" applyFill="1" applyBorder="1" applyAlignment="1" applyProtection="1">
      <alignment wrapText="1" shrinkToFit="1"/>
      <protection/>
    </xf>
    <xf numFmtId="177" fontId="4" fillId="2" borderId="0" xfId="0" applyNumberFormat="1" applyFont="1" applyFill="1" applyBorder="1" applyAlignment="1" applyProtection="1">
      <alignment/>
      <protection/>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worksheet" Target="worksheets/sheet83.xml" /><Relationship Id="rId84" Type="http://schemas.openxmlformats.org/officeDocument/2006/relationships/worksheet" Target="worksheets/sheet84.xml" /><Relationship Id="rId85" Type="http://schemas.openxmlformats.org/officeDocument/2006/relationships/worksheet" Target="worksheets/sheet85.xml" /><Relationship Id="rId86" Type="http://schemas.openxmlformats.org/officeDocument/2006/relationships/worksheet" Target="worksheets/sheet86.xml" /><Relationship Id="rId87" Type="http://schemas.openxmlformats.org/officeDocument/2006/relationships/worksheet" Target="worksheets/sheet87.xml" /><Relationship Id="rId88" Type="http://schemas.openxmlformats.org/officeDocument/2006/relationships/worksheet" Target="worksheets/sheet88.xml" /><Relationship Id="rId89" Type="http://schemas.openxmlformats.org/officeDocument/2006/relationships/worksheet" Target="worksheets/sheet89.xml" /><Relationship Id="rId90" Type="http://schemas.openxmlformats.org/officeDocument/2006/relationships/worksheet" Target="worksheets/sheet90.xml" /><Relationship Id="rId91" Type="http://schemas.openxmlformats.org/officeDocument/2006/relationships/worksheet" Target="worksheets/sheet91.xml" /><Relationship Id="rId92" Type="http://schemas.openxmlformats.org/officeDocument/2006/relationships/worksheet" Target="worksheets/sheet92.xml" /><Relationship Id="rId93" Type="http://schemas.openxmlformats.org/officeDocument/2006/relationships/worksheet" Target="worksheets/sheet93.xml" /><Relationship Id="rId94" Type="http://schemas.openxmlformats.org/officeDocument/2006/relationships/worksheet" Target="worksheets/sheet94.xml" /><Relationship Id="rId95" Type="http://schemas.openxmlformats.org/officeDocument/2006/relationships/worksheet" Target="worksheets/sheet95.xml" /><Relationship Id="rId96" Type="http://schemas.openxmlformats.org/officeDocument/2006/relationships/styles" Target="styles.xml" /><Relationship Id="rId97" Type="http://schemas.openxmlformats.org/officeDocument/2006/relationships/sharedStrings" Target="sharedStrings.xml" /><Relationship Id="rId98"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H104"/>
  <sheetViews>
    <sheetView tabSelected="1"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20.7142857142857" customWidth="1"/>
    <col min="2" max="2" width="60.7142857142857" customWidth="1"/>
    <col min="3" max="5" width="24.7142857142857" customWidth="1"/>
  </cols>
  <sheetData>
    <row r="1" spans="1:1" ht="12.75" customHeight="1">
      <c r="A1" s="5" t="s">
        <v>13</v>
      </c>
    </row>
    <row r="3" spans="2:2" ht="12.75" customHeight="1">
      <c r="B3" s="1" t="s">
        <v>0</v>
      </c>
    </row>
    <row r="5" spans="2:2" ht="12.75" customHeight="1">
      <c r="B5" s="2" t="s">
        <v>1</v>
      </c>
    </row>
    <row r="6" spans="2:8" ht="12.75" customHeight="1">
      <c r="B6" t="s">
        <v>2</v>
      </c>
      <c r="G6" t="s">
        <v>5</v>
      </c>
      <c>
        <v>0</v>
      </c>
    </row>
    <row r="7" spans="2:8" ht="12.75" customHeight="1">
      <c r="B7" s="3" t="s">
        <v>3</v>
      </c>
      <c s="2">
        <f>SUM(C11:C104)</f>
      </c>
      <c r="G7" t="s">
        <v>6</v>
      </c>
      <c>
        <v>15</v>
      </c>
    </row>
    <row r="8" spans="2:8" ht="12.75" customHeight="1">
      <c r="B8" s="3" t="s">
        <v>4</v>
      </c>
      <c s="2">
        <f>SUM(E11:E104)</f>
      </c>
      <c r="G8" t="s">
        <v>7</v>
      </c>
      <c>
        <v>21</v>
      </c>
    </row>
    <row r="10" spans="1:5" ht="12.75" customHeight="1">
      <c r="A10" s="4" t="s">
        <v>8</v>
      </c>
      <c s="4" t="s">
        <v>9</v>
      </c>
      <c s="4" t="s">
        <v>10</v>
      </c>
      <c s="4" t="s">
        <v>11</v>
      </c>
      <c s="4" t="s">
        <v>12</v>
      </c>
    </row>
    <row r="11" spans="1:5" ht="12.75" customHeight="1">
      <c r="A11" s="7" t="s">
        <v>22</v>
      </c>
      <c s="7" t="s">
        <v>23</v>
      </c>
      <c s="13">
        <f>'SO 001.1'!I89</f>
      </c>
      <c s="13">
        <f>'SO 001.1'!P89</f>
      </c>
      <c s="13">
        <f>C11+D11</f>
      </c>
    </row>
    <row r="12" spans="1:5" ht="12.75" customHeight="1">
      <c r="A12" s="7" t="s">
        <v>112</v>
      </c>
      <c s="7" t="s">
        <v>113</v>
      </c>
      <c s="13">
        <f>'SO 001.2'!I62</f>
      </c>
      <c s="13">
        <f>'SO 001.2'!P62</f>
      </c>
      <c s="13">
        <f>C12+D12</f>
      </c>
    </row>
    <row r="13" spans="1:5" ht="12.75" customHeight="1">
      <c r="A13" s="7" t="s">
        <v>163</v>
      </c>
      <c s="7" t="s">
        <v>164</v>
      </c>
      <c s="13">
        <f>'SO 001.3'!I77</f>
      </c>
      <c s="13">
        <f>'SO 001.3'!P77</f>
      </c>
      <c s="13">
        <f>C13+D13</f>
      </c>
    </row>
    <row r="14" spans="1:5" ht="12.75" customHeight="1">
      <c r="A14" s="7" t="s">
        <v>218</v>
      </c>
      <c s="7" t="s">
        <v>219</v>
      </c>
      <c s="13">
        <f>'SO 001.4'!I38</f>
      </c>
      <c s="13">
        <f>'SO 001.4'!P38</f>
      </c>
      <c s="13">
        <f>C14+D14</f>
      </c>
    </row>
    <row r="15" spans="1:5" ht="12.75" customHeight="1">
      <c r="A15" s="7" t="s">
        <v>238</v>
      </c>
      <c s="7" t="s">
        <v>239</v>
      </c>
      <c s="13">
        <f>'SO 001.5'!I32</f>
      </c>
      <c s="13">
        <f>'SO 001.5'!P32</f>
      </c>
      <c s="13">
        <f>C15+D15</f>
      </c>
    </row>
    <row r="16" spans="1:5" ht="12.75" customHeight="1">
      <c r="A16" s="7" t="s">
        <v>246</v>
      </c>
      <c s="7" t="s">
        <v>247</v>
      </c>
      <c s="13">
        <f>'SO 001.6'!I71</f>
      </c>
      <c s="13">
        <f>'SO 001.6'!P71</f>
      </c>
      <c s="13">
        <f>C16+D16</f>
      </c>
    </row>
    <row r="17" spans="1:5" ht="12.75" customHeight="1">
      <c r="A17" s="7" t="s">
        <v>285</v>
      </c>
      <c s="7" t="s">
        <v>286</v>
      </c>
      <c s="13">
        <f>'SO 001.7'!I38</f>
      </c>
      <c s="13">
        <f>'SO 001.7'!P38</f>
      </c>
      <c s="13">
        <f>C17+D17</f>
      </c>
    </row>
    <row r="18" spans="1:5" ht="12.75" customHeight="1">
      <c r="A18" s="7" t="s">
        <v>296</v>
      </c>
      <c s="7" t="s">
        <v>297</v>
      </c>
      <c s="13">
        <f>'SO 001.8'!I26</f>
      </c>
      <c s="13">
        <f>'SO 001.8'!P26</f>
      </c>
      <c s="13">
        <f>C18+D18</f>
      </c>
    </row>
    <row r="19" spans="1:5" ht="12.75" customHeight="1">
      <c r="A19" s="7" t="s">
        <v>301</v>
      </c>
      <c s="7" t="s">
        <v>302</v>
      </c>
      <c s="13">
        <f>'SO 001.9'!I32</f>
      </c>
      <c s="13">
        <f>'SO 001.9'!P32</f>
      </c>
      <c s="13">
        <f>C19+D19</f>
      </c>
    </row>
    <row r="20" spans="1:5" ht="12.75" customHeight="1">
      <c r="A20" s="7" t="s">
        <v>307</v>
      </c>
      <c s="7" t="s">
        <v>308</v>
      </c>
      <c s="13">
        <f>'SO 101'!I434</f>
      </c>
      <c s="13">
        <f>'SO 101'!P434</f>
      </c>
      <c s="13">
        <f>C20+D20</f>
      </c>
    </row>
    <row r="21" spans="1:5" ht="12.75" customHeight="1">
      <c r="A21" s="7" t="s">
        <v>715</v>
      </c>
      <c s="7" t="s">
        <v>716</v>
      </c>
      <c s="13">
        <f>'SO 102.1'!I509</f>
      </c>
      <c s="13">
        <f>'SO 102.1'!P509</f>
      </c>
      <c s="13">
        <f>C21+D21</f>
      </c>
    </row>
    <row r="22" spans="1:5" ht="12.75" customHeight="1">
      <c r="A22" s="7" t="s">
        <v>1053</v>
      </c>
      <c s="7" t="s">
        <v>1054</v>
      </c>
      <c s="13">
        <f>'SO 102.2'!I314</f>
      </c>
      <c s="13">
        <f>'SO 102.2'!P314</f>
      </c>
      <c s="13">
        <f>C22+D22</f>
      </c>
    </row>
    <row r="23" spans="1:5" ht="12.75" customHeight="1">
      <c r="A23" s="7" t="s">
        <v>1224</v>
      </c>
      <c s="7" t="s">
        <v>1225</v>
      </c>
      <c s="13">
        <f>'SO 103'!I335</f>
      </c>
      <c s="13">
        <f>'SO 103'!P335</f>
      </c>
      <c s="13">
        <f>C23+D23</f>
      </c>
    </row>
    <row r="24" spans="1:5" ht="12.75" customHeight="1">
      <c r="A24" s="7" t="s">
        <v>1416</v>
      </c>
      <c s="7" t="s">
        <v>1417</v>
      </c>
      <c s="13">
        <f>'SO 104.1'!I176</f>
      </c>
      <c s="13">
        <f>'SO 104.1'!P176</f>
      </c>
      <c s="13">
        <f>C24+D24</f>
      </c>
    </row>
    <row r="25" spans="1:5" ht="12.75" customHeight="1">
      <c r="A25" s="7" t="s">
        <v>1477</v>
      </c>
      <c s="7" t="s">
        <v>1478</v>
      </c>
      <c s="13">
        <f>'SO 104.2'!I152</f>
      </c>
      <c s="13">
        <f>'SO 104.2'!P152</f>
      </c>
      <c s="13">
        <f>C25+D25</f>
      </c>
    </row>
    <row r="26" spans="1:5" ht="12.75" customHeight="1">
      <c r="A26" s="7" t="s">
        <v>1510</v>
      </c>
      <c s="7" t="s">
        <v>1511</v>
      </c>
      <c s="13">
        <f>'SO 104.3'!I77</f>
      </c>
      <c s="13">
        <f>'SO 104.3'!P77</f>
      </c>
      <c s="13">
        <f>C26+D26</f>
      </c>
    </row>
    <row r="27" spans="1:5" ht="12.75" customHeight="1">
      <c r="A27" s="7" t="s">
        <v>1532</v>
      </c>
      <c s="7" t="s">
        <v>1533</v>
      </c>
      <c s="13">
        <f>'SO 104.4'!I164</f>
      </c>
      <c s="13">
        <f>'SO 104.4'!P164</f>
      </c>
      <c s="13">
        <f>C27+D27</f>
      </c>
    </row>
    <row r="28" spans="1:5" ht="12.75" customHeight="1">
      <c r="A28" s="7" t="s">
        <v>1589</v>
      </c>
      <c s="7" t="s">
        <v>1590</v>
      </c>
      <c s="13">
        <f>'SO 105'!I104</f>
      </c>
      <c s="13">
        <f>'SO 105'!P104</f>
      </c>
      <c s="13">
        <f>C28+D28</f>
      </c>
    </row>
    <row r="29" spans="1:5" ht="12.75" customHeight="1">
      <c r="A29" s="7" t="s">
        <v>1627</v>
      </c>
      <c s="7" t="s">
        <v>1628</v>
      </c>
      <c s="13">
        <f>'SO 106'!I179</f>
      </c>
      <c s="13">
        <f>'SO 106'!P179</f>
      </c>
      <c s="13">
        <f>C29+D29</f>
      </c>
    </row>
    <row r="30" spans="1:5" ht="12.75" customHeight="1">
      <c r="A30" s="7" t="s">
        <v>1683</v>
      </c>
      <c s="7" t="s">
        <v>1684</v>
      </c>
      <c s="13">
        <f>'SO 107'!I230</f>
      </c>
      <c s="13">
        <f>'SO 107'!P230</f>
      </c>
      <c s="13">
        <f>C30+D30</f>
      </c>
    </row>
    <row r="31" spans="1:5" ht="12.75" customHeight="1">
      <c r="A31" s="7" t="s">
        <v>1771</v>
      </c>
      <c s="7" t="s">
        <v>1772</v>
      </c>
      <c s="13">
        <f>'SO 108'!I89</f>
      </c>
      <c s="13">
        <f>'SO 108'!P89</f>
      </c>
      <c s="13">
        <f>C31+D31</f>
      </c>
    </row>
    <row r="32" spans="1:5" ht="12.75" customHeight="1">
      <c r="A32" s="7" t="s">
        <v>1801</v>
      </c>
      <c s="7" t="s">
        <v>1802</v>
      </c>
      <c s="13">
        <f>'SO 109'!I197</f>
      </c>
      <c s="13">
        <f>'SO 109'!P197</f>
      </c>
      <c s="13">
        <f>C32+D32</f>
      </c>
    </row>
    <row r="33" spans="1:5" ht="12.75" customHeight="1">
      <c r="A33" s="7" t="s">
        <v>1862</v>
      </c>
      <c s="7" t="s">
        <v>1863</v>
      </c>
      <c s="13">
        <f>'SO 110'!I152</f>
      </c>
      <c s="13">
        <f>'SO 110'!P152</f>
      </c>
      <c s="13">
        <f>C33+D33</f>
      </c>
    </row>
    <row r="34" spans="1:5" ht="12.75" customHeight="1">
      <c r="A34" s="7" t="s">
        <v>1910</v>
      </c>
      <c s="7" t="s">
        <v>1911</v>
      </c>
      <c s="13">
        <f>'SO 111'!I173</f>
      </c>
      <c s="13">
        <f>'SO 111'!P173</f>
      </c>
      <c s="13">
        <f>C34+D34</f>
      </c>
    </row>
    <row r="35" spans="1:5" ht="12.75" customHeight="1">
      <c r="A35" s="7" t="s">
        <v>1964</v>
      </c>
      <c s="7" t="s">
        <v>1911</v>
      </c>
      <c s="13">
        <f>'SO 111.ODST.'!I68</f>
      </c>
      <c s="13">
        <f>'SO 111.ODST.'!P68</f>
      </c>
      <c s="13">
        <f>C35+D35</f>
      </c>
    </row>
    <row r="36" spans="1:5" ht="12.75" customHeight="1">
      <c r="A36" s="7" t="s">
        <v>1990</v>
      </c>
      <c s="7" t="s">
        <v>1991</v>
      </c>
      <c s="13">
        <f>'SO 180.1.1'!I26</f>
      </c>
      <c s="13">
        <f>'SO 180.1.1'!P26</f>
      </c>
      <c s="13">
        <f>C36+D36</f>
      </c>
    </row>
    <row r="37" spans="1:5" ht="12.75" customHeight="1">
      <c r="A37" s="7" t="s">
        <v>1994</v>
      </c>
      <c s="7" t="s">
        <v>1995</v>
      </c>
      <c s="13">
        <f>'SO 180.1.2'!I50</f>
      </c>
      <c s="13">
        <f>'SO 180.1.2'!P50</f>
      </c>
      <c s="13">
        <f>C37+D37</f>
      </c>
    </row>
    <row r="38" spans="1:5" ht="12.75" customHeight="1">
      <c r="A38" s="7" t="s">
        <v>2018</v>
      </c>
      <c s="7" t="s">
        <v>2019</v>
      </c>
      <c s="13">
        <f>'SO 180.1.3'!I86</f>
      </c>
      <c s="13">
        <f>'SO 180.1.3'!P86</f>
      </c>
      <c s="13">
        <f>C38+D38</f>
      </c>
    </row>
    <row r="39" spans="1:5" ht="12.75" customHeight="1">
      <c r="A39" s="7" t="s">
        <v>2066</v>
      </c>
      <c s="7" t="s">
        <v>2067</v>
      </c>
      <c s="13">
        <f>'SO 180.1.4'!I77</f>
      </c>
      <c s="13">
        <f>'SO 180.1.4'!P77</f>
      </c>
      <c s="13">
        <f>C39+D39</f>
      </c>
    </row>
    <row r="40" spans="1:5" ht="12.75" customHeight="1">
      <c r="A40" s="7" t="s">
        <v>2081</v>
      </c>
      <c s="7" t="s">
        <v>2082</v>
      </c>
      <c s="13">
        <f>'SO 180.1.5'!I86</f>
      </c>
      <c s="13">
        <f>'SO 180.1.5'!P86</f>
      </c>
      <c s="13">
        <f>C40+D40</f>
      </c>
    </row>
    <row r="41" spans="1:5" ht="12.75" customHeight="1">
      <c r="A41" s="7" t="s">
        <v>2094</v>
      </c>
      <c s="7" t="s">
        <v>2095</v>
      </c>
      <c s="13">
        <f>'SO 180.1.6'!I104</f>
      </c>
      <c s="13">
        <f>'SO 180.1.6'!P104</f>
      </c>
      <c s="13">
        <f>C41+D41</f>
      </c>
    </row>
    <row r="42" spans="1:5" ht="12.75" customHeight="1">
      <c r="A42" s="7" t="s">
        <v>2118</v>
      </c>
      <c s="7" t="s">
        <v>2119</v>
      </c>
      <c s="13">
        <f>'SO 180.1.7'!I83</f>
      </c>
      <c s="13">
        <f>'SO 180.1.7'!P83</f>
      </c>
      <c s="13">
        <f>C42+D42</f>
      </c>
    </row>
    <row r="43" spans="1:5" ht="12.75" customHeight="1">
      <c r="A43" s="7" t="s">
        <v>2131</v>
      </c>
      <c s="7" t="s">
        <v>2132</v>
      </c>
      <c s="13">
        <f>'SO 180.1.8'!I95</f>
      </c>
      <c s="13">
        <f>'SO 180.1.8'!P95</f>
      </c>
      <c s="13">
        <f>C43+D43</f>
      </c>
    </row>
    <row r="44" spans="1:5" ht="12.75" customHeight="1">
      <c r="A44" s="7" t="s">
        <v>2142</v>
      </c>
      <c s="7" t="s">
        <v>2143</v>
      </c>
      <c s="13">
        <f>'SO 180.1.9'!I92</f>
      </c>
      <c s="13">
        <f>'SO 180.1.9'!P92</f>
      </c>
      <c s="13">
        <f>C44+D44</f>
      </c>
    </row>
    <row r="45" spans="1:5" ht="12.75" customHeight="1">
      <c r="A45" s="7" t="s">
        <v>2155</v>
      </c>
      <c s="7" t="s">
        <v>2156</v>
      </c>
      <c s="13">
        <f>'SO 190.1.a'!I59</f>
      </c>
      <c s="13">
        <f>'SO 190.1.a'!P59</f>
      </c>
      <c s="13">
        <f>C45+D45</f>
      </c>
    </row>
    <row r="46" spans="1:5" ht="12.75" customHeight="1">
      <c r="A46" s="7" t="s">
        <v>2188</v>
      </c>
      <c s="7" t="s">
        <v>2189</v>
      </c>
      <c s="13">
        <f>'SO 190.1b'!I47</f>
      </c>
      <c s="13">
        <f>'SO 190.1b'!P47</f>
      </c>
      <c s="13">
        <f>C46+D46</f>
      </c>
    </row>
    <row r="47" spans="1:5" ht="12.75" customHeight="1">
      <c r="A47" s="7" t="s">
        <v>2197</v>
      </c>
      <c s="7" t="s">
        <v>2198</v>
      </c>
      <c s="13">
        <f>'SO 190.1c'!I44</f>
      </c>
      <c s="13">
        <f>'SO 190.1c'!P44</f>
      </c>
      <c s="13">
        <f>C47+D47</f>
      </c>
    </row>
    <row r="48" spans="1:5" ht="12.75" customHeight="1">
      <c r="A48" s="7" t="s">
        <v>2203</v>
      </c>
      <c s="7" t="s">
        <v>2204</v>
      </c>
      <c s="13">
        <f>'SO 190.1d'!I56</f>
      </c>
      <c s="13">
        <f>'SO 190.1d'!P56</f>
      </c>
      <c s="13">
        <f>C48+D48</f>
      </c>
    </row>
    <row r="49" spans="1:5" ht="12.75" customHeight="1">
      <c r="A49" s="7" t="s">
        <v>2221</v>
      </c>
      <c s="7" t="s">
        <v>2222</v>
      </c>
      <c s="13">
        <f>'SO 190.1e'!I41</f>
      </c>
      <c s="13">
        <f>'SO 190.1e'!P41</f>
      </c>
      <c s="13">
        <f>C49+D49</f>
      </c>
    </row>
    <row r="50" spans="1:5" ht="12.75" customHeight="1">
      <c r="A50" s="7" t="s">
        <v>2230</v>
      </c>
      <c s="7" t="s">
        <v>2231</v>
      </c>
      <c s="13">
        <f>'SO 190.1f'!I29</f>
      </c>
      <c s="13">
        <f>'SO 190.1f'!P29</f>
      </c>
      <c s="13">
        <f>C50+D50</f>
      </c>
    </row>
    <row r="51" spans="1:5" ht="12.75" customHeight="1">
      <c r="A51" s="7" t="s">
        <v>2233</v>
      </c>
      <c s="7" t="s">
        <v>2234</v>
      </c>
      <c s="13">
        <f>'SO 190.1g'!I41</f>
      </c>
      <c s="13">
        <f>'SO 190.1g'!P41</f>
      </c>
      <c s="13">
        <f>C51+D51</f>
      </c>
    </row>
    <row r="52" spans="1:5" ht="12.75" customHeight="1">
      <c r="A52" s="7" t="s">
        <v>2245</v>
      </c>
      <c s="7" t="s">
        <v>2246</v>
      </c>
      <c s="13">
        <f>'SO 190.1h'!I41</f>
      </c>
      <c s="13">
        <f>'SO 190.1h'!P41</f>
      </c>
      <c s="13">
        <f>C52+D52</f>
      </c>
    </row>
    <row r="53" spans="1:5" ht="12.75" customHeight="1">
      <c r="A53" s="7" t="s">
        <v>2251</v>
      </c>
      <c s="7" t="s">
        <v>2252</v>
      </c>
      <c s="13">
        <f>'SO 190.1i'!I56</f>
      </c>
      <c s="13">
        <f>'SO 190.1i'!P56</f>
      </c>
      <c s="13">
        <f>C53+D53</f>
      </c>
    </row>
    <row r="54" spans="1:5" ht="12.75" customHeight="1">
      <c r="A54" s="7" t="s">
        <v>2266</v>
      </c>
      <c s="7" t="s">
        <v>2267</v>
      </c>
      <c s="13">
        <f>'SO 201'!I215</f>
      </c>
      <c s="13">
        <f>'SO 201'!P215</f>
      </c>
      <c s="13">
        <f>C54+D54</f>
      </c>
    </row>
    <row r="55" spans="1:5" ht="12.75" customHeight="1">
      <c r="A55" s="7" t="s">
        <v>2440</v>
      </c>
      <c s="7" t="s">
        <v>2441</v>
      </c>
      <c s="13">
        <f>'SO 202'!I275</f>
      </c>
      <c s="13">
        <f>'SO 202'!P275</f>
      </c>
      <c s="13">
        <f>C55+D55</f>
      </c>
    </row>
    <row r="56" spans="1:5" ht="12.75" customHeight="1">
      <c r="A56" s="7" t="s">
        <v>2629</v>
      </c>
      <c s="7" t="s">
        <v>2630</v>
      </c>
      <c s="13">
        <f>'SO 204'!I47</f>
      </c>
      <c s="13">
        <f>'SO 204'!P47</f>
      </c>
      <c s="13">
        <f>C56+D56</f>
      </c>
    </row>
    <row r="57" spans="1:5" ht="12.75" customHeight="1">
      <c r="A57" s="7" t="s">
        <v>2645</v>
      </c>
      <c s="7" t="s">
        <v>2646</v>
      </c>
      <c s="13">
        <f>'SO 205'!I164</f>
      </c>
      <c s="13">
        <f>'SO 205'!P164</f>
      </c>
      <c s="13">
        <f>C57+D57</f>
      </c>
    </row>
    <row r="58" spans="1:5" ht="12.75" customHeight="1">
      <c r="A58" s="7" t="s">
        <v>2737</v>
      </c>
      <c s="7" t="s">
        <v>2738</v>
      </c>
      <c s="13">
        <f>'SO 206'!I206</f>
      </c>
      <c s="13">
        <f>'SO 206'!P206</f>
      </c>
      <c s="13">
        <f>C58+D58</f>
      </c>
    </row>
    <row r="59" spans="1:5" ht="12.75" customHeight="1">
      <c r="A59" s="7" t="s">
        <v>2834</v>
      </c>
      <c s="7" t="s">
        <v>2835</v>
      </c>
      <c s="13">
        <f>'SO 207'!I152</f>
      </c>
      <c s="13">
        <f>'SO 207'!P152</f>
      </c>
      <c s="13">
        <f>C59+D59</f>
      </c>
    </row>
    <row r="60" spans="1:5" ht="12.75" customHeight="1">
      <c r="A60" s="7" t="s">
        <v>2895</v>
      </c>
      <c s="7" t="s">
        <v>2896</v>
      </c>
      <c s="13">
        <f>'SO 208'!I212</f>
      </c>
      <c s="13">
        <f>'SO 208'!P212</f>
      </c>
      <c s="13">
        <f>C60+D60</f>
      </c>
    </row>
    <row r="61" spans="1:5" ht="12.75" customHeight="1">
      <c r="A61" s="7" t="s">
        <v>2963</v>
      </c>
      <c s="7" t="s">
        <v>2964</v>
      </c>
      <c s="13">
        <f>'SO 251'!I119</f>
      </c>
      <c s="13">
        <f>'SO 251'!P119</f>
      </c>
      <c s="13">
        <f>C61+D61</f>
      </c>
    </row>
    <row r="62" spans="1:5" ht="12.75" customHeight="1">
      <c r="A62" s="7" t="s">
        <v>3019</v>
      </c>
      <c s="7" t="s">
        <v>3020</v>
      </c>
      <c s="13">
        <f>'SO 252.1'!I182</f>
      </c>
      <c s="13">
        <f>'SO 252.1'!P182</f>
      </c>
      <c s="13">
        <f>C62+D62</f>
      </c>
    </row>
    <row r="63" spans="1:5" ht="12.75" customHeight="1">
      <c r="A63" s="7" t="s">
        <v>3084</v>
      </c>
      <c s="7" t="s">
        <v>3020</v>
      </c>
      <c s="13">
        <f>'SO 252.2'!I128</f>
      </c>
      <c s="13">
        <f>'SO 252.2'!P128</f>
      </c>
      <c s="13">
        <f>C63+D63</f>
      </c>
    </row>
    <row r="64" spans="1:5" ht="12.75" customHeight="1">
      <c r="A64" s="7" t="s">
        <v>3114</v>
      </c>
      <c s="7" t="s">
        <v>3115</v>
      </c>
      <c s="13">
        <f>'SO 301'!I95</f>
      </c>
      <c s="13">
        <f>'SO 301'!P95</f>
      </c>
      <c s="13">
        <f>C64+D64</f>
      </c>
    </row>
    <row r="65" spans="1:5" ht="12.75" customHeight="1">
      <c r="A65" s="7" t="s">
        <v>3161</v>
      </c>
      <c s="7" t="s">
        <v>3162</v>
      </c>
      <c s="13">
        <f>'SO 302'!I89</f>
      </c>
      <c s="13">
        <f>'SO 302'!P89</f>
      </c>
      <c s="13">
        <f>C65+D65</f>
      </c>
    </row>
    <row r="66" spans="1:5" ht="12.75" customHeight="1">
      <c r="A66" s="7" t="s">
        <v>3184</v>
      </c>
      <c s="7" t="s">
        <v>3185</v>
      </c>
      <c s="13">
        <f>'SO 321'!I71</f>
      </c>
      <c s="13">
        <f>'SO 321'!P71</f>
      </c>
      <c s="13">
        <f>C66+D66</f>
      </c>
    </row>
    <row r="67" spans="1:5" ht="12.75" customHeight="1">
      <c r="A67" s="7" t="s">
        <v>3216</v>
      </c>
      <c s="7" t="s">
        <v>3217</v>
      </c>
      <c s="13">
        <f>'SO 322'!I113</f>
      </c>
      <c s="13">
        <f>'SO 322'!P113</f>
      </c>
      <c s="13">
        <f>C67+D67</f>
      </c>
    </row>
    <row r="68" spans="1:5" ht="12.75" customHeight="1">
      <c r="A68" s="7" t="s">
        <v>3259</v>
      </c>
      <c s="7" t="s">
        <v>3260</v>
      </c>
      <c s="13">
        <f>'SO 331'!I104</f>
      </c>
      <c s="13">
        <f>'SO 331'!P104</f>
      </c>
      <c s="13">
        <f>C68+D68</f>
      </c>
    </row>
    <row r="69" spans="1:5" ht="12.75" customHeight="1">
      <c r="A69" s="7" t="s">
        <v>3300</v>
      </c>
      <c s="7" t="s">
        <v>3301</v>
      </c>
      <c s="13">
        <f>'SO 341'!I26</f>
      </c>
      <c s="13">
        <f>'SO 341'!P26</f>
      </c>
      <c s="13">
        <f>C69+D69</f>
      </c>
    </row>
    <row r="70" spans="1:5" ht="12.75" customHeight="1">
      <c r="A70" s="7" t="s">
        <v>3304</v>
      </c>
      <c s="7" t="s">
        <v>3305</v>
      </c>
      <c s="13">
        <f>'SO 342'!I26</f>
      </c>
      <c s="13">
        <f>'SO 342'!P26</f>
      </c>
      <c s="13">
        <f>C70+D70</f>
      </c>
    </row>
    <row r="71" spans="1:5" ht="12.75" customHeight="1">
      <c r="A71" s="7" t="s">
        <v>3307</v>
      </c>
      <c s="7" t="s">
        <v>3308</v>
      </c>
      <c s="13">
        <f>'SO 361'!I95</f>
      </c>
      <c s="13">
        <f>'SO 361'!P95</f>
      </c>
      <c s="13">
        <f>C71+D71</f>
      </c>
    </row>
    <row r="72" spans="1:5" ht="12.75" customHeight="1">
      <c r="A72" s="7" t="s">
        <v>3336</v>
      </c>
      <c s="7" t="s">
        <v>3337</v>
      </c>
      <c s="13">
        <f>'SO 362'!I62</f>
      </c>
      <c s="13">
        <f>'SO 362'!P62</f>
      </c>
      <c s="13">
        <f>C72+D72</f>
      </c>
    </row>
    <row r="73" spans="1:5" ht="12.75" customHeight="1">
      <c r="A73" s="7" t="s">
        <v>3355</v>
      </c>
      <c s="7" t="s">
        <v>3356</v>
      </c>
      <c s="13">
        <f>'SO 364'!I26</f>
      </c>
      <c s="13">
        <f>'SO 364'!P26</f>
      </c>
      <c s="13">
        <f>C73+D73</f>
      </c>
    </row>
    <row r="74" spans="1:5" ht="12.75" customHeight="1">
      <c r="A74" s="7" t="s">
        <v>3358</v>
      </c>
      <c s="7" t="s">
        <v>3359</v>
      </c>
      <c s="13">
        <f>'SO 371'!I71</f>
      </c>
      <c s="13">
        <f>'SO 371'!P71</f>
      </c>
      <c s="13">
        <f>C74+D74</f>
      </c>
    </row>
    <row r="75" spans="1:5" ht="12.75" customHeight="1">
      <c r="A75" s="7" t="s">
        <v>3379</v>
      </c>
      <c s="7" t="s">
        <v>3380</v>
      </c>
      <c s="13">
        <f>'SO 372'!I62</f>
      </c>
      <c s="13">
        <f>'SO 372'!P62</f>
      </c>
      <c s="13">
        <f>C75+D75</f>
      </c>
    </row>
    <row r="76" spans="1:5" ht="12.75" customHeight="1">
      <c r="A76" s="7" t="s">
        <v>3391</v>
      </c>
      <c s="7" t="s">
        <v>3392</v>
      </c>
      <c s="13">
        <f>'SO 413'!I77</f>
      </c>
      <c s="13">
        <f>'SO 413'!P77</f>
      </c>
      <c s="13">
        <f>C76+D76</f>
      </c>
    </row>
    <row r="77" spans="1:5" ht="12.75" customHeight="1">
      <c r="A77" s="7" t="s">
        <v>3432</v>
      </c>
      <c s="7" t="s">
        <v>3433</v>
      </c>
      <c s="13">
        <f>'SO 415'!I80</f>
      </c>
      <c s="13">
        <f>'SO 415'!P80</f>
      </c>
      <c s="13">
        <f>C77+D77</f>
      </c>
    </row>
    <row r="78" spans="1:5" ht="12.75" customHeight="1">
      <c r="A78" s="7" t="s">
        <v>3451</v>
      </c>
      <c s="7" t="s">
        <v>3452</v>
      </c>
      <c s="13">
        <f>'SO 430'!I127</f>
      </c>
      <c s="13">
        <f>'SO 430'!P127</f>
      </c>
      <c s="13">
        <f>C78+D78</f>
      </c>
    </row>
    <row r="79" spans="1:5" ht="12.75" customHeight="1">
      <c r="A79" s="7" t="s">
        <v>3518</v>
      </c>
      <c s="7" t="s">
        <v>3519</v>
      </c>
      <c s="13">
        <f>'SO 431'!I94</f>
      </c>
      <c s="13">
        <f>'SO 431'!P94</f>
      </c>
      <c s="13">
        <f>C79+D79</f>
      </c>
    </row>
    <row r="80" spans="1:5" ht="12.75" customHeight="1">
      <c r="A80" s="7" t="s">
        <v>3537</v>
      </c>
      <c s="7" t="s">
        <v>3538</v>
      </c>
      <c s="13">
        <f>'SO 433'!I95</f>
      </c>
      <c s="13">
        <f>'SO 433'!P95</f>
      </c>
      <c s="13">
        <f>C80+D80</f>
      </c>
    </row>
    <row r="81" spans="1:5" ht="12.75" customHeight="1">
      <c r="A81" s="7" t="s">
        <v>3582</v>
      </c>
      <c s="7" t="s">
        <v>3583</v>
      </c>
      <c s="13">
        <f>'SO 441'!I116</f>
      </c>
      <c s="13">
        <f>'SO 441'!P116</f>
      </c>
      <c s="13">
        <f>C81+D81</f>
      </c>
    </row>
    <row r="82" spans="1:5" ht="12.75" customHeight="1">
      <c r="A82" s="7" t="s">
        <v>3630</v>
      </c>
      <c s="7" t="s">
        <v>3631</v>
      </c>
      <c s="13">
        <f>'SO 442'!I149</f>
      </c>
      <c s="13">
        <f>'SO 442'!P149</f>
      </c>
      <c s="13">
        <f>C82+D82</f>
      </c>
    </row>
    <row r="83" spans="1:5" ht="12.75" customHeight="1">
      <c r="A83" s="7" t="s">
        <v>3674</v>
      </c>
      <c s="7" t="s">
        <v>3673</v>
      </c>
      <c s="13">
        <f>'SO 467.1'!I59</f>
      </c>
      <c s="13">
        <f>'SO 467.1'!P59</f>
      </c>
      <c s="13">
        <f>C83+D83</f>
      </c>
    </row>
    <row r="84" spans="1:5" ht="12.75" customHeight="1">
      <c r="A84" s="7" t="s">
        <v>3693</v>
      </c>
      <c s="7" t="s">
        <v>3692</v>
      </c>
      <c s="13">
        <f>'SO 468.1'!I59</f>
      </c>
      <c s="13">
        <f>'SO 468.1'!P59</f>
      </c>
      <c s="13">
        <f>C84+D84</f>
      </c>
    </row>
    <row r="85" spans="1:5" ht="12.75" customHeight="1">
      <c r="A85" s="7" t="s">
        <v>3702</v>
      </c>
      <c s="7" t="s">
        <v>3703</v>
      </c>
      <c s="13">
        <f>'SO 490'!I127</f>
      </c>
      <c s="13">
        <f>'SO 490'!P127</f>
      </c>
      <c s="13">
        <f>C85+D85</f>
      </c>
    </row>
    <row r="86" spans="1:5" ht="12.75" customHeight="1">
      <c r="A86" s="7" t="s">
        <v>3740</v>
      </c>
      <c s="7" t="s">
        <v>3741</v>
      </c>
      <c s="13">
        <f>'SO 510'!I26</f>
      </c>
      <c s="13">
        <f>'SO 510'!P26</f>
      </c>
      <c s="13">
        <f>C86+D86</f>
      </c>
    </row>
    <row r="87" spans="1:5" ht="12.75" customHeight="1">
      <c r="A87" s="7" t="s">
        <v>3744</v>
      </c>
      <c s="7" t="s">
        <v>3745</v>
      </c>
      <c s="13">
        <f>'SO 511'!I26</f>
      </c>
      <c s="13">
        <f>'SO 511'!P26</f>
      </c>
      <c s="13">
        <f>C87+D87</f>
      </c>
    </row>
    <row r="88" spans="1:5" ht="12.75" customHeight="1">
      <c r="A88" s="7" t="s">
        <v>3747</v>
      </c>
      <c s="7" t="s">
        <v>3748</v>
      </c>
      <c s="13">
        <f>'SO 512'!I26</f>
      </c>
      <c s="13">
        <f>'SO 512'!P26</f>
      </c>
      <c s="13">
        <f>C88+D88</f>
      </c>
    </row>
    <row r="89" spans="1:5" ht="12.75" customHeight="1">
      <c r="A89" s="7" t="s">
        <v>3750</v>
      </c>
      <c s="7" t="s">
        <v>3751</v>
      </c>
      <c s="13">
        <f>'SO 520'!I26</f>
      </c>
      <c s="13">
        <f>'SO 520'!P26</f>
      </c>
      <c s="13">
        <f>C89+D89</f>
      </c>
    </row>
    <row r="90" spans="1:5" ht="12.75" customHeight="1">
      <c r="A90" s="7" t="s">
        <v>3753</v>
      </c>
      <c s="7" t="s">
        <v>3754</v>
      </c>
      <c s="13">
        <f>'SO 521'!I26</f>
      </c>
      <c s="13">
        <f>'SO 521'!P26</f>
      </c>
      <c s="13">
        <f>C90+D90</f>
      </c>
    </row>
    <row r="91" spans="1:5" ht="12.75" customHeight="1">
      <c r="A91" s="7" t="s">
        <v>3756</v>
      </c>
      <c s="7" t="s">
        <v>3757</v>
      </c>
      <c s="13">
        <f>'SO 541'!I26</f>
      </c>
      <c s="13">
        <f>'SO 541'!P26</f>
      </c>
      <c s="13">
        <f>C91+D91</f>
      </c>
    </row>
    <row r="92" spans="1:5" ht="12.75" customHeight="1">
      <c r="A92" s="7" t="s">
        <v>3759</v>
      </c>
      <c s="7" t="s">
        <v>3760</v>
      </c>
      <c s="13">
        <f>'SO 651'!I83</f>
      </c>
      <c s="13">
        <f>'SO 651'!P83</f>
      </c>
      <c s="13">
        <f>C92+D92</f>
      </c>
    </row>
    <row r="93" spans="1:5" ht="12.75" customHeight="1">
      <c r="A93" s="7" t="s">
        <v>3806</v>
      </c>
      <c s="7" t="s">
        <v>3807</v>
      </c>
      <c s="13">
        <f>'SO 652'!I65</f>
      </c>
      <c s="13">
        <f>'SO 652'!P65</f>
      </c>
      <c s="13">
        <f>C93+D93</f>
      </c>
    </row>
    <row r="94" spans="1:5" ht="12.75" customHeight="1">
      <c r="A94" s="7" t="s">
        <v>3848</v>
      </c>
      <c s="7" t="s">
        <v>3849</v>
      </c>
      <c s="13">
        <f>'SO 653'!I98</f>
      </c>
      <c s="13">
        <f>'SO 653'!P98</f>
      </c>
      <c s="13">
        <f>C94+D94</f>
      </c>
    </row>
    <row r="95" spans="1:5" ht="12.75" customHeight="1">
      <c r="A95" s="7" t="s">
        <v>3888</v>
      </c>
      <c s="7" t="s">
        <v>3889</v>
      </c>
      <c s="13">
        <f>'SO 654'!I86</f>
      </c>
      <c s="13">
        <f>'SO 654'!P86</f>
      </c>
      <c s="13">
        <f>C95+D95</f>
      </c>
    </row>
    <row r="96" spans="1:5" ht="12.75" customHeight="1">
      <c r="A96" s="7" t="s">
        <v>3931</v>
      </c>
      <c s="7" t="s">
        <v>3932</v>
      </c>
      <c s="13">
        <f>'SO 655'!I50</f>
      </c>
      <c s="13">
        <f>'SO 655'!P50</f>
      </c>
      <c s="13">
        <f>C96+D96</f>
      </c>
    </row>
    <row r="97" spans="1:5" ht="12.75" customHeight="1">
      <c r="A97" s="7" t="s">
        <v>3949</v>
      </c>
      <c s="7" t="s">
        <v>3950</v>
      </c>
      <c s="13">
        <f>'SO 656'!I44</f>
      </c>
      <c s="13">
        <f>'SO 656'!P44</f>
      </c>
      <c s="13">
        <f>C97+D97</f>
      </c>
    </row>
    <row r="98" spans="1:5" ht="12.75" customHeight="1">
      <c r="A98" s="7" t="s">
        <v>3952</v>
      </c>
      <c s="7" t="s">
        <v>3953</v>
      </c>
      <c s="13">
        <f>'SO 657'!I44</f>
      </c>
      <c s="13">
        <f>'SO 657'!P44</f>
      </c>
      <c s="13">
        <f>C98+D98</f>
      </c>
    </row>
    <row r="99" spans="1:5" ht="12.75" customHeight="1">
      <c r="A99" s="7" t="s">
        <v>3962</v>
      </c>
      <c s="7" t="s">
        <v>3963</v>
      </c>
      <c s="13">
        <f>'SO 671'!I101</f>
      </c>
      <c s="13">
        <f>'SO 671'!P101</f>
      </c>
      <c s="13">
        <f>C99+D99</f>
      </c>
    </row>
    <row r="100" spans="1:5" ht="12.75" customHeight="1">
      <c r="A100" s="7" t="s">
        <v>3990</v>
      </c>
      <c s="7" t="s">
        <v>3991</v>
      </c>
      <c s="13">
        <f>'SO 672'!I89</f>
      </c>
      <c s="13">
        <f>'SO 672'!P89</f>
      </c>
      <c s="13">
        <f>C100+D100</f>
      </c>
    </row>
    <row r="101" spans="1:5" ht="12.75" customHeight="1">
      <c r="A101" s="7" t="s">
        <v>3999</v>
      </c>
      <c s="7" t="s">
        <v>4000</v>
      </c>
      <c s="13">
        <f>'SO 673'!I101</f>
      </c>
      <c s="13">
        <f>'SO 673'!P101</f>
      </c>
      <c s="13">
        <f>C101+D101</f>
      </c>
    </row>
    <row r="102" spans="1:5" ht="12.75" customHeight="1">
      <c r="A102" s="7" t="s">
        <v>4010</v>
      </c>
      <c s="7" t="s">
        <v>4011</v>
      </c>
      <c s="13">
        <f>'SO 674'!I89</f>
      </c>
      <c s="13">
        <f>'SO 674'!P89</f>
      </c>
      <c s="13">
        <f>C102+D102</f>
      </c>
    </row>
    <row r="103" spans="1:5" ht="12.75" customHeight="1">
      <c r="A103" s="7" t="s">
        <v>4013</v>
      </c>
      <c s="7" t="s">
        <v>4014</v>
      </c>
      <c s="13">
        <f>'SO 675'!I89</f>
      </c>
      <c s="13">
        <f>'SO 675'!P89</f>
      </c>
      <c s="13">
        <f>C103+D103</f>
      </c>
    </row>
    <row r="104" spans="1:5" ht="12.75" customHeight="1">
      <c r="A104" s="7" t="s">
        <v>4017</v>
      </c>
      <c s="7" t="s">
        <v>4018</v>
      </c>
      <c s="13">
        <f>'SO 801.1'!I63</f>
      </c>
      <c s="13">
        <f>'SO 801.1'!P63</f>
      </c>
      <c s="13">
        <f>C104+D104</f>
      </c>
    </row>
  </sheetData>
  <sheetProtection formatColumns="0"/>
  <hyperlinks>
    <hyperlink ref="A11" location="#'SO 001.1'!A1" tooltip="Odkaz na stranku objektu [SO 001.1]" display="SO 001.1"/>
    <hyperlink ref="A12" location="#'SO 001.2'!A1" tooltip="Odkaz na stranku objektu [SO 001.2]" display="SO 001.2"/>
    <hyperlink ref="A13" location="#'SO 001.3'!A1" tooltip="Odkaz na stranku objektu [SO 001.3]" display="SO 001.3"/>
    <hyperlink ref="A14" location="#'SO 001.4'!A1" tooltip="Odkaz na stranku objektu [SO 001.4]" display="SO 001.4"/>
    <hyperlink ref="A15" location="#'SO 001.5'!A1" tooltip="Odkaz na stranku objektu [SO 001.5]" display="SO 001.5"/>
    <hyperlink ref="A16" location="#'SO 001.6'!A1" tooltip="Odkaz na stranku objektu [SO 001.6]" display="SO 001.6"/>
    <hyperlink ref="A17" location="#'SO 001.7'!A1" tooltip="Odkaz na stranku objektu [SO 001.7]" display="SO 001.7"/>
    <hyperlink ref="A18" location="#'SO 001.8'!A1" tooltip="Odkaz na stranku objektu [SO 001.8]" display="SO 001.8"/>
    <hyperlink ref="A19" location="#'SO 001.9'!A1" tooltip="Odkaz na stranku objektu [SO 001.9]" display="SO 001.9"/>
    <hyperlink ref="A20" location="#'SO 101'!A1" tooltip="Odkaz na stranku objektu [SO 101]" display="SO 101"/>
    <hyperlink ref="A21" location="#'SO 102.1'!A1" tooltip="Odkaz na stranku objektu [SO 102.1]" display="SO 102.1"/>
    <hyperlink ref="A22" location="#'SO 102.2'!A1" tooltip="Odkaz na stranku objektu [SO 102.2]" display="SO 102.2"/>
    <hyperlink ref="A23" location="#'SO 103'!A1" tooltip="Odkaz na stranku objektu [SO 103]" display="SO 103"/>
    <hyperlink ref="A24" location="#'SO 104.1'!A1" tooltip="Odkaz na stranku objektu [SO 104.1]" display="SO 104.1"/>
    <hyperlink ref="A25" location="#'SO 104.2'!A1" tooltip="Odkaz na stranku objektu [SO 104.2]" display="SO 104.2"/>
    <hyperlink ref="A26" location="#'SO 104.3'!A1" tooltip="Odkaz na stranku objektu [SO 104.3]" display="SO 104.3"/>
    <hyperlink ref="A27" location="#'SO 104.4'!A1" tooltip="Odkaz na stranku objektu [SO 104.4]" display="SO 104.4"/>
    <hyperlink ref="A28" location="#'SO 105'!A1" tooltip="Odkaz na stranku objektu [SO 105]" display="SO 105"/>
    <hyperlink ref="A29" location="#'SO 106'!A1" tooltip="Odkaz na stranku objektu [SO 106]" display="SO 106"/>
    <hyperlink ref="A30" location="#'SO 107'!A1" tooltip="Odkaz na stranku objektu [SO 107]" display="SO 107"/>
    <hyperlink ref="A31" location="#'SO 108'!A1" tooltip="Odkaz na stranku objektu [SO 108]" display="SO 108"/>
    <hyperlink ref="A32" location="#'SO 109'!A1" tooltip="Odkaz na stranku objektu [SO 109]" display="SO 109"/>
    <hyperlink ref="A33" location="#'SO 110'!A1" tooltip="Odkaz na stranku objektu [SO 110]" display="SO 110"/>
    <hyperlink ref="A34" location="#'SO 111'!A1" tooltip="Odkaz na stranku objektu [SO 111]" display="SO 111"/>
    <hyperlink ref="A35" location="#'SO 111.ODST.'!A1" tooltip="Odkaz na stranku objektu [SO 111.ODST.]" display="SO 111.ODST."/>
    <hyperlink ref="A36" location="#'SO 180.1.1'!A1" tooltip="Odkaz na stranku objektu [SO 180.1.1]" display="SO 180.1.1"/>
    <hyperlink ref="A37" location="#'SO 180.1.2'!A1" tooltip="Odkaz na stranku objektu [SO 180.1.2]" display="SO 180.1.2"/>
    <hyperlink ref="A38" location="#'SO 180.1.3'!A1" tooltip="Odkaz na stranku objektu [SO 180.1.3]" display="SO 180.1.3"/>
    <hyperlink ref="A39" location="#'SO 180.1.4'!A1" tooltip="Odkaz na stranku objektu [SO 180.1.4]" display="SO 180.1.4"/>
    <hyperlink ref="A40" location="#'SO 180.1.5'!A1" tooltip="Odkaz na stranku objektu [SO 180.1.5]" display="SO 180.1.5"/>
    <hyperlink ref="A41" location="#'SO 180.1.6'!A1" tooltip="Odkaz na stranku objektu [SO 180.1.6]" display="SO 180.1.6"/>
    <hyperlink ref="A42" location="#'SO 180.1.7'!A1" tooltip="Odkaz na stranku objektu [SO 180.1.7]" display="SO 180.1.7"/>
    <hyperlink ref="A43" location="#'SO 180.1.8'!A1" tooltip="Odkaz na stranku objektu [SO 180.1.8]" display="SO 180.1.8"/>
    <hyperlink ref="A44" location="#'SO 180.1.9'!A1" tooltip="Odkaz na stranku objektu [SO 180.1.9]" display="SO 180.1.9"/>
    <hyperlink ref="A45" location="#'SO 190.1.a'!A1" tooltip="Odkaz na stranku objektu [SO 190.1.a]" display="SO 190.1.a"/>
    <hyperlink ref="A46" location="#'SO 190.1b'!A1" tooltip="Odkaz na stranku objektu [SO 190.1b]" display="SO 190.1b"/>
    <hyperlink ref="A47" location="#'SO 190.1c'!A1" tooltip="Odkaz na stranku objektu [SO 190.1c]" display="SO 190.1c"/>
    <hyperlink ref="A48" location="#'SO 190.1d'!A1" tooltip="Odkaz na stranku objektu [SO 190.1d]" display="SO 190.1d"/>
    <hyperlink ref="A49" location="#'SO 190.1e'!A1" tooltip="Odkaz na stranku objektu [SO 190.1e]" display="SO 190.1e"/>
    <hyperlink ref="A50" location="#'SO 190.1f'!A1" tooltip="Odkaz na stranku objektu [SO 190.1f]" display="SO 190.1f"/>
    <hyperlink ref="A51" location="#'SO 190.1g'!A1" tooltip="Odkaz na stranku objektu [SO 190.1g]" display="SO 190.1g"/>
    <hyperlink ref="A52" location="#'SO 190.1h'!A1" tooltip="Odkaz na stranku objektu [SO 190.1h]" display="SO 190.1h"/>
    <hyperlink ref="A53" location="#'SO 190.1i'!A1" tooltip="Odkaz na stranku objektu [SO 190.1i]" display="SO 190.1i"/>
    <hyperlink ref="A54" location="#'SO 201'!A1" tooltip="Odkaz na stranku objektu [SO 201]" display="SO 201"/>
    <hyperlink ref="A55" location="#'SO 202'!A1" tooltip="Odkaz na stranku objektu [SO 202]" display="SO 202"/>
    <hyperlink ref="A56" location="#'SO 204'!A1" tooltip="Odkaz na stranku objektu [SO 204]" display="SO 204"/>
    <hyperlink ref="A57" location="#'SO 205'!A1" tooltip="Odkaz na stranku objektu [SO 205]" display="SO 205"/>
    <hyperlink ref="A58" location="#'SO 206'!A1" tooltip="Odkaz na stranku objektu [SO 206]" display="SO 206"/>
    <hyperlink ref="A59" location="#'SO 207'!A1" tooltip="Odkaz na stranku objektu [SO 207]" display="SO 207"/>
    <hyperlink ref="A60" location="#'SO 208'!A1" tooltip="Odkaz na stranku objektu [SO 208]" display="SO 208"/>
    <hyperlink ref="A61" location="#'SO 251'!A1" tooltip="Odkaz na stranku objektu [SO 251]" display="SO 251"/>
    <hyperlink ref="A62" location="#'SO 252.1'!A1" tooltip="Odkaz na stranku objektu [SO 252.1]" display="SO 252.1"/>
    <hyperlink ref="A63" location="#'SO 252.2'!A1" tooltip="Odkaz na stranku objektu [SO 252.2]" display="SO 252.2"/>
    <hyperlink ref="A64" location="#'SO 301'!A1" tooltip="Odkaz na stranku objektu [SO 301]" display="SO 301"/>
    <hyperlink ref="A65" location="#'SO 302'!A1" tooltip="Odkaz na stranku objektu [SO 302]" display="SO 302"/>
    <hyperlink ref="A66" location="#'SO 321'!A1" tooltip="Odkaz na stranku objektu [SO 321]" display="SO 321"/>
    <hyperlink ref="A67" location="#'SO 322'!A1" tooltip="Odkaz na stranku objektu [SO 322]" display="SO 322"/>
    <hyperlink ref="A68" location="#'SO 331'!A1" tooltip="Odkaz na stranku objektu [SO 331]" display="SO 331"/>
    <hyperlink ref="A69" location="#'SO 341'!A1" tooltip="Odkaz na stranku objektu [SO 341]" display="SO 341"/>
    <hyperlink ref="A70" location="#'SO 342'!A1" tooltip="Odkaz na stranku objektu [SO 342]" display="SO 342"/>
    <hyperlink ref="A71" location="#'SO 361'!A1" tooltip="Odkaz na stranku objektu [SO 361]" display="SO 361"/>
    <hyperlink ref="A72" location="#'SO 362'!A1" tooltip="Odkaz na stranku objektu [SO 362]" display="SO 362"/>
    <hyperlink ref="A73" location="#'SO 364'!A1" tooltip="Odkaz na stranku objektu [SO 364]" display="SO 364"/>
    <hyperlink ref="A74" location="#'SO 371'!A1" tooltip="Odkaz na stranku objektu [SO 371]" display="SO 371"/>
    <hyperlink ref="A75" location="#'SO 372'!A1" tooltip="Odkaz na stranku objektu [SO 372]" display="SO 372"/>
    <hyperlink ref="A76" location="#'SO 413'!A1" tooltip="Odkaz na stranku objektu [SO 413]" display="SO 413"/>
    <hyperlink ref="A77" location="#'SO 415'!A1" tooltip="Odkaz na stranku objektu [SO 415]" display="SO 415"/>
    <hyperlink ref="A78" location="#'SO 430'!A1" tooltip="Odkaz na stranku objektu [SO 430]" display="SO 430"/>
    <hyperlink ref="A79" location="#'SO 431'!A1" tooltip="Odkaz na stranku objektu [SO 431]" display="SO 431"/>
    <hyperlink ref="A80" location="#'SO 433'!A1" tooltip="Odkaz na stranku objektu [SO 433]" display="SO 433"/>
    <hyperlink ref="A81" location="#'SO 441'!A1" tooltip="Odkaz na stranku objektu [SO 441]" display="SO 441"/>
    <hyperlink ref="A82" location="#'SO 442'!A1" tooltip="Odkaz na stranku objektu [SO 442]" display="SO 442"/>
    <hyperlink ref="A83" location="#'SO 467.1'!A1" tooltip="Odkaz na stranku objektu [SO 467.1]" display="SO 467.1"/>
    <hyperlink ref="A84" location="#'SO 468.1'!A1" tooltip="Odkaz na stranku objektu [SO 468.1]" display="SO 468.1"/>
    <hyperlink ref="A85" location="#'SO 490'!A1" tooltip="Odkaz na stranku objektu [SO 490]" display="SO 490"/>
    <hyperlink ref="A86" location="#'SO 510'!A1" tooltip="Odkaz na stranku objektu [SO 510]" display="SO 510"/>
    <hyperlink ref="A87" location="#'SO 511'!A1" tooltip="Odkaz na stranku objektu [SO 511]" display="SO 511"/>
    <hyperlink ref="A88" location="#'SO 512'!A1" tooltip="Odkaz na stranku objektu [SO 512]" display="SO 512"/>
    <hyperlink ref="A89" location="#'SO 520'!A1" tooltip="Odkaz na stranku objektu [SO 520]" display="SO 520"/>
    <hyperlink ref="A90" location="#'SO 521'!A1" tooltip="Odkaz na stranku objektu [SO 521]" display="SO 521"/>
    <hyperlink ref="A91" location="#'SO 541'!A1" tooltip="Odkaz na stranku objektu [SO 541]" display="SO 541"/>
    <hyperlink ref="A92" location="#'SO 651'!A1" tooltip="Odkaz na stranku objektu [SO 651]" display="SO 651"/>
    <hyperlink ref="A93" location="#'SO 652'!A1" tooltip="Odkaz na stranku objektu [SO 652]" display="SO 652"/>
    <hyperlink ref="A94" location="#'SO 653'!A1" tooltip="Odkaz na stranku objektu [SO 653]" display="SO 653"/>
    <hyperlink ref="A95" location="#'SO 654'!A1" tooltip="Odkaz na stranku objektu [SO 654]" display="SO 654"/>
    <hyperlink ref="A96" location="#'SO 655'!A1" tooltip="Odkaz na stranku objektu [SO 655]" display="SO 655"/>
    <hyperlink ref="A97" location="#'SO 656'!A1" tooltip="Odkaz na stranku objektu [SO 656]" display="SO 656"/>
    <hyperlink ref="A98" location="#'SO 657'!A1" tooltip="Odkaz na stranku objektu [SO 657]" display="SO 657"/>
    <hyperlink ref="A99" location="#'SO 671'!A1" tooltip="Odkaz na stranku objektu [SO 671]" display="SO 671"/>
    <hyperlink ref="A100" location="#'SO 672'!A1" tooltip="Odkaz na stranku objektu [SO 672]" display="SO 672"/>
    <hyperlink ref="A101" location="#'SO 673'!A1" tooltip="Odkaz na stranku objektu [SO 673]" display="SO 673"/>
    <hyperlink ref="A102" location="#'SO 674'!A1" tooltip="Odkaz na stranku objektu [SO 674]" display="SO 674"/>
    <hyperlink ref="A103" location="#'SO 675'!A1" tooltip="Odkaz na stranku objektu [SO 675]" display="SO 675"/>
    <hyperlink ref="A104" location="#'SO 801.1'!A1" tooltip="Odkaz na stranku objektu [SO 801.1]" display="SO 801.1"/>
  </hyperlinks>
  <printOptions/>
  <pageMargins left="0.75" right="0.75" top="1" bottom="1" header="0.5" footer="0.5"/>
  <pageSetup fitToHeight="0" horizontalDpi="300" verticalDpi="300" orientation="portrait" paperSize="9"/>
</worksheet>
</file>

<file path=xl/worksheets/sheet10.xml><?xml version="1.0" encoding="utf-8"?>
<worksheet xmlns="http://schemas.openxmlformats.org/spreadsheetml/2006/main" xmlns:r="http://schemas.openxmlformats.org/officeDocument/2006/relationships">
  <sheetPr>
    <pageSetUpPr fitToPage="1"/>
  </sheetPr>
  <dimension ref="A1:P3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301</v>
      </c>
      <c s="5"/>
      <c s="5" t="s">
        <v>302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303</v>
      </c>
      <c s="7" t="s">
        <v>58</v>
      </c>
      <c s="7" t="s">
        <v>304</v>
      </c>
      <c s="7" t="s">
        <v>49</v>
      </c>
      <c s="10">
        <v>1</v>
      </c>
      <c s="14"/>
      <c s="13">
        <f>ROUND((H12*G12),2)</f>
      </c>
      <c r="O12">
        <f>rekapitulace!H8</f>
      </c>
      <c>
        <f>O12/100*I12</f>
      </c>
    </row>
    <row r="13" spans="5:5" ht="25.5">
      <c r="E13" s="15" t="s">
        <v>50</v>
      </c>
    </row>
    <row r="14" spans="5:5" ht="114.75">
      <c r="E14" s="15" t="s">
        <v>60</v>
      </c>
    </row>
    <row r="15" spans="1:16" ht="12.75">
      <c r="A15" s="7">
        <v>2</v>
      </c>
      <c s="7" t="s">
        <v>46</v>
      </c>
      <c s="7" t="s">
        <v>303</v>
      </c>
      <c s="7" t="s">
        <v>97</v>
      </c>
      <c s="7" t="s">
        <v>305</v>
      </c>
      <c s="7" t="s">
        <v>49</v>
      </c>
      <c s="10">
        <v>1</v>
      </c>
      <c s="14"/>
      <c s="13">
        <f>ROUND((H15*G15),2)</f>
      </c>
      <c r="O15">
        <f>rekapitulace!H8</f>
      </c>
      <c>
        <f>O15/100*I15</f>
      </c>
    </row>
    <row r="16" spans="5:5" ht="25.5">
      <c r="E16" s="15" t="s">
        <v>50</v>
      </c>
    </row>
    <row r="17" spans="5:5" ht="114.75">
      <c r="E17" s="15" t="s">
        <v>60</v>
      </c>
    </row>
    <row r="18" spans="1:16" ht="12.75">
      <c r="A18" s="7">
        <v>3</v>
      </c>
      <c s="7" t="s">
        <v>46</v>
      </c>
      <c s="7" t="s">
        <v>303</v>
      </c>
      <c s="7" t="s">
        <v>100</v>
      </c>
      <c s="7" t="s">
        <v>306</v>
      </c>
      <c s="7" t="s">
        <v>49</v>
      </c>
      <c s="10">
        <v>1</v>
      </c>
      <c s="14"/>
      <c s="13">
        <f>ROUND((H18*G18),2)</f>
      </c>
      <c r="O18">
        <f>rekapitulace!H8</f>
      </c>
      <c>
        <f>O18/100*I18</f>
      </c>
    </row>
    <row r="19" spans="5:5" ht="25.5">
      <c r="E19" s="15" t="s">
        <v>50</v>
      </c>
    </row>
    <row r="20" spans="5:5" ht="114.75">
      <c r="E20" s="15" t="s">
        <v>60</v>
      </c>
    </row>
    <row r="21" spans="1:16" ht="12.75" customHeight="1">
      <c r="A21" s="16"/>
      <c s="16"/>
      <c s="16" t="s">
        <v>45</v>
      </c>
      <c s="16"/>
      <c s="16" t="s">
        <v>44</v>
      </c>
      <c s="16"/>
      <c s="16"/>
      <c s="16"/>
      <c s="16">
        <f>SUM(I12:I20)</f>
      </c>
      <c r="P21">
        <f>ROUND(SUM(P12:P20),2)</f>
      </c>
    </row>
    <row r="23" spans="1:16" ht="12.75" customHeight="1">
      <c r="A23" s="16"/>
      <c s="16"/>
      <c s="16"/>
      <c s="16"/>
      <c s="16" t="s">
        <v>105</v>
      </c>
      <c s="16"/>
      <c s="16"/>
      <c s="16"/>
      <c s="16">
        <f>+I21</f>
      </c>
      <c r="P23">
        <f>+P21</f>
      </c>
    </row>
    <row r="25" spans="1:9" ht="12.75" customHeight="1">
      <c r="A25" s="9" t="s">
        <v>106</v>
      </c>
      <c s="9"/>
      <c s="9"/>
      <c s="9"/>
      <c s="9"/>
      <c s="9"/>
      <c s="9"/>
      <c s="9"/>
      <c s="9"/>
    </row>
    <row r="26" spans="1:9" ht="12.75" customHeight="1">
      <c r="A26" s="9"/>
      <c s="9"/>
      <c s="9"/>
      <c s="9"/>
      <c s="9" t="s">
        <v>107</v>
      </c>
      <c s="9"/>
      <c s="9"/>
      <c s="9"/>
      <c s="9"/>
    </row>
    <row r="27" spans="1:16" ht="12.75" customHeight="1">
      <c r="A27" s="16"/>
      <c s="16"/>
      <c s="16"/>
      <c s="16"/>
      <c s="16" t="s">
        <v>108</v>
      </c>
      <c s="16"/>
      <c s="16"/>
      <c s="16"/>
      <c s="16">
        <v>0</v>
      </c>
      <c r="P27">
        <v>0</v>
      </c>
    </row>
    <row r="28" spans="1:9" ht="12.75" customHeight="1">
      <c r="A28" s="16"/>
      <c s="16"/>
      <c s="16"/>
      <c s="16"/>
      <c s="16" t="s">
        <v>109</v>
      </c>
      <c s="16"/>
      <c s="16"/>
      <c s="16"/>
      <c s="16"/>
    </row>
    <row r="29" spans="1:16" ht="12.75" customHeight="1">
      <c r="A29" s="16"/>
      <c s="16"/>
      <c s="16"/>
      <c s="16"/>
      <c s="16" t="s">
        <v>110</v>
      </c>
      <c s="16"/>
      <c s="16"/>
      <c s="16"/>
      <c s="16">
        <v>0</v>
      </c>
      <c r="P29">
        <v>0</v>
      </c>
    </row>
    <row r="30" spans="1:16" ht="12.75" customHeight="1">
      <c r="A30" s="16"/>
      <c s="16"/>
      <c s="16"/>
      <c s="16"/>
      <c s="16" t="s">
        <v>111</v>
      </c>
      <c s="16"/>
      <c s="16"/>
      <c s="16"/>
      <c s="16">
        <f>I27+I29</f>
      </c>
      <c r="P30">
        <f>P27+P29</f>
      </c>
    </row>
    <row r="32" spans="1:16" ht="12.75" customHeight="1">
      <c r="A32" s="16"/>
      <c s="16"/>
      <c s="16"/>
      <c s="16"/>
      <c s="16" t="s">
        <v>111</v>
      </c>
      <c s="16"/>
      <c s="16"/>
      <c s="16"/>
      <c s="16">
        <f>I23+I30</f>
      </c>
      <c r="P32">
        <f>P23+P30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1.xml><?xml version="1.0" encoding="utf-8"?>
<worksheet xmlns="http://schemas.openxmlformats.org/spreadsheetml/2006/main" xmlns:r="http://schemas.openxmlformats.org/officeDocument/2006/relationships">
  <sheetPr>
    <pageSetUpPr fitToPage="1"/>
  </sheetPr>
  <dimension ref="A1:P43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307</v>
      </c>
      <c s="5"/>
      <c s="5" t="s">
        <v>308</v>
      </c>
    </row>
    <row r="6" spans="1:5" ht="12.75" customHeight="1">
      <c r="A6" t="s">
        <v>17</v>
      </c>
      <c r="C6" s="5" t="s">
        <v>307</v>
      </c>
      <c s="5"/>
      <c s="5" t="s">
        <v>308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37</v>
      </c>
      <c s="7" t="s">
        <v>309</v>
      </c>
      <c s="7" t="s">
        <v>167</v>
      </c>
      <c s="10">
        <v>557.411</v>
      </c>
      <c s="14"/>
      <c s="13">
        <f>ROUND((H12*G12),2)</f>
      </c>
      <c r="O12">
        <f>rekapitulace!H8</f>
      </c>
      <c>
        <f>O12/100*I12</f>
      </c>
    </row>
    <row r="13" spans="5:5" ht="63.75">
      <c r="E13" s="15" t="s">
        <v>310</v>
      </c>
    </row>
    <row r="14" spans="5:5" ht="153">
      <c r="E14" s="15" t="s">
        <v>169</v>
      </c>
    </row>
    <row r="15" spans="1:16" ht="12.75">
      <c r="A15" s="7">
        <v>2</v>
      </c>
      <c s="7" t="s">
        <v>46</v>
      </c>
      <c s="7" t="s">
        <v>165</v>
      </c>
      <c s="7" t="s">
        <v>38</v>
      </c>
      <c s="7" t="s">
        <v>311</v>
      </c>
      <c s="7" t="s">
        <v>167</v>
      </c>
      <c s="10">
        <v>1</v>
      </c>
      <c s="14"/>
      <c s="13">
        <f>ROUND((H15*G15),2)</f>
      </c>
      <c r="O15">
        <f>rekapitulace!H8</f>
      </c>
      <c>
        <f>O15/100*I15</f>
      </c>
    </row>
    <row r="16" spans="5:5" ht="38.25">
      <c r="E16" s="15" t="s">
        <v>312</v>
      </c>
    </row>
    <row r="17" spans="5:5" ht="153">
      <c r="E17" s="15" t="s">
        <v>169</v>
      </c>
    </row>
    <row r="18" spans="1:16" ht="12.75">
      <c r="A18" s="7">
        <v>3</v>
      </c>
      <c s="7" t="s">
        <v>46</v>
      </c>
      <c s="7" t="s">
        <v>165</v>
      </c>
      <c s="7" t="s">
        <v>40</v>
      </c>
      <c s="7" t="s">
        <v>313</v>
      </c>
      <c s="7" t="s">
        <v>167</v>
      </c>
      <c s="10">
        <v>27750.178</v>
      </c>
      <c s="14"/>
      <c s="13">
        <f>ROUND((H18*G18),2)</f>
      </c>
      <c r="O18">
        <f>rekapitulace!H8</f>
      </c>
      <c>
        <f>O18/100*I18</f>
      </c>
    </row>
    <row r="19" spans="5:5" ht="51">
      <c r="E19" s="15" t="s">
        <v>314</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315</v>
      </c>
      <c s="7" t="s">
        <v>58</v>
      </c>
      <c s="7" t="s">
        <v>316</v>
      </c>
      <c s="7" t="s">
        <v>130</v>
      </c>
      <c s="10">
        <v>265.434</v>
      </c>
      <c s="14"/>
      <c s="13">
        <f>ROUND((H24*G24),2)</f>
      </c>
      <c r="O24">
        <f>rekapitulace!H8</f>
      </c>
      <c>
        <f>O24/100*I24</f>
      </c>
    </row>
    <row r="25" spans="5:5" ht="38.25">
      <c r="E25" s="15" t="s">
        <v>317</v>
      </c>
    </row>
    <row r="26" spans="5:5" ht="409.5">
      <c r="E26" s="15" t="s">
        <v>318</v>
      </c>
    </row>
    <row r="27" spans="1:16" ht="12.75">
      <c r="A27" s="7">
        <v>5</v>
      </c>
      <c s="7" t="s">
        <v>46</v>
      </c>
      <c s="7" t="s">
        <v>319</v>
      </c>
      <c s="7" t="s">
        <v>58</v>
      </c>
      <c s="7" t="s">
        <v>320</v>
      </c>
      <c s="7" t="s">
        <v>207</v>
      </c>
      <c s="10">
        <v>1600.5</v>
      </c>
      <c s="14"/>
      <c s="13">
        <f>ROUND((H27*G27),2)</f>
      </c>
      <c r="O27">
        <f>rekapitulace!H8</f>
      </c>
      <c>
        <f>O27/100*I27</f>
      </c>
    </row>
    <row r="28" spans="5:5" ht="280.5">
      <c r="E28" s="15" t="s">
        <v>321</v>
      </c>
    </row>
    <row r="29" spans="5:5" ht="165.75">
      <c r="E29" s="15" t="s">
        <v>322</v>
      </c>
    </row>
    <row r="30" spans="1:16" ht="12.75">
      <c r="A30" s="7">
        <v>6</v>
      </c>
      <c s="7" t="s">
        <v>46</v>
      </c>
      <c s="7" t="s">
        <v>323</v>
      </c>
      <c s="7" t="s">
        <v>25</v>
      </c>
      <c s="7" t="s">
        <v>324</v>
      </c>
      <c s="7" t="s">
        <v>130</v>
      </c>
      <c s="10">
        <v>22483.82</v>
      </c>
      <c s="14"/>
      <c s="13">
        <f>ROUND((H30*G30),2)</f>
      </c>
      <c r="O30">
        <f>rekapitulace!H8</f>
      </c>
      <c>
        <f>O30/100*I30</f>
      </c>
    </row>
    <row r="31" spans="5:5" ht="204">
      <c r="E31" s="15" t="s">
        <v>325</v>
      </c>
    </row>
    <row r="32" spans="5:5" ht="409.5">
      <c r="E32" s="15" t="s">
        <v>326</v>
      </c>
    </row>
    <row r="33" spans="1:16" ht="12.75">
      <c r="A33" s="7">
        <v>7</v>
      </c>
      <c s="7" t="s">
        <v>46</v>
      </c>
      <c s="7" t="s">
        <v>323</v>
      </c>
      <c s="7" t="s">
        <v>36</v>
      </c>
      <c s="7" t="s">
        <v>327</v>
      </c>
      <c s="7" t="s">
        <v>130</v>
      </c>
      <c s="10">
        <v>1989</v>
      </c>
      <c s="14"/>
      <c s="13">
        <f>ROUND((H33*G33),2)</f>
      </c>
      <c r="O33">
        <f>rekapitulace!H8</f>
      </c>
      <c>
        <f>O33/100*I33</f>
      </c>
    </row>
    <row r="34" spans="5:5" ht="242.25">
      <c r="E34" s="15" t="s">
        <v>328</v>
      </c>
    </row>
    <row r="35" spans="5:5" ht="409.5">
      <c r="E35" s="15" t="s">
        <v>326</v>
      </c>
    </row>
    <row r="36" spans="1:16" ht="12.75">
      <c r="A36" s="7">
        <v>8</v>
      </c>
      <c s="7" t="s">
        <v>46</v>
      </c>
      <c s="7" t="s">
        <v>329</v>
      </c>
      <c s="7" t="s">
        <v>25</v>
      </c>
      <c s="7" t="s">
        <v>330</v>
      </c>
      <c s="7" t="s">
        <v>130</v>
      </c>
      <c s="10">
        <v>13186</v>
      </c>
      <c s="14"/>
      <c s="13">
        <f>ROUND((H36*G36),2)</f>
      </c>
      <c r="O36">
        <f>rekapitulace!H8</f>
      </c>
      <c>
        <f>O36/100*I36</f>
      </c>
    </row>
    <row r="37" spans="5:5" ht="38.25">
      <c r="E37" s="15" t="s">
        <v>331</v>
      </c>
    </row>
    <row r="38" spans="5:5" ht="409.5">
      <c r="E38" s="15" t="s">
        <v>332</v>
      </c>
    </row>
    <row r="39" spans="1:16" ht="12.75">
      <c r="A39" s="7">
        <v>9</v>
      </c>
      <c s="7" t="s">
        <v>46</v>
      </c>
      <c s="7" t="s">
        <v>329</v>
      </c>
      <c s="7" t="s">
        <v>36</v>
      </c>
      <c s="7" t="s">
        <v>333</v>
      </c>
      <c s="7" t="s">
        <v>130</v>
      </c>
      <c s="10">
        <v>1632.2</v>
      </c>
      <c s="14"/>
      <c s="13">
        <f>ROUND((H39*G39),2)</f>
      </c>
      <c r="O39">
        <f>rekapitulace!H8</f>
      </c>
      <c>
        <f>O39/100*I39</f>
      </c>
    </row>
    <row r="40" spans="5:5" ht="242.25">
      <c r="E40" s="15" t="s">
        <v>334</v>
      </c>
    </row>
    <row r="41" spans="5:5" ht="409.5">
      <c r="E41" s="15" t="s">
        <v>332</v>
      </c>
    </row>
    <row r="42" spans="1:16" ht="12.75">
      <c r="A42" s="7">
        <v>10</v>
      </c>
      <c s="7" t="s">
        <v>46</v>
      </c>
      <c s="7" t="s">
        <v>335</v>
      </c>
      <c s="7" t="s">
        <v>25</v>
      </c>
      <c s="7" t="s">
        <v>336</v>
      </c>
      <c s="7" t="s">
        <v>130</v>
      </c>
      <c s="10">
        <v>12794</v>
      </c>
      <c s="14"/>
      <c s="13">
        <f>ROUND((H42*G42),2)</f>
      </c>
      <c r="O42">
        <f>rekapitulace!H8</f>
      </c>
      <c>
        <f>O42/100*I42</f>
      </c>
    </row>
    <row r="43" spans="5:5" ht="38.25">
      <c r="E43" s="15" t="s">
        <v>337</v>
      </c>
    </row>
    <row r="44" spans="5:5" ht="409.5">
      <c r="E44" s="15" t="s">
        <v>332</v>
      </c>
    </row>
    <row r="45" spans="1:16" ht="12.75">
      <c r="A45" s="7">
        <v>11</v>
      </c>
      <c s="7" t="s">
        <v>46</v>
      </c>
      <c s="7" t="s">
        <v>335</v>
      </c>
      <c s="7" t="s">
        <v>36</v>
      </c>
      <c s="7" t="s">
        <v>338</v>
      </c>
      <c s="7" t="s">
        <v>130</v>
      </c>
      <c s="10">
        <v>738</v>
      </c>
      <c s="14"/>
      <c s="13">
        <f>ROUND((H45*G45),2)</f>
      </c>
      <c r="O45">
        <f>rekapitulace!H8</f>
      </c>
      <c>
        <f>O45/100*I45</f>
      </c>
    </row>
    <row r="46" spans="5:5" ht="25.5">
      <c r="E46" s="15" t="s">
        <v>339</v>
      </c>
    </row>
    <row r="47" spans="5:5" ht="409.5">
      <c r="E47" s="15" t="s">
        <v>332</v>
      </c>
    </row>
    <row r="48" spans="1:16" ht="12.75">
      <c r="A48" s="7">
        <v>12</v>
      </c>
      <c s="7" t="s">
        <v>46</v>
      </c>
      <c s="7" t="s">
        <v>142</v>
      </c>
      <c s="7" t="s">
        <v>25</v>
      </c>
      <c s="7" t="s">
        <v>340</v>
      </c>
      <c s="7" t="s">
        <v>130</v>
      </c>
      <c s="10">
        <v>9233</v>
      </c>
      <c s="14"/>
      <c s="13">
        <f>ROUND((H48*G48),2)</f>
      </c>
      <c r="O48">
        <f>rekapitulace!H8</f>
      </c>
      <c>
        <f>O48/100*I48</f>
      </c>
    </row>
    <row r="49" spans="5:5" ht="38.25">
      <c r="E49" s="15" t="s">
        <v>341</v>
      </c>
    </row>
    <row r="50" spans="5:5" ht="409.5">
      <c r="E50" s="15" t="s">
        <v>342</v>
      </c>
    </row>
    <row r="51" spans="1:16" ht="12.75">
      <c r="A51" s="7">
        <v>13</v>
      </c>
      <c s="7" t="s">
        <v>46</v>
      </c>
      <c s="7" t="s">
        <v>142</v>
      </c>
      <c s="7" t="s">
        <v>36</v>
      </c>
      <c s="7" t="s">
        <v>343</v>
      </c>
      <c s="7" t="s">
        <v>130</v>
      </c>
      <c s="10">
        <v>4922</v>
      </c>
      <c s="14"/>
      <c s="13">
        <f>ROUND((H51*G51),2)</f>
      </c>
      <c r="O51">
        <f>rekapitulace!H8</f>
      </c>
      <c>
        <f>O51/100*I51</f>
      </c>
    </row>
    <row r="52" spans="5:5" ht="369.75">
      <c r="E52" s="15" t="s">
        <v>344</v>
      </c>
    </row>
    <row r="53" spans="5:5" ht="409.5">
      <c r="E53" s="15" t="s">
        <v>342</v>
      </c>
    </row>
    <row r="54" spans="1:16" ht="12.75">
      <c r="A54" s="7">
        <v>14</v>
      </c>
      <c s="7" t="s">
        <v>46</v>
      </c>
      <c s="7" t="s">
        <v>142</v>
      </c>
      <c s="7" t="s">
        <v>37</v>
      </c>
      <c s="7" t="s">
        <v>345</v>
      </c>
      <c s="7" t="s">
        <v>130</v>
      </c>
      <c s="10">
        <v>1876.121</v>
      </c>
      <c s="14"/>
      <c s="13">
        <f>ROUND((H54*G54),2)</f>
      </c>
      <c r="O54">
        <f>rekapitulace!H8</f>
      </c>
      <c>
        <f>O54/100*I54</f>
      </c>
    </row>
    <row r="55" spans="5:5" ht="255">
      <c r="E55" s="15" t="s">
        <v>346</v>
      </c>
    </row>
    <row r="56" spans="5:5" ht="409.5">
      <c r="E56" s="15" t="s">
        <v>342</v>
      </c>
    </row>
    <row r="57" spans="1:16" ht="12.75">
      <c r="A57" s="7">
        <v>15</v>
      </c>
      <c s="7" t="s">
        <v>46</v>
      </c>
      <c s="7" t="s">
        <v>142</v>
      </c>
      <c s="7" t="s">
        <v>38</v>
      </c>
      <c s="7" t="s">
        <v>347</v>
      </c>
      <c s="7" t="s">
        <v>130</v>
      </c>
      <c s="10">
        <v>3564.737</v>
      </c>
      <c s="14"/>
      <c s="13">
        <f>ROUND((H57*G57),2)</f>
      </c>
      <c r="O57">
        <f>rekapitulace!H8</f>
      </c>
      <c>
        <f>O57/100*I57</f>
      </c>
    </row>
    <row r="58" spans="5:5" ht="76.5">
      <c r="E58" s="15" t="s">
        <v>348</v>
      </c>
    </row>
    <row r="59" spans="5:5" ht="409.5">
      <c r="E59" s="15" t="s">
        <v>342</v>
      </c>
    </row>
    <row r="60" spans="1:16" ht="12.75">
      <c r="A60" s="7">
        <v>16</v>
      </c>
      <c s="7" t="s">
        <v>46</v>
      </c>
      <c s="7" t="s">
        <v>142</v>
      </c>
      <c s="7" t="s">
        <v>250</v>
      </c>
      <c s="7" t="s">
        <v>349</v>
      </c>
      <c s="7" t="s">
        <v>130</v>
      </c>
      <c s="10">
        <v>13875.089</v>
      </c>
      <c s="14"/>
      <c s="13">
        <f>ROUND((H60*G60),2)</f>
      </c>
      <c r="O60">
        <f>rekapitulace!H8</f>
      </c>
      <c>
        <f>O60/100*I60</f>
      </c>
    </row>
    <row r="61" spans="5:5" ht="51">
      <c r="E61" s="15" t="s">
        <v>350</v>
      </c>
    </row>
    <row r="62" spans="5:5" ht="409.5">
      <c r="E62" s="15" t="s">
        <v>342</v>
      </c>
    </row>
    <row r="63" spans="1:16" ht="12.75">
      <c r="A63" s="7">
        <v>17</v>
      </c>
      <c s="7" t="s">
        <v>46</v>
      </c>
      <c s="7" t="s">
        <v>254</v>
      </c>
      <c s="7" t="s">
        <v>25</v>
      </c>
      <c s="7" t="s">
        <v>351</v>
      </c>
      <c s="7" t="s">
        <v>130</v>
      </c>
      <c s="10">
        <v>14213.1</v>
      </c>
      <c s="14"/>
      <c s="13">
        <f>ROUND((H63*G63),2)</f>
      </c>
      <c r="O63">
        <f>rekapitulace!H8</f>
      </c>
      <c>
        <f>O63/100*I63</f>
      </c>
    </row>
    <row r="64" spans="5:5" ht="357">
      <c r="E64" s="15" t="s">
        <v>352</v>
      </c>
    </row>
    <row r="65" spans="5:5" ht="102">
      <c r="E65" s="15" t="s">
        <v>257</v>
      </c>
    </row>
    <row r="66" spans="1:16" ht="12.75">
      <c r="A66" s="7">
        <v>18</v>
      </c>
      <c s="7" t="s">
        <v>46</v>
      </c>
      <c s="7" t="s">
        <v>254</v>
      </c>
      <c s="7" t="s">
        <v>36</v>
      </c>
      <c s="7" t="s">
        <v>353</v>
      </c>
      <c s="7" t="s">
        <v>130</v>
      </c>
      <c s="10">
        <v>1632.2</v>
      </c>
      <c s="14"/>
      <c s="13">
        <f>ROUND((H66*G66),2)</f>
      </c>
      <c r="O66">
        <f>rekapitulace!H8</f>
      </c>
      <c>
        <f>O66/100*I66</f>
      </c>
    </row>
    <row r="67" spans="5:5" ht="63.75">
      <c r="E67" s="15" t="s">
        <v>354</v>
      </c>
    </row>
    <row r="68" spans="5:5" ht="102">
      <c r="E68" s="15" t="s">
        <v>257</v>
      </c>
    </row>
    <row r="69" spans="1:16" ht="12.75">
      <c r="A69" s="7">
        <v>19</v>
      </c>
      <c s="7" t="s">
        <v>46</v>
      </c>
      <c s="7" t="s">
        <v>258</v>
      </c>
      <c s="7" t="s">
        <v>25</v>
      </c>
      <c s="7" t="s">
        <v>355</v>
      </c>
      <c s="7" t="s">
        <v>130</v>
      </c>
      <c s="10">
        <v>13718.72</v>
      </c>
      <c s="14"/>
      <c s="13">
        <f>ROUND((H69*G69),2)</f>
      </c>
      <c r="O69">
        <f>rekapitulace!H8</f>
      </c>
      <c>
        <f>O69/100*I69</f>
      </c>
    </row>
    <row r="70" spans="5:5" ht="344.25">
      <c r="E70" s="15" t="s">
        <v>356</v>
      </c>
    </row>
    <row r="71" spans="5:5" ht="102">
      <c r="E71" s="15" t="s">
        <v>257</v>
      </c>
    </row>
    <row r="72" spans="1:16" ht="12.75">
      <c r="A72" s="7">
        <v>20</v>
      </c>
      <c s="7" t="s">
        <v>46</v>
      </c>
      <c s="7" t="s">
        <v>258</v>
      </c>
      <c s="7" t="s">
        <v>36</v>
      </c>
      <c s="7" t="s">
        <v>357</v>
      </c>
      <c s="7" t="s">
        <v>130</v>
      </c>
      <c s="10">
        <v>738</v>
      </c>
      <c s="14"/>
      <c s="13">
        <f>ROUND((H72*G72),2)</f>
      </c>
      <c r="O72">
        <f>rekapitulace!H8</f>
      </c>
      <c>
        <f>O72/100*I72</f>
      </c>
    </row>
    <row r="73" spans="5:5" ht="51">
      <c r="E73" s="15" t="s">
        <v>358</v>
      </c>
    </row>
    <row r="74" spans="5:5" ht="102">
      <c r="E74" s="15" t="s">
        <v>257</v>
      </c>
    </row>
    <row r="75" spans="1:16" ht="12.75">
      <c r="A75" s="7">
        <v>21</v>
      </c>
      <c s="7" t="s">
        <v>46</v>
      </c>
      <c s="7" t="s">
        <v>359</v>
      </c>
      <c s="7" t="s">
        <v>25</v>
      </c>
      <c s="7" t="s">
        <v>360</v>
      </c>
      <c s="7" t="s">
        <v>130</v>
      </c>
      <c s="10">
        <v>126</v>
      </c>
      <c s="14"/>
      <c s="13">
        <f>ROUND((H75*G75),2)</f>
      </c>
      <c r="O75">
        <f>rekapitulace!H8</f>
      </c>
      <c>
        <f>O75/100*I75</f>
      </c>
    </row>
    <row r="76" spans="5:5" ht="51">
      <c r="E76" s="15" t="s">
        <v>361</v>
      </c>
    </row>
    <row r="77" spans="5:5" ht="409.5">
      <c r="E77" s="15" t="s">
        <v>362</v>
      </c>
    </row>
    <row r="78" spans="1:16" ht="12.75">
      <c r="A78" s="7">
        <v>22</v>
      </c>
      <c s="7" t="s">
        <v>46</v>
      </c>
      <c s="7" t="s">
        <v>359</v>
      </c>
      <c s="7" t="s">
        <v>36</v>
      </c>
      <c s="7" t="s">
        <v>363</v>
      </c>
      <c s="7" t="s">
        <v>130</v>
      </c>
      <c s="10">
        <v>45</v>
      </c>
      <c s="14"/>
      <c s="13">
        <f>ROUND((H78*G78),2)</f>
      </c>
      <c r="O78">
        <f>rekapitulace!H8</f>
      </c>
      <c>
        <f>O78/100*I78</f>
      </c>
    </row>
    <row r="79" spans="5:5" ht="51">
      <c r="E79" s="15" t="s">
        <v>364</v>
      </c>
    </row>
    <row r="80" spans="5:5" ht="409.5">
      <c r="E80" s="15" t="s">
        <v>362</v>
      </c>
    </row>
    <row r="81" spans="1:16" ht="12.75">
      <c r="A81" s="7">
        <v>23</v>
      </c>
      <c s="7" t="s">
        <v>46</v>
      </c>
      <c s="7" t="s">
        <v>359</v>
      </c>
      <c s="7" t="s">
        <v>37</v>
      </c>
      <c s="7" t="s">
        <v>365</v>
      </c>
      <c s="7" t="s">
        <v>130</v>
      </c>
      <c s="10">
        <v>13.5</v>
      </c>
      <c s="14"/>
      <c s="13">
        <f>ROUND((H81*G81),2)</f>
      </c>
      <c r="O81">
        <f>rekapitulace!H8</f>
      </c>
      <c>
        <f>O81/100*I81</f>
      </c>
    </row>
    <row r="82" spans="5:5" ht="38.25">
      <c r="E82" s="15" t="s">
        <v>366</v>
      </c>
    </row>
    <row r="83" spans="5:5" ht="409.5">
      <c r="E83" s="15" t="s">
        <v>362</v>
      </c>
    </row>
    <row r="84" spans="1:16" ht="12.75">
      <c r="A84" s="7">
        <v>24</v>
      </c>
      <c s="7" t="s">
        <v>46</v>
      </c>
      <c s="7" t="s">
        <v>367</v>
      </c>
      <c s="7" t="s">
        <v>25</v>
      </c>
      <c s="7" t="s">
        <v>368</v>
      </c>
      <c s="7" t="s">
        <v>130</v>
      </c>
      <c s="10">
        <v>378</v>
      </c>
      <c s="14"/>
      <c s="13">
        <f>ROUND((H84*G84),2)</f>
      </c>
      <c r="O84">
        <f>rekapitulace!H8</f>
      </c>
      <c>
        <f>O84/100*I84</f>
      </c>
    </row>
    <row r="85" spans="5:5" ht="51">
      <c r="E85" s="15" t="s">
        <v>369</v>
      </c>
    </row>
    <row r="86" spans="5:5" ht="409.5">
      <c r="E86" s="15" t="s">
        <v>370</v>
      </c>
    </row>
    <row r="87" spans="1:16" ht="12.75">
      <c r="A87" s="7">
        <v>25</v>
      </c>
      <c s="7" t="s">
        <v>46</v>
      </c>
      <c s="7" t="s">
        <v>367</v>
      </c>
      <c s="7" t="s">
        <v>36</v>
      </c>
      <c s="7" t="s">
        <v>371</v>
      </c>
      <c s="7" t="s">
        <v>130</v>
      </c>
      <c s="10">
        <v>24</v>
      </c>
      <c s="14"/>
      <c s="13">
        <f>ROUND((H87*G87),2)</f>
      </c>
      <c r="O87">
        <f>rekapitulace!H8</f>
      </c>
      <c>
        <f>O87/100*I87</f>
      </c>
    </row>
    <row r="88" spans="5:5" ht="38.25">
      <c r="E88" s="15" t="s">
        <v>372</v>
      </c>
    </row>
    <row r="89" spans="5:5" ht="409.5">
      <c r="E89" s="15" t="s">
        <v>370</v>
      </c>
    </row>
    <row r="90" spans="1:16" ht="12.75">
      <c r="A90" s="7">
        <v>26</v>
      </c>
      <c s="7" t="s">
        <v>46</v>
      </c>
      <c s="7" t="s">
        <v>367</v>
      </c>
      <c s="7" t="s">
        <v>37</v>
      </c>
      <c s="7" t="s">
        <v>373</v>
      </c>
      <c s="7" t="s">
        <v>130</v>
      </c>
      <c s="10">
        <v>32</v>
      </c>
      <c s="14"/>
      <c s="13">
        <f>ROUND((H90*G90),2)</f>
      </c>
      <c r="O90">
        <f>rekapitulace!H8</f>
      </c>
      <c>
        <f>O90/100*I90</f>
      </c>
    </row>
    <row r="91" spans="5:5" ht="25.5">
      <c r="E91" s="15" t="s">
        <v>374</v>
      </c>
    </row>
    <row r="92" spans="5:5" ht="409.5">
      <c r="E92" s="15" t="s">
        <v>370</v>
      </c>
    </row>
    <row r="93" spans="1:16" ht="12.75">
      <c r="A93" s="7">
        <v>27</v>
      </c>
      <c s="7" t="s">
        <v>46</v>
      </c>
      <c s="7" t="s">
        <v>375</v>
      </c>
      <c s="7" t="s">
        <v>25</v>
      </c>
      <c s="7" t="s">
        <v>376</v>
      </c>
      <c s="7" t="s">
        <v>130</v>
      </c>
      <c s="10">
        <v>327.6</v>
      </c>
      <c s="14"/>
      <c s="13">
        <f>ROUND((H93*G93),2)</f>
      </c>
      <c r="O93">
        <f>rekapitulace!H8</f>
      </c>
      <c>
        <f>O93/100*I93</f>
      </c>
    </row>
    <row r="94" spans="5:5" ht="51">
      <c r="E94" s="15" t="s">
        <v>377</v>
      </c>
    </row>
    <row r="95" spans="5:5" ht="409.5">
      <c r="E95" s="15" t="s">
        <v>370</v>
      </c>
    </row>
    <row r="96" spans="1:16" ht="12.75">
      <c r="A96" s="7">
        <v>28</v>
      </c>
      <c s="7" t="s">
        <v>46</v>
      </c>
      <c s="7" t="s">
        <v>375</v>
      </c>
      <c s="7" t="s">
        <v>36</v>
      </c>
      <c s="7" t="s">
        <v>378</v>
      </c>
      <c s="7" t="s">
        <v>130</v>
      </c>
      <c s="10">
        <v>9</v>
      </c>
      <c s="14"/>
      <c s="13">
        <f>ROUND((H96*G96),2)</f>
      </c>
      <c r="O96">
        <f>rekapitulace!H8</f>
      </c>
      <c>
        <f>O96/100*I96</f>
      </c>
    </row>
    <row r="97" spans="5:5" ht="38.25">
      <c r="E97" s="15" t="s">
        <v>379</v>
      </c>
    </row>
    <row r="98" spans="5:5" ht="409.5">
      <c r="E98" s="15" t="s">
        <v>370</v>
      </c>
    </row>
    <row r="99" spans="1:16" ht="12.75">
      <c r="A99" s="7">
        <v>29</v>
      </c>
      <c s="7" t="s">
        <v>46</v>
      </c>
      <c s="7" t="s">
        <v>177</v>
      </c>
      <c s="7" t="s">
        <v>25</v>
      </c>
      <c s="7" t="s">
        <v>380</v>
      </c>
      <c s="7" t="s">
        <v>130</v>
      </c>
      <c s="10">
        <v>78.4</v>
      </c>
      <c s="14"/>
      <c s="13">
        <f>ROUND((H99*G99),2)</f>
      </c>
      <c r="O99">
        <f>rekapitulace!H8</f>
      </c>
      <c>
        <f>O99/100*I99</f>
      </c>
    </row>
    <row r="100" spans="5:5" ht="38.25">
      <c r="E100" s="15" t="s">
        <v>381</v>
      </c>
    </row>
    <row r="101" spans="5:5" ht="409.5">
      <c r="E101" s="15" t="s">
        <v>382</v>
      </c>
    </row>
    <row r="102" spans="1:16" ht="12.75">
      <c r="A102" s="7">
        <v>30</v>
      </c>
      <c s="7" t="s">
        <v>46</v>
      </c>
      <c s="7" t="s">
        <v>177</v>
      </c>
      <c s="7" t="s">
        <v>36</v>
      </c>
      <c s="7" t="s">
        <v>383</v>
      </c>
      <c s="7" t="s">
        <v>130</v>
      </c>
      <c s="10">
        <v>15.2</v>
      </c>
      <c s="14"/>
      <c s="13">
        <f>ROUND((H102*G102),2)</f>
      </c>
      <c r="O102">
        <f>rekapitulace!H8</f>
      </c>
      <c>
        <f>O102/100*I102</f>
      </c>
    </row>
    <row r="103" spans="5:5" ht="25.5">
      <c r="E103" s="15" t="s">
        <v>384</v>
      </c>
    </row>
    <row r="104" spans="5:5" ht="409.5">
      <c r="E104" s="15" t="s">
        <v>382</v>
      </c>
    </row>
    <row r="105" spans="1:16" ht="12.75">
      <c r="A105" s="7">
        <v>31</v>
      </c>
      <c s="7" t="s">
        <v>46</v>
      </c>
      <c s="7" t="s">
        <v>385</v>
      </c>
      <c s="7" t="s">
        <v>25</v>
      </c>
      <c s="7" t="s">
        <v>386</v>
      </c>
      <c s="7" t="s">
        <v>130</v>
      </c>
      <c s="10">
        <v>130.2</v>
      </c>
      <c s="14"/>
      <c s="13">
        <f>ROUND((H105*G105),2)</f>
      </c>
      <c r="O105">
        <f>rekapitulace!H8</f>
      </c>
      <c>
        <f>O105/100*I105</f>
      </c>
    </row>
    <row r="106" spans="5:5" ht="38.25">
      <c r="E106" s="15" t="s">
        <v>387</v>
      </c>
    </row>
    <row r="107" spans="5:5" ht="409.5">
      <c r="E107" s="15" t="s">
        <v>388</v>
      </c>
    </row>
    <row r="108" spans="1:16" ht="12.75">
      <c r="A108" s="7">
        <v>32</v>
      </c>
      <c s="7" t="s">
        <v>46</v>
      </c>
      <c s="7" t="s">
        <v>385</v>
      </c>
      <c s="7" t="s">
        <v>36</v>
      </c>
      <c s="7" t="s">
        <v>389</v>
      </c>
      <c s="7" t="s">
        <v>130</v>
      </c>
      <c s="10">
        <v>462.9</v>
      </c>
      <c s="14"/>
      <c s="13">
        <f>ROUND((H108*G108),2)</f>
      </c>
      <c r="O108">
        <f>rekapitulace!H8</f>
      </c>
      <c>
        <f>O108/100*I108</f>
      </c>
    </row>
    <row r="109" spans="5:5" ht="216.75">
      <c r="E109" s="15" t="s">
        <v>390</v>
      </c>
    </row>
    <row r="110" spans="5:5" ht="409.5">
      <c r="E110" s="15" t="s">
        <v>388</v>
      </c>
    </row>
    <row r="111" spans="1:16" ht="12.75">
      <c r="A111" s="7">
        <v>33</v>
      </c>
      <c s="7" t="s">
        <v>46</v>
      </c>
      <c s="7" t="s">
        <v>391</v>
      </c>
      <c s="7" t="s">
        <v>25</v>
      </c>
      <c s="7" t="s">
        <v>392</v>
      </c>
      <c s="7" t="s">
        <v>130</v>
      </c>
      <c s="10">
        <v>121.8</v>
      </c>
      <c s="14"/>
      <c s="13">
        <f>ROUND((H111*G111),2)</f>
      </c>
      <c r="O111">
        <f>rekapitulace!H8</f>
      </c>
      <c>
        <f>O111/100*I111</f>
      </c>
    </row>
    <row r="112" spans="5:5" ht="38.25">
      <c r="E112" s="15" t="s">
        <v>393</v>
      </c>
    </row>
    <row r="113" spans="5:5" ht="409.5">
      <c r="E113" s="15" t="s">
        <v>388</v>
      </c>
    </row>
    <row r="114" spans="1:16" ht="12.75">
      <c r="A114" s="7">
        <v>34</v>
      </c>
      <c s="7" t="s">
        <v>46</v>
      </c>
      <c s="7" t="s">
        <v>391</v>
      </c>
      <c s="7" t="s">
        <v>36</v>
      </c>
      <c s="7" t="s">
        <v>394</v>
      </c>
      <c s="7" t="s">
        <v>130</v>
      </c>
      <c s="10">
        <v>462.9</v>
      </c>
      <c s="14"/>
      <c s="13">
        <f>ROUND((H114*G114),2)</f>
      </c>
      <c r="O114">
        <f>rekapitulace!H8</f>
      </c>
      <c>
        <f>O114/100*I114</f>
      </c>
    </row>
    <row r="115" spans="5:5" ht="216.75">
      <c r="E115" s="15" t="s">
        <v>390</v>
      </c>
    </row>
    <row r="116" spans="5:5" ht="409.5">
      <c r="E116" s="15" t="s">
        <v>388</v>
      </c>
    </row>
    <row r="117" spans="1:16" ht="12.75">
      <c r="A117" s="7">
        <v>35</v>
      </c>
      <c s="7" t="s">
        <v>46</v>
      </c>
      <c s="7" t="s">
        <v>391</v>
      </c>
      <c s="7" t="s">
        <v>37</v>
      </c>
      <c s="7" t="s">
        <v>395</v>
      </c>
      <c s="7" t="s">
        <v>130</v>
      </c>
      <c s="10">
        <v>3.42</v>
      </c>
      <c s="14"/>
      <c s="13">
        <f>ROUND((H117*G117),2)</f>
      </c>
      <c r="O117">
        <f>rekapitulace!H8</f>
      </c>
      <c>
        <f>O117/100*I117</f>
      </c>
    </row>
    <row r="118" spans="5:5" ht="114.75">
      <c r="E118" s="15" t="s">
        <v>396</v>
      </c>
    </row>
    <row r="119" spans="5:5" ht="409.5">
      <c r="E119" s="15" t="s">
        <v>388</v>
      </c>
    </row>
    <row r="120" spans="1:16" ht="12.75">
      <c r="A120" s="7">
        <v>36</v>
      </c>
      <c s="7" t="s">
        <v>46</v>
      </c>
      <c s="7" t="s">
        <v>397</v>
      </c>
      <c s="7" t="s">
        <v>58</v>
      </c>
      <c s="7" t="s">
        <v>398</v>
      </c>
      <c s="7" t="s">
        <v>130</v>
      </c>
      <c s="10">
        <v>55052.94</v>
      </c>
      <c s="14"/>
      <c s="13">
        <f>ROUND((H120*G120),2)</f>
      </c>
      <c r="O120">
        <f>rekapitulace!H8</f>
      </c>
      <c>
        <f>O120/100*I120</f>
      </c>
    </row>
    <row r="121" spans="5:5" ht="409.5">
      <c r="E121" s="15" t="s">
        <v>399</v>
      </c>
    </row>
    <row r="122" spans="5:5" ht="409.5">
      <c r="E122" s="15" t="s">
        <v>400</v>
      </c>
    </row>
    <row r="123" spans="1:16" ht="12.75">
      <c r="A123" s="7">
        <v>37</v>
      </c>
      <c s="7" t="s">
        <v>46</v>
      </c>
      <c s="7" t="s">
        <v>401</v>
      </c>
      <c s="7" t="s">
        <v>58</v>
      </c>
      <c s="7" t="s">
        <v>402</v>
      </c>
      <c s="7" t="s">
        <v>130</v>
      </c>
      <c s="10">
        <v>9233</v>
      </c>
      <c s="14"/>
      <c s="13">
        <f>ROUND((H123*G123),2)</f>
      </c>
      <c r="O123">
        <f>rekapitulace!H8</f>
      </c>
      <c>
        <f>O123/100*I123</f>
      </c>
    </row>
    <row r="124" spans="5:5" ht="38.25">
      <c r="E124" s="15" t="s">
        <v>341</v>
      </c>
    </row>
    <row r="125" spans="5:5" ht="409.5">
      <c r="E125" s="15" t="s">
        <v>400</v>
      </c>
    </row>
    <row r="126" spans="1:16" ht="12.75">
      <c r="A126" s="7">
        <v>38</v>
      </c>
      <c s="7" t="s">
        <v>46</v>
      </c>
      <c s="7" t="s">
        <v>146</v>
      </c>
      <c s="7" t="s">
        <v>250</v>
      </c>
      <c s="7" t="s">
        <v>403</v>
      </c>
      <c s="7" t="s">
        <v>130</v>
      </c>
      <c s="10">
        <v>13875.089</v>
      </c>
      <c s="14"/>
      <c s="13">
        <f>ROUND((H126*G126),2)</f>
      </c>
      <c r="O126">
        <f>rekapitulace!H8</f>
      </c>
      <c>
        <f>O126/100*I126</f>
      </c>
    </row>
    <row r="127" spans="5:5" ht="51">
      <c r="E127" s="15" t="s">
        <v>350</v>
      </c>
    </row>
    <row r="128" spans="5:5" ht="409.5">
      <c r="E128" s="15" t="s">
        <v>404</v>
      </c>
    </row>
    <row r="129" spans="1:16" ht="12.75">
      <c r="A129" s="7">
        <v>39</v>
      </c>
      <c s="7" t="s">
        <v>46</v>
      </c>
      <c s="7" t="s">
        <v>405</v>
      </c>
      <c s="7" t="s">
        <v>58</v>
      </c>
      <c s="7" t="s">
        <v>406</v>
      </c>
      <c s="7" t="s">
        <v>130</v>
      </c>
      <c s="10">
        <v>4922</v>
      </c>
      <c s="14"/>
      <c s="13">
        <f>ROUND((H129*G129),2)</f>
      </c>
      <c r="O129">
        <f>rekapitulace!H8</f>
      </c>
      <c>
        <f>O129/100*I129</f>
      </c>
    </row>
    <row r="130" spans="5:5" ht="369.75">
      <c r="E130" s="15" t="s">
        <v>344</v>
      </c>
    </row>
    <row r="131" spans="5:5" ht="409.5">
      <c r="E131" s="15" t="s">
        <v>400</v>
      </c>
    </row>
    <row r="132" spans="1:16" ht="12.75">
      <c r="A132" s="7">
        <v>40</v>
      </c>
      <c s="7" t="s">
        <v>46</v>
      </c>
      <c s="7" t="s">
        <v>407</v>
      </c>
      <c s="7" t="s">
        <v>58</v>
      </c>
      <c s="7" t="s">
        <v>408</v>
      </c>
      <c s="7" t="s">
        <v>130</v>
      </c>
      <c s="10">
        <v>97.75</v>
      </c>
      <c s="14"/>
      <c s="13">
        <f>ROUND((H132*G132),2)</f>
      </c>
      <c r="O132">
        <f>rekapitulace!H8</f>
      </c>
      <c>
        <f>O132/100*I132</f>
      </c>
    </row>
    <row r="133" spans="5:5" ht="38.25">
      <c r="E133" s="15" t="s">
        <v>409</v>
      </c>
    </row>
    <row r="134" spans="5:5" ht="409.5">
      <c r="E134" s="15" t="s">
        <v>410</v>
      </c>
    </row>
    <row r="135" spans="1:16" ht="12.75">
      <c r="A135" s="7">
        <v>41</v>
      </c>
      <c s="7" t="s">
        <v>46</v>
      </c>
      <c s="7" t="s">
        <v>411</v>
      </c>
      <c s="7" t="s">
        <v>58</v>
      </c>
      <c s="7" t="s">
        <v>412</v>
      </c>
      <c s="7" t="s">
        <v>130</v>
      </c>
      <c s="10">
        <v>585</v>
      </c>
      <c s="14"/>
      <c s="13">
        <f>ROUND((H135*G135),2)</f>
      </c>
      <c r="O135">
        <f>rekapitulace!H8</f>
      </c>
      <c>
        <f>O135/100*I135</f>
      </c>
    </row>
    <row r="136" spans="5:5" ht="25.5">
      <c r="E136" s="15" t="s">
        <v>413</v>
      </c>
    </row>
    <row r="137" spans="5:5" ht="409.5">
      <c r="E137" s="15" t="s">
        <v>414</v>
      </c>
    </row>
    <row r="138" spans="1:16" ht="12.75">
      <c r="A138" s="7">
        <v>42</v>
      </c>
      <c s="7" t="s">
        <v>46</v>
      </c>
      <c s="7" t="s">
        <v>183</v>
      </c>
      <c s="7" t="s">
        <v>25</v>
      </c>
      <c s="7" t="s">
        <v>415</v>
      </c>
      <c s="7" t="s">
        <v>130</v>
      </c>
      <c s="10">
        <v>15.675</v>
      </c>
      <c s="14"/>
      <c s="13">
        <f>ROUND((H138*G138),2)</f>
      </c>
      <c r="O138">
        <f>rekapitulace!H8</f>
      </c>
      <c>
        <f>O138/100*I138</f>
      </c>
    </row>
    <row r="139" spans="5:5" ht="127.5">
      <c r="E139" s="15" t="s">
        <v>416</v>
      </c>
    </row>
    <row r="140" spans="5:5" ht="409.5">
      <c r="E140" s="15" t="s">
        <v>417</v>
      </c>
    </row>
    <row r="141" spans="1:16" ht="12.75">
      <c r="A141" s="7">
        <v>43</v>
      </c>
      <c s="7" t="s">
        <v>46</v>
      </c>
      <c s="7" t="s">
        <v>183</v>
      </c>
      <c s="7" t="s">
        <v>36</v>
      </c>
      <c s="7" t="s">
        <v>418</v>
      </c>
      <c s="7" t="s">
        <v>130</v>
      </c>
      <c s="10">
        <v>3.952</v>
      </c>
      <c s="14"/>
      <c s="13">
        <f>ROUND((H141*G141),2)</f>
      </c>
      <c r="O141">
        <f>rekapitulace!H8</f>
      </c>
      <c>
        <f>O141/100*I141</f>
      </c>
    </row>
    <row r="142" spans="5:5" ht="51">
      <c r="E142" s="15" t="s">
        <v>419</v>
      </c>
    </row>
    <row r="143" spans="5:5" ht="409.5">
      <c r="E143" s="15" t="s">
        <v>417</v>
      </c>
    </row>
    <row r="144" spans="1:16" ht="12.75">
      <c r="A144" s="7">
        <v>44</v>
      </c>
      <c s="7" t="s">
        <v>46</v>
      </c>
      <c s="7" t="s">
        <v>183</v>
      </c>
      <c s="7" t="s">
        <v>37</v>
      </c>
      <c s="7" t="s">
        <v>420</v>
      </c>
      <c s="7" t="s">
        <v>130</v>
      </c>
      <c s="10">
        <v>1172.618</v>
      </c>
      <c s="14"/>
      <c s="13">
        <f>ROUND((H144*G144),2)</f>
      </c>
      <c r="O144">
        <f>rekapitulace!H8</f>
      </c>
      <c>
        <f>O144/100*I144</f>
      </c>
    </row>
    <row r="145" spans="5:5" ht="409.5">
      <c r="E145" s="15" t="s">
        <v>421</v>
      </c>
    </row>
    <row r="146" spans="5:5" ht="409.5">
      <c r="E146" s="15" t="s">
        <v>417</v>
      </c>
    </row>
    <row r="147" spans="1:16" ht="12.75">
      <c r="A147" s="7">
        <v>45</v>
      </c>
      <c s="7" t="s">
        <v>46</v>
      </c>
      <c s="7" t="s">
        <v>183</v>
      </c>
      <c s="7" t="s">
        <v>38</v>
      </c>
      <c s="7" t="s">
        <v>422</v>
      </c>
      <c s="7" t="s">
        <v>130</v>
      </c>
      <c s="10">
        <v>683.876</v>
      </c>
      <c s="14"/>
      <c s="13">
        <f>ROUND((H147*G147),2)</f>
      </c>
      <c r="O147">
        <f>rekapitulace!H8</f>
      </c>
      <c>
        <f>O147/100*I147</f>
      </c>
    </row>
    <row r="148" spans="5:5" ht="306">
      <c r="E148" s="15" t="s">
        <v>423</v>
      </c>
    </row>
    <row r="149" spans="5:5" ht="409.5">
      <c r="E149" s="15" t="s">
        <v>417</v>
      </c>
    </row>
    <row r="150" spans="1:16" ht="12.75">
      <c r="A150" s="7">
        <v>46</v>
      </c>
      <c s="7" t="s">
        <v>46</v>
      </c>
      <c s="7" t="s">
        <v>272</v>
      </c>
      <c s="7" t="s">
        <v>58</v>
      </c>
      <c s="7" t="s">
        <v>424</v>
      </c>
      <c s="7" t="s">
        <v>130</v>
      </c>
      <c s="10">
        <v>15.509</v>
      </c>
      <c s="14"/>
      <c s="13">
        <f>ROUND((H150*G150),2)</f>
      </c>
      <c r="O150">
        <f>rekapitulace!H8</f>
      </c>
      <c>
        <f>O150/100*I150</f>
      </c>
    </row>
    <row r="151" spans="5:5" ht="63.75">
      <c r="E151" s="15" t="s">
        <v>425</v>
      </c>
    </row>
    <row r="152" spans="5:5" ht="409.5">
      <c r="E152" s="15" t="s">
        <v>426</v>
      </c>
    </row>
    <row r="153" spans="1:16" ht="12.75">
      <c r="A153" s="7">
        <v>47</v>
      </c>
      <c s="7" t="s">
        <v>46</v>
      </c>
      <c s="7" t="s">
        <v>427</v>
      </c>
      <c s="7" t="s">
        <v>58</v>
      </c>
      <c s="7" t="s">
        <v>428</v>
      </c>
      <c s="7" t="s">
        <v>117</v>
      </c>
      <c s="10">
        <v>16865.3</v>
      </c>
      <c s="14"/>
      <c s="13">
        <f>ROUND((H153*G153),2)</f>
      </c>
      <c r="O153">
        <f>rekapitulace!H8</f>
      </c>
      <c>
        <f>O153/100*I153</f>
      </c>
    </row>
    <row r="154" spans="5:5" ht="409.5">
      <c r="E154" s="15" t="s">
        <v>429</v>
      </c>
    </row>
    <row r="155" spans="5:5" ht="153">
      <c r="E155" s="15" t="s">
        <v>430</v>
      </c>
    </row>
    <row r="156" spans="1:16" ht="12.75">
      <c r="A156" s="7">
        <v>48</v>
      </c>
      <c s="7" t="s">
        <v>46</v>
      </c>
      <c s="7" t="s">
        <v>431</v>
      </c>
      <c s="7" t="s">
        <v>58</v>
      </c>
      <c s="7" t="s">
        <v>432</v>
      </c>
      <c s="7" t="s">
        <v>117</v>
      </c>
      <c s="10">
        <v>5357.85</v>
      </c>
      <c s="14"/>
      <c s="13">
        <f>ROUND((H156*G156),2)</f>
      </c>
      <c r="O156">
        <f>rekapitulace!H8</f>
      </c>
      <c>
        <f>O156/100*I156</f>
      </c>
    </row>
    <row r="157" spans="5:5" ht="51">
      <c r="E157" s="15" t="s">
        <v>433</v>
      </c>
    </row>
    <row r="158" spans="5:5" ht="204">
      <c r="E158" s="15" t="s">
        <v>434</v>
      </c>
    </row>
    <row r="159" spans="1:16" ht="12.75">
      <c r="A159" s="7">
        <v>49</v>
      </c>
      <c s="7" t="s">
        <v>46</v>
      </c>
      <c s="7" t="s">
        <v>435</v>
      </c>
      <c s="7" t="s">
        <v>58</v>
      </c>
      <c s="7" t="s">
        <v>436</v>
      </c>
      <c s="7" t="s">
        <v>117</v>
      </c>
      <c s="10">
        <v>8194.01</v>
      </c>
      <c s="14"/>
      <c s="13">
        <f>ROUND((H159*G159),2)</f>
      </c>
      <c r="O159">
        <f>rekapitulace!H8</f>
      </c>
      <c>
        <f>O159/100*I159</f>
      </c>
    </row>
    <row r="160" spans="5:5" ht="255">
      <c r="E160" s="15" t="s">
        <v>437</v>
      </c>
    </row>
    <row r="161" spans="5:5" ht="204">
      <c r="E161" s="15" t="s">
        <v>434</v>
      </c>
    </row>
    <row r="162" spans="1:16" ht="12.75">
      <c r="A162" s="7">
        <v>50</v>
      </c>
      <c s="7" t="s">
        <v>46</v>
      </c>
      <c s="7" t="s">
        <v>438</v>
      </c>
      <c s="7" t="s">
        <v>58</v>
      </c>
      <c s="7" t="s">
        <v>439</v>
      </c>
      <c s="7" t="s">
        <v>117</v>
      </c>
      <c s="10">
        <v>11999</v>
      </c>
      <c s="14"/>
      <c s="13">
        <f>ROUND((H162*G162),2)</f>
      </c>
      <c r="O162">
        <f>rekapitulace!H8</f>
      </c>
      <c>
        <f>O162/100*I162</f>
      </c>
    </row>
    <row r="163" spans="5:5" ht="127.5">
      <c r="E163" s="15" t="s">
        <v>440</v>
      </c>
    </row>
    <row r="164" spans="5:5" ht="216.75">
      <c r="E164" s="15" t="s">
        <v>441</v>
      </c>
    </row>
    <row r="165" spans="1:16" ht="12.75">
      <c r="A165" s="7">
        <v>51</v>
      </c>
      <c s="7" t="s">
        <v>46</v>
      </c>
      <c s="7" t="s">
        <v>442</v>
      </c>
      <c s="7" t="s">
        <v>58</v>
      </c>
      <c s="7" t="s">
        <v>443</v>
      </c>
      <c s="7" t="s">
        <v>117</v>
      </c>
      <c s="10">
        <v>25573.36</v>
      </c>
      <c s="14"/>
      <c s="13">
        <f>ROUND((H165*G165),2)</f>
      </c>
      <c r="O165">
        <f>rekapitulace!H8</f>
      </c>
      <c>
        <f>O165/100*I165</f>
      </c>
    </row>
    <row r="166" spans="5:5" ht="76.5">
      <c r="E166" s="15" t="s">
        <v>444</v>
      </c>
    </row>
    <row r="167" spans="5:5" ht="255">
      <c r="E167" s="15" t="s">
        <v>445</v>
      </c>
    </row>
    <row r="168" spans="1:16" ht="12.75" customHeight="1">
      <c r="A168" s="16"/>
      <c s="16"/>
      <c s="16" t="s">
        <v>25</v>
      </c>
      <c s="16"/>
      <c s="16" t="s">
        <v>114</v>
      </c>
      <c s="16"/>
      <c s="16"/>
      <c s="16"/>
      <c s="16">
        <f>SUM(I24:I167)</f>
      </c>
      <c r="P168">
        <f>ROUND(SUM(P24:P167),2)</f>
      </c>
    </row>
    <row r="170" spans="1:9" ht="12.75" customHeight="1">
      <c r="A170" s="9"/>
      <c s="9"/>
      <c s="9" t="s">
        <v>36</v>
      </c>
      <c s="9"/>
      <c s="9" t="s">
        <v>241</v>
      </c>
      <c s="9"/>
      <c s="11"/>
      <c s="9"/>
      <c s="11"/>
    </row>
    <row r="171" spans="1:16" ht="12.75">
      <c r="A171" s="7">
        <v>52</v>
      </c>
      <c s="7" t="s">
        <v>46</v>
      </c>
      <c s="7" t="s">
        <v>446</v>
      </c>
      <c s="7" t="s">
        <v>58</v>
      </c>
      <c s="7" t="s">
        <v>447</v>
      </c>
      <c s="7" t="s">
        <v>117</v>
      </c>
      <c s="10">
        <v>3539.2</v>
      </c>
      <c s="14"/>
      <c s="13">
        <f>ROUND((H171*G171),2)</f>
      </c>
      <c r="O171">
        <f>rekapitulace!H8</f>
      </c>
      <c>
        <f>O171/100*I171</f>
      </c>
    </row>
    <row r="172" spans="5:5" ht="76.5">
      <c r="E172" s="15" t="s">
        <v>448</v>
      </c>
    </row>
    <row r="173" spans="5:5" ht="267.75">
      <c r="E173" s="15" t="s">
        <v>449</v>
      </c>
    </row>
    <row r="174" spans="1:16" ht="12.75">
      <c r="A174" s="7">
        <v>53</v>
      </c>
      <c s="7" t="s">
        <v>46</v>
      </c>
      <c s="7" t="s">
        <v>450</v>
      </c>
      <c s="7" t="s">
        <v>58</v>
      </c>
      <c s="7" t="s">
        <v>451</v>
      </c>
      <c s="7" t="s">
        <v>207</v>
      </c>
      <c s="10">
        <v>977</v>
      </c>
      <c s="14"/>
      <c s="13">
        <f>ROUND((H174*G174),2)</f>
      </c>
      <c r="O174">
        <f>rekapitulace!H8</f>
      </c>
      <c>
        <f>O174/100*I174</f>
      </c>
    </row>
    <row r="175" spans="5:5" ht="25.5">
      <c r="E175" s="15" t="s">
        <v>452</v>
      </c>
    </row>
    <row r="176" spans="5:5" ht="409.5">
      <c r="E176" s="15" t="s">
        <v>453</v>
      </c>
    </row>
    <row r="177" spans="1:16" ht="12.75">
      <c r="A177" s="7">
        <v>54</v>
      </c>
      <c s="7" t="s">
        <v>46</v>
      </c>
      <c s="7" t="s">
        <v>454</v>
      </c>
      <c s="7" t="s">
        <v>58</v>
      </c>
      <c s="7" t="s">
        <v>455</v>
      </c>
      <c s="7" t="s">
        <v>207</v>
      </c>
      <c s="10">
        <v>318</v>
      </c>
      <c s="14"/>
      <c s="13">
        <f>ROUND((H177*G177),2)</f>
      </c>
      <c r="O177">
        <f>rekapitulace!H8</f>
      </c>
      <c>
        <f>O177/100*I177</f>
      </c>
    </row>
    <row r="178" spans="5:5" ht="25.5">
      <c r="E178" s="15" t="s">
        <v>456</v>
      </c>
    </row>
    <row r="179" spans="5:5" ht="409.5">
      <c r="E179" s="15" t="s">
        <v>453</v>
      </c>
    </row>
    <row r="180" spans="1:16" ht="12.75">
      <c r="A180" s="7">
        <v>55</v>
      </c>
      <c s="7" t="s">
        <v>46</v>
      </c>
      <c s="7" t="s">
        <v>457</v>
      </c>
      <c s="7" t="s">
        <v>58</v>
      </c>
      <c s="7" t="s">
        <v>458</v>
      </c>
      <c s="7" t="s">
        <v>207</v>
      </c>
      <c s="10">
        <v>917</v>
      </c>
      <c s="14"/>
      <c s="13">
        <f>ROUND((H180*G180),2)</f>
      </c>
      <c r="O180">
        <f>rekapitulace!H8</f>
      </c>
      <c>
        <f>O180/100*I180</f>
      </c>
    </row>
    <row r="181" spans="5:5" ht="25.5">
      <c r="E181" s="15" t="s">
        <v>459</v>
      </c>
    </row>
    <row r="182" spans="5:5" ht="409.5">
      <c r="E182" s="15" t="s">
        <v>453</v>
      </c>
    </row>
    <row r="183" spans="1:16" ht="12.75">
      <c r="A183" s="7">
        <v>56</v>
      </c>
      <c s="7" t="s">
        <v>46</v>
      </c>
      <c s="7" t="s">
        <v>460</v>
      </c>
      <c s="7" t="s">
        <v>58</v>
      </c>
      <c s="7" t="s">
        <v>461</v>
      </c>
      <c s="7" t="s">
        <v>130</v>
      </c>
      <c s="10">
        <v>1017</v>
      </c>
      <c s="14"/>
      <c s="13">
        <f>ROUND((H183*G183),2)</f>
      </c>
      <c r="O183">
        <f>rekapitulace!H8</f>
      </c>
      <c>
        <f>O183/100*I183</f>
      </c>
    </row>
    <row r="184" spans="5:5" ht="38.25">
      <c r="E184" s="15" t="s">
        <v>462</v>
      </c>
    </row>
    <row r="185" spans="5:5" ht="306">
      <c r="E185" s="15" t="s">
        <v>463</v>
      </c>
    </row>
    <row r="186" spans="1:16" ht="12.75">
      <c r="A186" s="7">
        <v>57</v>
      </c>
      <c s="7" t="s">
        <v>46</v>
      </c>
      <c s="7" t="s">
        <v>464</v>
      </c>
      <c s="7" t="s">
        <v>58</v>
      </c>
      <c s="7" t="s">
        <v>465</v>
      </c>
      <c s="7" t="s">
        <v>117</v>
      </c>
      <c s="10">
        <v>8440</v>
      </c>
      <c s="14"/>
      <c s="13">
        <f>ROUND((H186*G186),2)</f>
      </c>
      <c r="O186">
        <f>rekapitulace!H8</f>
      </c>
      <c>
        <f>O186/100*I186</f>
      </c>
    </row>
    <row r="187" spans="5:5" ht="51">
      <c r="E187" s="15" t="s">
        <v>466</v>
      </c>
    </row>
    <row r="188" spans="5:5" ht="409.5">
      <c r="E188" s="15" t="s">
        <v>467</v>
      </c>
    </row>
    <row r="189" spans="1:16" ht="12.75">
      <c r="A189" s="7">
        <v>58</v>
      </c>
      <c s="7" t="s">
        <v>46</v>
      </c>
      <c s="7" t="s">
        <v>468</v>
      </c>
      <c s="7" t="s">
        <v>58</v>
      </c>
      <c s="7" t="s">
        <v>469</v>
      </c>
      <c s="7" t="s">
        <v>117</v>
      </c>
      <c s="10">
        <v>5171.55</v>
      </c>
      <c s="14"/>
      <c s="13">
        <f>ROUND((H189*G189),2)</f>
      </c>
      <c r="O189">
        <f>rekapitulace!H8</f>
      </c>
      <c>
        <f>O189/100*I189</f>
      </c>
    </row>
    <row r="190" spans="5:5" ht="51">
      <c r="E190" s="15" t="s">
        <v>470</v>
      </c>
    </row>
    <row r="191" spans="5:5" ht="409.5">
      <c r="E191" s="15" t="s">
        <v>471</v>
      </c>
    </row>
    <row r="192" spans="1:16" ht="12.75" customHeight="1">
      <c r="A192" s="16"/>
      <c s="16"/>
      <c s="16" t="s">
        <v>36</v>
      </c>
      <c s="16"/>
      <c s="16" t="s">
        <v>241</v>
      </c>
      <c s="16"/>
      <c s="16"/>
      <c s="16"/>
      <c s="16">
        <f>SUM(I171:I191)</f>
      </c>
      <c r="P192">
        <f>ROUND(SUM(P171:P191),2)</f>
      </c>
    </row>
    <row r="194" spans="1:9" ht="12.75" customHeight="1">
      <c r="A194" s="9"/>
      <c s="9"/>
      <c s="9" t="s">
        <v>37</v>
      </c>
      <c s="9"/>
      <c s="9" t="s">
        <v>187</v>
      </c>
      <c s="9"/>
      <c s="11"/>
      <c s="9"/>
      <c s="11"/>
    </row>
    <row r="195" spans="1:16" ht="12.75">
      <c r="A195" s="7">
        <v>59</v>
      </c>
      <c s="7" t="s">
        <v>46</v>
      </c>
      <c s="7" t="s">
        <v>472</v>
      </c>
      <c s="7" t="s">
        <v>58</v>
      </c>
      <c s="7" t="s">
        <v>473</v>
      </c>
      <c s="7" t="s">
        <v>73</v>
      </c>
      <c s="10">
        <v>2</v>
      </c>
      <c s="14"/>
      <c s="13">
        <f>ROUND((H195*G195),2)</f>
      </c>
      <c r="O195">
        <f>rekapitulace!H8</f>
      </c>
      <c>
        <f>O195/100*I195</f>
      </c>
    </row>
    <row r="196" spans="5:5" ht="25.5">
      <c r="E196" s="15" t="s">
        <v>76</v>
      </c>
    </row>
    <row r="197" spans="5:5" ht="255">
      <c r="E197" s="15" t="s">
        <v>474</v>
      </c>
    </row>
    <row r="198" spans="1:16" ht="12.75" customHeight="1">
      <c r="A198" s="16"/>
      <c s="16"/>
      <c s="16" t="s">
        <v>37</v>
      </c>
      <c s="16"/>
      <c s="16" t="s">
        <v>187</v>
      </c>
      <c s="16"/>
      <c s="16"/>
      <c s="16"/>
      <c s="16">
        <f>SUM(I195:I197)</f>
      </c>
      <c r="P198">
        <f>ROUND(SUM(P195:P197),2)</f>
      </c>
    </row>
    <row r="200" spans="1:9" ht="12.75" customHeight="1">
      <c r="A200" s="9"/>
      <c s="9"/>
      <c s="9" t="s">
        <v>38</v>
      </c>
      <c s="9"/>
      <c s="9" t="s">
        <v>192</v>
      </c>
      <c s="9"/>
      <c s="11"/>
      <c s="9"/>
      <c s="11"/>
    </row>
    <row r="201" spans="1:16" ht="12.75">
      <c r="A201" s="7">
        <v>60</v>
      </c>
      <c s="7" t="s">
        <v>46</v>
      </c>
      <c s="7" t="s">
        <v>193</v>
      </c>
      <c s="7" t="s">
        <v>58</v>
      </c>
      <c s="7" t="s">
        <v>475</v>
      </c>
      <c s="7" t="s">
        <v>130</v>
      </c>
      <c s="10">
        <v>27.876</v>
      </c>
      <c s="14"/>
      <c s="13">
        <f>ROUND((H201*G201),2)</f>
      </c>
      <c r="O201">
        <f>rekapitulace!H8</f>
      </c>
      <c>
        <f>O201/100*I201</f>
      </c>
    </row>
    <row r="202" spans="5:5" ht="318.75">
      <c r="E202" s="15" t="s">
        <v>476</v>
      </c>
    </row>
    <row r="203" spans="5:5" ht="409.5">
      <c r="E203" s="15" t="s">
        <v>477</v>
      </c>
    </row>
    <row r="204" spans="1:16" ht="12.75">
      <c r="A204" s="7">
        <v>61</v>
      </c>
      <c s="7" t="s">
        <v>46</v>
      </c>
      <c s="7" t="s">
        <v>478</v>
      </c>
      <c s="7" t="s">
        <v>58</v>
      </c>
      <c s="7" t="s">
        <v>479</v>
      </c>
      <c s="7" t="s">
        <v>130</v>
      </c>
      <c s="10">
        <v>174.177</v>
      </c>
      <c s="14"/>
      <c s="13">
        <f>ROUND((H204*G204),2)</f>
      </c>
      <c r="O204">
        <f>rekapitulace!H8</f>
      </c>
      <c>
        <f>O204/100*I204</f>
      </c>
    </row>
    <row r="205" spans="5:5" ht="255">
      <c r="E205" s="15" t="s">
        <v>480</v>
      </c>
    </row>
    <row r="206" spans="5:5" ht="409.5">
      <c r="E206" s="15" t="s">
        <v>477</v>
      </c>
    </row>
    <row r="207" spans="1:16" ht="12.75">
      <c r="A207" s="7">
        <v>62</v>
      </c>
      <c s="7" t="s">
        <v>46</v>
      </c>
      <c s="7" t="s">
        <v>481</v>
      </c>
      <c s="7" t="s">
        <v>58</v>
      </c>
      <c s="7" t="s">
        <v>482</v>
      </c>
      <c s="7" t="s">
        <v>130</v>
      </c>
      <c s="10">
        <v>1.949</v>
      </c>
      <c s="14"/>
      <c s="13">
        <f>ROUND((H207*G207),2)</f>
      </c>
      <c r="O207">
        <f>rekapitulace!H8</f>
      </c>
      <c>
        <f>O207/100*I207</f>
      </c>
    </row>
    <row r="208" spans="5:5" ht="63.75">
      <c r="E208" s="15" t="s">
        <v>483</v>
      </c>
    </row>
    <row r="209" spans="5:5" ht="409.5">
      <c r="E209" s="15" t="s">
        <v>484</v>
      </c>
    </row>
    <row r="210" spans="1:16" ht="12.75">
      <c r="A210" s="7">
        <v>63</v>
      </c>
      <c s="7" t="s">
        <v>46</v>
      </c>
      <c s="7" t="s">
        <v>485</v>
      </c>
      <c s="7" t="s">
        <v>58</v>
      </c>
      <c s="7" t="s">
        <v>486</v>
      </c>
      <c s="7" t="s">
        <v>130</v>
      </c>
      <c s="10">
        <v>6.6</v>
      </c>
      <c s="14"/>
      <c s="13">
        <f>ROUND((H210*G210),2)</f>
      </c>
      <c r="O210">
        <f>rekapitulace!H8</f>
      </c>
      <c>
        <f>O210/100*I210</f>
      </c>
    </row>
    <row r="211" spans="5:5" ht="25.5">
      <c r="E211" s="15" t="s">
        <v>487</v>
      </c>
    </row>
    <row r="212" spans="5:5" ht="409.5">
      <c r="E212" s="15" t="s">
        <v>484</v>
      </c>
    </row>
    <row r="213" spans="1:16" ht="12.75">
      <c r="A213" s="7">
        <v>64</v>
      </c>
      <c s="7" t="s">
        <v>46</v>
      </c>
      <c s="7" t="s">
        <v>488</v>
      </c>
      <c s="7" t="s">
        <v>58</v>
      </c>
      <c s="7" t="s">
        <v>489</v>
      </c>
      <c s="7" t="s">
        <v>130</v>
      </c>
      <c s="10">
        <v>2.8</v>
      </c>
      <c s="14"/>
      <c s="13">
        <f>ROUND((H213*G213),2)</f>
      </c>
      <c r="O213">
        <f>rekapitulace!H8</f>
      </c>
      <c>
        <f>O213/100*I213</f>
      </c>
    </row>
    <row r="214" spans="5:5" ht="25.5">
      <c r="E214" s="15" t="s">
        <v>490</v>
      </c>
    </row>
    <row r="215" spans="5:5" ht="306">
      <c r="E215" s="15" t="s">
        <v>463</v>
      </c>
    </row>
    <row r="216" spans="1:16" ht="12.75">
      <c r="A216" s="7">
        <v>65</v>
      </c>
      <c s="7" t="s">
        <v>46</v>
      </c>
      <c s="7" t="s">
        <v>491</v>
      </c>
      <c s="7" t="s">
        <v>58</v>
      </c>
      <c s="7" t="s">
        <v>492</v>
      </c>
      <c s="7" t="s">
        <v>117</v>
      </c>
      <c s="10">
        <v>4032</v>
      </c>
      <c s="14"/>
      <c s="13">
        <f>ROUND((H216*G216),2)</f>
      </c>
      <c r="O216">
        <f>rekapitulace!H8</f>
      </c>
      <c>
        <f>O216/100*I216</f>
      </c>
    </row>
    <row r="217" spans="5:5" ht="38.25">
      <c r="E217" s="15" t="s">
        <v>493</v>
      </c>
    </row>
    <row r="218" spans="5:5" ht="409.5">
      <c r="E218" s="15" t="s">
        <v>494</v>
      </c>
    </row>
    <row r="219" spans="1:16" ht="12.75">
      <c r="A219" s="7">
        <v>66</v>
      </c>
      <c s="7" t="s">
        <v>46</v>
      </c>
      <c s="7" t="s">
        <v>495</v>
      </c>
      <c s="7" t="s">
        <v>58</v>
      </c>
      <c s="7" t="s">
        <v>496</v>
      </c>
      <c s="7" t="s">
        <v>130</v>
      </c>
      <c s="10">
        <v>92.606</v>
      </c>
      <c s="14"/>
      <c s="13">
        <f>ROUND((H219*G219),2)</f>
      </c>
      <c r="O219">
        <f>rekapitulace!H8</f>
      </c>
      <c>
        <f>O219/100*I219</f>
      </c>
    </row>
    <row r="220" spans="5:5" ht="38.25">
      <c r="E220" s="15" t="s">
        <v>497</v>
      </c>
    </row>
    <row r="221" spans="5:5" ht="409.5">
      <c r="E221" s="15" t="s">
        <v>498</v>
      </c>
    </row>
    <row r="222" spans="1:16" ht="12.75">
      <c r="A222" s="7">
        <v>67</v>
      </c>
      <c s="7" t="s">
        <v>46</v>
      </c>
      <c s="7" t="s">
        <v>499</v>
      </c>
      <c s="7" t="s">
        <v>58</v>
      </c>
      <c s="7" t="s">
        <v>500</v>
      </c>
      <c s="7" t="s">
        <v>130</v>
      </c>
      <c s="10">
        <v>5.925</v>
      </c>
      <c s="14"/>
      <c s="13">
        <f>ROUND((H222*G222),2)</f>
      </c>
      <c r="O222">
        <f>rekapitulace!H8</f>
      </c>
      <c>
        <f>O222/100*I222</f>
      </c>
    </row>
    <row r="223" spans="5:5" ht="191.25">
      <c r="E223" s="15" t="s">
        <v>501</v>
      </c>
    </row>
    <row r="224" spans="5:5" ht="409.5">
      <c r="E224" s="15" t="s">
        <v>502</v>
      </c>
    </row>
    <row r="225" spans="1:16" ht="12.75">
      <c r="A225" s="7">
        <v>68</v>
      </c>
      <c s="7" t="s">
        <v>46</v>
      </c>
      <c s="7" t="s">
        <v>503</v>
      </c>
      <c s="7" t="s">
        <v>58</v>
      </c>
      <c s="7" t="s">
        <v>504</v>
      </c>
      <c s="7" t="s">
        <v>130</v>
      </c>
      <c s="10">
        <v>1.024</v>
      </c>
      <c s="14"/>
      <c s="13">
        <f>ROUND((H225*G225),2)</f>
      </c>
      <c r="O225">
        <f>rekapitulace!H8</f>
      </c>
      <c>
        <f>O225/100*I225</f>
      </c>
    </row>
    <row r="226" spans="5:5" ht="38.25">
      <c r="E226" s="15" t="s">
        <v>505</v>
      </c>
    </row>
    <row r="227" spans="5:5" ht="409.5">
      <c r="E227" s="15" t="s">
        <v>506</v>
      </c>
    </row>
    <row r="228" spans="1:16" ht="12.75">
      <c r="A228" s="7">
        <v>69</v>
      </c>
      <c s="7" t="s">
        <v>46</v>
      </c>
      <c s="7" t="s">
        <v>507</v>
      </c>
      <c s="7" t="s">
        <v>58</v>
      </c>
      <c s="7" t="s">
        <v>508</v>
      </c>
      <c s="7" t="s">
        <v>130</v>
      </c>
      <c s="10">
        <v>2.88</v>
      </c>
      <c s="14"/>
      <c s="13">
        <f>ROUND((H228*G228),2)</f>
      </c>
      <c r="O228">
        <f>rekapitulace!H8</f>
      </c>
      <c>
        <f>O228/100*I228</f>
      </c>
    </row>
    <row r="229" spans="5:5" ht="114.75">
      <c r="E229" s="15" t="s">
        <v>509</v>
      </c>
    </row>
    <row r="230" spans="5:5" ht="409.5">
      <c r="E230" s="15" t="s">
        <v>506</v>
      </c>
    </row>
    <row r="231" spans="1:16" ht="12.75" customHeight="1">
      <c r="A231" s="16"/>
      <c s="16"/>
      <c s="16" t="s">
        <v>38</v>
      </c>
      <c s="16"/>
      <c s="16" t="s">
        <v>192</v>
      </c>
      <c s="16"/>
      <c s="16"/>
      <c s="16"/>
      <c s="16">
        <f>SUM(I201:I230)</f>
      </c>
      <c r="P231">
        <f>ROUND(SUM(P201:P230),2)</f>
      </c>
    </row>
    <row r="233" spans="1:9" ht="12.75" customHeight="1">
      <c r="A233" s="9"/>
      <c s="9"/>
      <c s="9" t="s">
        <v>39</v>
      </c>
      <c s="9"/>
      <c s="9" t="s">
        <v>510</v>
      </c>
      <c s="9"/>
      <c s="11"/>
      <c s="9"/>
      <c s="11"/>
    </row>
    <row r="234" spans="1:16" ht="12.75">
      <c r="A234" s="7">
        <v>70</v>
      </c>
      <c s="7" t="s">
        <v>46</v>
      </c>
      <c s="7" t="s">
        <v>511</v>
      </c>
      <c s="7" t="s">
        <v>58</v>
      </c>
      <c s="7" t="s">
        <v>512</v>
      </c>
      <c s="7" t="s">
        <v>117</v>
      </c>
      <c s="10">
        <v>4104</v>
      </c>
      <c s="14"/>
      <c s="13">
        <f>ROUND((H234*G234),2)</f>
      </c>
      <c r="O234">
        <f>rekapitulace!H8</f>
      </c>
      <c>
        <f>O234/100*I234</f>
      </c>
    </row>
    <row r="235" spans="5:5" ht="63.75">
      <c r="E235" s="15" t="s">
        <v>513</v>
      </c>
    </row>
    <row r="236" spans="5:5" ht="409.5">
      <c r="E236" s="15" t="s">
        <v>514</v>
      </c>
    </row>
    <row r="237" spans="1:16" ht="12.75">
      <c r="A237" s="7">
        <v>71</v>
      </c>
      <c s="7" t="s">
        <v>46</v>
      </c>
      <c s="7" t="s">
        <v>515</v>
      </c>
      <c s="7" t="s">
        <v>58</v>
      </c>
      <c s="7" t="s">
        <v>516</v>
      </c>
      <c s="7" t="s">
        <v>130</v>
      </c>
      <c s="10">
        <v>2318.337</v>
      </c>
      <c s="14"/>
      <c s="13">
        <f>ROUND((H237*G237),2)</f>
      </c>
      <c r="O237">
        <f>rekapitulace!H8</f>
      </c>
      <c>
        <f>O237/100*I237</f>
      </c>
    </row>
    <row r="238" spans="5:5" ht="255">
      <c r="E238" s="15" t="s">
        <v>517</v>
      </c>
    </row>
    <row r="239" spans="5:5" ht="409.5">
      <c r="E239" s="15" t="s">
        <v>514</v>
      </c>
    </row>
    <row r="240" spans="1:16" ht="12.75">
      <c r="A240" s="7">
        <v>72</v>
      </c>
      <c s="7" t="s">
        <v>46</v>
      </c>
      <c s="7" t="s">
        <v>518</v>
      </c>
      <c s="7" t="s">
        <v>25</v>
      </c>
      <c s="7" t="s">
        <v>519</v>
      </c>
      <c s="7" t="s">
        <v>130</v>
      </c>
      <c s="10">
        <v>617</v>
      </c>
      <c s="14"/>
      <c s="13">
        <f>ROUND((H240*G240),2)</f>
      </c>
      <c r="O240">
        <f>rekapitulace!H8</f>
      </c>
      <c>
        <f>O240/100*I240</f>
      </c>
    </row>
    <row r="241" spans="5:5" ht="25.5">
      <c r="E241" s="15" t="s">
        <v>520</v>
      </c>
    </row>
    <row r="242" spans="5:5" ht="331.5">
      <c r="E242" s="15" t="s">
        <v>521</v>
      </c>
    </row>
    <row r="243" spans="1:16" ht="12.75">
      <c r="A243" s="7">
        <v>73</v>
      </c>
      <c s="7" t="s">
        <v>46</v>
      </c>
      <c s="7" t="s">
        <v>518</v>
      </c>
      <c s="7" t="s">
        <v>36</v>
      </c>
      <c s="7" t="s">
        <v>522</v>
      </c>
      <c s="7" t="s">
        <v>130</v>
      </c>
      <c s="10">
        <v>2722.52</v>
      </c>
      <c s="14"/>
      <c s="13">
        <f>ROUND((H243*G243),2)</f>
      </c>
      <c r="O243">
        <f>rekapitulace!H8</f>
      </c>
      <c>
        <f>O243/100*I243</f>
      </c>
    </row>
    <row r="244" spans="5:5" ht="165.75">
      <c r="E244" s="15" t="s">
        <v>523</v>
      </c>
    </row>
    <row r="245" spans="5:5" ht="331.5">
      <c r="E245" s="15" t="s">
        <v>521</v>
      </c>
    </row>
    <row r="246" spans="1:16" ht="12.75">
      <c r="A246" s="7">
        <v>74</v>
      </c>
      <c s="7" t="s">
        <v>46</v>
      </c>
      <c s="7" t="s">
        <v>518</v>
      </c>
      <c s="7" t="s">
        <v>37</v>
      </c>
      <c s="7" t="s">
        <v>524</v>
      </c>
      <c s="7" t="s">
        <v>130</v>
      </c>
      <c s="10">
        <v>214.92</v>
      </c>
      <c s="14"/>
      <c s="13">
        <f>ROUND((H246*G246),2)</f>
      </c>
      <c r="O246">
        <f>rekapitulace!H8</f>
      </c>
      <c>
        <f>O246/100*I246</f>
      </c>
    </row>
    <row r="247" spans="5:5" ht="229.5">
      <c r="E247" s="15" t="s">
        <v>525</v>
      </c>
    </row>
    <row r="248" spans="5:5" ht="331.5">
      <c r="E248" s="15" t="s">
        <v>521</v>
      </c>
    </row>
    <row r="249" spans="1:16" ht="12.75">
      <c r="A249" s="7">
        <v>75</v>
      </c>
      <c s="7" t="s">
        <v>46</v>
      </c>
      <c s="7" t="s">
        <v>518</v>
      </c>
      <c s="7" t="s">
        <v>526</v>
      </c>
      <c s="7" t="s">
        <v>527</v>
      </c>
      <c s="7" t="s">
        <v>130</v>
      </c>
      <c s="10">
        <v>842.4</v>
      </c>
      <c s="14"/>
      <c s="13">
        <f>ROUND((H249*G249),2)</f>
      </c>
      <c r="O249">
        <f>rekapitulace!H8</f>
      </c>
      <c>
        <f>O249/100*I249</f>
      </c>
    </row>
    <row r="250" spans="5:5" ht="38.25">
      <c r="E250" s="15" t="s">
        <v>528</v>
      </c>
    </row>
    <row r="251" spans="5:5" ht="331.5">
      <c r="E251" s="15" t="s">
        <v>521</v>
      </c>
    </row>
    <row r="252" spans="1:16" ht="12.75">
      <c r="A252" s="7">
        <v>76</v>
      </c>
      <c s="7" t="s">
        <v>46</v>
      </c>
      <c s="7" t="s">
        <v>529</v>
      </c>
      <c s="7" t="s">
        <v>58</v>
      </c>
      <c s="7" t="s">
        <v>530</v>
      </c>
      <c s="7" t="s">
        <v>117</v>
      </c>
      <c s="10">
        <v>598.1</v>
      </c>
      <c s="14"/>
      <c s="13">
        <f>ROUND((H252*G252),2)</f>
      </c>
      <c r="O252">
        <f>rekapitulace!H8</f>
      </c>
      <c>
        <f>O252/100*I252</f>
      </c>
    </row>
    <row r="253" spans="5:5" ht="191.25">
      <c r="E253" s="15" t="s">
        <v>531</v>
      </c>
    </row>
    <row r="254" spans="5:5" ht="409.5">
      <c r="E254" s="15" t="s">
        <v>532</v>
      </c>
    </row>
    <row r="255" spans="1:16" ht="12.75">
      <c r="A255" s="7">
        <v>77</v>
      </c>
      <c s="7" t="s">
        <v>46</v>
      </c>
      <c s="7" t="s">
        <v>533</v>
      </c>
      <c s="7" t="s">
        <v>58</v>
      </c>
      <c s="7" t="s">
        <v>534</v>
      </c>
      <c s="7" t="s">
        <v>117</v>
      </c>
      <c s="10">
        <v>1617</v>
      </c>
      <c s="14"/>
      <c s="13">
        <f>ROUND((H255*G255),2)</f>
      </c>
      <c r="O255">
        <f>rekapitulace!H8</f>
      </c>
      <c>
        <f>O255/100*I255</f>
      </c>
    </row>
    <row r="256" spans="5:5" ht="38.25">
      <c r="E256" s="15" t="s">
        <v>535</v>
      </c>
    </row>
    <row r="257" spans="5:5" ht="267.75">
      <c r="E257" s="15" t="s">
        <v>536</v>
      </c>
    </row>
    <row r="258" spans="1:16" ht="12.75">
      <c r="A258" s="7">
        <v>78</v>
      </c>
      <c s="7" t="s">
        <v>46</v>
      </c>
      <c s="7" t="s">
        <v>537</v>
      </c>
      <c s="7" t="s">
        <v>58</v>
      </c>
      <c s="7" t="s">
        <v>538</v>
      </c>
      <c s="7" t="s">
        <v>117</v>
      </c>
      <c s="10">
        <v>13403.73</v>
      </c>
      <c s="14"/>
      <c s="13">
        <f>ROUND((H258*G258),2)</f>
      </c>
      <c r="O258">
        <f>rekapitulace!H8</f>
      </c>
      <c>
        <f>O258/100*I258</f>
      </c>
    </row>
    <row r="259" spans="5:5" ht="51">
      <c r="E259" s="15" t="s">
        <v>539</v>
      </c>
    </row>
    <row r="260" spans="5:5" ht="357">
      <c r="E260" s="15" t="s">
        <v>540</v>
      </c>
    </row>
    <row r="261" spans="1:16" ht="12.75">
      <c r="A261" s="7">
        <v>79</v>
      </c>
      <c s="7" t="s">
        <v>46</v>
      </c>
      <c s="7" t="s">
        <v>541</v>
      </c>
      <c s="7" t="s">
        <v>58</v>
      </c>
      <c s="7" t="s">
        <v>542</v>
      </c>
      <c s="7" t="s">
        <v>117</v>
      </c>
      <c s="10">
        <v>23680.44</v>
      </c>
      <c s="14"/>
      <c s="13">
        <f>ROUND((H261*G261),2)</f>
      </c>
      <c r="O261">
        <f>rekapitulace!H8</f>
      </c>
      <c>
        <f>O261/100*I261</f>
      </c>
    </row>
    <row r="262" spans="5:5" ht="178.5">
      <c r="E262" s="15" t="s">
        <v>543</v>
      </c>
    </row>
    <row r="263" spans="5:5" ht="357">
      <c r="E263" s="15" t="s">
        <v>540</v>
      </c>
    </row>
    <row r="264" spans="1:16" ht="12.75">
      <c r="A264" s="7">
        <v>80</v>
      </c>
      <c s="7" t="s">
        <v>46</v>
      </c>
      <c s="7" t="s">
        <v>544</v>
      </c>
      <c s="7" t="s">
        <v>58</v>
      </c>
      <c s="7" t="s">
        <v>545</v>
      </c>
      <c s="7" t="s">
        <v>130</v>
      </c>
      <c s="10">
        <v>824.774</v>
      </c>
      <c s="14"/>
      <c s="13">
        <f>ROUND((H264*G264),2)</f>
      </c>
      <c r="O264">
        <f>rekapitulace!H8</f>
      </c>
      <c>
        <f>O264/100*I264</f>
      </c>
    </row>
    <row r="265" spans="5:5" ht="63.75">
      <c r="E265" s="15" t="s">
        <v>546</v>
      </c>
    </row>
    <row r="266" spans="5:5" ht="409.5">
      <c r="E266" s="15" t="s">
        <v>547</v>
      </c>
    </row>
    <row r="267" spans="1:16" ht="12.75">
      <c r="A267" s="7">
        <v>81</v>
      </c>
      <c s="7" t="s">
        <v>46</v>
      </c>
      <c s="7" t="s">
        <v>548</v>
      </c>
      <c s="7" t="s">
        <v>58</v>
      </c>
      <c s="7" t="s">
        <v>549</v>
      </c>
      <c s="7" t="s">
        <v>130</v>
      </c>
      <c s="10">
        <v>713.878</v>
      </c>
      <c s="14"/>
      <c s="13">
        <f>ROUND((H267*G267),2)</f>
      </c>
      <c r="O267">
        <f>rekapitulace!H8</f>
      </c>
      <c>
        <f>O267/100*I267</f>
      </c>
    </row>
    <row r="268" spans="5:5" ht="63.75">
      <c r="E268" s="15" t="s">
        <v>550</v>
      </c>
    </row>
    <row r="269" spans="5:5" ht="409.5">
      <c r="E269" s="15" t="s">
        <v>547</v>
      </c>
    </row>
    <row r="270" spans="1:16" ht="12.75">
      <c r="A270" s="7">
        <v>82</v>
      </c>
      <c s="7" t="s">
        <v>46</v>
      </c>
      <c s="7" t="s">
        <v>551</v>
      </c>
      <c s="7" t="s">
        <v>25</v>
      </c>
      <c s="7" t="s">
        <v>552</v>
      </c>
      <c s="7" t="s">
        <v>130</v>
      </c>
      <c s="10">
        <v>441.035</v>
      </c>
      <c s="14"/>
      <c s="13">
        <f>ROUND((H270*G270),2)</f>
      </c>
      <c r="O270">
        <f>rekapitulace!H8</f>
      </c>
      <c>
        <f>O270/100*I270</f>
      </c>
    </row>
    <row r="271" spans="5:5" ht="51">
      <c r="E271" s="15" t="s">
        <v>553</v>
      </c>
    </row>
    <row r="272" spans="5:5" ht="409.5">
      <c r="E272" s="15" t="s">
        <v>547</v>
      </c>
    </row>
    <row r="273" spans="1:16" ht="12.75">
      <c r="A273" s="7">
        <v>83</v>
      </c>
      <c s="7" t="s">
        <v>46</v>
      </c>
      <c s="7" t="s">
        <v>551</v>
      </c>
      <c s="7" t="s">
        <v>36</v>
      </c>
      <c s="7" t="s">
        <v>554</v>
      </c>
      <c s="7" t="s">
        <v>130</v>
      </c>
      <c s="10">
        <v>26.8</v>
      </c>
      <c s="14"/>
      <c s="13">
        <f>ROUND((H273*G273),2)</f>
      </c>
      <c r="O273">
        <f>rekapitulace!H8</f>
      </c>
      <c>
        <f>O273/100*I273</f>
      </c>
    </row>
    <row r="274" spans="5:5" ht="38.25">
      <c r="E274" s="15" t="s">
        <v>555</v>
      </c>
    </row>
    <row r="275" spans="5:5" ht="409.5">
      <c r="E275" s="15" t="s">
        <v>547</v>
      </c>
    </row>
    <row r="276" spans="1:16" ht="12.75">
      <c r="A276" s="7">
        <v>84</v>
      </c>
      <c s="7" t="s">
        <v>46</v>
      </c>
      <c s="7" t="s">
        <v>556</v>
      </c>
      <c s="7" t="s">
        <v>58</v>
      </c>
      <c s="7" t="s">
        <v>557</v>
      </c>
      <c s="7" t="s">
        <v>117</v>
      </c>
      <c s="10">
        <v>11667</v>
      </c>
      <c s="14"/>
      <c s="13">
        <f>ROUND((H276*G276),2)</f>
      </c>
      <c r="O276">
        <f>rekapitulace!H8</f>
      </c>
      <c>
        <f>O276/100*I276</f>
      </c>
    </row>
    <row r="277" spans="5:5" ht="38.25">
      <c r="E277" s="15" t="s">
        <v>558</v>
      </c>
    </row>
    <row r="278" spans="5:5" ht="165.75">
      <c r="E278" s="15" t="s">
        <v>559</v>
      </c>
    </row>
    <row r="279" spans="1:16" ht="12.75">
      <c r="A279" s="7">
        <v>85</v>
      </c>
      <c s="7" t="s">
        <v>46</v>
      </c>
      <c s="7" t="s">
        <v>560</v>
      </c>
      <c s="7" t="s">
        <v>58</v>
      </c>
      <c s="7" t="s">
        <v>561</v>
      </c>
      <c s="7" t="s">
        <v>117</v>
      </c>
      <c s="10">
        <v>13403.73</v>
      </c>
      <c s="14"/>
      <c s="13">
        <f>ROUND((H279*G279),2)</f>
      </c>
      <c r="O279">
        <f>rekapitulace!H8</f>
      </c>
      <c>
        <f>O279/100*I279</f>
      </c>
    </row>
    <row r="280" spans="5:5" ht="51">
      <c r="E280" s="15" t="s">
        <v>539</v>
      </c>
    </row>
    <row r="281" spans="5:5" ht="165.75">
      <c r="E281" s="15" t="s">
        <v>559</v>
      </c>
    </row>
    <row r="282" spans="1:16" ht="12.75">
      <c r="A282" s="7">
        <v>86</v>
      </c>
      <c s="7" t="s">
        <v>46</v>
      </c>
      <c s="7" t="s">
        <v>562</v>
      </c>
      <c s="7" t="s">
        <v>58</v>
      </c>
      <c s="7" t="s">
        <v>563</v>
      </c>
      <c s="7" t="s">
        <v>117</v>
      </c>
      <c s="10">
        <v>205</v>
      </c>
      <c s="14"/>
      <c s="13">
        <f>ROUND((H282*G282),2)</f>
      </c>
      <c r="O282">
        <f>rekapitulace!H8</f>
      </c>
      <c>
        <f>O282/100*I282</f>
      </c>
    </row>
    <row r="283" spans="5:5" ht="25.5">
      <c r="E283" s="15" t="s">
        <v>564</v>
      </c>
    </row>
    <row r="284" spans="5:5" ht="409.5">
      <c r="E284" s="15" t="s">
        <v>565</v>
      </c>
    </row>
    <row r="285" spans="1:16" ht="12.75">
      <c r="A285" s="7">
        <v>87</v>
      </c>
      <c s="7" t="s">
        <v>46</v>
      </c>
      <c s="7" t="s">
        <v>566</v>
      </c>
      <c s="7" t="s">
        <v>25</v>
      </c>
      <c s="7" t="s">
        <v>567</v>
      </c>
      <c s="7" t="s">
        <v>117</v>
      </c>
      <c s="10">
        <v>121.98</v>
      </c>
      <c s="14"/>
      <c s="13">
        <f>ROUND((H285*G285),2)</f>
      </c>
      <c r="O285">
        <f>rekapitulace!H8</f>
      </c>
      <c>
        <f>O285/100*I285</f>
      </c>
    </row>
    <row r="286" spans="5:5" ht="38.25">
      <c r="E286" s="15" t="s">
        <v>568</v>
      </c>
    </row>
    <row r="287" spans="5:5" ht="409.5">
      <c r="E287" s="15" t="s">
        <v>569</v>
      </c>
    </row>
    <row r="288" spans="1:16" ht="12.75">
      <c r="A288" s="7">
        <v>88</v>
      </c>
      <c s="7" t="s">
        <v>46</v>
      </c>
      <c s="7" t="s">
        <v>566</v>
      </c>
      <c s="7" t="s">
        <v>36</v>
      </c>
      <c s="7" t="s">
        <v>570</v>
      </c>
      <c s="7" t="s">
        <v>117</v>
      </c>
      <c s="10">
        <v>304</v>
      </c>
      <c s="14"/>
      <c s="13">
        <f>ROUND((H288*G288),2)</f>
      </c>
      <c r="O288">
        <f>rekapitulace!H8</f>
      </c>
      <c>
        <f>O288/100*I288</f>
      </c>
    </row>
    <row r="289" spans="5:5" ht="153">
      <c r="E289" s="15" t="s">
        <v>571</v>
      </c>
    </row>
    <row r="290" spans="5:5" ht="409.5">
      <c r="E290" s="15" t="s">
        <v>569</v>
      </c>
    </row>
    <row r="291" spans="1:16" ht="12.75">
      <c r="A291" s="7">
        <v>89</v>
      </c>
      <c s="7" t="s">
        <v>46</v>
      </c>
      <c s="7" t="s">
        <v>572</v>
      </c>
      <c s="7" t="s">
        <v>58</v>
      </c>
      <c s="7" t="s">
        <v>573</v>
      </c>
      <c s="7" t="s">
        <v>117</v>
      </c>
      <c s="10">
        <v>7</v>
      </c>
      <c s="14"/>
      <c s="13">
        <f>ROUND((H291*G291),2)</f>
      </c>
      <c r="O291">
        <f>rekapitulace!H8</f>
      </c>
      <c>
        <f>O291/100*I291</f>
      </c>
    </row>
    <row r="292" spans="5:5" ht="25.5">
      <c r="E292" s="15" t="s">
        <v>574</v>
      </c>
    </row>
    <row r="293" spans="5:5" ht="409.5">
      <c r="E293" s="15" t="s">
        <v>569</v>
      </c>
    </row>
    <row r="294" spans="1:16" ht="12.75">
      <c r="A294" s="7">
        <v>90</v>
      </c>
      <c s="7" t="s">
        <v>46</v>
      </c>
      <c s="7" t="s">
        <v>575</v>
      </c>
      <c s="7" t="s">
        <v>58</v>
      </c>
      <c s="7" t="s">
        <v>576</v>
      </c>
      <c s="7" t="s">
        <v>117</v>
      </c>
      <c s="10">
        <v>48</v>
      </c>
      <c s="14"/>
      <c s="13">
        <f>ROUND((H294*G294),2)</f>
      </c>
      <c r="O294">
        <f>rekapitulace!H8</f>
      </c>
      <c>
        <f>O294/100*I294</f>
      </c>
    </row>
    <row r="295" spans="5:5" ht="38.25">
      <c r="E295" s="15" t="s">
        <v>577</v>
      </c>
    </row>
    <row r="296" spans="5:5" ht="409.5">
      <c r="E296" s="15" t="s">
        <v>569</v>
      </c>
    </row>
    <row r="297" spans="1:16" ht="12.75">
      <c r="A297" s="7">
        <v>91</v>
      </c>
      <c s="7" t="s">
        <v>46</v>
      </c>
      <c s="7" t="s">
        <v>578</v>
      </c>
      <c s="7" t="s">
        <v>58</v>
      </c>
      <c s="7" t="s">
        <v>579</v>
      </c>
      <c s="7" t="s">
        <v>117</v>
      </c>
      <c s="10">
        <v>4.1</v>
      </c>
      <c s="14"/>
      <c s="13">
        <f>ROUND((H297*G297),2)</f>
      </c>
      <c r="O297">
        <f>rekapitulace!H8</f>
      </c>
      <c>
        <f>O297/100*I297</f>
      </c>
    </row>
    <row r="298" spans="5:5" ht="25.5">
      <c r="E298" s="15" t="s">
        <v>580</v>
      </c>
    </row>
    <row r="299" spans="5:5" ht="409.5">
      <c r="E299" s="15" t="s">
        <v>569</v>
      </c>
    </row>
    <row r="300" spans="1:16" ht="12.75">
      <c r="A300" s="7">
        <v>92</v>
      </c>
      <c s="7" t="s">
        <v>46</v>
      </c>
      <c s="7" t="s">
        <v>581</v>
      </c>
      <c s="7" t="s">
        <v>58</v>
      </c>
      <c s="7" t="s">
        <v>582</v>
      </c>
      <c s="7" t="s">
        <v>207</v>
      </c>
      <c s="10">
        <v>24</v>
      </c>
      <c s="14"/>
      <c s="13">
        <f>ROUND((H300*G300),2)</f>
      </c>
      <c r="O300">
        <f>rekapitulace!H8</f>
      </c>
      <c>
        <f>O300/100*I300</f>
      </c>
    </row>
    <row r="301" spans="5:5" ht="25.5">
      <c r="E301" s="15" t="s">
        <v>583</v>
      </c>
    </row>
    <row r="302" spans="5:5" ht="140.25">
      <c r="E302" s="15" t="s">
        <v>584</v>
      </c>
    </row>
    <row r="303" spans="1:16" ht="12.75" customHeight="1">
      <c r="A303" s="16"/>
      <c s="16"/>
      <c s="16" t="s">
        <v>39</v>
      </c>
      <c s="16"/>
      <c s="16" t="s">
        <v>510</v>
      </c>
      <c s="16"/>
      <c s="16"/>
      <c s="16"/>
      <c s="16">
        <f>SUM(I234:I302)</f>
      </c>
      <c r="P303">
        <f>ROUND(SUM(P234:P302),2)</f>
      </c>
    </row>
    <row r="305" spans="1:9" ht="12.75" customHeight="1">
      <c r="A305" s="9"/>
      <c s="9"/>
      <c s="9" t="s">
        <v>42</v>
      </c>
      <c s="9"/>
      <c s="9" t="s">
        <v>200</v>
      </c>
      <c s="9"/>
      <c s="11"/>
      <c s="9"/>
      <c s="11"/>
    </row>
    <row r="306" spans="1:16" ht="12.75">
      <c r="A306" s="7">
        <v>93</v>
      </c>
      <c s="7" t="s">
        <v>46</v>
      </c>
      <c s="7" t="s">
        <v>585</v>
      </c>
      <c s="7" t="s">
        <v>58</v>
      </c>
      <c s="7" t="s">
        <v>586</v>
      </c>
      <c s="7" t="s">
        <v>207</v>
      </c>
      <c s="10">
        <v>532.1</v>
      </c>
      <c s="14"/>
      <c s="13">
        <f>ROUND((H306*G306),2)</f>
      </c>
      <c r="O306">
        <f>rekapitulace!H8</f>
      </c>
      <c>
        <f>O306/100*I306</f>
      </c>
    </row>
    <row r="307" spans="5:5" ht="165.75">
      <c r="E307" s="15" t="s">
        <v>587</v>
      </c>
    </row>
    <row r="308" spans="5:5" ht="409.5">
      <c r="E308" s="15" t="s">
        <v>588</v>
      </c>
    </row>
    <row r="309" spans="1:16" ht="12.75">
      <c r="A309" s="7">
        <v>94</v>
      </c>
      <c s="7" t="s">
        <v>46</v>
      </c>
      <c s="7" t="s">
        <v>589</v>
      </c>
      <c s="7" t="s">
        <v>58</v>
      </c>
      <c s="7" t="s">
        <v>590</v>
      </c>
      <c s="7" t="s">
        <v>207</v>
      </c>
      <c s="10">
        <v>28</v>
      </c>
      <c s="14"/>
      <c s="13">
        <f>ROUND((H309*G309),2)</f>
      </c>
      <c r="O309">
        <f>rekapitulace!H8</f>
      </c>
      <c>
        <f>O309/100*I309</f>
      </c>
    </row>
    <row r="310" spans="5:5" ht="25.5">
      <c r="E310" s="15" t="s">
        <v>591</v>
      </c>
    </row>
    <row r="311" spans="5:5" ht="409.5">
      <c r="E311" s="15" t="s">
        <v>588</v>
      </c>
    </row>
    <row r="312" spans="1:16" ht="12.75">
      <c r="A312" s="7">
        <v>95</v>
      </c>
      <c s="7" t="s">
        <v>46</v>
      </c>
      <c s="7" t="s">
        <v>592</v>
      </c>
      <c s="7" t="s">
        <v>58</v>
      </c>
      <c s="7" t="s">
        <v>593</v>
      </c>
      <c s="7" t="s">
        <v>73</v>
      </c>
      <c s="10">
        <v>2</v>
      </c>
      <c s="14"/>
      <c s="13">
        <f>ROUND((H312*G312),2)</f>
      </c>
      <c r="O312">
        <f>rekapitulace!H8</f>
      </c>
      <c>
        <f>O312/100*I312</f>
      </c>
    </row>
    <row r="313" spans="5:5" ht="25.5">
      <c r="E313" s="15" t="s">
        <v>76</v>
      </c>
    </row>
    <row r="314" spans="5:5" ht="409.5">
      <c r="E314" s="15" t="s">
        <v>594</v>
      </c>
    </row>
    <row r="315" spans="1:16" ht="12.75">
      <c r="A315" s="7">
        <v>96</v>
      </c>
      <c s="7" t="s">
        <v>46</v>
      </c>
      <c s="7" t="s">
        <v>595</v>
      </c>
      <c s="7" t="s">
        <v>58</v>
      </c>
      <c s="7" t="s">
        <v>596</v>
      </c>
      <c s="7" t="s">
        <v>73</v>
      </c>
      <c s="10">
        <v>1</v>
      </c>
      <c s="14"/>
      <c s="13">
        <f>ROUND((H315*G315),2)</f>
      </c>
      <c r="O315">
        <f>rekapitulace!H8</f>
      </c>
      <c>
        <f>O315/100*I315</f>
      </c>
    </row>
    <row r="316" spans="5:5" ht="25.5">
      <c r="E316" s="15" t="s">
        <v>50</v>
      </c>
    </row>
    <row r="317" spans="5:5" ht="409.5">
      <c r="E317" s="15" t="s">
        <v>597</v>
      </c>
    </row>
    <row r="318" spans="1:16" ht="12.75">
      <c r="A318" s="7">
        <v>97</v>
      </c>
      <c s="7" t="s">
        <v>46</v>
      </c>
      <c s="7" t="s">
        <v>598</v>
      </c>
      <c s="7" t="s">
        <v>58</v>
      </c>
      <c s="7" t="s">
        <v>599</v>
      </c>
      <c s="7" t="s">
        <v>73</v>
      </c>
      <c s="10">
        <v>3</v>
      </c>
      <c s="14"/>
      <c s="13">
        <f>ROUND((H318*G318),2)</f>
      </c>
      <c r="O318">
        <f>rekapitulace!H8</f>
      </c>
      <c>
        <f>O318/100*I318</f>
      </c>
    </row>
    <row r="319" spans="5:5" ht="25.5">
      <c r="E319" s="15" t="s">
        <v>600</v>
      </c>
    </row>
    <row r="320" spans="5:5" ht="409.5">
      <c r="E320" s="15" t="s">
        <v>601</v>
      </c>
    </row>
    <row r="321" spans="1:16" ht="12.75">
      <c r="A321" s="7">
        <v>98</v>
      </c>
      <c s="7" t="s">
        <v>46</v>
      </c>
      <c s="7" t="s">
        <v>602</v>
      </c>
      <c s="7" t="s">
        <v>58</v>
      </c>
      <c s="7" t="s">
        <v>603</v>
      </c>
      <c s="7" t="s">
        <v>73</v>
      </c>
      <c s="10">
        <v>31</v>
      </c>
      <c s="14"/>
      <c s="13">
        <f>ROUND((H321*G321),2)</f>
      </c>
      <c r="O321">
        <f>rekapitulace!H8</f>
      </c>
      <c>
        <f>O321/100*I321</f>
      </c>
    </row>
    <row r="322" spans="5:5" ht="25.5">
      <c r="E322" s="15" t="s">
        <v>604</v>
      </c>
    </row>
    <row r="323" spans="5:5" ht="409.5">
      <c r="E323" s="15" t="s">
        <v>605</v>
      </c>
    </row>
    <row r="324" spans="1:16" ht="12.75">
      <c r="A324" s="7">
        <v>99</v>
      </c>
      <c s="7" t="s">
        <v>46</v>
      </c>
      <c s="7" t="s">
        <v>606</v>
      </c>
      <c s="7" t="s">
        <v>58</v>
      </c>
      <c s="7" t="s">
        <v>607</v>
      </c>
      <c s="7" t="s">
        <v>73</v>
      </c>
      <c s="10">
        <v>33</v>
      </c>
      <c s="14"/>
      <c s="13">
        <f>ROUND((H324*G324),2)</f>
      </c>
      <c r="O324">
        <f>rekapitulace!H8</f>
      </c>
      <c>
        <f>O324/100*I324</f>
      </c>
    </row>
    <row r="325" spans="5:5" ht="25.5">
      <c r="E325" s="15" t="s">
        <v>608</v>
      </c>
    </row>
    <row r="326" spans="5:5" ht="409.5">
      <c r="E326" s="15" t="s">
        <v>609</v>
      </c>
    </row>
    <row r="327" spans="1:16" ht="12.75">
      <c r="A327" s="7">
        <v>100</v>
      </c>
      <c s="7" t="s">
        <v>46</v>
      </c>
      <c s="7" t="s">
        <v>610</v>
      </c>
      <c s="7" t="s">
        <v>58</v>
      </c>
      <c s="7" t="s">
        <v>611</v>
      </c>
      <c s="7" t="s">
        <v>73</v>
      </c>
      <c s="10">
        <v>2</v>
      </c>
      <c s="14"/>
      <c s="13">
        <f>ROUND((H327*G327),2)</f>
      </c>
      <c r="O327">
        <f>rekapitulace!H8</f>
      </c>
      <c>
        <f>O327/100*I327</f>
      </c>
    </row>
    <row r="328" spans="5:5" ht="114.75">
      <c r="E328" s="15" t="s">
        <v>612</v>
      </c>
    </row>
    <row r="329" spans="5:5" ht="395.25">
      <c r="E329" s="15" t="s">
        <v>613</v>
      </c>
    </row>
    <row r="330" spans="1:16" ht="12.75">
      <c r="A330" s="7">
        <v>101</v>
      </c>
      <c s="7" t="s">
        <v>46</v>
      </c>
      <c s="7" t="s">
        <v>614</v>
      </c>
      <c s="7" t="s">
        <v>58</v>
      </c>
      <c s="7" t="s">
        <v>615</v>
      </c>
      <c s="7" t="s">
        <v>73</v>
      </c>
      <c s="10">
        <v>8</v>
      </c>
      <c s="14"/>
      <c s="13">
        <f>ROUND((H330*G330),2)</f>
      </c>
      <c r="O330">
        <f>rekapitulace!H8</f>
      </c>
      <c>
        <f>O330/100*I330</f>
      </c>
    </row>
    <row r="331" spans="5:5" ht="38.25">
      <c r="E331" s="15" t="s">
        <v>616</v>
      </c>
    </row>
    <row r="332" spans="5:5" ht="395.25">
      <c r="E332" s="15" t="s">
        <v>613</v>
      </c>
    </row>
    <row r="333" spans="1:16" ht="12.75">
      <c r="A333" s="7">
        <v>102</v>
      </c>
      <c s="7" t="s">
        <v>46</v>
      </c>
      <c s="7" t="s">
        <v>617</v>
      </c>
      <c s="7" t="s">
        <v>58</v>
      </c>
      <c s="7" t="s">
        <v>618</v>
      </c>
      <c s="7" t="s">
        <v>73</v>
      </c>
      <c s="10">
        <v>40</v>
      </c>
      <c s="14"/>
      <c s="13">
        <f>ROUND((H333*G333),2)</f>
      </c>
      <c r="O333">
        <f>rekapitulace!H8</f>
      </c>
      <c>
        <f>O333/100*I333</f>
      </c>
    </row>
    <row r="334" spans="5:5" ht="114.75">
      <c r="E334" s="15" t="s">
        <v>619</v>
      </c>
    </row>
    <row r="335" spans="5:5" ht="395.25">
      <c r="E335" s="15" t="s">
        <v>613</v>
      </c>
    </row>
    <row r="336" spans="1:16" ht="12.75">
      <c r="A336" s="7">
        <v>103</v>
      </c>
      <c s="7" t="s">
        <v>46</v>
      </c>
      <c s="7" t="s">
        <v>620</v>
      </c>
      <c s="7" t="s">
        <v>58</v>
      </c>
      <c s="7" t="s">
        <v>621</v>
      </c>
      <c s="7" t="s">
        <v>73</v>
      </c>
      <c s="10">
        <v>12</v>
      </c>
      <c s="14"/>
      <c s="13">
        <f>ROUND((H336*G336),2)</f>
      </c>
      <c r="O336">
        <f>rekapitulace!H8</f>
      </c>
      <c>
        <f>O336/100*I336</f>
      </c>
    </row>
    <row r="337" spans="5:5" ht="38.25">
      <c r="E337" s="15" t="s">
        <v>622</v>
      </c>
    </row>
    <row r="338" spans="5:5" ht="395.25">
      <c r="E338" s="15" t="s">
        <v>613</v>
      </c>
    </row>
    <row r="339" spans="1:16" ht="12.75">
      <c r="A339" s="7">
        <v>104</v>
      </c>
      <c s="7" t="s">
        <v>46</v>
      </c>
      <c s="7" t="s">
        <v>623</v>
      </c>
      <c s="7" t="s">
        <v>58</v>
      </c>
      <c s="7" t="s">
        <v>624</v>
      </c>
      <c s="7" t="s">
        <v>73</v>
      </c>
      <c s="10">
        <v>1</v>
      </c>
      <c s="14"/>
      <c s="13">
        <f>ROUND((H339*G339),2)</f>
      </c>
      <c r="O339">
        <f>rekapitulace!H8</f>
      </c>
      <c>
        <f>O339/100*I339</f>
      </c>
    </row>
    <row r="340" spans="5:5" ht="38.25">
      <c r="E340" s="15" t="s">
        <v>625</v>
      </c>
    </row>
    <row r="341" spans="5:5" ht="395.25">
      <c r="E341" s="15" t="s">
        <v>613</v>
      </c>
    </row>
    <row r="342" spans="1:16" ht="12.75">
      <c r="A342" s="7">
        <v>105</v>
      </c>
      <c s="7" t="s">
        <v>46</v>
      </c>
      <c s="7" t="s">
        <v>626</v>
      </c>
      <c s="7" t="s">
        <v>58</v>
      </c>
      <c s="7" t="s">
        <v>627</v>
      </c>
      <c s="7" t="s">
        <v>130</v>
      </c>
      <c s="10">
        <v>55.784</v>
      </c>
      <c s="14"/>
      <c s="13">
        <f>ROUND((H342*G342),2)</f>
      </c>
      <c r="O342">
        <f>rekapitulace!H8</f>
      </c>
      <c>
        <f>O342/100*I342</f>
      </c>
    </row>
    <row r="343" spans="5:5" ht="255">
      <c r="E343" s="15" t="s">
        <v>628</v>
      </c>
    </row>
    <row r="344" spans="5:5" ht="409.5">
      <c r="E344" s="15" t="s">
        <v>477</v>
      </c>
    </row>
    <row r="345" spans="1:16" ht="12.75">
      <c r="A345" s="7">
        <v>106</v>
      </c>
      <c s="7" t="s">
        <v>46</v>
      </c>
      <c s="7" t="s">
        <v>629</v>
      </c>
      <c s="7" t="s">
        <v>58</v>
      </c>
      <c s="7" t="s">
        <v>630</v>
      </c>
      <c s="7" t="s">
        <v>130</v>
      </c>
      <c s="10">
        <v>3.698</v>
      </c>
      <c s="14"/>
      <c s="13">
        <f>ROUND((H345*G345),2)</f>
      </c>
      <c r="O345">
        <f>rekapitulace!H8</f>
      </c>
      <c>
        <f>O345/100*I345</f>
      </c>
    </row>
    <row r="346" spans="5:5" ht="38.25">
      <c r="E346" s="15" t="s">
        <v>631</v>
      </c>
    </row>
    <row r="347" spans="5:5" ht="409.5">
      <c r="E347" s="15" t="s">
        <v>477</v>
      </c>
    </row>
    <row r="348" spans="1:16" ht="12.75">
      <c r="A348" s="7">
        <v>107</v>
      </c>
      <c s="7" t="s">
        <v>46</v>
      </c>
      <c s="7" t="s">
        <v>632</v>
      </c>
      <c s="7" t="s">
        <v>58</v>
      </c>
      <c s="7" t="s">
        <v>633</v>
      </c>
      <c s="7" t="s">
        <v>207</v>
      </c>
      <c s="10">
        <v>28</v>
      </c>
      <c s="14"/>
      <c s="13">
        <f>ROUND((H348*G348),2)</f>
      </c>
      <c r="O348">
        <f>rekapitulace!H8</f>
      </c>
      <c>
        <f>O348/100*I348</f>
      </c>
    </row>
    <row r="349" spans="5:5" ht="25.5">
      <c r="E349" s="15" t="s">
        <v>591</v>
      </c>
    </row>
    <row r="350" spans="5:5" ht="409.5">
      <c r="E350" s="15" t="s">
        <v>634</v>
      </c>
    </row>
    <row r="351" spans="1:16" ht="12.75">
      <c r="A351" s="7">
        <v>108</v>
      </c>
      <c s="7" t="s">
        <v>46</v>
      </c>
      <c s="7" t="s">
        <v>635</v>
      </c>
      <c s="7" t="s">
        <v>58</v>
      </c>
      <c s="7" t="s">
        <v>636</v>
      </c>
      <c s="7" t="s">
        <v>207</v>
      </c>
      <c s="10">
        <v>28</v>
      </c>
      <c s="14"/>
      <c s="13">
        <f>ROUND((H351*G351),2)</f>
      </c>
      <c r="O351">
        <f>rekapitulace!H8</f>
      </c>
      <c>
        <f>O351/100*I351</f>
      </c>
    </row>
    <row r="352" spans="5:5" ht="25.5">
      <c r="E352" s="15" t="s">
        <v>591</v>
      </c>
    </row>
    <row r="353" spans="5:5" ht="216.75">
      <c r="E353" s="15" t="s">
        <v>637</v>
      </c>
    </row>
    <row r="354" spans="1:16" ht="12.75" customHeight="1">
      <c r="A354" s="16"/>
      <c s="16"/>
      <c s="16" t="s">
        <v>42</v>
      </c>
      <c s="16"/>
      <c s="16" t="s">
        <v>200</v>
      </c>
      <c s="16"/>
      <c s="16"/>
      <c s="16"/>
      <c s="16">
        <f>SUM(I306:I353)</f>
      </c>
      <c r="P354">
        <f>ROUND(SUM(P306:P353),2)</f>
      </c>
    </row>
    <row r="356" spans="1:9" ht="12.75" customHeight="1">
      <c r="A356" s="9"/>
      <c s="9"/>
      <c s="9" t="s">
        <v>43</v>
      </c>
      <c s="9"/>
      <c s="9" t="s">
        <v>204</v>
      </c>
      <c s="9"/>
      <c s="11"/>
      <c s="9"/>
      <c s="11"/>
    </row>
    <row r="357" spans="1:16" ht="12.75">
      <c r="A357" s="7">
        <v>109</v>
      </c>
      <c s="7" t="s">
        <v>46</v>
      </c>
      <c s="7" t="s">
        <v>638</v>
      </c>
      <c s="7" t="s">
        <v>58</v>
      </c>
      <c s="7" t="s">
        <v>639</v>
      </c>
      <c s="7" t="s">
        <v>207</v>
      </c>
      <c s="10">
        <v>628</v>
      </c>
      <c s="14"/>
      <c s="13">
        <f>ROUND((H357*G357),2)</f>
      </c>
      <c r="O357">
        <f>rekapitulace!H8</f>
      </c>
      <c>
        <f>O357/100*I357</f>
      </c>
    </row>
    <row r="358" spans="5:5" ht="242.25">
      <c r="E358" s="15" t="s">
        <v>640</v>
      </c>
    </row>
    <row r="359" spans="5:5" ht="409.5">
      <c r="E359" s="15" t="s">
        <v>641</v>
      </c>
    </row>
    <row r="360" spans="1:16" ht="12.75">
      <c r="A360" s="7">
        <v>110</v>
      </c>
      <c s="7" t="s">
        <v>46</v>
      </c>
      <c s="7" t="s">
        <v>642</v>
      </c>
      <c s="7" t="s">
        <v>58</v>
      </c>
      <c s="7" t="s">
        <v>643</v>
      </c>
      <c s="7" t="s">
        <v>207</v>
      </c>
      <c s="10">
        <v>32</v>
      </c>
      <c s="14"/>
      <c s="13">
        <f>ROUND((H360*G360),2)</f>
      </c>
      <c r="O360">
        <f>rekapitulace!H8</f>
      </c>
      <c>
        <f>O360/100*I360</f>
      </c>
    </row>
    <row r="361" spans="5:5" ht="25.5">
      <c r="E361" s="15" t="s">
        <v>644</v>
      </c>
    </row>
    <row r="362" spans="5:5" ht="369.75">
      <c r="E362" s="15" t="s">
        <v>645</v>
      </c>
    </row>
    <row r="363" spans="1:16" ht="12.75">
      <c r="A363" s="7">
        <v>111</v>
      </c>
      <c s="7" t="s">
        <v>46</v>
      </c>
      <c s="7" t="s">
        <v>646</v>
      </c>
      <c s="7" t="s">
        <v>58</v>
      </c>
      <c s="7" t="s">
        <v>647</v>
      </c>
      <c s="7" t="s">
        <v>73</v>
      </c>
      <c s="10">
        <v>124</v>
      </c>
      <c s="14"/>
      <c s="13">
        <f>ROUND((H363*G363),2)</f>
      </c>
      <c r="O363">
        <f>rekapitulace!H8</f>
      </c>
      <c>
        <f>O363/100*I363</f>
      </c>
    </row>
    <row r="364" spans="5:5" ht="127.5">
      <c r="E364" s="15" t="s">
        <v>648</v>
      </c>
    </row>
    <row r="365" spans="5:5" ht="255">
      <c r="E365" s="15" t="s">
        <v>649</v>
      </c>
    </row>
    <row r="366" spans="1:16" ht="12.75">
      <c r="A366" s="7">
        <v>112</v>
      </c>
      <c s="7" t="s">
        <v>46</v>
      </c>
      <c s="7" t="s">
        <v>650</v>
      </c>
      <c s="7" t="s">
        <v>58</v>
      </c>
      <c s="7" t="s">
        <v>651</v>
      </c>
      <c s="7" t="s">
        <v>73</v>
      </c>
      <c s="10">
        <v>61</v>
      </c>
      <c s="14"/>
      <c s="13">
        <f>ROUND((H366*G366),2)</f>
      </c>
      <c r="O366">
        <f>rekapitulace!H8</f>
      </c>
      <c>
        <f>O366/100*I366</f>
      </c>
    </row>
    <row r="367" spans="5:5" ht="25.5">
      <c r="E367" s="15" t="s">
        <v>652</v>
      </c>
    </row>
    <row r="368" spans="5:5" ht="255">
      <c r="E368" s="15" t="s">
        <v>649</v>
      </c>
    </row>
    <row r="369" spans="1:16" ht="12.75">
      <c r="A369" s="7">
        <v>113</v>
      </c>
      <c s="7" t="s">
        <v>46</v>
      </c>
      <c s="7" t="s">
        <v>653</v>
      </c>
      <c s="7" t="s">
        <v>58</v>
      </c>
      <c s="7" t="s">
        <v>654</v>
      </c>
      <c s="7" t="s">
        <v>73</v>
      </c>
      <c s="10">
        <v>4</v>
      </c>
      <c s="14"/>
      <c s="13">
        <f>ROUND((H369*G369),2)</f>
      </c>
      <c r="O369">
        <f>rekapitulace!H8</f>
      </c>
      <c>
        <f>O369/100*I369</f>
      </c>
    </row>
    <row r="370" spans="5:5" ht="51">
      <c r="E370" s="15" t="s">
        <v>655</v>
      </c>
    </row>
    <row r="371" spans="5:5" ht="140.25">
      <c r="E371" s="15" t="s">
        <v>656</v>
      </c>
    </row>
    <row r="372" spans="1:16" ht="12.75">
      <c r="A372" s="7">
        <v>114</v>
      </c>
      <c s="7" t="s">
        <v>46</v>
      </c>
      <c s="7" t="s">
        <v>657</v>
      </c>
      <c s="7" t="s">
        <v>58</v>
      </c>
      <c s="7" t="s">
        <v>658</v>
      </c>
      <c s="7" t="s">
        <v>73</v>
      </c>
      <c s="10">
        <v>1</v>
      </c>
      <c s="14"/>
      <c s="13">
        <f>ROUND((H372*G372),2)</f>
      </c>
      <c r="O372">
        <f>rekapitulace!H8</f>
      </c>
      <c>
        <f>O372/100*I372</f>
      </c>
    </row>
    <row r="373" spans="5:5" ht="25.5">
      <c r="E373" s="15" t="s">
        <v>50</v>
      </c>
    </row>
    <row r="374" spans="5:5" ht="165.75">
      <c r="E374" s="15" t="s">
        <v>659</v>
      </c>
    </row>
    <row r="375" spans="1:16" ht="12.75">
      <c r="A375" s="7">
        <v>115</v>
      </c>
      <c s="7" t="s">
        <v>46</v>
      </c>
      <c s="7" t="s">
        <v>660</v>
      </c>
      <c s="7" t="s">
        <v>58</v>
      </c>
      <c s="7" t="s">
        <v>661</v>
      </c>
      <c s="7" t="s">
        <v>73</v>
      </c>
      <c s="10">
        <v>4</v>
      </c>
      <c s="14"/>
      <c s="13">
        <f>ROUND((H375*G375),2)</f>
      </c>
      <c r="O375">
        <f>rekapitulace!H8</f>
      </c>
      <c>
        <f>O375/100*I375</f>
      </c>
    </row>
    <row r="376" spans="5:5" ht="114.75">
      <c r="E376" s="15" t="s">
        <v>662</v>
      </c>
    </row>
    <row r="377" spans="5:5" ht="165.75">
      <c r="E377" s="15" t="s">
        <v>663</v>
      </c>
    </row>
    <row r="378" spans="1:16" ht="12.75">
      <c r="A378" s="7">
        <v>116</v>
      </c>
      <c s="7" t="s">
        <v>46</v>
      </c>
      <c s="7" t="s">
        <v>664</v>
      </c>
      <c s="7" t="s">
        <v>58</v>
      </c>
      <c s="7" t="s">
        <v>665</v>
      </c>
      <c s="7" t="s">
        <v>73</v>
      </c>
      <c s="10">
        <v>2</v>
      </c>
      <c s="14"/>
      <c s="13">
        <f>ROUND((H378*G378),2)</f>
      </c>
      <c r="O378">
        <f>rekapitulace!H8</f>
      </c>
      <c>
        <f>O378/100*I378</f>
      </c>
    </row>
    <row r="379" spans="5:5" ht="51">
      <c r="E379" s="15" t="s">
        <v>666</v>
      </c>
    </row>
    <row r="380" spans="5:5" ht="165.75">
      <c r="E380" s="15" t="s">
        <v>663</v>
      </c>
    </row>
    <row r="381" spans="1:16" ht="12.75">
      <c r="A381" s="7">
        <v>117</v>
      </c>
      <c s="7" t="s">
        <v>46</v>
      </c>
      <c s="7" t="s">
        <v>667</v>
      </c>
      <c s="7" t="s">
        <v>58</v>
      </c>
      <c s="7" t="s">
        <v>668</v>
      </c>
      <c s="7" t="s">
        <v>130</v>
      </c>
      <c s="10">
        <v>3.04</v>
      </c>
      <c s="14"/>
      <c s="13">
        <f>ROUND((H381*G381),2)</f>
      </c>
      <c r="O381">
        <f>rekapitulace!H8</f>
      </c>
      <c>
        <f>O381/100*I381</f>
      </c>
    </row>
    <row r="382" spans="5:5" ht="38.25">
      <c r="E382" s="15" t="s">
        <v>669</v>
      </c>
    </row>
    <row r="383" spans="5:5" ht="242.25">
      <c r="E383" s="15" t="s">
        <v>670</v>
      </c>
    </row>
    <row r="384" spans="1:16" ht="12.75">
      <c r="A384" s="7">
        <v>118</v>
      </c>
      <c s="7" t="s">
        <v>46</v>
      </c>
      <c s="7" t="s">
        <v>671</v>
      </c>
      <c s="7" t="s">
        <v>58</v>
      </c>
      <c s="7" t="s">
        <v>672</v>
      </c>
      <c s="7" t="s">
        <v>207</v>
      </c>
      <c s="10">
        <v>142</v>
      </c>
      <c s="14"/>
      <c s="13">
        <f>ROUND((H384*G384),2)</f>
      </c>
      <c r="O384">
        <f>rekapitulace!H8</f>
      </c>
      <c>
        <f>O384/100*I384</f>
      </c>
    </row>
    <row r="385" spans="5:5" ht="25.5">
      <c r="E385" s="15" t="s">
        <v>673</v>
      </c>
    </row>
    <row r="386" spans="5:5" ht="255">
      <c r="E386" s="15" t="s">
        <v>674</v>
      </c>
    </row>
    <row r="387" spans="1:16" ht="12.75">
      <c r="A387" s="7">
        <v>119</v>
      </c>
      <c s="7" t="s">
        <v>46</v>
      </c>
      <c s="7" t="s">
        <v>675</v>
      </c>
      <c s="7" t="s">
        <v>58</v>
      </c>
      <c s="7" t="s">
        <v>676</v>
      </c>
      <c s="7" t="s">
        <v>207</v>
      </c>
      <c s="10">
        <v>1303</v>
      </c>
      <c s="14"/>
      <c s="13">
        <f>ROUND((H387*G387),2)</f>
      </c>
      <c r="O387">
        <f>rekapitulace!H8</f>
      </c>
      <c>
        <f>O387/100*I387</f>
      </c>
    </row>
    <row r="388" spans="5:5" ht="38.25">
      <c r="E388" s="15" t="s">
        <v>677</v>
      </c>
    </row>
    <row r="389" spans="5:5" ht="255">
      <c r="E389" s="15" t="s">
        <v>674</v>
      </c>
    </row>
    <row r="390" spans="1:16" ht="12.75">
      <c r="A390" s="7">
        <v>120</v>
      </c>
      <c s="7" t="s">
        <v>46</v>
      </c>
      <c s="7" t="s">
        <v>675</v>
      </c>
      <c s="7" t="s">
        <v>25</v>
      </c>
      <c s="7" t="s">
        <v>678</v>
      </c>
      <c s="7" t="s">
        <v>207</v>
      </c>
      <c s="10">
        <v>115</v>
      </c>
      <c s="14"/>
      <c s="13">
        <f>ROUND((H390*G390),2)</f>
      </c>
      <c r="O390">
        <f>rekapitulace!H8</f>
      </c>
      <c>
        <f>O390/100*I390</f>
      </c>
    </row>
    <row r="391" spans="5:5" ht="25.5">
      <c r="E391" s="15" t="s">
        <v>679</v>
      </c>
    </row>
    <row r="392" spans="5:5" ht="255">
      <c r="E392" s="15" t="s">
        <v>674</v>
      </c>
    </row>
    <row r="393" spans="1:16" ht="12.75">
      <c r="A393" s="7">
        <v>121</v>
      </c>
      <c s="7" t="s">
        <v>46</v>
      </c>
      <c s="7" t="s">
        <v>680</v>
      </c>
      <c s="7" t="s">
        <v>58</v>
      </c>
      <c s="7" t="s">
        <v>681</v>
      </c>
      <c s="7" t="s">
        <v>207</v>
      </c>
      <c s="10">
        <v>244</v>
      </c>
      <c s="14"/>
      <c s="13">
        <f>ROUND((H393*G393),2)</f>
      </c>
      <c r="O393">
        <f>rekapitulace!H8</f>
      </c>
      <c>
        <f>O393/100*I393</f>
      </c>
    </row>
    <row r="394" spans="5:5" ht="127.5">
      <c r="E394" s="15" t="s">
        <v>682</v>
      </c>
    </row>
    <row r="395" spans="5:5" ht="255">
      <c r="E395" s="15" t="s">
        <v>674</v>
      </c>
    </row>
    <row r="396" spans="1:16" ht="12.75">
      <c r="A396" s="7">
        <v>122</v>
      </c>
      <c s="7" t="s">
        <v>46</v>
      </c>
      <c s="7" t="s">
        <v>683</v>
      </c>
      <c s="7" t="s">
        <v>58</v>
      </c>
      <c s="7" t="s">
        <v>684</v>
      </c>
      <c s="7" t="s">
        <v>207</v>
      </c>
      <c s="10">
        <v>211.6</v>
      </c>
      <c s="14"/>
      <c s="13">
        <f>ROUND((H396*G396),2)</f>
      </c>
      <c r="O396">
        <f>rekapitulace!H8</f>
      </c>
      <c>
        <f>O396/100*I396</f>
      </c>
    </row>
    <row r="397" spans="5:5" ht="140.25">
      <c r="E397" s="15" t="s">
        <v>685</v>
      </c>
    </row>
    <row r="398" spans="5:5" ht="255">
      <c r="E398" s="15" t="s">
        <v>686</v>
      </c>
    </row>
    <row r="399" spans="1:16" ht="12.75">
      <c r="A399" s="7">
        <v>123</v>
      </c>
      <c s="7" t="s">
        <v>46</v>
      </c>
      <c s="7" t="s">
        <v>687</v>
      </c>
      <c s="7" t="s">
        <v>58</v>
      </c>
      <c s="7" t="s">
        <v>688</v>
      </c>
      <c s="7" t="s">
        <v>207</v>
      </c>
      <c s="10">
        <v>14.5</v>
      </c>
      <c s="14"/>
      <c s="13">
        <f>ROUND((H399*G399),2)</f>
      </c>
      <c r="O399">
        <f>rekapitulace!H8</f>
      </c>
      <c>
        <f>O399/100*I399</f>
      </c>
    </row>
    <row r="400" spans="5:5" ht="25.5">
      <c r="E400" s="15" t="s">
        <v>689</v>
      </c>
    </row>
    <row r="401" spans="5:5" ht="344.25">
      <c r="E401" s="15" t="s">
        <v>690</v>
      </c>
    </row>
    <row r="402" spans="1:16" ht="12.75">
      <c r="A402" s="7">
        <v>124</v>
      </c>
      <c s="7" t="s">
        <v>46</v>
      </c>
      <c s="7" t="s">
        <v>691</v>
      </c>
      <c s="7" t="s">
        <v>58</v>
      </c>
      <c s="7" t="s">
        <v>692</v>
      </c>
      <c s="7" t="s">
        <v>207</v>
      </c>
      <c s="10">
        <v>24</v>
      </c>
      <c s="14"/>
      <c s="13">
        <f>ROUND((H402*G402),2)</f>
      </c>
      <c r="O402">
        <f>rekapitulace!H8</f>
      </c>
      <c>
        <f>O402/100*I402</f>
      </c>
    </row>
    <row r="403" spans="5:5" ht="25.5">
      <c r="E403" s="15" t="s">
        <v>583</v>
      </c>
    </row>
    <row r="404" spans="5:5" ht="140.25">
      <c r="E404" s="15" t="s">
        <v>693</v>
      </c>
    </row>
    <row r="405" spans="1:16" ht="12.75">
      <c r="A405" s="7">
        <v>125</v>
      </c>
      <c s="7" t="s">
        <v>46</v>
      </c>
      <c s="7" t="s">
        <v>694</v>
      </c>
      <c s="7" t="s">
        <v>58</v>
      </c>
      <c s="7" t="s">
        <v>695</v>
      </c>
      <c s="7" t="s">
        <v>207</v>
      </c>
      <c s="10">
        <v>1600.5</v>
      </c>
      <c s="14"/>
      <c s="13">
        <f>ROUND((H405*G405),2)</f>
      </c>
      <c r="O405">
        <f>rekapitulace!H8</f>
      </c>
      <c>
        <f>O405/100*I405</f>
      </c>
    </row>
    <row r="406" spans="5:5" ht="293.25">
      <c r="E406" s="15" t="s">
        <v>696</v>
      </c>
    </row>
    <row r="407" spans="5:5" ht="242.25">
      <c r="E407" s="15" t="s">
        <v>697</v>
      </c>
    </row>
    <row r="408" spans="1:16" ht="12.75">
      <c r="A408" s="7">
        <v>126</v>
      </c>
      <c s="7" t="s">
        <v>46</v>
      </c>
      <c s="7" t="s">
        <v>698</v>
      </c>
      <c s="7" t="s">
        <v>58</v>
      </c>
      <c s="7" t="s">
        <v>699</v>
      </c>
      <c s="7" t="s">
        <v>207</v>
      </c>
      <c s="10">
        <v>1600.5</v>
      </c>
      <c s="14"/>
      <c s="13">
        <f>ROUND((H408*G408),2)</f>
      </c>
      <c r="O408">
        <f>rekapitulace!H8</f>
      </c>
      <c>
        <f>O408/100*I408</f>
      </c>
    </row>
    <row r="409" spans="5:5" ht="280.5">
      <c r="E409" s="15" t="s">
        <v>321</v>
      </c>
    </row>
    <row r="410" spans="5:5" ht="204">
      <c r="E410" s="15" t="s">
        <v>700</v>
      </c>
    </row>
    <row r="411" spans="1:16" ht="12.75">
      <c r="A411" s="7">
        <v>127</v>
      </c>
      <c s="7" t="s">
        <v>46</v>
      </c>
      <c s="7" t="s">
        <v>701</v>
      </c>
      <c s="7" t="s">
        <v>25</v>
      </c>
      <c s="7" t="s">
        <v>702</v>
      </c>
      <c s="7" t="s">
        <v>207</v>
      </c>
      <c s="10">
        <v>36.8</v>
      </c>
      <c s="14"/>
      <c s="13">
        <f>ROUND((H411*G411),2)</f>
      </c>
      <c r="O411">
        <f>rekapitulace!H8</f>
      </c>
      <c>
        <f>O411/100*I411</f>
      </c>
    </row>
    <row r="412" spans="5:5" ht="25.5">
      <c r="E412" s="15" t="s">
        <v>703</v>
      </c>
    </row>
    <row r="413" spans="5:5" ht="409.5">
      <c r="E413" s="15" t="s">
        <v>704</v>
      </c>
    </row>
    <row r="414" spans="1:16" ht="12.75">
      <c r="A414" s="7">
        <v>128</v>
      </c>
      <c s="7" t="s">
        <v>46</v>
      </c>
      <c s="7" t="s">
        <v>701</v>
      </c>
      <c s="7" t="s">
        <v>36</v>
      </c>
      <c s="7" t="s">
        <v>705</v>
      </c>
      <c s="7" t="s">
        <v>207</v>
      </c>
      <c s="10">
        <v>1152</v>
      </c>
      <c s="14"/>
      <c s="13">
        <f>ROUND((H414*G414),2)</f>
      </c>
      <c r="O414">
        <f>rekapitulace!H8</f>
      </c>
      <c>
        <f>O414/100*I414</f>
      </c>
    </row>
    <row r="415" spans="5:5" ht="38.25">
      <c r="E415" s="15" t="s">
        <v>706</v>
      </c>
    </row>
    <row r="416" spans="5:5" ht="409.5">
      <c r="E416" s="15" t="s">
        <v>704</v>
      </c>
    </row>
    <row r="417" spans="1:16" ht="12.75">
      <c r="A417" s="7">
        <v>129</v>
      </c>
      <c s="7" t="s">
        <v>46</v>
      </c>
      <c s="7" t="s">
        <v>707</v>
      </c>
      <c s="7" t="s">
        <v>58</v>
      </c>
      <c s="7" t="s">
        <v>708</v>
      </c>
      <c s="7" t="s">
        <v>207</v>
      </c>
      <c s="10">
        <v>34.5</v>
      </c>
      <c s="14"/>
      <c s="13">
        <f>ROUND((H417*G417),2)</f>
      </c>
      <c r="O417">
        <f>rekapitulace!H8</f>
      </c>
      <c>
        <f>O417/100*I417</f>
      </c>
    </row>
    <row r="418" spans="5:5" ht="25.5">
      <c r="E418" s="15" t="s">
        <v>709</v>
      </c>
    </row>
    <row r="419" spans="5:5" ht="344.25">
      <c r="E419" s="15" t="s">
        <v>710</v>
      </c>
    </row>
    <row r="420" spans="1:16" ht="12.75">
      <c r="A420" s="7">
        <v>130</v>
      </c>
      <c s="7" t="s">
        <v>46</v>
      </c>
      <c s="7" t="s">
        <v>711</v>
      </c>
      <c s="7" t="s">
        <v>58</v>
      </c>
      <c s="7" t="s">
        <v>712</v>
      </c>
      <c s="7" t="s">
        <v>130</v>
      </c>
      <c s="10">
        <v>0.4</v>
      </c>
      <c s="14"/>
      <c s="13">
        <f>ROUND((H420*G420),2)</f>
      </c>
      <c r="O420">
        <f>rekapitulace!H8</f>
      </c>
      <c>
        <f>O420/100*I420</f>
      </c>
    </row>
    <row r="421" spans="5:5" ht="63.75">
      <c r="E421" s="15" t="s">
        <v>713</v>
      </c>
    </row>
    <row r="422" spans="5:5" ht="409.5">
      <c r="E422" s="15" t="s">
        <v>714</v>
      </c>
    </row>
    <row r="423" spans="1:16" ht="12.75" customHeight="1">
      <c r="A423" s="16"/>
      <c s="16"/>
      <c s="16" t="s">
        <v>43</v>
      </c>
      <c s="16"/>
      <c s="16" t="s">
        <v>204</v>
      </c>
      <c s="16"/>
      <c s="16"/>
      <c s="16"/>
      <c s="16">
        <f>SUM(I357:I422)</f>
      </c>
      <c r="P423">
        <f>ROUND(SUM(P357:P422),2)</f>
      </c>
    </row>
    <row r="425" spans="1:16" ht="12.75" customHeight="1">
      <c r="A425" s="16"/>
      <c s="16"/>
      <c s="16"/>
      <c s="16"/>
      <c s="16" t="s">
        <v>105</v>
      </c>
      <c s="16"/>
      <c s="16"/>
      <c s="16"/>
      <c s="16">
        <f>+I21+I168+I192+I198+I231+I303+I354+I423</f>
      </c>
      <c r="P425">
        <f>+P21+P168+P192+P198+P231+P303+P354+P423</f>
      </c>
    </row>
    <row r="427" spans="1:9" ht="12.75" customHeight="1">
      <c r="A427" s="9" t="s">
        <v>106</v>
      </c>
      <c s="9"/>
      <c s="9"/>
      <c s="9"/>
      <c s="9"/>
      <c s="9"/>
      <c s="9"/>
      <c s="9"/>
      <c s="9"/>
    </row>
    <row r="428" spans="1:9" ht="12.75" customHeight="1">
      <c r="A428" s="9"/>
      <c s="9"/>
      <c s="9"/>
      <c s="9"/>
      <c s="9" t="s">
        <v>107</v>
      </c>
      <c s="9"/>
      <c s="9"/>
      <c s="9"/>
      <c s="9"/>
    </row>
    <row r="429" spans="1:16" ht="12.75" customHeight="1">
      <c r="A429" s="16"/>
      <c s="16"/>
      <c s="16"/>
      <c s="16"/>
      <c s="16" t="s">
        <v>108</v>
      </c>
      <c s="16"/>
      <c s="16"/>
      <c s="16"/>
      <c s="16">
        <v>0</v>
      </c>
      <c r="P429">
        <v>0</v>
      </c>
    </row>
    <row r="430" spans="1:9" ht="12.75" customHeight="1">
      <c r="A430" s="16"/>
      <c s="16"/>
      <c s="16"/>
      <c s="16"/>
      <c s="16" t="s">
        <v>109</v>
      </c>
      <c s="16"/>
      <c s="16"/>
      <c s="16"/>
      <c s="16"/>
    </row>
    <row r="431" spans="1:16" ht="12.75" customHeight="1">
      <c r="A431" s="16"/>
      <c s="16"/>
      <c s="16"/>
      <c s="16"/>
      <c s="16" t="s">
        <v>110</v>
      </c>
      <c s="16"/>
      <c s="16"/>
      <c s="16"/>
      <c s="16">
        <v>0</v>
      </c>
      <c r="P431">
        <v>0</v>
      </c>
    </row>
    <row r="432" spans="1:16" ht="12.75" customHeight="1">
      <c r="A432" s="16"/>
      <c s="16"/>
      <c s="16"/>
      <c s="16"/>
      <c s="16" t="s">
        <v>111</v>
      </c>
      <c s="16"/>
      <c s="16"/>
      <c s="16"/>
      <c s="16">
        <f>I429+I431</f>
      </c>
      <c r="P432">
        <f>P429+P431</f>
      </c>
    </row>
    <row r="434" spans="1:16" ht="12.75" customHeight="1">
      <c r="A434" s="16"/>
      <c s="16"/>
      <c s="16"/>
      <c s="16"/>
      <c s="16" t="s">
        <v>111</v>
      </c>
      <c s="16"/>
      <c s="16"/>
      <c s="16"/>
      <c s="16">
        <f>I425+I432</f>
      </c>
      <c r="P434">
        <f>P425+P432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2.xml><?xml version="1.0" encoding="utf-8"?>
<worksheet xmlns="http://schemas.openxmlformats.org/spreadsheetml/2006/main" xmlns:r="http://schemas.openxmlformats.org/officeDocument/2006/relationships">
  <sheetPr>
    <pageSetUpPr fitToPage="1"/>
  </sheetPr>
  <dimension ref="A1:P50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715</v>
      </c>
      <c s="5"/>
      <c s="5" t="s">
        <v>716</v>
      </c>
    </row>
    <row r="6" spans="1:5" ht="12.75" customHeight="1">
      <c r="A6" t="s">
        <v>17</v>
      </c>
      <c r="C6" s="5" t="s">
        <v>715</v>
      </c>
      <c s="5"/>
      <c s="5" t="s">
        <v>716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1282.126</v>
      </c>
      <c s="14"/>
      <c s="13">
        <f>ROUND((H12*G12),2)</f>
      </c>
      <c r="O12">
        <f>rekapitulace!H8</f>
      </c>
      <c>
        <f>O12/100*I12</f>
      </c>
    </row>
    <row r="13" spans="5:5" ht="76.5">
      <c r="E13" s="15" t="s">
        <v>718</v>
      </c>
    </row>
    <row r="14" spans="5:5" ht="153">
      <c r="E14" s="15" t="s">
        <v>169</v>
      </c>
    </row>
    <row r="15" spans="1:16" ht="12.75">
      <c r="A15" s="7">
        <v>2</v>
      </c>
      <c s="7" t="s">
        <v>46</v>
      </c>
      <c s="7" t="s">
        <v>165</v>
      </c>
      <c s="7" t="s">
        <v>36</v>
      </c>
      <c s="7" t="s">
        <v>719</v>
      </c>
      <c s="7" t="s">
        <v>167</v>
      </c>
      <c s="10">
        <v>405.306</v>
      </c>
      <c s="14"/>
      <c s="13">
        <f>ROUND((H15*G15),2)</f>
      </c>
      <c r="O15">
        <f>rekapitulace!H8</f>
      </c>
      <c>
        <f>O15/100*I15</f>
      </c>
    </row>
    <row r="16" spans="5:5" ht="63.75">
      <c r="E16" s="15" t="s">
        <v>720</v>
      </c>
    </row>
    <row r="17" spans="5:5" ht="153">
      <c r="E17" s="15" t="s">
        <v>169</v>
      </c>
    </row>
    <row r="18" spans="1:16" ht="12.75">
      <c r="A18" s="7">
        <v>3</v>
      </c>
      <c s="7" t="s">
        <v>46</v>
      </c>
      <c s="7" t="s">
        <v>165</v>
      </c>
      <c s="7" t="s">
        <v>37</v>
      </c>
      <c s="7" t="s">
        <v>721</v>
      </c>
      <c s="7" t="s">
        <v>167</v>
      </c>
      <c s="10">
        <v>9226.68</v>
      </c>
      <c s="14"/>
      <c s="13">
        <f>ROUND((H18*G18),2)</f>
      </c>
      <c r="O18">
        <f>rekapitulace!H8</f>
      </c>
      <c>
        <f>O18/100*I18</f>
      </c>
    </row>
    <row r="19" spans="5:5" ht="204">
      <c r="E19" s="15" t="s">
        <v>722</v>
      </c>
    </row>
    <row r="20" spans="5:5" ht="153">
      <c r="E20" s="15" t="s">
        <v>169</v>
      </c>
    </row>
    <row r="21" spans="1:16" ht="12.75">
      <c r="A21" s="7">
        <v>4</v>
      </c>
      <c s="7" t="s">
        <v>46</v>
      </c>
      <c s="7" t="s">
        <v>165</v>
      </c>
      <c s="7" t="s">
        <v>38</v>
      </c>
      <c s="7" t="s">
        <v>723</v>
      </c>
      <c s="7" t="s">
        <v>167</v>
      </c>
      <c s="10">
        <v>439.08</v>
      </c>
      <c s="14"/>
      <c s="13">
        <f>ROUND((H21*G21),2)</f>
      </c>
      <c r="O21">
        <f>rekapitulace!H8</f>
      </c>
      <c>
        <f>O21/100*I21</f>
      </c>
    </row>
    <row r="22" spans="5:5" ht="409.5">
      <c r="E22" s="15" t="s">
        <v>724</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315</v>
      </c>
      <c s="7" t="s">
        <v>58</v>
      </c>
      <c s="7" t="s">
        <v>725</v>
      </c>
      <c s="7" t="s">
        <v>130</v>
      </c>
      <c s="10">
        <v>1412.34</v>
      </c>
      <c s="14"/>
      <c s="13">
        <f>ROUND((H27*G27),2)</f>
      </c>
      <c r="O27">
        <f>rekapitulace!H8</f>
      </c>
      <c>
        <f>O27/100*I27</f>
      </c>
    </row>
    <row r="28" spans="5:5" ht="357">
      <c r="E28" s="15" t="s">
        <v>726</v>
      </c>
    </row>
    <row r="29" spans="5:5" ht="409.5">
      <c r="E29" s="15" t="s">
        <v>318</v>
      </c>
    </row>
    <row r="30" spans="1:16" ht="12.75">
      <c r="A30" s="7">
        <v>6</v>
      </c>
      <c s="7" t="s">
        <v>46</v>
      </c>
      <c s="7" t="s">
        <v>727</v>
      </c>
      <c s="7" t="s">
        <v>58</v>
      </c>
      <c s="7" t="s">
        <v>728</v>
      </c>
      <c s="7" t="s">
        <v>130</v>
      </c>
      <c s="10">
        <v>176.22</v>
      </c>
      <c s="14"/>
      <c s="13">
        <f>ROUND((H30*G30),2)</f>
      </c>
      <c r="O30">
        <f>rekapitulace!H8</f>
      </c>
      <c>
        <f>O30/100*I30</f>
      </c>
    </row>
    <row r="31" spans="5:5" ht="89.25">
      <c r="E31" s="15" t="s">
        <v>729</v>
      </c>
    </row>
    <row r="32" spans="5:5" ht="409.5">
      <c r="E32" s="15" t="s">
        <v>318</v>
      </c>
    </row>
    <row r="33" spans="1:16" ht="12.75">
      <c r="A33" s="7">
        <v>7</v>
      </c>
      <c s="7" t="s">
        <v>46</v>
      </c>
      <c s="7" t="s">
        <v>730</v>
      </c>
      <c s="7" t="s">
        <v>58</v>
      </c>
      <c s="7" t="s">
        <v>731</v>
      </c>
      <c s="7" t="s">
        <v>130</v>
      </c>
      <c s="10">
        <v>534.219</v>
      </c>
      <c s="14"/>
      <c s="13">
        <f>ROUND((H33*G33),2)</f>
      </c>
      <c r="O33">
        <f>rekapitulace!H8</f>
      </c>
      <c>
        <f>O33/100*I33</f>
      </c>
    </row>
    <row r="34" spans="5:5" ht="357">
      <c r="E34" s="15" t="s">
        <v>732</v>
      </c>
    </row>
    <row r="35" spans="5:5" ht="409.5">
      <c r="E35" s="15" t="s">
        <v>318</v>
      </c>
    </row>
    <row r="36" spans="1:16" ht="12.75">
      <c r="A36" s="7">
        <v>8</v>
      </c>
      <c s="7" t="s">
        <v>46</v>
      </c>
      <c s="7" t="s">
        <v>319</v>
      </c>
      <c s="7" t="s">
        <v>58</v>
      </c>
      <c s="7" t="s">
        <v>733</v>
      </c>
      <c s="7" t="s">
        <v>207</v>
      </c>
      <c s="10">
        <v>1491</v>
      </c>
      <c s="14"/>
      <c s="13">
        <f>ROUND((H36*G36),2)</f>
      </c>
      <c r="O36">
        <f>rekapitulace!H8</f>
      </c>
      <c>
        <f>O36/100*I36</f>
      </c>
    </row>
    <row r="37" spans="5:5" ht="38.25">
      <c r="E37" s="15" t="s">
        <v>734</v>
      </c>
    </row>
    <row r="38" spans="5:5" ht="165.75">
      <c r="E38" s="15" t="s">
        <v>322</v>
      </c>
    </row>
    <row r="39" spans="1:16" ht="12.75">
      <c r="A39" s="7">
        <v>9</v>
      </c>
      <c s="7" t="s">
        <v>46</v>
      </c>
      <c s="7" t="s">
        <v>735</v>
      </c>
      <c s="7" t="s">
        <v>58</v>
      </c>
      <c s="7" t="s">
        <v>736</v>
      </c>
      <c s="7" t="s">
        <v>130</v>
      </c>
      <c s="10">
        <v>38.508</v>
      </c>
      <c s="14"/>
      <c s="13">
        <f>ROUND((H39*G39),2)</f>
      </c>
      <c r="O39">
        <f>rekapitulace!H8</f>
      </c>
      <c>
        <f>O39/100*I39</f>
      </c>
    </row>
    <row r="40" spans="5:5" ht="242.25">
      <c r="E40" s="15" t="s">
        <v>737</v>
      </c>
    </row>
    <row r="41" spans="5:5" ht="409.5">
      <c r="E41" s="15" t="s">
        <v>738</v>
      </c>
    </row>
    <row r="42" spans="1:16" ht="12.75">
      <c r="A42" s="7">
        <v>10</v>
      </c>
      <c s="7" t="s">
        <v>46</v>
      </c>
      <c s="7" t="s">
        <v>739</v>
      </c>
      <c s="7" t="s">
        <v>58</v>
      </c>
      <c s="7" t="s">
        <v>740</v>
      </c>
      <c s="7" t="s">
        <v>741</v>
      </c>
      <c s="10">
        <v>1488</v>
      </c>
      <c s="14"/>
      <c s="13">
        <f>ROUND((H42*G42),2)</f>
      </c>
      <c r="O42">
        <f>rekapitulace!H8</f>
      </c>
      <c>
        <f>O42/100*I42</f>
      </c>
    </row>
    <row r="43" spans="5:5" ht="38.25">
      <c r="E43" s="15" t="s">
        <v>742</v>
      </c>
    </row>
    <row r="44" spans="5:5" ht="280.5">
      <c r="E44" s="15" t="s">
        <v>743</v>
      </c>
    </row>
    <row r="45" spans="1:16" ht="12.75">
      <c r="A45" s="7">
        <v>11</v>
      </c>
      <c s="7" t="s">
        <v>46</v>
      </c>
      <c s="7" t="s">
        <v>323</v>
      </c>
      <c s="7" t="s">
        <v>25</v>
      </c>
      <c s="7" t="s">
        <v>324</v>
      </c>
      <c s="7" t="s">
        <v>130</v>
      </c>
      <c s="10">
        <v>10584</v>
      </c>
      <c s="14"/>
      <c s="13">
        <f>ROUND((H45*G45),2)</f>
      </c>
      <c r="O45">
        <f>rekapitulace!H8</f>
      </c>
      <c>
        <f>O45/100*I45</f>
      </c>
    </row>
    <row r="46" spans="5:5" ht="153">
      <c r="E46" s="15" t="s">
        <v>744</v>
      </c>
    </row>
    <row r="47" spans="5:5" ht="409.5">
      <c r="E47" s="15" t="s">
        <v>326</v>
      </c>
    </row>
    <row r="48" spans="1:16" ht="12.75">
      <c r="A48" s="7">
        <v>12</v>
      </c>
      <c s="7" t="s">
        <v>46</v>
      </c>
      <c s="7" t="s">
        <v>323</v>
      </c>
      <c s="7" t="s">
        <v>36</v>
      </c>
      <c s="7" t="s">
        <v>327</v>
      </c>
      <c s="7" t="s">
        <v>130</v>
      </c>
      <c s="10">
        <v>1505</v>
      </c>
      <c s="14"/>
      <c s="13">
        <f>ROUND((H48*G48),2)</f>
      </c>
      <c r="O48">
        <f>rekapitulace!H8</f>
      </c>
      <c>
        <f>O48/100*I48</f>
      </c>
    </row>
    <row r="49" spans="5:5" ht="51">
      <c r="E49" s="15" t="s">
        <v>745</v>
      </c>
    </row>
    <row r="50" spans="5:5" ht="409.5">
      <c r="E50" s="15" t="s">
        <v>326</v>
      </c>
    </row>
    <row r="51" spans="1:16" ht="12.75">
      <c r="A51" s="7">
        <v>13</v>
      </c>
      <c s="7" t="s">
        <v>46</v>
      </c>
      <c s="7" t="s">
        <v>329</v>
      </c>
      <c s="7" t="s">
        <v>25</v>
      </c>
      <c s="7" t="s">
        <v>746</v>
      </c>
      <c s="7" t="s">
        <v>130</v>
      </c>
      <c s="10">
        <v>202.388</v>
      </c>
      <c s="14"/>
      <c s="13">
        <f>ROUND((H51*G51),2)</f>
      </c>
      <c r="O51">
        <f>rekapitulace!H8</f>
      </c>
      <c>
        <f>O51/100*I51</f>
      </c>
    </row>
    <row r="52" spans="5:5" ht="242.25">
      <c r="E52" s="15" t="s">
        <v>747</v>
      </c>
    </row>
    <row r="53" spans="5:5" ht="409.5">
      <c r="E53" s="15" t="s">
        <v>332</v>
      </c>
    </row>
    <row r="54" spans="1:16" ht="12.75">
      <c r="A54" s="7">
        <v>14</v>
      </c>
      <c s="7" t="s">
        <v>46</v>
      </c>
      <c s="7" t="s">
        <v>329</v>
      </c>
      <c s="7" t="s">
        <v>36</v>
      </c>
      <c s="7" t="s">
        <v>333</v>
      </c>
      <c s="7" t="s">
        <v>130</v>
      </c>
      <c s="10">
        <v>438.4</v>
      </c>
      <c s="14"/>
      <c s="13">
        <f>ROUND((H54*G54),2)</f>
      </c>
      <c r="O54">
        <f>rekapitulace!H8</f>
      </c>
      <c>
        <f>O54/100*I54</f>
      </c>
    </row>
    <row r="55" spans="5:5" ht="306">
      <c r="E55" s="15" t="s">
        <v>748</v>
      </c>
    </row>
    <row r="56" spans="5:5" ht="409.5">
      <c r="E56" s="15" t="s">
        <v>332</v>
      </c>
    </row>
    <row r="57" spans="1:16" ht="12.75">
      <c r="A57" s="7">
        <v>15</v>
      </c>
      <c s="7" t="s">
        <v>46</v>
      </c>
      <c s="7" t="s">
        <v>335</v>
      </c>
      <c s="7" t="s">
        <v>25</v>
      </c>
      <c s="7" t="s">
        <v>336</v>
      </c>
      <c s="7" t="s">
        <v>130</v>
      </c>
      <c s="10">
        <v>4</v>
      </c>
      <c s="14"/>
      <c s="13">
        <f>ROUND((H57*G57),2)</f>
      </c>
      <c r="O57">
        <f>rekapitulace!H8</f>
      </c>
      <c>
        <f>O57/100*I57</f>
      </c>
    </row>
    <row r="58" spans="5:5" ht="25.5">
      <c r="E58" s="15" t="s">
        <v>212</v>
      </c>
    </row>
    <row r="59" spans="5:5" ht="409.5">
      <c r="E59" s="15" t="s">
        <v>332</v>
      </c>
    </row>
    <row r="60" spans="1:16" ht="12.75">
      <c r="A60" s="7">
        <v>16</v>
      </c>
      <c s="7" t="s">
        <v>46</v>
      </c>
      <c s="7" t="s">
        <v>142</v>
      </c>
      <c s="7" t="s">
        <v>25</v>
      </c>
      <c s="7" t="s">
        <v>340</v>
      </c>
      <c s="7" t="s">
        <v>130</v>
      </c>
      <c s="10">
        <v>28203.21</v>
      </c>
      <c s="14"/>
      <c s="13">
        <f>ROUND((H60*G60),2)</f>
      </c>
      <c r="O60">
        <f>rekapitulace!H8</f>
      </c>
      <c>
        <f>O60/100*I60</f>
      </c>
    </row>
    <row r="61" spans="5:5" ht="178.5">
      <c r="E61" s="15" t="s">
        <v>749</v>
      </c>
    </row>
    <row r="62" spans="5:5" ht="409.5">
      <c r="E62" s="15" t="s">
        <v>342</v>
      </c>
    </row>
    <row r="63" spans="1:16" ht="12.75">
      <c r="A63" s="7">
        <v>17</v>
      </c>
      <c s="7" t="s">
        <v>46</v>
      </c>
      <c s="7" t="s">
        <v>142</v>
      </c>
      <c s="7" t="s">
        <v>36</v>
      </c>
      <c s="7" t="s">
        <v>343</v>
      </c>
      <c s="7" t="s">
        <v>130</v>
      </c>
      <c s="10">
        <v>6296.4</v>
      </c>
      <c s="14"/>
      <c s="13">
        <f>ROUND((H63*G63),2)</f>
      </c>
      <c r="O63">
        <f>rekapitulace!H8</f>
      </c>
      <c>
        <f>O63/100*I63</f>
      </c>
    </row>
    <row r="64" spans="5:5" ht="63.75">
      <c r="E64" s="15" t="s">
        <v>750</v>
      </c>
    </row>
    <row r="65" spans="5:5" ht="409.5">
      <c r="E65" s="15" t="s">
        <v>342</v>
      </c>
    </row>
    <row r="66" spans="1:16" ht="12.75">
      <c r="A66" s="7">
        <v>18</v>
      </c>
      <c s="7" t="s">
        <v>46</v>
      </c>
      <c s="7" t="s">
        <v>142</v>
      </c>
      <c s="7" t="s">
        <v>37</v>
      </c>
      <c s="7" t="s">
        <v>345</v>
      </c>
      <c s="7" t="s">
        <v>130</v>
      </c>
      <c s="10">
        <v>340.021</v>
      </c>
      <c s="14"/>
      <c s="13">
        <f>ROUND((H66*G66),2)</f>
      </c>
      <c r="O66">
        <f>rekapitulace!H8</f>
      </c>
      <c>
        <f>O66/100*I66</f>
      </c>
    </row>
    <row r="67" spans="5:5" ht="216.75">
      <c r="E67" s="15" t="s">
        <v>751</v>
      </c>
    </row>
    <row r="68" spans="5:5" ht="409.5">
      <c r="E68" s="15" t="s">
        <v>342</v>
      </c>
    </row>
    <row r="69" spans="1:16" ht="12.75">
      <c r="A69" s="7">
        <v>19</v>
      </c>
      <c s="7" t="s">
        <v>46</v>
      </c>
      <c s="7" t="s">
        <v>142</v>
      </c>
      <c s="7" t="s">
        <v>38</v>
      </c>
      <c s="7" t="s">
        <v>752</v>
      </c>
      <c s="7" t="s">
        <v>130</v>
      </c>
      <c s="10">
        <v>1503.09</v>
      </c>
      <c s="14"/>
      <c s="13">
        <f>ROUND((H69*G69),2)</f>
      </c>
      <c r="O69">
        <f>rekapitulace!H8</f>
      </c>
      <c>
        <f>O69/100*I69</f>
      </c>
    </row>
    <row r="70" spans="5:5" ht="63.75">
      <c r="E70" s="15" t="s">
        <v>753</v>
      </c>
    </row>
    <row r="71" spans="5:5" ht="409.5">
      <c r="E71" s="15" t="s">
        <v>342</v>
      </c>
    </row>
    <row r="72" spans="1:16" ht="12.75">
      <c r="A72" s="7">
        <v>20</v>
      </c>
      <c s="7" t="s">
        <v>46</v>
      </c>
      <c s="7" t="s">
        <v>254</v>
      </c>
      <c s="7" t="s">
        <v>25</v>
      </c>
      <c s="7" t="s">
        <v>351</v>
      </c>
      <c s="7" t="s">
        <v>130</v>
      </c>
      <c s="10">
        <v>508.367</v>
      </c>
      <c s="14"/>
      <c s="13">
        <f>ROUND((H72*G72),2)</f>
      </c>
      <c r="O72">
        <f>rekapitulace!H8</f>
      </c>
      <c>
        <f>O72/100*I72</f>
      </c>
    </row>
    <row r="73" spans="5:5" ht="395.25">
      <c r="E73" s="15" t="s">
        <v>754</v>
      </c>
    </row>
    <row r="74" spans="5:5" ht="102">
      <c r="E74" s="15" t="s">
        <v>257</v>
      </c>
    </row>
    <row r="75" spans="1:16" ht="12.75">
      <c r="A75" s="7">
        <v>21</v>
      </c>
      <c s="7" t="s">
        <v>46</v>
      </c>
      <c s="7" t="s">
        <v>254</v>
      </c>
      <c s="7" t="s">
        <v>36</v>
      </c>
      <c s="7" t="s">
        <v>353</v>
      </c>
      <c s="7" t="s">
        <v>130</v>
      </c>
      <c s="10">
        <v>438.4</v>
      </c>
      <c s="14"/>
      <c s="13">
        <f>ROUND((H75*G75),2)</f>
      </c>
      <c r="O75">
        <f>rekapitulace!H8</f>
      </c>
      <c>
        <f>O75/100*I75</f>
      </c>
    </row>
    <row r="76" spans="5:5" ht="51">
      <c r="E76" s="15" t="s">
        <v>755</v>
      </c>
    </row>
    <row r="77" spans="5:5" ht="102">
      <c r="E77" s="15" t="s">
        <v>257</v>
      </c>
    </row>
    <row r="78" spans="1:16" ht="12.75">
      <c r="A78" s="7">
        <v>22</v>
      </c>
      <c s="7" t="s">
        <v>46</v>
      </c>
      <c s="7" t="s">
        <v>258</v>
      </c>
      <c s="7" t="s">
        <v>25</v>
      </c>
      <c s="7" t="s">
        <v>355</v>
      </c>
      <c s="7" t="s">
        <v>130</v>
      </c>
      <c s="10">
        <v>4</v>
      </c>
      <c s="14"/>
      <c s="13">
        <f>ROUND((H78*G78),2)</f>
      </c>
      <c r="O78">
        <f>rekapitulace!H8</f>
      </c>
      <c>
        <f>O78/100*I78</f>
      </c>
    </row>
    <row r="79" spans="5:5" ht="25.5">
      <c r="E79" s="15" t="s">
        <v>212</v>
      </c>
    </row>
    <row r="80" spans="5:5" ht="102">
      <c r="E80" s="15" t="s">
        <v>257</v>
      </c>
    </row>
    <row r="81" spans="1:16" ht="12.75">
      <c r="A81" s="7">
        <v>23</v>
      </c>
      <c s="7" t="s">
        <v>46</v>
      </c>
      <c s="7" t="s">
        <v>367</v>
      </c>
      <c s="7" t="s">
        <v>25</v>
      </c>
      <c s="7" t="s">
        <v>756</v>
      </c>
      <c s="7" t="s">
        <v>130</v>
      </c>
      <c s="10">
        <v>23.55</v>
      </c>
      <c s="14"/>
      <c s="13">
        <f>ROUND((H81*G81),2)</f>
      </c>
      <c r="O81">
        <f>rekapitulace!H8</f>
      </c>
      <c>
        <f>O81/100*I81</f>
      </c>
    </row>
    <row r="82" spans="5:5" ht="204">
      <c r="E82" s="15" t="s">
        <v>757</v>
      </c>
    </row>
    <row r="83" spans="5:5" ht="409.5">
      <c r="E83" s="15" t="s">
        <v>370</v>
      </c>
    </row>
    <row r="84" spans="1:16" ht="12.75">
      <c r="A84" s="7">
        <v>24</v>
      </c>
      <c s="7" t="s">
        <v>46</v>
      </c>
      <c s="7" t="s">
        <v>367</v>
      </c>
      <c s="7" t="s">
        <v>36</v>
      </c>
      <c s="7" t="s">
        <v>758</v>
      </c>
      <c s="7" t="s">
        <v>130</v>
      </c>
      <c s="10">
        <v>1.5</v>
      </c>
      <c s="14"/>
      <c s="13">
        <f>ROUND((H84*G84),2)</f>
      </c>
      <c r="O84">
        <f>rekapitulace!H8</f>
      </c>
      <c>
        <f>O84/100*I84</f>
      </c>
    </row>
    <row r="85" spans="5:5" ht="191.25">
      <c r="E85" s="15" t="s">
        <v>759</v>
      </c>
    </row>
    <row r="86" spans="5:5" ht="409.5">
      <c r="E86" s="15" t="s">
        <v>370</v>
      </c>
    </row>
    <row r="87" spans="1:16" ht="12.75">
      <c r="A87" s="7">
        <v>25</v>
      </c>
      <c s="7" t="s">
        <v>46</v>
      </c>
      <c s="7" t="s">
        <v>367</v>
      </c>
      <c s="7" t="s">
        <v>37</v>
      </c>
      <c s="7" t="s">
        <v>760</v>
      </c>
      <c s="7" t="s">
        <v>130</v>
      </c>
      <c s="10">
        <v>42.6</v>
      </c>
      <c s="14"/>
      <c s="13">
        <f>ROUND((H87*G87),2)</f>
      </c>
      <c r="O87">
        <f>rekapitulace!H8</f>
      </c>
      <c>
        <f>O87/100*I87</f>
      </c>
    </row>
    <row r="88" spans="5:5" ht="140.25">
      <c r="E88" s="15" t="s">
        <v>761</v>
      </c>
    </row>
    <row r="89" spans="5:5" ht="409.5">
      <c r="E89" s="15" t="s">
        <v>370</v>
      </c>
    </row>
    <row r="90" spans="1:16" ht="12.75">
      <c r="A90" s="7">
        <v>26</v>
      </c>
      <c s="7" t="s">
        <v>46</v>
      </c>
      <c s="7" t="s">
        <v>177</v>
      </c>
      <c s="7" t="s">
        <v>25</v>
      </c>
      <c s="7" t="s">
        <v>762</v>
      </c>
      <c s="7" t="s">
        <v>130</v>
      </c>
      <c s="10">
        <v>11.25</v>
      </c>
      <c s="14"/>
      <c s="13">
        <f>ROUND((H90*G90),2)</f>
      </c>
      <c r="O90">
        <f>rekapitulace!H8</f>
      </c>
      <c>
        <f>O90/100*I90</f>
      </c>
    </row>
    <row r="91" spans="5:5" ht="38.25">
      <c r="E91" s="15" t="s">
        <v>763</v>
      </c>
    </row>
    <row r="92" spans="5:5" ht="409.5">
      <c r="E92" s="15" t="s">
        <v>382</v>
      </c>
    </row>
    <row r="93" spans="1:16" ht="12.75">
      <c r="A93" s="7">
        <v>27</v>
      </c>
      <c s="7" t="s">
        <v>46</v>
      </c>
      <c s="7" t="s">
        <v>177</v>
      </c>
      <c s="7" t="s">
        <v>36</v>
      </c>
      <c s="7" t="s">
        <v>764</v>
      </c>
      <c s="7" t="s">
        <v>130</v>
      </c>
      <c s="10">
        <v>82.658</v>
      </c>
      <c s="14"/>
      <c s="13">
        <f>ROUND((H93*G93),2)</f>
      </c>
      <c r="O93">
        <f>rekapitulace!H8</f>
      </c>
      <c>
        <f>O93/100*I93</f>
      </c>
    </row>
    <row r="94" spans="5:5" ht="318.75">
      <c r="E94" s="15" t="s">
        <v>765</v>
      </c>
    </row>
    <row r="95" spans="5:5" ht="409.5">
      <c r="E95" s="15" t="s">
        <v>382</v>
      </c>
    </row>
    <row r="96" spans="1:16" ht="12.75">
      <c r="A96" s="7">
        <v>28</v>
      </c>
      <c s="7" t="s">
        <v>46</v>
      </c>
      <c s="7" t="s">
        <v>177</v>
      </c>
      <c s="7" t="s">
        <v>37</v>
      </c>
      <c s="7" t="s">
        <v>766</v>
      </c>
      <c s="7" t="s">
        <v>130</v>
      </c>
      <c s="10">
        <v>87.05</v>
      </c>
      <c s="14"/>
      <c s="13">
        <f>ROUND((H96*G96),2)</f>
      </c>
      <c r="O96">
        <f>rekapitulace!H8</f>
      </c>
      <c>
        <f>O96/100*I96</f>
      </c>
    </row>
    <row r="97" spans="5:5" ht="369.75">
      <c r="E97" s="15" t="s">
        <v>767</v>
      </c>
    </row>
    <row r="98" spans="5:5" ht="409.5">
      <c r="E98" s="15" t="s">
        <v>382</v>
      </c>
    </row>
    <row r="99" spans="1:16" ht="12.75">
      <c r="A99" s="7">
        <v>29</v>
      </c>
      <c s="7" t="s">
        <v>46</v>
      </c>
      <c s="7" t="s">
        <v>177</v>
      </c>
      <c s="7" t="s">
        <v>38</v>
      </c>
      <c s="7" t="s">
        <v>768</v>
      </c>
      <c s="7" t="s">
        <v>130</v>
      </c>
      <c s="10">
        <v>55.519</v>
      </c>
      <c s="14"/>
      <c s="13">
        <f>ROUND((H99*G99),2)</f>
      </c>
      <c r="O99">
        <f>rekapitulace!H8</f>
      </c>
      <c>
        <f>O99/100*I99</f>
      </c>
    </row>
    <row r="100" spans="5:5" ht="76.5">
      <c r="E100" s="15" t="s">
        <v>769</v>
      </c>
    </row>
    <row r="101" spans="5:5" ht="409.5">
      <c r="E101" s="15" t="s">
        <v>382</v>
      </c>
    </row>
    <row r="102" spans="1:16" ht="12.75">
      <c r="A102" s="7">
        <v>30</v>
      </c>
      <c s="7" t="s">
        <v>46</v>
      </c>
      <c s="7" t="s">
        <v>177</v>
      </c>
      <c s="7" t="s">
        <v>39</v>
      </c>
      <c s="7" t="s">
        <v>383</v>
      </c>
      <c s="7" t="s">
        <v>130</v>
      </c>
      <c s="10">
        <v>12</v>
      </c>
      <c s="14"/>
      <c s="13">
        <f>ROUND((H102*G102),2)</f>
      </c>
      <c r="O102">
        <f>rekapitulace!H8</f>
      </c>
      <c>
        <f>O102/100*I102</f>
      </c>
    </row>
    <row r="103" spans="5:5" ht="25.5">
      <c r="E103" s="15" t="s">
        <v>770</v>
      </c>
    </row>
    <row r="104" spans="5:5" ht="409.5">
      <c r="E104" s="15" t="s">
        <v>382</v>
      </c>
    </row>
    <row r="105" spans="1:16" ht="12.75">
      <c r="A105" s="7">
        <v>31</v>
      </c>
      <c s="7" t="s">
        <v>46</v>
      </c>
      <c s="7" t="s">
        <v>177</v>
      </c>
      <c s="7" t="s">
        <v>40</v>
      </c>
      <c s="7" t="s">
        <v>771</v>
      </c>
      <c s="7" t="s">
        <v>130</v>
      </c>
      <c s="10">
        <v>1.575</v>
      </c>
      <c s="14"/>
      <c s="13">
        <f>ROUND((H105*G105),2)</f>
      </c>
      <c r="O105">
        <f>rekapitulace!H8</f>
      </c>
      <c>
        <f>O105/100*I105</f>
      </c>
    </row>
    <row r="106" spans="5:5" ht="51">
      <c r="E106" s="15" t="s">
        <v>772</v>
      </c>
    </row>
    <row r="107" spans="5:5" ht="409.5">
      <c r="E107" s="15" t="s">
        <v>382</v>
      </c>
    </row>
    <row r="108" spans="1:16" ht="12.75">
      <c r="A108" s="7">
        <v>32</v>
      </c>
      <c s="7" t="s">
        <v>46</v>
      </c>
      <c s="7" t="s">
        <v>177</v>
      </c>
      <c s="7" t="s">
        <v>41</v>
      </c>
      <c s="7" t="s">
        <v>773</v>
      </c>
      <c s="7" t="s">
        <v>130</v>
      </c>
      <c s="10">
        <v>12.384</v>
      </c>
      <c s="14"/>
      <c s="13">
        <f>ROUND((H108*G108),2)</f>
      </c>
      <c r="O108">
        <f>rekapitulace!H8</f>
      </c>
      <c>
        <f>O108/100*I108</f>
      </c>
    </row>
    <row r="109" spans="5:5" ht="153">
      <c r="E109" s="15" t="s">
        <v>774</v>
      </c>
    </row>
    <row r="110" spans="5:5" ht="409.5">
      <c r="E110" s="15" t="s">
        <v>382</v>
      </c>
    </row>
    <row r="111" spans="1:16" ht="12.75">
      <c r="A111" s="7">
        <v>33</v>
      </c>
      <c s="7" t="s">
        <v>46</v>
      </c>
      <c s="7" t="s">
        <v>385</v>
      </c>
      <c s="7" t="s">
        <v>25</v>
      </c>
      <c s="7" t="s">
        <v>386</v>
      </c>
      <c s="7" t="s">
        <v>130</v>
      </c>
      <c s="10">
        <v>40.8</v>
      </c>
      <c s="14"/>
      <c s="13">
        <f>ROUND((H111*G111),2)</f>
      </c>
      <c r="O111">
        <f>rekapitulace!H8</f>
      </c>
      <c>
        <f>O111/100*I111</f>
      </c>
    </row>
    <row r="112" spans="5:5" ht="114.75">
      <c r="E112" s="15" t="s">
        <v>775</v>
      </c>
    </row>
    <row r="113" spans="5:5" ht="409.5">
      <c r="E113" s="15" t="s">
        <v>388</v>
      </c>
    </row>
    <row r="114" spans="1:16" ht="12.75">
      <c r="A114" s="7">
        <v>34</v>
      </c>
      <c s="7" t="s">
        <v>46</v>
      </c>
      <c s="7" t="s">
        <v>385</v>
      </c>
      <c s="7" t="s">
        <v>36</v>
      </c>
      <c s="7" t="s">
        <v>776</v>
      </c>
      <c s="7" t="s">
        <v>130</v>
      </c>
      <c s="10">
        <v>132</v>
      </c>
      <c s="14"/>
      <c s="13">
        <f>ROUND((H114*G114),2)</f>
      </c>
      <c r="O114">
        <f>rekapitulace!H8</f>
      </c>
      <c>
        <f>O114/100*I114</f>
      </c>
    </row>
    <row r="115" spans="5:5" ht="191.25">
      <c r="E115" s="15" t="s">
        <v>777</v>
      </c>
    </row>
    <row r="116" spans="5:5" ht="409.5">
      <c r="E116" s="15" t="s">
        <v>388</v>
      </c>
    </row>
    <row r="117" spans="1:16" ht="12.75">
      <c r="A117" s="7">
        <v>35</v>
      </c>
      <c s="7" t="s">
        <v>46</v>
      </c>
      <c s="7" t="s">
        <v>385</v>
      </c>
      <c s="7" t="s">
        <v>37</v>
      </c>
      <c s="7" t="s">
        <v>778</v>
      </c>
      <c s="7" t="s">
        <v>130</v>
      </c>
      <c s="10">
        <v>65.529</v>
      </c>
      <c s="14"/>
      <c s="13">
        <f>ROUND((H117*G117),2)</f>
      </c>
      <c r="O117">
        <f>rekapitulace!H8</f>
      </c>
      <c>
        <f>O117/100*I117</f>
      </c>
    </row>
    <row r="118" spans="5:5" ht="318.75">
      <c r="E118" s="15" t="s">
        <v>779</v>
      </c>
    </row>
    <row r="119" spans="5:5" ht="409.5">
      <c r="E119" s="15" t="s">
        <v>388</v>
      </c>
    </row>
    <row r="120" spans="1:16" ht="12.75">
      <c r="A120" s="7">
        <v>36</v>
      </c>
      <c s="7" t="s">
        <v>46</v>
      </c>
      <c s="7" t="s">
        <v>397</v>
      </c>
      <c s="7" t="s">
        <v>58</v>
      </c>
      <c s="7" t="s">
        <v>780</v>
      </c>
      <c s="7" t="s">
        <v>130</v>
      </c>
      <c s="10">
        <v>13641.703</v>
      </c>
      <c s="14"/>
      <c s="13">
        <f>ROUND((H120*G120),2)</f>
      </c>
      <c r="O120">
        <f>rekapitulace!H8</f>
      </c>
      <c>
        <f>O120/100*I120</f>
      </c>
    </row>
    <row r="121" spans="5:5" ht="409.5">
      <c r="E121" s="15" t="s">
        <v>781</v>
      </c>
    </row>
    <row r="122" spans="5:5" ht="409.5">
      <c r="E122" s="15" t="s">
        <v>400</v>
      </c>
    </row>
    <row r="123" spans="1:16" ht="12.75">
      <c r="A123" s="7">
        <v>37</v>
      </c>
      <c s="7" t="s">
        <v>46</v>
      </c>
      <c s="7" t="s">
        <v>401</v>
      </c>
      <c s="7" t="s">
        <v>58</v>
      </c>
      <c s="7" t="s">
        <v>402</v>
      </c>
      <c s="7" t="s">
        <v>130</v>
      </c>
      <c s="10">
        <v>19890.21</v>
      </c>
      <c s="14"/>
      <c s="13">
        <f>ROUND((H123*G123),2)</f>
      </c>
      <c r="O123">
        <f>rekapitulace!H8</f>
      </c>
      <c>
        <f>O123/100*I123</f>
      </c>
    </row>
    <row r="124" spans="5:5" ht="293.25">
      <c r="E124" s="15" t="s">
        <v>782</v>
      </c>
    </row>
    <row r="125" spans="5:5" ht="409.5">
      <c r="E125" s="15" t="s">
        <v>400</v>
      </c>
    </row>
    <row r="126" spans="1:16" ht="12.75">
      <c r="A126" s="7">
        <v>38</v>
      </c>
      <c s="7" t="s">
        <v>46</v>
      </c>
      <c s="7" t="s">
        <v>405</v>
      </c>
      <c s="7" t="s">
        <v>58</v>
      </c>
      <c s="7" t="s">
        <v>406</v>
      </c>
      <c s="7" t="s">
        <v>130</v>
      </c>
      <c s="10">
        <v>6296.4</v>
      </c>
      <c s="14"/>
      <c s="13">
        <f>ROUND((H126*G126),2)</f>
      </c>
      <c r="O126">
        <f>rekapitulace!H8</f>
      </c>
      <c>
        <f>O126/100*I126</f>
      </c>
    </row>
    <row r="127" spans="5:5" ht="344.25">
      <c r="E127" s="15" t="s">
        <v>783</v>
      </c>
    </row>
    <row r="128" spans="5:5" ht="409.5">
      <c r="E128" s="15" t="s">
        <v>400</v>
      </c>
    </row>
    <row r="129" spans="1:16" ht="12.75">
      <c r="A129" s="7">
        <v>39</v>
      </c>
      <c s="7" t="s">
        <v>46</v>
      </c>
      <c s="7" t="s">
        <v>411</v>
      </c>
      <c s="7" t="s">
        <v>58</v>
      </c>
      <c s="7" t="s">
        <v>412</v>
      </c>
      <c s="7" t="s">
        <v>130</v>
      </c>
      <c s="10">
        <v>389</v>
      </c>
      <c s="14"/>
      <c s="13">
        <f>ROUND((H129*G129),2)</f>
      </c>
      <c r="O129">
        <f>rekapitulace!H8</f>
      </c>
      <c>
        <f>O129/100*I129</f>
      </c>
    </row>
    <row r="130" spans="5:5" ht="25.5">
      <c r="E130" s="15" t="s">
        <v>784</v>
      </c>
    </row>
    <row r="131" spans="5:5" ht="409.5">
      <c r="E131" s="15" t="s">
        <v>414</v>
      </c>
    </row>
    <row r="132" spans="1:16" ht="12.75">
      <c r="A132" s="7">
        <v>40</v>
      </c>
      <c s="7" t="s">
        <v>46</v>
      </c>
      <c s="7" t="s">
        <v>183</v>
      </c>
      <c s="7" t="s">
        <v>25</v>
      </c>
      <c s="7" t="s">
        <v>785</v>
      </c>
      <c s="7" t="s">
        <v>130</v>
      </c>
      <c s="10">
        <v>46.049</v>
      </c>
      <c s="14"/>
      <c s="13">
        <f>ROUND((H132*G132),2)</f>
      </c>
      <c r="O132">
        <f>rekapitulace!H8</f>
      </c>
      <c>
        <f>O132/100*I132</f>
      </c>
    </row>
    <row r="133" spans="5:5" ht="409.5">
      <c r="E133" s="15" t="s">
        <v>786</v>
      </c>
    </row>
    <row r="134" spans="5:5" ht="409.5">
      <c r="E134" s="15" t="s">
        <v>417</v>
      </c>
    </row>
    <row r="135" spans="1:16" ht="12.75">
      <c r="A135" s="7">
        <v>41</v>
      </c>
      <c s="7" t="s">
        <v>46</v>
      </c>
      <c s="7" t="s">
        <v>183</v>
      </c>
      <c s="7" t="s">
        <v>36</v>
      </c>
      <c s="7" t="s">
        <v>787</v>
      </c>
      <c s="7" t="s">
        <v>130</v>
      </c>
      <c s="10">
        <v>6.72</v>
      </c>
      <c s="14"/>
      <c s="13">
        <f>ROUND((H135*G135),2)</f>
      </c>
      <c r="O135">
        <f>rekapitulace!H8</f>
      </c>
      <c>
        <f>O135/100*I135</f>
      </c>
    </row>
    <row r="136" spans="5:5" ht="51">
      <c r="E136" s="15" t="s">
        <v>788</v>
      </c>
    </row>
    <row r="137" spans="5:5" ht="409.5">
      <c r="E137" s="15" t="s">
        <v>417</v>
      </c>
    </row>
    <row r="138" spans="1:16" ht="12.75">
      <c r="A138" s="7">
        <v>42</v>
      </c>
      <c s="7" t="s">
        <v>46</v>
      </c>
      <c s="7" t="s">
        <v>183</v>
      </c>
      <c s="7" t="s">
        <v>37</v>
      </c>
      <c s="7" t="s">
        <v>789</v>
      </c>
      <c s="7" t="s">
        <v>130</v>
      </c>
      <c s="10">
        <v>285.94</v>
      </c>
      <c s="14"/>
      <c s="13">
        <f>ROUND((H138*G138),2)</f>
      </c>
      <c r="O138">
        <f>rekapitulace!H8</f>
      </c>
      <c>
        <f>O138/100*I138</f>
      </c>
    </row>
    <row r="139" spans="5:5" ht="409.5">
      <c r="E139" s="15" t="s">
        <v>790</v>
      </c>
    </row>
    <row r="140" spans="5:5" ht="409.5">
      <c r="E140" s="15" t="s">
        <v>417</v>
      </c>
    </row>
    <row r="141" spans="1:16" ht="12.75">
      <c r="A141" s="7">
        <v>43</v>
      </c>
      <c s="7" t="s">
        <v>46</v>
      </c>
      <c s="7" t="s">
        <v>183</v>
      </c>
      <c s="7" t="s">
        <v>38</v>
      </c>
      <c s="7" t="s">
        <v>791</v>
      </c>
      <c s="7" t="s">
        <v>130</v>
      </c>
      <c s="10">
        <v>1.312</v>
      </c>
      <c s="14"/>
      <c s="13">
        <f>ROUND((H141*G141),2)</f>
      </c>
      <c r="O141">
        <f>rekapitulace!H8</f>
      </c>
      <c>
        <f>O141/100*I141</f>
      </c>
    </row>
    <row r="142" spans="5:5" ht="280.5">
      <c r="E142" s="15" t="s">
        <v>792</v>
      </c>
    </row>
    <row r="143" spans="5:5" ht="409.5">
      <c r="E143" s="15" t="s">
        <v>417</v>
      </c>
    </row>
    <row r="144" spans="1:16" ht="12.75">
      <c r="A144" s="7">
        <v>44</v>
      </c>
      <c s="7" t="s">
        <v>46</v>
      </c>
      <c s="7" t="s">
        <v>793</v>
      </c>
      <c s="7" t="s">
        <v>58</v>
      </c>
      <c s="7" t="s">
        <v>794</v>
      </c>
      <c s="7" t="s">
        <v>130</v>
      </c>
      <c s="10">
        <v>19.305</v>
      </c>
      <c s="14"/>
      <c s="13">
        <f>ROUND((H144*G144),2)</f>
      </c>
      <c r="O144">
        <f>rekapitulace!H8</f>
      </c>
      <c>
        <f>O144/100*I144</f>
      </c>
    </row>
    <row r="145" spans="5:5" ht="89.25">
      <c r="E145" s="15" t="s">
        <v>795</v>
      </c>
    </row>
    <row r="146" spans="5:5" ht="409.5">
      <c r="E146" s="15" t="s">
        <v>796</v>
      </c>
    </row>
    <row r="147" spans="1:16" ht="12.75">
      <c r="A147" s="7">
        <v>45</v>
      </c>
      <c s="7" t="s">
        <v>46</v>
      </c>
      <c s="7" t="s">
        <v>272</v>
      </c>
      <c s="7" t="s">
        <v>58</v>
      </c>
      <c s="7" t="s">
        <v>797</v>
      </c>
      <c s="7" t="s">
        <v>130</v>
      </c>
      <c s="10">
        <v>4.349</v>
      </c>
      <c s="14"/>
      <c s="13">
        <f>ROUND((H147*G147),2)</f>
      </c>
      <c r="O147">
        <f>rekapitulace!H8</f>
      </c>
      <c>
        <f>O147/100*I147</f>
      </c>
    </row>
    <row r="148" spans="5:5" ht="63.75">
      <c r="E148" s="15" t="s">
        <v>798</v>
      </c>
    </row>
    <row r="149" spans="5:5" ht="409.5">
      <c r="E149" s="15" t="s">
        <v>426</v>
      </c>
    </row>
    <row r="150" spans="1:16" ht="12.75">
      <c r="A150" s="7">
        <v>46</v>
      </c>
      <c s="7" t="s">
        <v>46</v>
      </c>
      <c s="7" t="s">
        <v>799</v>
      </c>
      <c s="7" t="s">
        <v>58</v>
      </c>
      <c s="7" t="s">
        <v>800</v>
      </c>
      <c s="7" t="s">
        <v>130</v>
      </c>
      <c s="10">
        <v>8313</v>
      </c>
      <c s="14"/>
      <c s="13">
        <f>ROUND((H150*G150),2)</f>
      </c>
      <c r="O150">
        <f>rekapitulace!H8</f>
      </c>
      <c>
        <f>O150/100*I150</f>
      </c>
    </row>
    <row r="151" spans="5:5" ht="38.25">
      <c r="E151" s="15" t="s">
        <v>801</v>
      </c>
    </row>
    <row r="152" spans="5:5" ht="409.5">
      <c r="E152" s="15" t="s">
        <v>802</v>
      </c>
    </row>
    <row r="153" spans="1:16" ht="12.75">
      <c r="A153" s="7">
        <v>47</v>
      </c>
      <c s="7" t="s">
        <v>46</v>
      </c>
      <c s="7" t="s">
        <v>427</v>
      </c>
      <c s="7" t="s">
        <v>58</v>
      </c>
      <c s="7" t="s">
        <v>803</v>
      </c>
      <c s="7" t="s">
        <v>117</v>
      </c>
      <c s="10">
        <v>23750.4</v>
      </c>
      <c s="14"/>
      <c s="13">
        <f>ROUND((H153*G153),2)</f>
      </c>
      <c r="O153">
        <f>rekapitulace!H8</f>
      </c>
      <c>
        <f>O153/100*I153</f>
      </c>
    </row>
    <row r="154" spans="5:5" ht="409.5">
      <c r="E154" s="15" t="s">
        <v>804</v>
      </c>
    </row>
    <row r="155" spans="5:5" ht="153">
      <c r="E155" s="15" t="s">
        <v>430</v>
      </c>
    </row>
    <row r="156" spans="1:16" ht="12.75">
      <c r="A156" s="7">
        <v>48</v>
      </c>
      <c s="7" t="s">
        <v>46</v>
      </c>
      <c s="7" t="s">
        <v>435</v>
      </c>
      <c s="7" t="s">
        <v>58</v>
      </c>
      <c s="7" t="s">
        <v>805</v>
      </c>
      <c s="7" t="s">
        <v>117</v>
      </c>
      <c s="10">
        <v>5240.6</v>
      </c>
      <c s="14"/>
      <c s="13">
        <f>ROUND((H156*G156),2)</f>
      </c>
      <c r="O156">
        <f>rekapitulace!H8</f>
      </c>
      <c>
        <f>O156/100*I156</f>
      </c>
    </row>
    <row r="157" spans="5:5" ht="178.5">
      <c r="E157" s="15" t="s">
        <v>806</v>
      </c>
    </row>
    <row r="158" spans="5:5" ht="204">
      <c r="E158" s="15" t="s">
        <v>434</v>
      </c>
    </row>
    <row r="159" spans="1:16" ht="12.75">
      <c r="A159" s="7">
        <v>49</v>
      </c>
      <c s="7" t="s">
        <v>46</v>
      </c>
      <c s="7" t="s">
        <v>438</v>
      </c>
      <c s="7" t="s">
        <v>58</v>
      </c>
      <c s="7" t="s">
        <v>807</v>
      </c>
      <c s="7" t="s">
        <v>117</v>
      </c>
      <c s="10">
        <v>4780</v>
      </c>
      <c s="14"/>
      <c s="13">
        <f>ROUND((H159*G159),2)</f>
      </c>
      <c r="O159">
        <f>rekapitulace!H8</f>
      </c>
      <c>
        <f>O159/100*I159</f>
      </c>
    </row>
    <row r="160" spans="5:5" ht="38.25">
      <c r="E160" s="15" t="s">
        <v>808</v>
      </c>
    </row>
    <row r="161" spans="5:5" ht="216.75">
      <c r="E161" s="15" t="s">
        <v>441</v>
      </c>
    </row>
    <row r="162" spans="1:16" ht="12.75">
      <c r="A162" s="7">
        <v>50</v>
      </c>
      <c s="7" t="s">
        <v>46</v>
      </c>
      <c s="7" t="s">
        <v>442</v>
      </c>
      <c s="7" t="s">
        <v>58</v>
      </c>
      <c s="7" t="s">
        <v>809</v>
      </c>
      <c s="7" t="s">
        <v>117</v>
      </c>
      <c s="10">
        <v>10020.6</v>
      </c>
      <c s="14"/>
      <c s="13">
        <f>ROUND((H162*G162),2)</f>
      </c>
      <c r="O162">
        <f>rekapitulace!H8</f>
      </c>
      <c>
        <f>O162/100*I162</f>
      </c>
    </row>
    <row r="163" spans="5:5" ht="51">
      <c r="E163" s="15" t="s">
        <v>810</v>
      </c>
    </row>
    <row r="164" spans="5:5" ht="255">
      <c r="E164" s="15" t="s">
        <v>445</v>
      </c>
    </row>
    <row r="165" spans="1:16" ht="12.75" customHeight="1">
      <c r="A165" s="16"/>
      <c s="16"/>
      <c s="16" t="s">
        <v>25</v>
      </c>
      <c s="16"/>
      <c s="16" t="s">
        <v>114</v>
      </c>
      <c s="16"/>
      <c s="16"/>
      <c s="16"/>
      <c s="16">
        <f>SUM(I27:I164)</f>
      </c>
      <c r="P165">
        <f>ROUND(SUM(P27:P164),2)</f>
      </c>
    </row>
    <row r="167" spans="1:9" ht="12.75" customHeight="1">
      <c r="A167" s="9"/>
      <c s="9"/>
      <c s="9" t="s">
        <v>36</v>
      </c>
      <c s="9"/>
      <c s="9" t="s">
        <v>241</v>
      </c>
      <c s="9"/>
      <c s="11"/>
      <c s="9"/>
      <c s="11"/>
    </row>
    <row r="168" spans="1:16" ht="12.75">
      <c r="A168" s="7">
        <v>51</v>
      </c>
      <c s="7" t="s">
        <v>46</v>
      </c>
      <c s="7" t="s">
        <v>811</v>
      </c>
      <c s="7" t="s">
        <v>25</v>
      </c>
      <c s="7" t="s">
        <v>812</v>
      </c>
      <c s="7" t="s">
        <v>130</v>
      </c>
      <c s="10">
        <v>5.625</v>
      </c>
      <c s="14"/>
      <c s="13">
        <f>ROUND((H168*G168),2)</f>
      </c>
      <c r="O168">
        <f>rekapitulace!H8</f>
      </c>
      <c>
        <f>O168/100*I168</f>
      </c>
    </row>
    <row r="169" spans="5:5" ht="38.25">
      <c r="E169" s="15" t="s">
        <v>813</v>
      </c>
    </row>
    <row r="170" spans="5:5" ht="306">
      <c r="E170" s="15" t="s">
        <v>814</v>
      </c>
    </row>
    <row r="171" spans="1:16" ht="12.75">
      <c r="A171" s="7">
        <v>52</v>
      </c>
      <c s="7" t="s">
        <v>46</v>
      </c>
      <c s="7" t="s">
        <v>811</v>
      </c>
      <c s="7" t="s">
        <v>36</v>
      </c>
      <c s="7" t="s">
        <v>815</v>
      </c>
      <c s="7" t="s">
        <v>130</v>
      </c>
      <c s="10">
        <v>22.5</v>
      </c>
      <c s="14"/>
      <c s="13">
        <f>ROUND((H171*G171),2)</f>
      </c>
      <c r="O171">
        <f>rekapitulace!H8</f>
      </c>
      <c>
        <f>O171/100*I171</f>
      </c>
    </row>
    <row r="172" spans="5:5" ht="25.5">
      <c r="E172" s="15" t="s">
        <v>816</v>
      </c>
    </row>
    <row r="173" spans="5:5" ht="306">
      <c r="E173" s="15" t="s">
        <v>814</v>
      </c>
    </row>
    <row r="174" spans="1:16" ht="12.75">
      <c r="A174" s="7">
        <v>53</v>
      </c>
      <c s="7" t="s">
        <v>46</v>
      </c>
      <c s="7" t="s">
        <v>446</v>
      </c>
      <c s="7" t="s">
        <v>25</v>
      </c>
      <c s="7" t="s">
        <v>447</v>
      </c>
      <c s="7" t="s">
        <v>117</v>
      </c>
      <c s="10">
        <v>1568.5</v>
      </c>
      <c s="14"/>
      <c s="13">
        <f>ROUND((H174*G174),2)</f>
      </c>
      <c r="O174">
        <f>rekapitulace!H8</f>
      </c>
      <c>
        <f>O174/100*I174</f>
      </c>
    </row>
    <row r="175" spans="5:5" ht="216.75">
      <c r="E175" s="15" t="s">
        <v>817</v>
      </c>
    </row>
    <row r="176" spans="5:5" ht="267.75">
      <c r="E176" s="15" t="s">
        <v>449</v>
      </c>
    </row>
    <row r="177" spans="1:16" ht="12.75">
      <c r="A177" s="7">
        <v>54</v>
      </c>
      <c s="7" t="s">
        <v>46</v>
      </c>
      <c s="7" t="s">
        <v>446</v>
      </c>
      <c s="7" t="s">
        <v>36</v>
      </c>
      <c s="7" t="s">
        <v>818</v>
      </c>
      <c s="7" t="s">
        <v>117</v>
      </c>
      <c s="10">
        <v>143.5</v>
      </c>
      <c s="14"/>
      <c s="13">
        <f>ROUND((H177*G177),2)</f>
      </c>
      <c r="O177">
        <f>rekapitulace!H8</f>
      </c>
      <c>
        <f>O177/100*I177</f>
      </c>
    </row>
    <row r="178" spans="5:5" ht="76.5">
      <c r="E178" s="15" t="s">
        <v>819</v>
      </c>
    </row>
    <row r="179" spans="5:5" ht="267.75">
      <c r="E179" s="15" t="s">
        <v>449</v>
      </c>
    </row>
    <row r="180" spans="1:16" ht="12.75">
      <c r="A180" s="7">
        <v>55</v>
      </c>
      <c s="7" t="s">
        <v>46</v>
      </c>
      <c s="7" t="s">
        <v>450</v>
      </c>
      <c s="7" t="s">
        <v>58</v>
      </c>
      <c s="7" t="s">
        <v>451</v>
      </c>
      <c s="7" t="s">
        <v>207</v>
      </c>
      <c s="10">
        <v>914</v>
      </c>
      <c s="14"/>
      <c s="13">
        <f>ROUND((H180*G180),2)</f>
      </c>
      <c r="O180">
        <f>rekapitulace!H8</f>
      </c>
      <c>
        <f>O180/100*I180</f>
      </c>
    </row>
    <row r="181" spans="5:5" ht="140.25">
      <c r="E181" s="15" t="s">
        <v>820</v>
      </c>
    </row>
    <row r="182" spans="5:5" ht="409.5">
      <c r="E182" s="15" t="s">
        <v>453</v>
      </c>
    </row>
    <row r="183" spans="1:16" ht="12.75">
      <c r="A183" s="7">
        <v>56</v>
      </c>
      <c s="7" t="s">
        <v>46</v>
      </c>
      <c s="7" t="s">
        <v>454</v>
      </c>
      <c s="7" t="s">
        <v>58</v>
      </c>
      <c s="7" t="s">
        <v>455</v>
      </c>
      <c s="7" t="s">
        <v>207</v>
      </c>
      <c s="10">
        <v>56</v>
      </c>
      <c s="14"/>
      <c s="13">
        <f>ROUND((H183*G183),2)</f>
      </c>
      <c r="O183">
        <f>rekapitulace!H8</f>
      </c>
      <c>
        <f>O183/100*I183</f>
      </c>
    </row>
    <row r="184" spans="5:5" ht="25.5">
      <c r="E184" s="15" t="s">
        <v>821</v>
      </c>
    </row>
    <row r="185" spans="5:5" ht="409.5">
      <c r="E185" s="15" t="s">
        <v>453</v>
      </c>
    </row>
    <row r="186" spans="1:16" ht="12.75">
      <c r="A186" s="7">
        <v>57</v>
      </c>
      <c s="7" t="s">
        <v>46</v>
      </c>
      <c s="7" t="s">
        <v>822</v>
      </c>
      <c s="7" t="s">
        <v>58</v>
      </c>
      <c s="7" t="s">
        <v>823</v>
      </c>
      <c s="7" t="s">
        <v>130</v>
      </c>
      <c s="10">
        <v>0.63</v>
      </c>
      <c s="14"/>
      <c s="13">
        <f>ROUND((H186*G186),2)</f>
      </c>
      <c r="O186">
        <f>rekapitulace!H8</f>
      </c>
      <c>
        <f>O186/100*I186</f>
      </c>
    </row>
    <row r="187" spans="5:5" ht="38.25">
      <c r="E187" s="15" t="s">
        <v>824</v>
      </c>
    </row>
    <row r="188" spans="5:5" ht="306">
      <c r="E188" s="15" t="s">
        <v>825</v>
      </c>
    </row>
    <row r="189" spans="1:16" ht="12.75">
      <c r="A189" s="7">
        <v>58</v>
      </c>
      <c s="7" t="s">
        <v>46</v>
      </c>
      <c s="7" t="s">
        <v>826</v>
      </c>
      <c s="7" t="s">
        <v>58</v>
      </c>
      <c s="7" t="s">
        <v>827</v>
      </c>
      <c s="7" t="s">
        <v>207</v>
      </c>
      <c s="10">
        <v>15.2</v>
      </c>
      <c s="14"/>
      <c s="13">
        <f>ROUND((H189*G189),2)</f>
      </c>
      <c r="O189">
        <f>rekapitulace!H8</f>
      </c>
      <c>
        <f>O189/100*I189</f>
      </c>
    </row>
    <row r="190" spans="5:5" ht="38.25">
      <c r="E190" s="15" t="s">
        <v>828</v>
      </c>
    </row>
    <row r="191" spans="5:5" ht="409.5">
      <c r="E191" s="15" t="s">
        <v>829</v>
      </c>
    </row>
    <row r="192" spans="1:16" ht="12.75">
      <c r="A192" s="7">
        <v>59</v>
      </c>
      <c s="7" t="s">
        <v>46</v>
      </c>
      <c s="7" t="s">
        <v>460</v>
      </c>
      <c s="7" t="s">
        <v>58</v>
      </c>
      <c s="7" t="s">
        <v>461</v>
      </c>
      <c s="7" t="s">
        <v>130</v>
      </c>
      <c s="10">
        <v>3541</v>
      </c>
      <c s="14"/>
      <c s="13">
        <f>ROUND((H192*G192),2)</f>
      </c>
      <c r="O192">
        <f>rekapitulace!H8</f>
      </c>
      <c>
        <f>O192/100*I192</f>
      </c>
    </row>
    <row r="193" spans="5:5" ht="38.25">
      <c r="E193" s="15" t="s">
        <v>830</v>
      </c>
    </row>
    <row r="194" spans="5:5" ht="306">
      <c r="E194" s="15" t="s">
        <v>463</v>
      </c>
    </row>
    <row r="195" spans="1:16" ht="12.75">
      <c r="A195" s="7">
        <v>60</v>
      </c>
      <c s="7" t="s">
        <v>46</v>
      </c>
      <c s="7" t="s">
        <v>831</v>
      </c>
      <c s="7" t="s">
        <v>58</v>
      </c>
      <c s="7" t="s">
        <v>832</v>
      </c>
      <c s="7" t="s">
        <v>130</v>
      </c>
      <c s="10">
        <v>15.6</v>
      </c>
      <c s="14"/>
      <c s="13">
        <f>ROUND((H195*G195),2)</f>
      </c>
      <c r="O195">
        <f>rekapitulace!H8</f>
      </c>
      <c>
        <f>O195/100*I195</f>
      </c>
    </row>
    <row r="196" spans="5:5" ht="89.25">
      <c r="E196" s="15" t="s">
        <v>833</v>
      </c>
    </row>
    <row r="197" spans="5:5" ht="409.5">
      <c r="E197" s="15" t="s">
        <v>834</v>
      </c>
    </row>
    <row r="198" spans="1:16" ht="12.75">
      <c r="A198" s="7">
        <v>61</v>
      </c>
      <c s="7" t="s">
        <v>46</v>
      </c>
      <c s="7" t="s">
        <v>835</v>
      </c>
      <c s="7" t="s">
        <v>58</v>
      </c>
      <c s="7" t="s">
        <v>836</v>
      </c>
      <c s="7" t="s">
        <v>167</v>
      </c>
      <c s="10">
        <v>3.682</v>
      </c>
      <c s="14"/>
      <c s="13">
        <f>ROUND((H198*G198),2)</f>
      </c>
      <c r="O198">
        <f>rekapitulace!H8</f>
      </c>
      <c>
        <f>O198/100*I198</f>
      </c>
    </row>
    <row r="199" spans="5:5" ht="51">
      <c r="E199" s="15" t="s">
        <v>837</v>
      </c>
    </row>
    <row r="200" spans="5:5" ht="409.5">
      <c r="E200" s="15" t="s">
        <v>838</v>
      </c>
    </row>
    <row r="201" spans="1:16" ht="12.75">
      <c r="A201" s="7">
        <v>62</v>
      </c>
      <c s="7" t="s">
        <v>46</v>
      </c>
      <c s="7" t="s">
        <v>839</v>
      </c>
      <c s="7" t="s">
        <v>58</v>
      </c>
      <c s="7" t="s">
        <v>840</v>
      </c>
      <c s="7" t="s">
        <v>167</v>
      </c>
      <c s="10">
        <v>0.63</v>
      </c>
      <c s="14"/>
      <c s="13">
        <f>ROUND((H201*G201),2)</f>
      </c>
      <c r="O201">
        <f>rekapitulace!H8</f>
      </c>
      <c>
        <f>O201/100*I201</f>
      </c>
    </row>
    <row r="202" spans="5:5" ht="89.25">
      <c r="E202" s="15" t="s">
        <v>841</v>
      </c>
    </row>
    <row r="203" spans="5:5" ht="409.5">
      <c r="E203" s="15" t="s">
        <v>838</v>
      </c>
    </row>
    <row r="204" spans="1:16" ht="12.75">
      <c r="A204" s="7">
        <v>63</v>
      </c>
      <c s="7" t="s">
        <v>46</v>
      </c>
      <c s="7" t="s">
        <v>464</v>
      </c>
      <c s="7" t="s">
        <v>58</v>
      </c>
      <c s="7" t="s">
        <v>465</v>
      </c>
      <c s="7" t="s">
        <v>117</v>
      </c>
      <c s="10">
        <v>14614</v>
      </c>
      <c s="14"/>
      <c s="13">
        <f>ROUND((H204*G204),2)</f>
      </c>
      <c r="O204">
        <f>rekapitulace!H8</f>
      </c>
      <c>
        <f>O204/100*I204</f>
      </c>
    </row>
    <row r="205" spans="5:5" ht="89.25">
      <c r="E205" s="15" t="s">
        <v>842</v>
      </c>
    </row>
    <row r="206" spans="5:5" ht="409.5">
      <c r="E206" s="15" t="s">
        <v>467</v>
      </c>
    </row>
    <row r="207" spans="1:16" ht="12.75">
      <c r="A207" s="7">
        <v>64</v>
      </c>
      <c s="7" t="s">
        <v>46</v>
      </c>
      <c s="7" t="s">
        <v>843</v>
      </c>
      <c s="7" t="s">
        <v>58</v>
      </c>
      <c s="7" t="s">
        <v>844</v>
      </c>
      <c s="7" t="s">
        <v>117</v>
      </c>
      <c s="10">
        <v>79.068</v>
      </c>
      <c s="14"/>
      <c s="13">
        <f>ROUND((H207*G207),2)</f>
      </c>
      <c r="O207">
        <f>rekapitulace!H8</f>
      </c>
      <c>
        <f>O207/100*I207</f>
      </c>
    </row>
    <row r="208" spans="5:5" ht="63.75">
      <c r="E208" s="15" t="s">
        <v>845</v>
      </c>
    </row>
    <row r="209" spans="5:5" ht="409.5">
      <c r="E209" s="15" t="s">
        <v>467</v>
      </c>
    </row>
    <row r="210" spans="1:16" ht="12.75" customHeight="1">
      <c r="A210" s="16"/>
      <c s="16"/>
      <c s="16" t="s">
        <v>36</v>
      </c>
      <c s="16"/>
      <c s="16" t="s">
        <v>241</v>
      </c>
      <c s="16"/>
      <c s="16"/>
      <c s="16"/>
      <c s="16">
        <f>SUM(I168:I209)</f>
      </c>
      <c r="P210">
        <f>ROUND(SUM(P168:P209),2)</f>
      </c>
    </row>
    <row r="212" spans="1:9" ht="12.75" customHeight="1">
      <c r="A212" s="9"/>
      <c s="9"/>
      <c s="9" t="s">
        <v>37</v>
      </c>
      <c s="9"/>
      <c s="9" t="s">
        <v>187</v>
      </c>
      <c s="9"/>
      <c s="11"/>
      <c s="9"/>
      <c s="11"/>
    </row>
    <row r="213" spans="1:16" ht="12.75">
      <c r="A213" s="7">
        <v>65</v>
      </c>
      <c s="7" t="s">
        <v>46</v>
      </c>
      <c s="7" t="s">
        <v>846</v>
      </c>
      <c s="7" t="s">
        <v>58</v>
      </c>
      <c s="7" t="s">
        <v>847</v>
      </c>
      <c s="7" t="s">
        <v>167</v>
      </c>
      <c s="10">
        <v>1.301</v>
      </c>
      <c s="14"/>
      <c s="13">
        <f>ROUND((H213*G213),2)</f>
      </c>
      <c r="O213">
        <f>rekapitulace!H8</f>
      </c>
      <c>
        <f>O213/100*I213</f>
      </c>
    </row>
    <row r="214" spans="5:5" ht="76.5">
      <c r="E214" s="15" t="s">
        <v>848</v>
      </c>
    </row>
    <row r="215" spans="5:5" ht="409.5">
      <c r="E215" s="15" t="s">
        <v>849</v>
      </c>
    </row>
    <row r="216" spans="1:16" ht="12.75">
      <c r="A216" s="7">
        <v>66</v>
      </c>
      <c s="7" t="s">
        <v>46</v>
      </c>
      <c s="7" t="s">
        <v>850</v>
      </c>
      <c s="7" t="s">
        <v>58</v>
      </c>
      <c s="7" t="s">
        <v>851</v>
      </c>
      <c s="7" t="s">
        <v>167</v>
      </c>
      <c s="10">
        <v>3.645</v>
      </c>
      <c s="14"/>
      <c s="13">
        <f>ROUND((H216*G216),2)</f>
      </c>
      <c r="O216">
        <f>rekapitulace!H8</f>
      </c>
      <c>
        <f>O216/100*I216</f>
      </c>
    </row>
    <row r="217" spans="5:5" ht="76.5">
      <c r="E217" s="15" t="s">
        <v>852</v>
      </c>
    </row>
    <row r="218" spans="5:5" ht="409.5">
      <c r="E218" s="15" t="s">
        <v>838</v>
      </c>
    </row>
    <row r="219" spans="1:16" ht="12.75">
      <c r="A219" s="7">
        <v>67</v>
      </c>
      <c s="7" t="s">
        <v>46</v>
      </c>
      <c s="7" t="s">
        <v>853</v>
      </c>
      <c s="7" t="s">
        <v>58</v>
      </c>
      <c s="7" t="s">
        <v>854</v>
      </c>
      <c s="7" t="s">
        <v>117</v>
      </c>
      <c s="10">
        <v>750</v>
      </c>
      <c s="14"/>
      <c s="13">
        <f>ROUND((H219*G219),2)</f>
      </c>
      <c r="O219">
        <f>rekapitulace!H8</f>
      </c>
      <c>
        <f>O219/100*I219</f>
      </c>
    </row>
    <row r="220" spans="5:5" ht="25.5">
      <c r="E220" s="15" t="s">
        <v>855</v>
      </c>
    </row>
    <row r="221" spans="5:5" ht="409.5">
      <c r="E221" s="15" t="s">
        <v>856</v>
      </c>
    </row>
    <row r="222" spans="1:16" ht="12.75">
      <c r="A222" s="7">
        <v>68</v>
      </c>
      <c s="7" t="s">
        <v>46</v>
      </c>
      <c s="7" t="s">
        <v>857</v>
      </c>
      <c s="7" t="s">
        <v>58</v>
      </c>
      <c s="7" t="s">
        <v>858</v>
      </c>
      <c s="7" t="s">
        <v>167</v>
      </c>
      <c s="10">
        <v>0.174</v>
      </c>
      <c s="14"/>
      <c s="13">
        <f>ROUND((H222*G222),2)</f>
      </c>
      <c r="O222">
        <f>rekapitulace!H8</f>
      </c>
      <c>
        <f>O222/100*I222</f>
      </c>
    </row>
    <row r="223" spans="5:5" ht="38.25">
      <c r="E223" s="15" t="s">
        <v>859</v>
      </c>
    </row>
    <row r="224" spans="5:5" ht="216.75">
      <c r="E224" s="15" t="s">
        <v>860</v>
      </c>
    </row>
    <row r="225" spans="1:16" ht="12.75">
      <c r="A225" s="7">
        <v>69</v>
      </c>
      <c s="7" t="s">
        <v>46</v>
      </c>
      <c s="7" t="s">
        <v>861</v>
      </c>
      <c s="7" t="s">
        <v>58</v>
      </c>
      <c s="7" t="s">
        <v>862</v>
      </c>
      <c s="7" t="s">
        <v>863</v>
      </c>
      <c s="10">
        <v>5</v>
      </c>
      <c s="14"/>
      <c s="13">
        <f>ROUND((H225*G225),2)</f>
      </c>
      <c r="O225">
        <f>rekapitulace!H8</f>
      </c>
      <c>
        <f>O225/100*I225</f>
      </c>
    </row>
    <row r="226" spans="5:5" ht="25.5">
      <c r="E226" s="15" t="s">
        <v>864</v>
      </c>
    </row>
    <row r="227" spans="5:5" ht="204">
      <c r="E227" s="15" t="s">
        <v>865</v>
      </c>
    </row>
    <row r="228" spans="1:16" ht="12.75" customHeight="1">
      <c r="A228" s="16"/>
      <c s="16"/>
      <c s="16" t="s">
        <v>37</v>
      </c>
      <c s="16"/>
      <c s="16" t="s">
        <v>187</v>
      </c>
      <c s="16"/>
      <c s="16"/>
      <c s="16"/>
      <c s="16">
        <f>SUM(I213:I227)</f>
      </c>
      <c r="P228">
        <f>ROUND(SUM(P213:P227),2)</f>
      </c>
    </row>
    <row r="230" spans="1:9" ht="12.75" customHeight="1">
      <c r="A230" s="9"/>
      <c s="9"/>
      <c s="9" t="s">
        <v>38</v>
      </c>
      <c s="9"/>
      <c s="9" t="s">
        <v>192</v>
      </c>
      <c s="9"/>
      <c s="11"/>
      <c s="9"/>
      <c s="11"/>
    </row>
    <row r="231" spans="1:16" ht="12.75">
      <c r="A231" s="7">
        <v>70</v>
      </c>
      <c s="7" t="s">
        <v>46</v>
      </c>
      <c s="7" t="s">
        <v>193</v>
      </c>
      <c s="7" t="s">
        <v>58</v>
      </c>
      <c s="7" t="s">
        <v>475</v>
      </c>
      <c s="7" t="s">
        <v>130</v>
      </c>
      <c s="10">
        <v>15.036</v>
      </c>
      <c s="14"/>
      <c s="13">
        <f>ROUND((H231*G231),2)</f>
      </c>
      <c r="O231">
        <f>rekapitulace!H8</f>
      </c>
      <c>
        <f>O231/100*I231</f>
      </c>
    </row>
    <row r="232" spans="5:5" ht="409.5">
      <c r="E232" s="15" t="s">
        <v>866</v>
      </c>
    </row>
    <row r="233" spans="5:5" ht="409.5">
      <c r="E233" s="15" t="s">
        <v>477</v>
      </c>
    </row>
    <row r="234" spans="1:16" ht="12.75">
      <c r="A234" s="7">
        <v>71</v>
      </c>
      <c s="7" t="s">
        <v>46</v>
      </c>
      <c s="7" t="s">
        <v>478</v>
      </c>
      <c s="7" t="s">
        <v>58</v>
      </c>
      <c s="7" t="s">
        <v>867</v>
      </c>
      <c s="7" t="s">
        <v>130</v>
      </c>
      <c s="10">
        <v>4.142</v>
      </c>
      <c s="14"/>
      <c s="13">
        <f>ROUND((H234*G234),2)</f>
      </c>
      <c r="O234">
        <f>rekapitulace!H8</f>
      </c>
      <c>
        <f>O234/100*I234</f>
      </c>
    </row>
    <row r="235" spans="5:5" ht="38.25">
      <c r="E235" s="15" t="s">
        <v>868</v>
      </c>
    </row>
    <row r="236" spans="5:5" ht="409.5">
      <c r="E236" s="15" t="s">
        <v>477</v>
      </c>
    </row>
    <row r="237" spans="1:16" ht="12.75">
      <c r="A237" s="7">
        <v>72</v>
      </c>
      <c s="7" t="s">
        <v>46</v>
      </c>
      <c s="7" t="s">
        <v>869</v>
      </c>
      <c s="7" t="s">
        <v>58</v>
      </c>
      <c s="7" t="s">
        <v>870</v>
      </c>
      <c s="7" t="s">
        <v>130</v>
      </c>
      <c s="10">
        <v>11.963</v>
      </c>
      <c s="14"/>
      <c s="13">
        <f>ROUND((H237*G237),2)</f>
      </c>
      <c r="O237">
        <f>rekapitulace!H8</f>
      </c>
      <c>
        <f>O237/100*I237</f>
      </c>
    </row>
    <row r="238" spans="5:5" ht="89.25">
      <c r="E238" s="15" t="s">
        <v>871</v>
      </c>
    </row>
    <row r="239" spans="5:5" ht="409.5">
      <c r="E239" s="15" t="s">
        <v>477</v>
      </c>
    </row>
    <row r="240" spans="1:16" ht="12.75">
      <c r="A240" s="7">
        <v>73</v>
      </c>
      <c s="7" t="s">
        <v>46</v>
      </c>
      <c s="7" t="s">
        <v>872</v>
      </c>
      <c s="7" t="s">
        <v>58</v>
      </c>
      <c s="7" t="s">
        <v>873</v>
      </c>
      <c s="7" t="s">
        <v>130</v>
      </c>
      <c s="10">
        <v>12</v>
      </c>
      <c s="14"/>
      <c s="13">
        <f>ROUND((H240*G240),2)</f>
      </c>
      <c r="O240">
        <f>rekapitulace!H8</f>
      </c>
      <c>
        <f>O240/100*I240</f>
      </c>
    </row>
    <row r="241" spans="5:5" ht="114.75">
      <c r="E241" s="15" t="s">
        <v>874</v>
      </c>
    </row>
    <row r="242" spans="5:5" ht="306">
      <c r="E242" s="15" t="s">
        <v>463</v>
      </c>
    </row>
    <row r="243" spans="1:16" ht="12.75">
      <c r="A243" s="7">
        <v>74</v>
      </c>
      <c s="7" t="s">
        <v>46</v>
      </c>
      <c s="7" t="s">
        <v>488</v>
      </c>
      <c s="7" t="s">
        <v>58</v>
      </c>
      <c s="7" t="s">
        <v>875</v>
      </c>
      <c s="7" t="s">
        <v>130</v>
      </c>
      <c s="10">
        <v>5.481</v>
      </c>
      <c s="14"/>
      <c s="13">
        <f>ROUND((H243*G243),2)</f>
      </c>
      <c r="O243">
        <f>rekapitulace!H8</f>
      </c>
      <c>
        <f>O243/100*I243</f>
      </c>
    </row>
    <row r="244" spans="5:5" ht="38.25">
      <c r="E244" s="15" t="s">
        <v>876</v>
      </c>
    </row>
    <row r="245" spans="5:5" ht="306">
      <c r="E245" s="15" t="s">
        <v>463</v>
      </c>
    </row>
    <row r="246" spans="1:16" ht="12.75">
      <c r="A246" s="7">
        <v>75</v>
      </c>
      <c s="7" t="s">
        <v>46</v>
      </c>
      <c s="7" t="s">
        <v>877</v>
      </c>
      <c s="7" t="s">
        <v>58</v>
      </c>
      <c s="7" t="s">
        <v>878</v>
      </c>
      <c s="7" t="s">
        <v>130</v>
      </c>
      <c s="10">
        <v>1.89</v>
      </c>
      <c s="14"/>
      <c s="13">
        <f>ROUND((H246*G246),2)</f>
      </c>
      <c r="O246">
        <f>rekapitulace!H8</f>
      </c>
      <c>
        <f>O246/100*I246</f>
      </c>
    </row>
    <row r="247" spans="5:5" ht="63.75">
      <c r="E247" s="15" t="s">
        <v>879</v>
      </c>
    </row>
    <row r="248" spans="5:5" ht="409.5">
      <c r="E248" s="15" t="s">
        <v>880</v>
      </c>
    </row>
    <row r="249" spans="1:16" ht="12.75">
      <c r="A249" s="7">
        <v>76</v>
      </c>
      <c s="7" t="s">
        <v>46</v>
      </c>
      <c s="7" t="s">
        <v>881</v>
      </c>
      <c s="7" t="s">
        <v>58</v>
      </c>
      <c s="7" t="s">
        <v>882</v>
      </c>
      <c s="7" t="s">
        <v>130</v>
      </c>
      <c s="10">
        <v>3.825</v>
      </c>
      <c s="14"/>
      <c s="13">
        <f>ROUND((H249*G249),2)</f>
      </c>
      <c r="O249">
        <f>rekapitulace!H8</f>
      </c>
      <c>
        <f>O249/100*I249</f>
      </c>
    </row>
    <row r="250" spans="5:5" ht="63.75">
      <c r="E250" s="15" t="s">
        <v>883</v>
      </c>
    </row>
    <row r="251" spans="5:5" ht="409.5">
      <c r="E251" s="15" t="s">
        <v>884</v>
      </c>
    </row>
    <row r="252" spans="1:16" ht="12.75">
      <c r="A252" s="7">
        <v>77</v>
      </c>
      <c s="7" t="s">
        <v>46</v>
      </c>
      <c s="7" t="s">
        <v>491</v>
      </c>
      <c s="7" t="s">
        <v>58</v>
      </c>
      <c s="7" t="s">
        <v>885</v>
      </c>
      <c s="7" t="s">
        <v>117</v>
      </c>
      <c s="10">
        <v>914.92</v>
      </c>
      <c s="14"/>
      <c s="13">
        <f>ROUND((H252*G252),2)</f>
      </c>
      <c r="O252">
        <f>rekapitulace!H8</f>
      </c>
      <c>
        <f>O252/100*I252</f>
      </c>
    </row>
    <row r="253" spans="5:5" ht="409.5">
      <c r="E253" s="15" t="s">
        <v>886</v>
      </c>
    </row>
    <row r="254" spans="5:5" ht="409.5">
      <c r="E254" s="15" t="s">
        <v>494</v>
      </c>
    </row>
    <row r="255" spans="1:16" ht="12.75">
      <c r="A255" s="7">
        <v>78</v>
      </c>
      <c s="7" t="s">
        <v>46</v>
      </c>
      <c s="7" t="s">
        <v>495</v>
      </c>
      <c s="7" t="s">
        <v>58</v>
      </c>
      <c s="7" t="s">
        <v>496</v>
      </c>
      <c s="7" t="s">
        <v>130</v>
      </c>
      <c s="10">
        <v>3.314</v>
      </c>
      <c s="14"/>
      <c s="13">
        <f>ROUND((H255*G255),2)</f>
      </c>
      <c r="O255">
        <f>rekapitulace!H8</f>
      </c>
      <c>
        <f>O255/100*I255</f>
      </c>
    </row>
    <row r="256" spans="5:5" ht="38.25">
      <c r="E256" s="15" t="s">
        <v>887</v>
      </c>
    </row>
    <row r="257" spans="5:5" ht="409.5">
      <c r="E257" s="15" t="s">
        <v>498</v>
      </c>
    </row>
    <row r="258" spans="1:16" ht="12.75">
      <c r="A258" s="7">
        <v>79</v>
      </c>
      <c s="7" t="s">
        <v>46</v>
      </c>
      <c s="7" t="s">
        <v>499</v>
      </c>
      <c s="7" t="s">
        <v>25</v>
      </c>
      <c s="7" t="s">
        <v>888</v>
      </c>
      <c s="7" t="s">
        <v>130</v>
      </c>
      <c s="10">
        <v>3.55</v>
      </c>
      <c s="14"/>
      <c s="13">
        <f>ROUND((H258*G258),2)</f>
      </c>
      <c r="O258">
        <f>rekapitulace!H8</f>
      </c>
      <c>
        <f>O258/100*I258</f>
      </c>
    </row>
    <row r="259" spans="5:5" ht="38.25">
      <c r="E259" s="15" t="s">
        <v>889</v>
      </c>
    </row>
    <row r="260" spans="5:5" ht="409.5">
      <c r="E260" s="15" t="s">
        <v>502</v>
      </c>
    </row>
    <row r="261" spans="1:16" ht="12.75">
      <c r="A261" s="7">
        <v>80</v>
      </c>
      <c s="7" t="s">
        <v>46</v>
      </c>
      <c s="7" t="s">
        <v>499</v>
      </c>
      <c s="7" t="s">
        <v>36</v>
      </c>
      <c s="7" t="s">
        <v>890</v>
      </c>
      <c s="7" t="s">
        <v>130</v>
      </c>
      <c s="10">
        <v>126.266</v>
      </c>
      <c s="14"/>
      <c s="13">
        <f>ROUND((H261*G261),2)</f>
      </c>
      <c r="O261">
        <f>rekapitulace!H8</f>
      </c>
      <c>
        <f>O261/100*I261</f>
      </c>
    </row>
    <row r="262" spans="5:5" ht="344.25">
      <c r="E262" s="15" t="s">
        <v>891</v>
      </c>
    </row>
    <row r="263" spans="5:5" ht="409.5">
      <c r="E263" s="15" t="s">
        <v>502</v>
      </c>
    </row>
    <row r="264" spans="1:16" ht="12.75">
      <c r="A264" s="7">
        <v>81</v>
      </c>
      <c s="7" t="s">
        <v>46</v>
      </c>
      <c s="7" t="s">
        <v>507</v>
      </c>
      <c s="7" t="s">
        <v>58</v>
      </c>
      <c s="7" t="s">
        <v>892</v>
      </c>
      <c s="7" t="s">
        <v>130</v>
      </c>
      <c s="10">
        <v>14.309</v>
      </c>
      <c s="14"/>
      <c s="13">
        <f>ROUND((H264*G264),2)</f>
      </c>
      <c r="O264">
        <f>rekapitulace!H8</f>
      </c>
      <c>
        <f>O264/100*I264</f>
      </c>
    </row>
    <row r="265" spans="5:5" ht="242.25">
      <c r="E265" s="15" t="s">
        <v>893</v>
      </c>
    </row>
    <row r="266" spans="5:5" ht="409.5">
      <c r="E266" s="15" t="s">
        <v>506</v>
      </c>
    </row>
    <row r="267" spans="1:16" ht="12.75" customHeight="1">
      <c r="A267" s="16"/>
      <c s="16"/>
      <c s="16" t="s">
        <v>38</v>
      </c>
      <c s="16"/>
      <c s="16" t="s">
        <v>192</v>
      </c>
      <c s="16"/>
      <c s="16"/>
      <c s="16"/>
      <c s="16">
        <f>SUM(I231:I266)</f>
      </c>
      <c r="P267">
        <f>ROUND(SUM(P231:P266),2)</f>
      </c>
    </row>
    <row r="269" spans="1:9" ht="12.75" customHeight="1">
      <c r="A269" s="9"/>
      <c s="9"/>
      <c s="9" t="s">
        <v>39</v>
      </c>
      <c s="9"/>
      <c s="9" t="s">
        <v>510</v>
      </c>
      <c s="9"/>
      <c s="11"/>
      <c s="9"/>
      <c s="11"/>
    </row>
    <row r="270" spans="1:16" ht="12.75">
      <c r="A270" s="7">
        <v>82</v>
      </c>
      <c s="7" t="s">
        <v>46</v>
      </c>
      <c s="7" t="s">
        <v>515</v>
      </c>
      <c s="7" t="s">
        <v>58</v>
      </c>
      <c s="7" t="s">
        <v>894</v>
      </c>
      <c s="7" t="s">
        <v>130</v>
      </c>
      <c s="10">
        <v>1434.915</v>
      </c>
      <c s="14"/>
      <c s="13">
        <f>ROUND((H270*G270),2)</f>
      </c>
      <c r="O270">
        <f>rekapitulace!H8</f>
      </c>
      <c>
        <f>O270/100*I270</f>
      </c>
    </row>
    <row r="271" spans="5:5" ht="229.5">
      <c r="E271" s="15" t="s">
        <v>895</v>
      </c>
    </row>
    <row r="272" spans="5:5" ht="409.5">
      <c r="E272" s="15" t="s">
        <v>514</v>
      </c>
    </row>
    <row r="273" spans="1:16" ht="12.75">
      <c r="A273" s="7">
        <v>83</v>
      </c>
      <c s="7" t="s">
        <v>46</v>
      </c>
      <c s="7" t="s">
        <v>518</v>
      </c>
      <c s="7" t="s">
        <v>25</v>
      </c>
      <c s="7" t="s">
        <v>896</v>
      </c>
      <c s="7" t="s">
        <v>130</v>
      </c>
      <c s="10">
        <v>2007</v>
      </c>
      <c s="14"/>
      <c s="13">
        <f>ROUND((H273*G273),2)</f>
      </c>
      <c r="O273">
        <f>rekapitulace!H8</f>
      </c>
      <c>
        <f>O273/100*I273</f>
      </c>
    </row>
    <row r="274" spans="5:5" ht="63.75">
      <c r="E274" s="15" t="s">
        <v>897</v>
      </c>
    </row>
    <row r="275" spans="5:5" ht="331.5">
      <c r="E275" s="15" t="s">
        <v>521</v>
      </c>
    </row>
    <row r="276" spans="1:16" ht="12.75">
      <c r="A276" s="7">
        <v>84</v>
      </c>
      <c s="7" t="s">
        <v>46</v>
      </c>
      <c s="7" t="s">
        <v>518</v>
      </c>
      <c s="7" t="s">
        <v>36</v>
      </c>
      <c s="7" t="s">
        <v>524</v>
      </c>
      <c s="7" t="s">
        <v>130</v>
      </c>
      <c s="10">
        <v>152.64</v>
      </c>
      <c s="14"/>
      <c s="13">
        <f>ROUND((H276*G276),2)</f>
      </c>
      <c r="O276">
        <f>rekapitulace!H8</f>
      </c>
      <c>
        <f>O276/100*I276</f>
      </c>
    </row>
    <row r="277" spans="5:5" ht="255">
      <c r="E277" s="15" t="s">
        <v>898</v>
      </c>
    </row>
    <row r="278" spans="5:5" ht="331.5">
      <c r="E278" s="15" t="s">
        <v>521</v>
      </c>
    </row>
    <row r="279" spans="1:16" ht="12.75">
      <c r="A279" s="7">
        <v>85</v>
      </c>
      <c s="7" t="s">
        <v>46</v>
      </c>
      <c s="7" t="s">
        <v>529</v>
      </c>
      <c s="7" t="s">
        <v>58</v>
      </c>
      <c s="7" t="s">
        <v>530</v>
      </c>
      <c s="7" t="s">
        <v>117</v>
      </c>
      <c s="10">
        <v>398.82</v>
      </c>
      <c s="14"/>
      <c s="13">
        <f>ROUND((H279*G279),2)</f>
      </c>
      <c r="O279">
        <f>rekapitulace!H8</f>
      </c>
      <c>
        <f>O279/100*I279</f>
      </c>
    </row>
    <row r="280" spans="5:5" ht="229.5">
      <c r="E280" s="15" t="s">
        <v>899</v>
      </c>
    </row>
    <row r="281" spans="5:5" ht="409.5">
      <c r="E281" s="15" t="s">
        <v>532</v>
      </c>
    </row>
    <row r="282" spans="1:16" ht="12.75">
      <c r="A282" s="7">
        <v>86</v>
      </c>
      <c s="7" t="s">
        <v>46</v>
      </c>
      <c s="7" t="s">
        <v>533</v>
      </c>
      <c s="7" t="s">
        <v>58</v>
      </c>
      <c s="7" t="s">
        <v>900</v>
      </c>
      <c s="7" t="s">
        <v>117</v>
      </c>
      <c s="10">
        <v>243</v>
      </c>
      <c s="14"/>
      <c s="13">
        <f>ROUND((H282*G282),2)</f>
      </c>
      <c r="O282">
        <f>rekapitulace!H8</f>
      </c>
      <c>
        <f>O282/100*I282</f>
      </c>
    </row>
    <row r="283" spans="5:5" ht="25.5">
      <c r="E283" s="15" t="s">
        <v>901</v>
      </c>
    </row>
    <row r="284" spans="5:5" ht="267.75">
      <c r="E284" s="15" t="s">
        <v>536</v>
      </c>
    </row>
    <row r="285" spans="1:16" ht="12.75">
      <c r="A285" s="7">
        <v>87</v>
      </c>
      <c s="7" t="s">
        <v>46</v>
      </c>
      <c s="7" t="s">
        <v>537</v>
      </c>
      <c s="7" t="s">
        <v>58</v>
      </c>
      <c s="7" t="s">
        <v>902</v>
      </c>
      <c s="7" t="s">
        <v>117</v>
      </c>
      <c s="10">
        <v>7688.78</v>
      </c>
      <c s="14"/>
      <c s="13">
        <f>ROUND((H285*G285),2)</f>
      </c>
      <c r="O285">
        <f>rekapitulace!H8</f>
      </c>
      <c>
        <f>O285/100*I285</f>
      </c>
    </row>
    <row r="286" spans="5:5" ht="204">
      <c r="E286" s="15" t="s">
        <v>903</v>
      </c>
    </row>
    <row r="287" spans="5:5" ht="357">
      <c r="E287" s="15" t="s">
        <v>540</v>
      </c>
    </row>
    <row r="288" spans="1:16" ht="12.75">
      <c r="A288" s="7">
        <v>88</v>
      </c>
      <c s="7" t="s">
        <v>46</v>
      </c>
      <c s="7" t="s">
        <v>541</v>
      </c>
      <c s="7" t="s">
        <v>58</v>
      </c>
      <c s="7" t="s">
        <v>904</v>
      </c>
      <c s="7" t="s">
        <v>117</v>
      </c>
      <c s="10">
        <v>15341.092</v>
      </c>
      <c s="14"/>
      <c s="13">
        <f>ROUND((H288*G288),2)</f>
      </c>
      <c r="O288">
        <f>rekapitulace!H8</f>
      </c>
      <c>
        <f>O288/100*I288</f>
      </c>
    </row>
    <row r="289" spans="5:5" ht="242.25">
      <c r="E289" s="15" t="s">
        <v>905</v>
      </c>
    </row>
    <row r="290" spans="5:5" ht="357">
      <c r="E290" s="15" t="s">
        <v>540</v>
      </c>
    </row>
    <row r="291" spans="1:16" ht="12.75">
      <c r="A291" s="7">
        <v>89</v>
      </c>
      <c s="7" t="s">
        <v>46</v>
      </c>
      <c s="7" t="s">
        <v>544</v>
      </c>
      <c s="7" t="s">
        <v>58</v>
      </c>
      <c s="7" t="s">
        <v>545</v>
      </c>
      <c s="7" t="s">
        <v>130</v>
      </c>
      <c s="10">
        <v>536.087</v>
      </c>
      <c s="14"/>
      <c s="13">
        <f>ROUND((H291*G291),2)</f>
      </c>
      <c r="O291">
        <f>rekapitulace!H8</f>
      </c>
      <c>
        <f>O291/100*I291</f>
      </c>
    </row>
    <row r="292" spans="5:5" ht="191.25">
      <c r="E292" s="15" t="s">
        <v>906</v>
      </c>
    </row>
    <row r="293" spans="5:5" ht="409.5">
      <c r="E293" s="15" t="s">
        <v>547</v>
      </c>
    </row>
    <row r="294" spans="1:16" ht="12.75">
      <c r="A294" s="7">
        <v>90</v>
      </c>
      <c s="7" t="s">
        <v>46</v>
      </c>
      <c s="7" t="s">
        <v>548</v>
      </c>
      <c s="7" t="s">
        <v>58</v>
      </c>
      <c s="7" t="s">
        <v>549</v>
      </c>
      <c s="7" t="s">
        <v>130</v>
      </c>
      <c s="10">
        <v>461.327</v>
      </c>
      <c s="14"/>
      <c s="13">
        <f>ROUND((H294*G294),2)</f>
      </c>
      <c r="O294">
        <f>rekapitulace!H8</f>
      </c>
      <c>
        <f>O294/100*I294</f>
      </c>
    </row>
    <row r="295" spans="5:5" ht="191.25">
      <c r="E295" s="15" t="s">
        <v>907</v>
      </c>
    </row>
    <row r="296" spans="5:5" ht="409.5">
      <c r="E296" s="15" t="s">
        <v>547</v>
      </c>
    </row>
    <row r="297" spans="1:16" ht="12.75">
      <c r="A297" s="7">
        <v>91</v>
      </c>
      <c s="7" t="s">
        <v>46</v>
      </c>
      <c s="7" t="s">
        <v>551</v>
      </c>
      <c s="7" t="s">
        <v>58</v>
      </c>
      <c s="7" t="s">
        <v>552</v>
      </c>
      <c s="7" t="s">
        <v>130</v>
      </c>
      <c s="10">
        <v>305.728</v>
      </c>
      <c s="14"/>
      <c s="13">
        <f>ROUND((H297*G297),2)</f>
      </c>
      <c r="O297">
        <f>rekapitulace!H8</f>
      </c>
      <c>
        <f>O297/100*I297</f>
      </c>
    </row>
    <row r="298" spans="5:5" ht="191.25">
      <c r="E298" s="15" t="s">
        <v>908</v>
      </c>
    </row>
    <row r="299" spans="5:5" ht="409.5">
      <c r="E299" s="15" t="s">
        <v>547</v>
      </c>
    </row>
    <row r="300" spans="1:16" ht="12.75">
      <c r="A300" s="7">
        <v>92</v>
      </c>
      <c s="7" t="s">
        <v>46</v>
      </c>
      <c s="7" t="s">
        <v>556</v>
      </c>
      <c s="7" t="s">
        <v>58</v>
      </c>
      <c s="7" t="s">
        <v>557</v>
      </c>
      <c s="7" t="s">
        <v>117</v>
      </c>
      <c s="10">
        <v>7628</v>
      </c>
      <c s="14"/>
      <c s="13">
        <f>ROUND((H300*G300),2)</f>
      </c>
      <c r="O300">
        <f>rekapitulace!H8</f>
      </c>
      <c>
        <f>O300/100*I300</f>
      </c>
    </row>
    <row r="301" spans="5:5" ht="178.5">
      <c r="E301" s="15" t="s">
        <v>909</v>
      </c>
    </row>
    <row r="302" spans="5:5" ht="165.75">
      <c r="E302" s="15" t="s">
        <v>559</v>
      </c>
    </row>
    <row r="303" spans="1:16" ht="12.75">
      <c r="A303" s="7">
        <v>93</v>
      </c>
      <c s="7" t="s">
        <v>46</v>
      </c>
      <c s="7" t="s">
        <v>560</v>
      </c>
      <c s="7" t="s">
        <v>58</v>
      </c>
      <c s="7" t="s">
        <v>910</v>
      </c>
      <c s="7" t="s">
        <v>117</v>
      </c>
      <c s="10">
        <v>7688.78</v>
      </c>
      <c s="14"/>
      <c s="13">
        <f>ROUND((H303*G303),2)</f>
      </c>
      <c r="O303">
        <f>rekapitulace!H8</f>
      </c>
      <c>
        <f>O303/100*I303</f>
      </c>
    </row>
    <row r="304" spans="5:5" ht="204">
      <c r="E304" s="15" t="s">
        <v>903</v>
      </c>
    </row>
    <row r="305" spans="5:5" ht="165.75">
      <c r="E305" s="15" t="s">
        <v>559</v>
      </c>
    </row>
    <row r="306" spans="1:16" ht="12.75">
      <c r="A306" s="7">
        <v>94</v>
      </c>
      <c s="7" t="s">
        <v>46</v>
      </c>
      <c s="7" t="s">
        <v>566</v>
      </c>
      <c s="7" t="s">
        <v>58</v>
      </c>
      <c s="7" t="s">
        <v>911</v>
      </c>
      <c s="7" t="s">
        <v>117</v>
      </c>
      <c s="10">
        <v>69</v>
      </c>
      <c s="14"/>
      <c s="13">
        <f>ROUND((H306*G306),2)</f>
      </c>
      <c r="O306">
        <f>rekapitulace!H8</f>
      </c>
      <c>
        <f>O306/100*I306</f>
      </c>
    </row>
    <row r="307" spans="5:5" ht="204">
      <c r="E307" s="15" t="s">
        <v>912</v>
      </c>
    </row>
    <row r="308" spans="5:5" ht="409.5">
      <c r="E308" s="15" t="s">
        <v>569</v>
      </c>
    </row>
    <row r="309" spans="1:16" ht="12.75">
      <c r="A309" s="7">
        <v>95</v>
      </c>
      <c s="7" t="s">
        <v>46</v>
      </c>
      <c s="7" t="s">
        <v>572</v>
      </c>
      <c s="7" t="s">
        <v>58</v>
      </c>
      <c s="7" t="s">
        <v>913</v>
      </c>
      <c s="7" t="s">
        <v>117</v>
      </c>
      <c s="10">
        <v>8</v>
      </c>
      <c s="14"/>
      <c s="13">
        <f>ROUND((H309*G309),2)</f>
      </c>
      <c r="O309">
        <f>rekapitulace!H8</f>
      </c>
      <c>
        <f>O309/100*I309</f>
      </c>
    </row>
    <row r="310" spans="5:5" ht="51">
      <c r="E310" s="15" t="s">
        <v>914</v>
      </c>
    </row>
    <row r="311" spans="5:5" ht="409.5">
      <c r="E311" s="15" t="s">
        <v>569</v>
      </c>
    </row>
    <row r="312" spans="1:16" ht="12.75">
      <c r="A312" s="7">
        <v>96</v>
      </c>
      <c s="7" t="s">
        <v>46</v>
      </c>
      <c s="7" t="s">
        <v>578</v>
      </c>
      <c s="7" t="s">
        <v>58</v>
      </c>
      <c s="7" t="s">
        <v>915</v>
      </c>
      <c s="7" t="s">
        <v>117</v>
      </c>
      <c s="10">
        <v>3.5</v>
      </c>
      <c s="14"/>
      <c s="13">
        <f>ROUND((H312*G312),2)</f>
      </c>
      <c r="O312">
        <f>rekapitulace!H8</f>
      </c>
      <c>
        <f>O312/100*I312</f>
      </c>
    </row>
    <row r="313" spans="5:5" ht="51">
      <c r="E313" s="15" t="s">
        <v>916</v>
      </c>
    </row>
    <row r="314" spans="5:5" ht="409.5">
      <c r="E314" s="15" t="s">
        <v>569</v>
      </c>
    </row>
    <row r="315" spans="1:16" ht="12.75">
      <c r="A315" s="7">
        <v>97</v>
      </c>
      <c s="7" t="s">
        <v>46</v>
      </c>
      <c s="7" t="s">
        <v>917</v>
      </c>
      <c s="7" t="s">
        <v>58</v>
      </c>
      <c s="7" t="s">
        <v>918</v>
      </c>
      <c s="7" t="s">
        <v>117</v>
      </c>
      <c s="10">
        <v>12.5</v>
      </c>
      <c s="14"/>
      <c s="13">
        <f>ROUND((H315*G315),2)</f>
      </c>
      <c r="O315">
        <f>rekapitulace!H8</f>
      </c>
      <c>
        <f>O315/100*I315</f>
      </c>
    </row>
    <row r="316" spans="5:5" ht="38.25">
      <c r="E316" s="15" t="s">
        <v>919</v>
      </c>
    </row>
    <row r="317" spans="5:5" ht="409.5">
      <c r="E317" s="15" t="s">
        <v>569</v>
      </c>
    </row>
    <row r="318" spans="1:16" ht="12.75" customHeight="1">
      <c r="A318" s="16"/>
      <c s="16"/>
      <c s="16" t="s">
        <v>39</v>
      </c>
      <c s="16"/>
      <c s="16" t="s">
        <v>510</v>
      </c>
      <c s="16"/>
      <c s="16"/>
      <c s="16"/>
      <c s="16">
        <f>SUM(I270:I317)</f>
      </c>
      <c r="P318">
        <f>ROUND(SUM(P270:P317),2)</f>
      </c>
    </row>
    <row r="320" spans="1:9" ht="12.75" customHeight="1">
      <c r="A320" s="9"/>
      <c s="9"/>
      <c s="9" t="s">
        <v>41</v>
      </c>
      <c s="9"/>
      <c s="9" t="s">
        <v>276</v>
      </c>
      <c s="9"/>
      <c s="11"/>
      <c s="9"/>
      <c s="11"/>
    </row>
    <row r="321" spans="1:16" ht="12.75">
      <c r="A321" s="7">
        <v>98</v>
      </c>
      <c s="7" t="s">
        <v>46</v>
      </c>
      <c s="7" t="s">
        <v>920</v>
      </c>
      <c s="7" t="s">
        <v>58</v>
      </c>
      <c s="7" t="s">
        <v>921</v>
      </c>
      <c s="7" t="s">
        <v>207</v>
      </c>
      <c s="10">
        <v>46</v>
      </c>
      <c s="14"/>
      <c s="13">
        <f>ROUND((H321*G321),2)</f>
      </c>
      <c r="O321">
        <f>rekapitulace!H8</f>
      </c>
      <c>
        <f>O321/100*I321</f>
      </c>
    </row>
    <row r="322" spans="5:5" ht="38.25">
      <c r="E322" s="15" t="s">
        <v>922</v>
      </c>
    </row>
    <row r="323" spans="5:5" ht="409.5">
      <c r="E323" s="15" t="s">
        <v>923</v>
      </c>
    </row>
    <row r="324" spans="1:16" ht="12.75">
      <c r="A324" s="7">
        <v>99</v>
      </c>
      <c s="7" t="s">
        <v>46</v>
      </c>
      <c s="7" t="s">
        <v>924</v>
      </c>
      <c s="7" t="s">
        <v>58</v>
      </c>
      <c s="7" t="s">
        <v>925</v>
      </c>
      <c s="7" t="s">
        <v>73</v>
      </c>
      <c s="10">
        <v>2</v>
      </c>
      <c s="14"/>
      <c s="13">
        <f>ROUND((H324*G324),2)</f>
      </c>
      <c r="O324">
        <f>rekapitulace!H8</f>
      </c>
      <c>
        <f>O324/100*I324</f>
      </c>
    </row>
    <row r="325" spans="5:5" ht="25.5">
      <c r="E325" s="15" t="s">
        <v>76</v>
      </c>
    </row>
    <row r="326" spans="5:5" ht="409.5">
      <c r="E326" s="15" t="s">
        <v>926</v>
      </c>
    </row>
    <row r="327" spans="1:16" ht="12.75">
      <c r="A327" s="7">
        <v>100</v>
      </c>
      <c s="7" t="s">
        <v>46</v>
      </c>
      <c s="7" t="s">
        <v>927</v>
      </c>
      <c s="7" t="s">
        <v>58</v>
      </c>
      <c s="7" t="s">
        <v>928</v>
      </c>
      <c s="7" t="s">
        <v>117</v>
      </c>
      <c s="10">
        <v>54.528</v>
      </c>
      <c s="14"/>
      <c s="13">
        <f>ROUND((H327*G327),2)</f>
      </c>
      <c r="O327">
        <f>rekapitulace!H8</f>
      </c>
      <c>
        <f>O327/100*I327</f>
      </c>
    </row>
    <row r="328" spans="5:5" ht="51">
      <c r="E328" s="15" t="s">
        <v>929</v>
      </c>
    </row>
    <row r="329" spans="5:5" ht="409.5">
      <c r="E329" s="15" t="s">
        <v>930</v>
      </c>
    </row>
    <row r="330" spans="1:16" ht="12.75">
      <c r="A330" s="7">
        <v>101</v>
      </c>
      <c s="7" t="s">
        <v>46</v>
      </c>
      <c s="7" t="s">
        <v>931</v>
      </c>
      <c s="7" t="s">
        <v>58</v>
      </c>
      <c s="7" t="s">
        <v>932</v>
      </c>
      <c s="7" t="s">
        <v>117</v>
      </c>
      <c s="10">
        <v>37.488</v>
      </c>
      <c s="14"/>
      <c s="13">
        <f>ROUND((H330*G330),2)</f>
      </c>
      <c r="O330">
        <f>rekapitulace!H8</f>
      </c>
      <c>
        <f>O330/100*I330</f>
      </c>
    </row>
    <row r="331" spans="5:5" ht="38.25">
      <c r="E331" s="15" t="s">
        <v>933</v>
      </c>
    </row>
    <row r="332" spans="5:5" ht="409.5">
      <c r="E332" s="15" t="s">
        <v>930</v>
      </c>
    </row>
    <row r="333" spans="1:16" ht="12.75">
      <c r="A333" s="7">
        <v>102</v>
      </c>
      <c s="7" t="s">
        <v>46</v>
      </c>
      <c s="7" t="s">
        <v>934</v>
      </c>
      <c s="7" t="s">
        <v>58</v>
      </c>
      <c s="7" t="s">
        <v>935</v>
      </c>
      <c s="7" t="s">
        <v>117</v>
      </c>
      <c s="10">
        <v>20.79</v>
      </c>
      <c s="14"/>
      <c s="13">
        <f>ROUND((H333*G333),2)</f>
      </c>
      <c r="O333">
        <f>rekapitulace!H8</f>
      </c>
      <c>
        <f>O333/100*I333</f>
      </c>
    </row>
    <row r="334" spans="5:5" ht="38.25">
      <c r="E334" s="15" t="s">
        <v>936</v>
      </c>
    </row>
    <row r="335" spans="5:5" ht="409.5">
      <c r="E335" s="15" t="s">
        <v>930</v>
      </c>
    </row>
    <row r="336" spans="1:16" ht="12.75">
      <c r="A336" s="7">
        <v>103</v>
      </c>
      <c s="7" t="s">
        <v>46</v>
      </c>
      <c s="7" t="s">
        <v>937</v>
      </c>
      <c s="7" t="s">
        <v>58</v>
      </c>
      <c s="7" t="s">
        <v>938</v>
      </c>
      <c s="7" t="s">
        <v>117</v>
      </c>
      <c s="10">
        <v>82</v>
      </c>
      <c s="14"/>
      <c s="13">
        <f>ROUND((H336*G336),2)</f>
      </c>
      <c r="O336">
        <f>rekapitulace!H8</f>
      </c>
      <c>
        <f>O336/100*I336</f>
      </c>
    </row>
    <row r="337" spans="5:5" ht="38.25">
      <c r="E337" s="15" t="s">
        <v>939</v>
      </c>
    </row>
    <row r="338" spans="5:5" ht="409.5">
      <c r="E338" s="15" t="s">
        <v>940</v>
      </c>
    </row>
    <row r="339" spans="1:16" ht="12.75" customHeight="1">
      <c r="A339" s="16"/>
      <c s="16"/>
      <c s="16" t="s">
        <v>41</v>
      </c>
      <c s="16"/>
      <c s="16" t="s">
        <v>276</v>
      </c>
      <c s="16"/>
      <c s="16"/>
      <c s="16"/>
      <c s="16">
        <f>SUM(I321:I338)</f>
      </c>
      <c r="P339">
        <f>ROUND(SUM(P321:P338),2)</f>
      </c>
    </row>
    <row r="341" spans="1:9" ht="12.75" customHeight="1">
      <c r="A341" s="9"/>
      <c s="9"/>
      <c s="9" t="s">
        <v>42</v>
      </c>
      <c s="9"/>
      <c s="9" t="s">
        <v>200</v>
      </c>
      <c s="9"/>
      <c s="11"/>
      <c s="9"/>
      <c s="11"/>
    </row>
    <row r="342" spans="1:16" ht="12.75">
      <c r="A342" s="7">
        <v>104</v>
      </c>
      <c s="7" t="s">
        <v>46</v>
      </c>
      <c s="7" t="s">
        <v>585</v>
      </c>
      <c s="7" t="s">
        <v>58</v>
      </c>
      <c s="7" t="s">
        <v>941</v>
      </c>
      <c s="7" t="s">
        <v>207</v>
      </c>
      <c s="10">
        <v>217.95</v>
      </c>
      <c s="14"/>
      <c s="13">
        <f>ROUND((H342*G342),2)</f>
      </c>
      <c r="O342">
        <f>rekapitulace!H8</f>
      </c>
      <c>
        <f>O342/100*I342</f>
      </c>
    </row>
    <row r="343" spans="5:5" ht="178.5">
      <c r="E343" s="15" t="s">
        <v>942</v>
      </c>
    </row>
    <row r="344" spans="5:5" ht="409.5">
      <c r="E344" s="15" t="s">
        <v>588</v>
      </c>
    </row>
    <row r="345" spans="1:16" ht="12.75">
      <c r="A345" s="7">
        <v>105</v>
      </c>
      <c s="7" t="s">
        <v>46</v>
      </c>
      <c s="7" t="s">
        <v>943</v>
      </c>
      <c s="7" t="s">
        <v>58</v>
      </c>
      <c s="7" t="s">
        <v>944</v>
      </c>
      <c s="7" t="s">
        <v>207</v>
      </c>
      <c s="10">
        <v>33.75</v>
      </c>
      <c s="14"/>
      <c s="13">
        <f>ROUND((H345*G345),2)</f>
      </c>
      <c r="O345">
        <f>rekapitulace!H8</f>
      </c>
      <c>
        <f>O345/100*I345</f>
      </c>
    </row>
    <row r="346" spans="5:5" ht="114.75">
      <c r="E346" s="15" t="s">
        <v>945</v>
      </c>
    </row>
    <row r="347" spans="5:5" ht="409.5">
      <c r="E347" s="15" t="s">
        <v>588</v>
      </c>
    </row>
    <row r="348" spans="1:16" ht="12.75">
      <c r="A348" s="7">
        <v>106</v>
      </c>
      <c s="7" t="s">
        <v>46</v>
      </c>
      <c s="7" t="s">
        <v>946</v>
      </c>
      <c s="7" t="s">
        <v>58</v>
      </c>
      <c s="7" t="s">
        <v>947</v>
      </c>
      <c s="7" t="s">
        <v>207</v>
      </c>
      <c s="10">
        <v>34.425</v>
      </c>
      <c s="14"/>
      <c s="13">
        <f>ROUND((H348*G348),2)</f>
      </c>
      <c r="O348">
        <f>rekapitulace!H8</f>
      </c>
      <c>
        <f>O348/100*I348</f>
      </c>
    </row>
    <row r="349" spans="5:5" ht="127.5">
      <c r="E349" s="15" t="s">
        <v>948</v>
      </c>
    </row>
    <row r="350" spans="5:5" ht="409.5">
      <c r="E350" s="15" t="s">
        <v>588</v>
      </c>
    </row>
    <row r="351" spans="1:16" ht="12.75">
      <c r="A351" s="7">
        <v>107</v>
      </c>
      <c s="7" t="s">
        <v>46</v>
      </c>
      <c s="7" t="s">
        <v>949</v>
      </c>
      <c s="7" t="s">
        <v>58</v>
      </c>
      <c s="7" t="s">
        <v>950</v>
      </c>
      <c s="7" t="s">
        <v>207</v>
      </c>
      <c s="10">
        <v>5.2</v>
      </c>
      <c s="14"/>
      <c s="13">
        <f>ROUND((H351*G351),2)</f>
      </c>
      <c r="O351">
        <f>rekapitulace!H8</f>
      </c>
      <c>
        <f>O351/100*I351</f>
      </c>
    </row>
    <row r="352" spans="5:5" ht="25.5">
      <c r="E352" s="15" t="s">
        <v>951</v>
      </c>
    </row>
    <row r="353" spans="5:5" ht="409.5">
      <c r="E353" s="15" t="s">
        <v>588</v>
      </c>
    </row>
    <row r="354" spans="1:16" ht="12.75">
      <c r="A354" s="7">
        <v>108</v>
      </c>
      <c s="7" t="s">
        <v>46</v>
      </c>
      <c s="7" t="s">
        <v>952</v>
      </c>
      <c s="7" t="s">
        <v>58</v>
      </c>
      <c s="7" t="s">
        <v>953</v>
      </c>
      <c s="7" t="s">
        <v>207</v>
      </c>
      <c s="10">
        <v>14.2</v>
      </c>
      <c s="14"/>
      <c s="13">
        <f>ROUND((H354*G354),2)</f>
      </c>
      <c r="O354">
        <f>rekapitulace!H8</f>
      </c>
      <c>
        <f>O354/100*I354</f>
      </c>
    </row>
    <row r="355" spans="5:5" ht="25.5">
      <c r="E355" s="15" t="s">
        <v>954</v>
      </c>
    </row>
    <row r="356" spans="5:5" ht="409.5">
      <c r="E356" s="15" t="s">
        <v>955</v>
      </c>
    </row>
    <row r="357" spans="1:16" ht="12.75">
      <c r="A357" s="7">
        <v>109</v>
      </c>
      <c s="7" t="s">
        <v>46</v>
      </c>
      <c s="7" t="s">
        <v>956</v>
      </c>
      <c s="7" t="s">
        <v>58</v>
      </c>
      <c s="7" t="s">
        <v>957</v>
      </c>
      <c s="7" t="s">
        <v>207</v>
      </c>
      <c s="10">
        <v>15</v>
      </c>
      <c s="14"/>
      <c s="13">
        <f>ROUND((H357*G357),2)</f>
      </c>
      <c r="O357">
        <f>rekapitulace!H8</f>
      </c>
      <c>
        <f>O357/100*I357</f>
      </c>
    </row>
    <row r="358" spans="5:5" ht="25.5">
      <c r="E358" s="15" t="s">
        <v>958</v>
      </c>
    </row>
    <row r="359" spans="5:5" ht="409.5">
      <c r="E359" s="15" t="s">
        <v>955</v>
      </c>
    </row>
    <row r="360" spans="1:16" ht="12.75">
      <c r="A360" s="7">
        <v>110</v>
      </c>
      <c s="7" t="s">
        <v>46</v>
      </c>
      <c s="7" t="s">
        <v>959</v>
      </c>
      <c s="7" t="s">
        <v>58</v>
      </c>
      <c s="7" t="s">
        <v>960</v>
      </c>
      <c s="7" t="s">
        <v>207</v>
      </c>
      <c s="10">
        <v>22.5</v>
      </c>
      <c s="14"/>
      <c s="13">
        <f>ROUND((H360*G360),2)</f>
      </c>
      <c r="O360">
        <f>rekapitulace!H8</f>
      </c>
      <c>
        <f>O360/100*I360</f>
      </c>
    </row>
    <row r="361" spans="5:5" ht="25.5">
      <c r="E361" s="15" t="s">
        <v>961</v>
      </c>
    </row>
    <row r="362" spans="5:5" ht="409.5">
      <c r="E362" s="15" t="s">
        <v>955</v>
      </c>
    </row>
    <row r="363" spans="1:16" ht="12.75">
      <c r="A363" s="7">
        <v>111</v>
      </c>
      <c s="7" t="s">
        <v>46</v>
      </c>
      <c s="7" t="s">
        <v>962</v>
      </c>
      <c s="7" t="s">
        <v>58</v>
      </c>
      <c s="7" t="s">
        <v>963</v>
      </c>
      <c s="7" t="s">
        <v>73</v>
      </c>
      <c s="10">
        <v>1</v>
      </c>
      <c s="14"/>
      <c s="13">
        <f>ROUND((H363*G363),2)</f>
      </c>
      <c r="O363">
        <f>rekapitulace!H8</f>
      </c>
      <c>
        <f>O363/100*I363</f>
      </c>
    </row>
    <row r="364" spans="5:5" ht="25.5">
      <c r="E364" s="15" t="s">
        <v>50</v>
      </c>
    </row>
    <row r="365" spans="5:5" ht="409.5">
      <c r="E365" s="15" t="s">
        <v>594</v>
      </c>
    </row>
    <row r="366" spans="1:16" ht="12.75">
      <c r="A366" s="7">
        <v>112</v>
      </c>
      <c s="7" t="s">
        <v>46</v>
      </c>
      <c s="7" t="s">
        <v>595</v>
      </c>
      <c s="7" t="s">
        <v>58</v>
      </c>
      <c s="7" t="s">
        <v>964</v>
      </c>
      <c s="7" t="s">
        <v>73</v>
      </c>
      <c s="10">
        <v>2</v>
      </c>
      <c s="14"/>
      <c s="13">
        <f>ROUND((H366*G366),2)</f>
      </c>
      <c r="O366">
        <f>rekapitulace!H8</f>
      </c>
      <c>
        <f>O366/100*I366</f>
      </c>
    </row>
    <row r="367" spans="5:5" ht="25.5">
      <c r="E367" s="15" t="s">
        <v>76</v>
      </c>
    </row>
    <row r="368" spans="5:5" ht="409.5">
      <c r="E368" s="15" t="s">
        <v>597</v>
      </c>
    </row>
    <row r="369" spans="1:16" ht="12.75">
      <c r="A369" s="7">
        <v>113</v>
      </c>
      <c s="7" t="s">
        <v>46</v>
      </c>
      <c s="7" t="s">
        <v>598</v>
      </c>
      <c s="7" t="s">
        <v>58</v>
      </c>
      <c s="7" t="s">
        <v>599</v>
      </c>
      <c s="7" t="s">
        <v>73</v>
      </c>
      <c s="10">
        <v>5</v>
      </c>
      <c s="14"/>
      <c s="13">
        <f>ROUND((H369*G369),2)</f>
      </c>
      <c r="O369">
        <f>rekapitulace!H8</f>
      </c>
      <c>
        <f>O369/100*I369</f>
      </c>
    </row>
    <row r="370" spans="5:5" ht="242.25">
      <c r="E370" s="15" t="s">
        <v>965</v>
      </c>
    </row>
    <row r="371" spans="5:5" ht="409.5">
      <c r="E371" s="15" t="s">
        <v>601</v>
      </c>
    </row>
    <row r="372" spans="1:16" ht="12.75">
      <c r="A372" s="7">
        <v>114</v>
      </c>
      <c s="7" t="s">
        <v>46</v>
      </c>
      <c s="7" t="s">
        <v>602</v>
      </c>
      <c s="7" t="s">
        <v>58</v>
      </c>
      <c s="7" t="s">
        <v>603</v>
      </c>
      <c s="7" t="s">
        <v>73</v>
      </c>
      <c s="10">
        <v>20</v>
      </c>
      <c s="14"/>
      <c s="13">
        <f>ROUND((H372*G372),2)</f>
      </c>
      <c r="O372">
        <f>rekapitulace!H8</f>
      </c>
      <c>
        <f>O372/100*I372</f>
      </c>
    </row>
    <row r="373" spans="5:5" ht="25.5">
      <c r="E373" s="15" t="s">
        <v>966</v>
      </c>
    </row>
    <row r="374" spans="5:5" ht="409.5">
      <c r="E374" s="15" t="s">
        <v>605</v>
      </c>
    </row>
    <row r="375" spans="1:16" ht="12.75">
      <c r="A375" s="7">
        <v>115</v>
      </c>
      <c s="7" t="s">
        <v>46</v>
      </c>
      <c s="7" t="s">
        <v>602</v>
      </c>
      <c s="7" t="s">
        <v>86</v>
      </c>
      <c s="7" t="s">
        <v>967</v>
      </c>
      <c s="7" t="s">
        <v>73</v>
      </c>
      <c s="10">
        <v>8</v>
      </c>
      <c s="14"/>
      <c s="13">
        <f>ROUND((H375*G375),2)</f>
      </c>
      <c r="O375">
        <f>rekapitulace!H8</f>
      </c>
      <c>
        <f>O375/100*I375</f>
      </c>
    </row>
    <row r="376" spans="5:5" ht="25.5">
      <c r="E376" s="15" t="s">
        <v>968</v>
      </c>
    </row>
    <row r="377" spans="5:5" ht="409.5">
      <c r="E377" s="15" t="s">
        <v>605</v>
      </c>
    </row>
    <row r="378" spans="1:16" ht="12.75">
      <c r="A378" s="7">
        <v>116</v>
      </c>
      <c s="7" t="s">
        <v>46</v>
      </c>
      <c s="7" t="s">
        <v>969</v>
      </c>
      <c s="7" t="s">
        <v>58</v>
      </c>
      <c s="7" t="s">
        <v>970</v>
      </c>
      <c s="7" t="s">
        <v>73</v>
      </c>
      <c s="10">
        <v>4</v>
      </c>
      <c s="14"/>
      <c s="13">
        <f>ROUND((H378*G378),2)</f>
      </c>
      <c r="O378">
        <f>rekapitulace!H8</f>
      </c>
      <c>
        <f>O378/100*I378</f>
      </c>
    </row>
    <row r="379" spans="5:5" ht="25.5">
      <c r="E379" s="15" t="s">
        <v>212</v>
      </c>
    </row>
    <row r="380" spans="5:5" ht="409.5">
      <c r="E380" s="15" t="s">
        <v>605</v>
      </c>
    </row>
    <row r="381" spans="1:16" ht="12.75">
      <c r="A381" s="7">
        <v>117</v>
      </c>
      <c s="7" t="s">
        <v>46</v>
      </c>
      <c s="7" t="s">
        <v>971</v>
      </c>
      <c s="7" t="s">
        <v>58</v>
      </c>
      <c s="7" t="s">
        <v>972</v>
      </c>
      <c s="7" t="s">
        <v>73</v>
      </c>
      <c s="10">
        <v>1</v>
      </c>
      <c s="14"/>
      <c s="13">
        <f>ROUND((H381*G381),2)</f>
      </c>
      <c r="O381">
        <f>rekapitulace!H8</f>
      </c>
      <c>
        <f>O381/100*I381</f>
      </c>
    </row>
    <row r="382" spans="5:5" ht="25.5">
      <c r="E382" s="15" t="s">
        <v>50</v>
      </c>
    </row>
    <row r="383" spans="5:5" ht="191.25">
      <c r="E383" s="15" t="s">
        <v>973</v>
      </c>
    </row>
    <row r="384" spans="1:16" ht="12.75">
      <c r="A384" s="7">
        <v>118</v>
      </c>
      <c s="7" t="s">
        <v>46</v>
      </c>
      <c s="7" t="s">
        <v>974</v>
      </c>
      <c s="7" t="s">
        <v>58</v>
      </c>
      <c s="7" t="s">
        <v>975</v>
      </c>
      <c s="7" t="s">
        <v>73</v>
      </c>
      <c s="10">
        <v>1</v>
      </c>
      <c s="14"/>
      <c s="13">
        <f>ROUND((H384*G384),2)</f>
      </c>
      <c r="O384">
        <f>rekapitulace!H8</f>
      </c>
      <c>
        <f>O384/100*I384</f>
      </c>
    </row>
    <row r="385" spans="5:5" ht="25.5">
      <c r="E385" s="15" t="s">
        <v>50</v>
      </c>
    </row>
    <row r="386" spans="5:5" ht="178.5">
      <c r="E386" s="15" t="s">
        <v>976</v>
      </c>
    </row>
    <row r="387" spans="1:16" ht="12.75">
      <c r="A387" s="7">
        <v>119</v>
      </c>
      <c s="7" t="s">
        <v>46</v>
      </c>
      <c s="7" t="s">
        <v>617</v>
      </c>
      <c s="7" t="s">
        <v>58</v>
      </c>
      <c s="7" t="s">
        <v>977</v>
      </c>
      <c s="7" t="s">
        <v>73</v>
      </c>
      <c s="10">
        <v>20</v>
      </c>
      <c s="14"/>
      <c s="13">
        <f>ROUND((H387*G387),2)</f>
      </c>
      <c r="O387">
        <f>rekapitulace!H8</f>
      </c>
      <c>
        <f>O387/100*I387</f>
      </c>
    </row>
    <row r="388" spans="5:5" ht="114.75">
      <c r="E388" s="15" t="s">
        <v>978</v>
      </c>
    </row>
    <row r="389" spans="5:5" ht="395.25">
      <c r="E389" s="15" t="s">
        <v>613</v>
      </c>
    </row>
    <row r="390" spans="1:16" ht="12.75">
      <c r="A390" s="7">
        <v>120</v>
      </c>
      <c s="7" t="s">
        <v>46</v>
      </c>
      <c s="7" t="s">
        <v>620</v>
      </c>
      <c s="7" t="s">
        <v>58</v>
      </c>
      <c s="7" t="s">
        <v>979</v>
      </c>
      <c s="7" t="s">
        <v>73</v>
      </c>
      <c s="10">
        <v>10</v>
      </c>
      <c s="14"/>
      <c s="13">
        <f>ROUND((H390*G390),2)</f>
      </c>
      <c r="O390">
        <f>rekapitulace!H8</f>
      </c>
      <c>
        <f>O390/100*I390</f>
      </c>
    </row>
    <row r="391" spans="5:5" ht="153">
      <c r="E391" s="15" t="s">
        <v>980</v>
      </c>
    </row>
    <row r="392" spans="5:5" ht="395.25">
      <c r="E392" s="15" t="s">
        <v>613</v>
      </c>
    </row>
    <row r="393" spans="1:16" ht="12.75">
      <c r="A393" s="7">
        <v>121</v>
      </c>
      <c s="7" t="s">
        <v>46</v>
      </c>
      <c s="7" t="s">
        <v>623</v>
      </c>
      <c s="7" t="s">
        <v>58</v>
      </c>
      <c s="7" t="s">
        <v>624</v>
      </c>
      <c s="7" t="s">
        <v>73</v>
      </c>
      <c s="10">
        <v>2</v>
      </c>
      <c s="14"/>
      <c s="13">
        <f>ROUND((H393*G393),2)</f>
      </c>
      <c r="O393">
        <f>rekapitulace!H8</f>
      </c>
      <c>
        <f>O393/100*I393</f>
      </c>
    </row>
    <row r="394" spans="5:5" ht="114.75">
      <c r="E394" s="15" t="s">
        <v>981</v>
      </c>
    </row>
    <row r="395" spans="5:5" ht="395.25">
      <c r="E395" s="15" t="s">
        <v>613</v>
      </c>
    </row>
    <row r="396" spans="1:16" ht="12.75">
      <c r="A396" s="7">
        <v>122</v>
      </c>
      <c s="7" t="s">
        <v>46</v>
      </c>
      <c s="7" t="s">
        <v>626</v>
      </c>
      <c s="7" t="s">
        <v>25</v>
      </c>
      <c s="7" t="s">
        <v>982</v>
      </c>
      <c s="7" t="s">
        <v>130</v>
      </c>
      <c s="10">
        <v>31.9</v>
      </c>
      <c s="14"/>
      <c s="13">
        <f>ROUND((H396*G396),2)</f>
      </c>
      <c r="O396">
        <f>rekapitulace!H8</f>
      </c>
      <c>
        <f>O396/100*I396</f>
      </c>
    </row>
    <row r="397" spans="5:5" ht="25.5">
      <c r="E397" s="15" t="s">
        <v>983</v>
      </c>
    </row>
    <row r="398" spans="5:5" ht="409.5">
      <c r="E398" s="15" t="s">
        <v>477</v>
      </c>
    </row>
    <row r="399" spans="1:16" ht="12.75">
      <c r="A399" s="7">
        <v>123</v>
      </c>
      <c s="7" t="s">
        <v>46</v>
      </c>
      <c s="7" t="s">
        <v>626</v>
      </c>
      <c s="7" t="s">
        <v>36</v>
      </c>
      <c s="7" t="s">
        <v>984</v>
      </c>
      <c s="7" t="s">
        <v>130</v>
      </c>
      <c s="10">
        <v>86.17</v>
      </c>
      <c s="14"/>
      <c s="13">
        <f>ROUND((H399*G399),2)</f>
      </c>
      <c r="O399">
        <f>rekapitulace!H8</f>
      </c>
      <c>
        <f>O399/100*I399</f>
      </c>
    </row>
    <row r="400" spans="5:5" ht="395.25">
      <c r="E400" s="15" t="s">
        <v>985</v>
      </c>
    </row>
    <row r="401" spans="5:5" ht="409.5">
      <c r="E401" s="15" t="s">
        <v>477</v>
      </c>
    </row>
    <row r="402" spans="1:16" ht="12.75">
      <c r="A402" s="7">
        <v>124</v>
      </c>
      <c s="7" t="s">
        <v>46</v>
      </c>
      <c s="7" t="s">
        <v>986</v>
      </c>
      <c s="7" t="s">
        <v>58</v>
      </c>
      <c s="7" t="s">
        <v>987</v>
      </c>
      <c s="7" t="s">
        <v>207</v>
      </c>
      <c s="10">
        <v>5.2</v>
      </c>
      <c s="14"/>
      <c s="13">
        <f>ROUND((H402*G402),2)</f>
      </c>
      <c r="O402">
        <f>rekapitulace!H8</f>
      </c>
      <c>
        <f>O402/100*I402</f>
      </c>
    </row>
    <row r="403" spans="5:5" ht="25.5">
      <c r="E403" s="15" t="s">
        <v>951</v>
      </c>
    </row>
    <row r="404" spans="5:5" ht="409.5">
      <c r="E404" s="15" t="s">
        <v>634</v>
      </c>
    </row>
    <row r="405" spans="1:16" ht="12.75" customHeight="1">
      <c r="A405" s="16"/>
      <c s="16"/>
      <c s="16" t="s">
        <v>42</v>
      </c>
      <c s="16"/>
      <c s="16" t="s">
        <v>200</v>
      </c>
      <c s="16"/>
      <c s="16"/>
      <c s="16"/>
      <c s="16">
        <f>SUM(I342:I404)</f>
      </c>
      <c r="P405">
        <f>ROUND(SUM(P342:P404),2)</f>
      </c>
    </row>
    <row r="407" spans="1:9" ht="12.75" customHeight="1">
      <c r="A407" s="9"/>
      <c s="9"/>
      <c s="9" t="s">
        <v>43</v>
      </c>
      <c s="9"/>
      <c s="9" t="s">
        <v>204</v>
      </c>
      <c s="9"/>
      <c s="11"/>
      <c s="9"/>
      <c s="11"/>
    </row>
    <row r="408" spans="1:16" ht="12.75">
      <c r="A408" s="7">
        <v>125</v>
      </c>
      <c s="7" t="s">
        <v>46</v>
      </c>
      <c s="7" t="s">
        <v>988</v>
      </c>
      <c s="7" t="s">
        <v>58</v>
      </c>
      <c s="7" t="s">
        <v>989</v>
      </c>
      <c s="7" t="s">
        <v>207</v>
      </c>
      <c s="10">
        <v>21</v>
      </c>
      <c s="14"/>
      <c s="13">
        <f>ROUND((H408*G408),2)</f>
      </c>
      <c r="O408">
        <f>rekapitulace!H8</f>
      </c>
      <c>
        <f>O408/100*I408</f>
      </c>
    </row>
    <row r="409" spans="5:5" ht="25.5">
      <c r="E409" s="15" t="s">
        <v>990</v>
      </c>
    </row>
    <row r="410" spans="5:5" ht="382.5">
      <c r="E410" s="15" t="s">
        <v>991</v>
      </c>
    </row>
    <row r="411" spans="1:16" ht="12.75">
      <c r="A411" s="7">
        <v>126</v>
      </c>
      <c s="7" t="s">
        <v>46</v>
      </c>
      <c s="7" t="s">
        <v>638</v>
      </c>
      <c s="7" t="s">
        <v>58</v>
      </c>
      <c s="7" t="s">
        <v>639</v>
      </c>
      <c s="7" t="s">
        <v>207</v>
      </c>
      <c s="10">
        <v>172</v>
      </c>
      <c s="14"/>
      <c s="13">
        <f>ROUND((H411*G411),2)</f>
      </c>
      <c r="O411">
        <f>rekapitulace!H8</f>
      </c>
      <c>
        <f>O411/100*I411</f>
      </c>
    </row>
    <row r="412" spans="5:5" ht="25.5">
      <c r="E412" s="15" t="s">
        <v>992</v>
      </c>
    </row>
    <row r="413" spans="5:5" ht="409.5">
      <c r="E413" s="15" t="s">
        <v>641</v>
      </c>
    </row>
    <row r="414" spans="1:16" ht="12.75">
      <c r="A414" s="7">
        <v>127</v>
      </c>
      <c s="7" t="s">
        <v>46</v>
      </c>
      <c s="7" t="s">
        <v>646</v>
      </c>
      <c s="7" t="s">
        <v>58</v>
      </c>
      <c s="7" t="s">
        <v>647</v>
      </c>
      <c s="7" t="s">
        <v>73</v>
      </c>
      <c s="10">
        <v>83</v>
      </c>
      <c s="14"/>
      <c s="13">
        <f>ROUND((H414*G414),2)</f>
      </c>
      <c r="O414">
        <f>rekapitulace!H8</f>
      </c>
      <c>
        <f>O414/100*I414</f>
      </c>
    </row>
    <row r="415" spans="5:5" ht="127.5">
      <c r="E415" s="15" t="s">
        <v>993</v>
      </c>
    </row>
    <row r="416" spans="5:5" ht="255">
      <c r="E416" s="15" t="s">
        <v>649</v>
      </c>
    </row>
    <row r="417" spans="1:16" ht="12.75">
      <c r="A417" s="7">
        <v>128</v>
      </c>
      <c s="7" t="s">
        <v>46</v>
      </c>
      <c s="7" t="s">
        <v>650</v>
      </c>
      <c s="7" t="s">
        <v>58</v>
      </c>
      <c s="7" t="s">
        <v>651</v>
      </c>
      <c s="7" t="s">
        <v>73</v>
      </c>
      <c s="10">
        <v>11</v>
      </c>
      <c s="14"/>
      <c s="13">
        <f>ROUND((H417*G417),2)</f>
      </c>
      <c r="O417">
        <f>rekapitulace!H8</f>
      </c>
      <c>
        <f>O417/100*I417</f>
      </c>
    </row>
    <row r="418" spans="5:5" ht="25.5">
      <c r="E418" s="15" t="s">
        <v>994</v>
      </c>
    </row>
    <row r="419" spans="5:5" ht="255">
      <c r="E419" s="15" t="s">
        <v>649</v>
      </c>
    </row>
    <row r="420" spans="1:16" ht="12.75">
      <c r="A420" s="7">
        <v>129</v>
      </c>
      <c s="7" t="s">
        <v>46</v>
      </c>
      <c s="7" t="s">
        <v>653</v>
      </c>
      <c s="7" t="s">
        <v>58</v>
      </c>
      <c s="7" t="s">
        <v>995</v>
      </c>
      <c s="7" t="s">
        <v>73</v>
      </c>
      <c s="10">
        <v>11</v>
      </c>
      <c s="14"/>
      <c s="13">
        <f>ROUND((H420*G420),2)</f>
      </c>
      <c r="O420">
        <f>rekapitulace!H8</f>
      </c>
      <c>
        <f>O420/100*I420</f>
      </c>
    </row>
    <row r="421" spans="5:5" ht="25.5">
      <c r="E421" s="15" t="s">
        <v>994</v>
      </c>
    </row>
    <row r="422" spans="5:5" ht="140.25">
      <c r="E422" s="15" t="s">
        <v>656</v>
      </c>
    </row>
    <row r="423" spans="1:16" ht="12.75">
      <c r="A423" s="7">
        <v>130</v>
      </c>
      <c s="7" t="s">
        <v>46</v>
      </c>
      <c s="7" t="s">
        <v>660</v>
      </c>
      <c s="7" t="s">
        <v>58</v>
      </c>
      <c s="7" t="s">
        <v>996</v>
      </c>
      <c s="7" t="s">
        <v>73</v>
      </c>
      <c s="10">
        <v>4</v>
      </c>
      <c s="14"/>
      <c s="13">
        <f>ROUND((H423*G423),2)</f>
      </c>
      <c r="O423">
        <f>rekapitulace!H8</f>
      </c>
      <c>
        <f>O423/100*I423</f>
      </c>
    </row>
    <row r="424" spans="5:5" ht="114.75">
      <c r="E424" s="15" t="s">
        <v>662</v>
      </c>
    </row>
    <row r="425" spans="5:5" ht="165.75">
      <c r="E425" s="15" t="s">
        <v>663</v>
      </c>
    </row>
    <row r="426" spans="1:16" ht="12.75">
      <c r="A426" s="7">
        <v>131</v>
      </c>
      <c s="7" t="s">
        <v>46</v>
      </c>
      <c s="7" t="s">
        <v>664</v>
      </c>
      <c s="7" t="s">
        <v>58</v>
      </c>
      <c s="7" t="s">
        <v>665</v>
      </c>
      <c s="7" t="s">
        <v>73</v>
      </c>
      <c s="10">
        <v>2</v>
      </c>
      <c s="14"/>
      <c s="13">
        <f>ROUND((H426*G426),2)</f>
      </c>
      <c r="O426">
        <f>rekapitulace!H8</f>
      </c>
      <c>
        <f>O426/100*I426</f>
      </c>
    </row>
    <row r="427" spans="5:5" ht="51">
      <c r="E427" s="15" t="s">
        <v>666</v>
      </c>
    </row>
    <row r="428" spans="5:5" ht="165.75">
      <c r="E428" s="15" t="s">
        <v>663</v>
      </c>
    </row>
    <row r="429" spans="1:16" ht="12.75">
      <c r="A429" s="7">
        <v>132</v>
      </c>
      <c s="7" t="s">
        <v>46</v>
      </c>
      <c s="7" t="s">
        <v>997</v>
      </c>
      <c s="7" t="s">
        <v>58</v>
      </c>
      <c s="7" t="s">
        <v>998</v>
      </c>
      <c s="7" t="s">
        <v>73</v>
      </c>
      <c s="10">
        <v>46</v>
      </c>
      <c s="14"/>
      <c s="13">
        <f>ROUND((H429*G429),2)</f>
      </c>
      <c r="O429">
        <f>rekapitulace!H8</f>
      </c>
      <c>
        <f>O429/100*I429</f>
      </c>
    </row>
    <row r="430" spans="5:5" ht="25.5">
      <c r="E430" s="15" t="s">
        <v>999</v>
      </c>
    </row>
    <row r="431" spans="5:5" ht="102">
      <c r="E431" s="15" t="s">
        <v>1000</v>
      </c>
    </row>
    <row r="432" spans="1:16" ht="12.75">
      <c r="A432" s="7">
        <v>133</v>
      </c>
      <c s="7" t="s">
        <v>46</v>
      </c>
      <c s="7" t="s">
        <v>667</v>
      </c>
      <c s="7" t="s">
        <v>58</v>
      </c>
      <c s="7" t="s">
        <v>1001</v>
      </c>
      <c s="7" t="s">
        <v>130</v>
      </c>
      <c s="10">
        <v>2.4</v>
      </c>
      <c s="14"/>
      <c s="13">
        <f>ROUND((H432*G432),2)</f>
      </c>
      <c r="O432">
        <f>rekapitulace!H8</f>
      </c>
      <c>
        <f>O432/100*I432</f>
      </c>
    </row>
    <row r="433" spans="5:5" ht="25.5">
      <c r="E433" s="15" t="s">
        <v>1002</v>
      </c>
    </row>
    <row r="434" spans="5:5" ht="242.25">
      <c r="E434" s="15" t="s">
        <v>670</v>
      </c>
    </row>
    <row r="435" spans="1:16" ht="12.75">
      <c r="A435" s="7">
        <v>134</v>
      </c>
      <c s="7" t="s">
        <v>46</v>
      </c>
      <c s="7" t="s">
        <v>675</v>
      </c>
      <c s="7" t="s">
        <v>58</v>
      </c>
      <c s="7" t="s">
        <v>676</v>
      </c>
      <c s="7" t="s">
        <v>207</v>
      </c>
      <c s="10">
        <v>1469</v>
      </c>
      <c s="14"/>
      <c s="13">
        <f>ROUND((H435*G435),2)</f>
      </c>
      <c r="O435">
        <f>rekapitulace!H8</f>
      </c>
      <c>
        <f>O435/100*I435</f>
      </c>
    </row>
    <row r="436" spans="5:5" ht="38.25">
      <c r="E436" s="15" t="s">
        <v>1003</v>
      </c>
    </row>
    <row r="437" spans="5:5" ht="255">
      <c r="E437" s="15" t="s">
        <v>674</v>
      </c>
    </row>
    <row r="438" spans="1:16" ht="12.75">
      <c r="A438" s="7">
        <v>135</v>
      </c>
      <c s="7" t="s">
        <v>46</v>
      </c>
      <c s="7" t="s">
        <v>680</v>
      </c>
      <c s="7" t="s">
        <v>58</v>
      </c>
      <c s="7" t="s">
        <v>681</v>
      </c>
      <c s="7" t="s">
        <v>207</v>
      </c>
      <c s="10">
        <v>38</v>
      </c>
      <c s="14"/>
      <c s="13">
        <f>ROUND((H438*G438),2)</f>
      </c>
      <c r="O438">
        <f>rekapitulace!H8</f>
      </c>
      <c>
        <f>O438/100*I438</f>
      </c>
    </row>
    <row r="439" spans="5:5" ht="25.5">
      <c r="E439" s="15" t="s">
        <v>1004</v>
      </c>
    </row>
    <row r="440" spans="5:5" ht="255">
      <c r="E440" s="15" t="s">
        <v>674</v>
      </c>
    </row>
    <row r="441" spans="1:16" ht="12.75">
      <c r="A441" s="7">
        <v>136</v>
      </c>
      <c s="7" t="s">
        <v>46</v>
      </c>
      <c s="7" t="s">
        <v>683</v>
      </c>
      <c s="7" t="s">
        <v>58</v>
      </c>
      <c s="7" t="s">
        <v>1005</v>
      </c>
      <c s="7" t="s">
        <v>207</v>
      </c>
      <c s="10">
        <v>35.5</v>
      </c>
      <c s="14"/>
      <c s="13">
        <f>ROUND((H441*G441),2)</f>
      </c>
      <c r="O441">
        <f>rekapitulace!H8</f>
      </c>
      <c>
        <f>O441/100*I441</f>
      </c>
    </row>
    <row r="442" spans="5:5" ht="25.5">
      <c r="E442" s="15" t="s">
        <v>1006</v>
      </c>
    </row>
    <row r="443" spans="5:5" ht="255">
      <c r="E443" s="15" t="s">
        <v>686</v>
      </c>
    </row>
    <row r="444" spans="1:16" ht="12.75">
      <c r="A444" s="7">
        <v>137</v>
      </c>
      <c s="7" t="s">
        <v>46</v>
      </c>
      <c s="7" t="s">
        <v>1007</v>
      </c>
      <c s="7" t="s">
        <v>58</v>
      </c>
      <c s="7" t="s">
        <v>1008</v>
      </c>
      <c s="7" t="s">
        <v>130</v>
      </c>
      <c s="10">
        <v>60.268</v>
      </c>
      <c s="14"/>
      <c s="13">
        <f>ROUND((H444*G444),2)</f>
      </c>
      <c r="O444">
        <f>rekapitulace!H8</f>
      </c>
      <c>
        <f>O444/100*I444</f>
      </c>
    </row>
    <row r="445" spans="5:5" ht="267.75">
      <c r="E445" s="15" t="s">
        <v>1009</v>
      </c>
    </row>
    <row r="446" spans="5:5" ht="409.5">
      <c r="E446" s="15" t="s">
        <v>1010</v>
      </c>
    </row>
    <row r="447" spans="1:16" ht="12.75">
      <c r="A447" s="7">
        <v>138</v>
      </c>
      <c s="7" t="s">
        <v>46</v>
      </c>
      <c s="7" t="s">
        <v>1011</v>
      </c>
      <c s="7" t="s">
        <v>58</v>
      </c>
      <c s="7" t="s">
        <v>1012</v>
      </c>
      <c s="7" t="s">
        <v>207</v>
      </c>
      <c s="10">
        <v>30.5</v>
      </c>
      <c s="14"/>
      <c s="13">
        <f>ROUND((H447*G447),2)</f>
      </c>
      <c r="O447">
        <f>rekapitulace!H8</f>
      </c>
      <c>
        <f>O447/100*I447</f>
      </c>
    </row>
    <row r="448" spans="5:5" ht="25.5">
      <c r="E448" s="15" t="s">
        <v>1013</v>
      </c>
    </row>
    <row r="449" spans="5:5" ht="344.25">
      <c r="E449" s="15" t="s">
        <v>690</v>
      </c>
    </row>
    <row r="450" spans="1:16" ht="12.75">
      <c r="A450" s="7">
        <v>139</v>
      </c>
      <c s="7" t="s">
        <v>46</v>
      </c>
      <c s="7" t="s">
        <v>1014</v>
      </c>
      <c s="7" t="s">
        <v>58</v>
      </c>
      <c s="7" t="s">
        <v>1015</v>
      </c>
      <c s="7" t="s">
        <v>207</v>
      </c>
      <c s="10">
        <v>7</v>
      </c>
      <c s="14"/>
      <c s="13">
        <f>ROUND((H450*G450),2)</f>
      </c>
      <c r="O450">
        <f>rekapitulace!H8</f>
      </c>
      <c>
        <f>O450/100*I450</f>
      </c>
    </row>
    <row r="451" spans="5:5" ht="25.5">
      <c r="E451" s="15" t="s">
        <v>574</v>
      </c>
    </row>
    <row r="452" spans="5:5" ht="357">
      <c r="E452" s="15" t="s">
        <v>1016</v>
      </c>
    </row>
    <row r="453" spans="1:16" ht="12.75">
      <c r="A453" s="7">
        <v>140</v>
      </c>
      <c s="7" t="s">
        <v>46</v>
      </c>
      <c s="7" t="s">
        <v>694</v>
      </c>
      <c s="7" t="s">
        <v>58</v>
      </c>
      <c s="7" t="s">
        <v>1017</v>
      </c>
      <c s="7" t="s">
        <v>207</v>
      </c>
      <c s="10">
        <v>1491</v>
      </c>
      <c s="14"/>
      <c s="13">
        <f>ROUND((H453*G453),2)</f>
      </c>
      <c r="O453">
        <f>rekapitulace!H8</f>
      </c>
      <c>
        <f>O453/100*I453</f>
      </c>
    </row>
    <row r="454" spans="5:5" ht="38.25">
      <c r="E454" s="15" t="s">
        <v>734</v>
      </c>
    </row>
    <row r="455" spans="5:5" ht="242.25">
      <c r="E455" s="15" t="s">
        <v>697</v>
      </c>
    </row>
    <row r="456" spans="1:16" ht="12.75">
      <c r="A456" s="7">
        <v>141</v>
      </c>
      <c s="7" t="s">
        <v>46</v>
      </c>
      <c s="7" t="s">
        <v>698</v>
      </c>
      <c s="7" t="s">
        <v>58</v>
      </c>
      <c s="7" t="s">
        <v>699</v>
      </c>
      <c s="7" t="s">
        <v>207</v>
      </c>
      <c s="10">
        <v>1491</v>
      </c>
      <c s="14"/>
      <c s="13">
        <f>ROUND((H456*G456),2)</f>
      </c>
      <c r="O456">
        <f>rekapitulace!H8</f>
      </c>
      <c>
        <f>O456/100*I456</f>
      </c>
    </row>
    <row r="457" spans="5:5" ht="38.25">
      <c r="E457" s="15" t="s">
        <v>734</v>
      </c>
    </row>
    <row r="458" spans="5:5" ht="204">
      <c r="E458" s="15" t="s">
        <v>700</v>
      </c>
    </row>
    <row r="459" spans="1:16" ht="12.75">
      <c r="A459" s="7">
        <v>142</v>
      </c>
      <c s="7" t="s">
        <v>46</v>
      </c>
      <c s="7" t="s">
        <v>1018</v>
      </c>
      <c s="7" t="s">
        <v>58</v>
      </c>
      <c s="7" t="s">
        <v>1019</v>
      </c>
      <c s="7" t="s">
        <v>207</v>
      </c>
      <c s="10">
        <v>6.5</v>
      </c>
      <c s="14"/>
      <c s="13">
        <f>ROUND((H459*G459),2)</f>
      </c>
      <c r="O459">
        <f>rekapitulace!H8</f>
      </c>
      <c>
        <f>O459/100*I459</f>
      </c>
    </row>
    <row r="460" spans="5:5" ht="25.5">
      <c r="E460" s="15" t="s">
        <v>1020</v>
      </c>
    </row>
    <row r="461" spans="5:5" ht="409.5">
      <c r="E461" s="15" t="s">
        <v>1021</v>
      </c>
    </row>
    <row r="462" spans="1:16" ht="12.75">
      <c r="A462" s="7">
        <v>143</v>
      </c>
      <c s="7" t="s">
        <v>46</v>
      </c>
      <c s="7" t="s">
        <v>701</v>
      </c>
      <c s="7" t="s">
        <v>25</v>
      </c>
      <c s="7" t="s">
        <v>1022</v>
      </c>
      <c s="7" t="s">
        <v>207</v>
      </c>
      <c s="10">
        <v>17</v>
      </c>
      <c s="14"/>
      <c s="13">
        <f>ROUND((H462*G462),2)</f>
      </c>
      <c r="O462">
        <f>rekapitulace!H8</f>
      </c>
      <c>
        <f>O462/100*I462</f>
      </c>
    </row>
    <row r="463" spans="5:5" ht="25.5">
      <c r="E463" s="15" t="s">
        <v>1023</v>
      </c>
    </row>
    <row r="464" spans="5:5" ht="409.5">
      <c r="E464" s="15" t="s">
        <v>704</v>
      </c>
    </row>
    <row r="465" spans="1:16" ht="12.75">
      <c r="A465" s="7">
        <v>144</v>
      </c>
      <c s="7" t="s">
        <v>46</v>
      </c>
      <c s="7" t="s">
        <v>701</v>
      </c>
      <c s="7" t="s">
        <v>36</v>
      </c>
      <c s="7" t="s">
        <v>1024</v>
      </c>
      <c s="7" t="s">
        <v>207</v>
      </c>
      <c s="10">
        <v>119</v>
      </c>
      <c s="14"/>
      <c s="13">
        <f>ROUND((H465*G465),2)</f>
      </c>
      <c r="O465">
        <f>rekapitulace!H8</f>
      </c>
      <c>
        <f>O465/100*I465</f>
      </c>
    </row>
    <row r="466" spans="5:5" ht="25.5">
      <c r="E466" s="15" t="s">
        <v>1025</v>
      </c>
    </row>
    <row r="467" spans="5:5" ht="409.5">
      <c r="E467" s="15" t="s">
        <v>704</v>
      </c>
    </row>
    <row r="468" spans="1:16" ht="12.75">
      <c r="A468" s="7">
        <v>145</v>
      </c>
      <c s="7" t="s">
        <v>46</v>
      </c>
      <c s="7" t="s">
        <v>701</v>
      </c>
      <c s="7" t="s">
        <v>37</v>
      </c>
      <c s="7" t="s">
        <v>1026</v>
      </c>
      <c s="7" t="s">
        <v>207</v>
      </c>
      <c s="10">
        <v>242</v>
      </c>
      <c s="14"/>
      <c s="13">
        <f>ROUND((H468*G468),2)</f>
      </c>
      <c r="O468">
        <f>rekapitulace!H8</f>
      </c>
      <c>
        <f>O468/100*I468</f>
      </c>
    </row>
    <row r="469" spans="5:5" ht="38.25">
      <c r="E469" s="15" t="s">
        <v>1027</v>
      </c>
    </row>
    <row r="470" spans="5:5" ht="409.5">
      <c r="E470" s="15" t="s">
        <v>704</v>
      </c>
    </row>
    <row r="471" spans="1:16" ht="12.75">
      <c r="A471" s="7">
        <v>146</v>
      </c>
      <c s="7" t="s">
        <v>46</v>
      </c>
      <c s="7" t="s">
        <v>1028</v>
      </c>
      <c s="7" t="s">
        <v>58</v>
      </c>
      <c s="7" t="s">
        <v>1029</v>
      </c>
      <c s="7" t="s">
        <v>207</v>
      </c>
      <c s="10">
        <v>22</v>
      </c>
      <c s="14"/>
      <c s="13">
        <f>ROUND((H471*G471),2)</f>
      </c>
      <c r="O471">
        <f>rekapitulace!H8</f>
      </c>
      <c>
        <f>O471/100*I471</f>
      </c>
    </row>
    <row r="472" spans="5:5" ht="25.5">
      <c r="E472" s="15" t="s">
        <v>1030</v>
      </c>
    </row>
    <row r="473" spans="5:5" ht="409.5">
      <c r="E473" s="15" t="s">
        <v>704</v>
      </c>
    </row>
    <row r="474" spans="1:16" ht="12.75">
      <c r="A474" s="7">
        <v>147</v>
      </c>
      <c s="7" t="s">
        <v>46</v>
      </c>
      <c s="7" t="s">
        <v>1031</v>
      </c>
      <c s="7" t="s">
        <v>58</v>
      </c>
      <c s="7" t="s">
        <v>1032</v>
      </c>
      <c s="7" t="s">
        <v>207</v>
      </c>
      <c s="10">
        <v>7</v>
      </c>
      <c s="14"/>
      <c s="13">
        <f>ROUND((H474*G474),2)</f>
      </c>
      <c r="O474">
        <f>rekapitulace!H8</f>
      </c>
      <c>
        <f>O474/100*I474</f>
      </c>
    </row>
    <row r="475" spans="5:5" ht="25.5">
      <c r="E475" s="15" t="s">
        <v>574</v>
      </c>
    </row>
    <row r="476" spans="5:5" ht="409.5">
      <c r="E476" s="15" t="s">
        <v>1033</v>
      </c>
    </row>
    <row r="477" spans="1:16" ht="12.75">
      <c r="A477" s="7">
        <v>148</v>
      </c>
      <c s="7" t="s">
        <v>46</v>
      </c>
      <c s="7" t="s">
        <v>711</v>
      </c>
      <c s="7" t="s">
        <v>58</v>
      </c>
      <c s="7" t="s">
        <v>712</v>
      </c>
      <c s="7" t="s">
        <v>130</v>
      </c>
      <c s="10">
        <v>0.4</v>
      </c>
      <c s="14"/>
      <c s="13">
        <f>ROUND((H477*G477),2)</f>
      </c>
      <c r="O477">
        <f>rekapitulace!H8</f>
      </c>
      <c>
        <f>O477/100*I477</f>
      </c>
    </row>
    <row r="478" spans="5:5" ht="63.75">
      <c r="E478" s="15" t="s">
        <v>713</v>
      </c>
    </row>
    <row r="479" spans="5:5" ht="409.5">
      <c r="E479" s="15" t="s">
        <v>714</v>
      </c>
    </row>
    <row r="480" spans="1:16" ht="12.75">
      <c r="A480" s="7">
        <v>149</v>
      </c>
      <c s="7" t="s">
        <v>46</v>
      </c>
      <c s="7" t="s">
        <v>1034</v>
      </c>
      <c s="7" t="s">
        <v>58</v>
      </c>
      <c s="7" t="s">
        <v>1035</v>
      </c>
      <c s="7" t="s">
        <v>130</v>
      </c>
      <c s="10">
        <v>85.335</v>
      </c>
      <c s="14"/>
      <c s="13">
        <f>ROUND((H480*G480),2)</f>
      </c>
      <c r="O480">
        <f>rekapitulace!H8</f>
      </c>
      <c>
        <f>O480/100*I480</f>
      </c>
    </row>
    <row r="481" spans="5:5" ht="409.5">
      <c r="E481" s="15" t="s">
        <v>1036</v>
      </c>
    </row>
    <row r="482" spans="5:5" ht="409.5">
      <c r="E482" s="15" t="s">
        <v>714</v>
      </c>
    </row>
    <row r="483" spans="1:16" ht="12.75">
      <c r="A483" s="7">
        <v>150</v>
      </c>
      <c s="7" t="s">
        <v>46</v>
      </c>
      <c s="7" t="s">
        <v>1037</v>
      </c>
      <c s="7" t="s">
        <v>58</v>
      </c>
      <c s="7" t="s">
        <v>1038</v>
      </c>
      <c s="7" t="s">
        <v>207</v>
      </c>
      <c s="10">
        <v>28</v>
      </c>
      <c s="14"/>
      <c s="13">
        <f>ROUND((H483*G483),2)</f>
      </c>
      <c r="O483">
        <f>rekapitulace!H8</f>
      </c>
      <c>
        <f>O483/100*I483</f>
      </c>
    </row>
    <row r="484" spans="5:5" ht="38.25">
      <c r="E484" s="15" t="s">
        <v>1039</v>
      </c>
    </row>
    <row r="485" spans="5:5" ht="409.5">
      <c r="E485" s="15" t="s">
        <v>1040</v>
      </c>
    </row>
    <row r="486" spans="1:16" ht="12.75">
      <c r="A486" s="7">
        <v>151</v>
      </c>
      <c s="7" t="s">
        <v>46</v>
      </c>
      <c s="7" t="s">
        <v>205</v>
      </c>
      <c s="7" t="s">
        <v>58</v>
      </c>
      <c s="7" t="s">
        <v>1041</v>
      </c>
      <c s="7" t="s">
        <v>207</v>
      </c>
      <c s="10">
        <v>55</v>
      </c>
      <c s="14"/>
      <c s="13">
        <f>ROUND((H486*G486),2)</f>
      </c>
      <c r="O486">
        <f>rekapitulace!H8</f>
      </c>
      <c>
        <f>O486/100*I486</f>
      </c>
    </row>
    <row r="487" spans="5:5" ht="25.5">
      <c r="E487" s="15" t="s">
        <v>1042</v>
      </c>
    </row>
    <row r="488" spans="5:5" ht="409.5">
      <c r="E488" s="15" t="s">
        <v>1043</v>
      </c>
    </row>
    <row r="489" spans="1:16" ht="12.75">
      <c r="A489" s="7">
        <v>152</v>
      </c>
      <c s="7" t="s">
        <v>46</v>
      </c>
      <c s="7" t="s">
        <v>210</v>
      </c>
      <c s="7" t="s">
        <v>58</v>
      </c>
      <c s="7" t="s">
        <v>1044</v>
      </c>
      <c s="7" t="s">
        <v>73</v>
      </c>
      <c s="10">
        <v>2</v>
      </c>
      <c s="14"/>
      <c s="13">
        <f>ROUND((H489*G489),2)</f>
      </c>
      <c r="O489">
        <f>rekapitulace!H8</f>
      </c>
      <c>
        <f>O489/100*I489</f>
      </c>
    </row>
    <row r="490" spans="5:5" ht="25.5">
      <c r="E490" s="15" t="s">
        <v>76</v>
      </c>
    </row>
    <row r="491" spans="5:5" ht="409.5">
      <c r="E491" s="15" t="s">
        <v>213</v>
      </c>
    </row>
    <row r="492" spans="1:16" ht="12.75">
      <c r="A492" s="7">
        <v>153</v>
      </c>
      <c s="7" t="s">
        <v>46</v>
      </c>
      <c s="7" t="s">
        <v>1045</v>
      </c>
      <c s="7" t="s">
        <v>58</v>
      </c>
      <c s="7" t="s">
        <v>1046</v>
      </c>
      <c s="7" t="s">
        <v>130</v>
      </c>
      <c s="10">
        <v>2.325</v>
      </c>
      <c s="14"/>
      <c s="13">
        <f>ROUND((H492*G492),2)</f>
      </c>
      <c r="O492">
        <f>rekapitulace!H8</f>
      </c>
      <c>
        <f>O492/100*I492</f>
      </c>
    </row>
    <row r="493" spans="5:5" ht="76.5">
      <c r="E493" s="15" t="s">
        <v>1047</v>
      </c>
    </row>
    <row r="494" spans="5:5" ht="409.5">
      <c r="E494" s="15" t="s">
        <v>1048</v>
      </c>
    </row>
    <row r="495" spans="1:16" ht="12.75">
      <c r="A495" s="7">
        <v>154</v>
      </c>
      <c s="7" t="s">
        <v>46</v>
      </c>
      <c s="7" t="s">
        <v>1049</v>
      </c>
      <c s="7" t="s">
        <v>58</v>
      </c>
      <c s="7" t="s">
        <v>1050</v>
      </c>
      <c s="7" t="s">
        <v>207</v>
      </c>
      <c s="10">
        <v>26</v>
      </c>
      <c s="14"/>
      <c s="13">
        <f>ROUND((H495*G495),2)</f>
      </c>
      <c r="O495">
        <f>rekapitulace!H8</f>
      </c>
      <c>
        <f>O495/100*I495</f>
      </c>
    </row>
    <row r="496" spans="5:5" ht="25.5">
      <c r="E496" s="15" t="s">
        <v>1051</v>
      </c>
    </row>
    <row r="497" spans="5:5" ht="409.5">
      <c r="E497" s="15" t="s">
        <v>1052</v>
      </c>
    </row>
    <row r="498" spans="1:16" ht="12.75" customHeight="1">
      <c r="A498" s="16"/>
      <c s="16"/>
      <c s="16" t="s">
        <v>43</v>
      </c>
      <c s="16"/>
      <c s="16" t="s">
        <v>204</v>
      </c>
      <c s="16"/>
      <c s="16"/>
      <c s="16"/>
      <c s="16">
        <f>SUM(I408:I497)</f>
      </c>
      <c r="P498">
        <f>ROUND(SUM(P408:P497),2)</f>
      </c>
    </row>
    <row r="500" spans="1:16" ht="12.75" customHeight="1">
      <c r="A500" s="16"/>
      <c s="16"/>
      <c s="16"/>
      <c s="16"/>
      <c s="16" t="s">
        <v>105</v>
      </c>
      <c s="16"/>
      <c s="16"/>
      <c s="16"/>
      <c s="16">
        <f>+I24+I165+I210+I228+I267+I318+I339+I405+I498</f>
      </c>
      <c r="P500">
        <f>+P24+P165+P210+P228+P267+P318+P339+P405+P498</f>
      </c>
    </row>
    <row r="502" spans="1:9" ht="12.75" customHeight="1">
      <c r="A502" s="9" t="s">
        <v>106</v>
      </c>
      <c s="9"/>
      <c s="9"/>
      <c s="9"/>
      <c s="9"/>
      <c s="9"/>
      <c s="9"/>
      <c s="9"/>
      <c s="9"/>
    </row>
    <row r="503" spans="1:9" ht="12.75" customHeight="1">
      <c r="A503" s="9"/>
      <c s="9"/>
      <c s="9"/>
      <c s="9"/>
      <c s="9" t="s">
        <v>107</v>
      </c>
      <c s="9"/>
      <c s="9"/>
      <c s="9"/>
      <c s="9"/>
    </row>
    <row r="504" spans="1:16" ht="12.75" customHeight="1">
      <c r="A504" s="16"/>
      <c s="16"/>
      <c s="16"/>
      <c s="16"/>
      <c s="16" t="s">
        <v>108</v>
      </c>
      <c s="16"/>
      <c s="16"/>
      <c s="16"/>
      <c s="16">
        <v>0</v>
      </c>
      <c r="P504">
        <v>0</v>
      </c>
    </row>
    <row r="505" spans="1:9" ht="12.75" customHeight="1">
      <c r="A505" s="16"/>
      <c s="16"/>
      <c s="16"/>
      <c s="16"/>
      <c s="16" t="s">
        <v>109</v>
      </c>
      <c s="16"/>
      <c s="16"/>
      <c s="16"/>
      <c s="16"/>
    </row>
    <row r="506" spans="1:16" ht="12.75" customHeight="1">
      <c r="A506" s="16"/>
      <c s="16"/>
      <c s="16"/>
      <c s="16"/>
      <c s="16" t="s">
        <v>110</v>
      </c>
      <c s="16"/>
      <c s="16"/>
      <c s="16"/>
      <c s="16">
        <v>0</v>
      </c>
      <c r="P506">
        <v>0</v>
      </c>
    </row>
    <row r="507" spans="1:16" ht="12.75" customHeight="1">
      <c r="A507" s="16"/>
      <c s="16"/>
      <c s="16"/>
      <c s="16"/>
      <c s="16" t="s">
        <v>111</v>
      </c>
      <c s="16"/>
      <c s="16"/>
      <c s="16"/>
      <c s="16">
        <f>I504+I506</f>
      </c>
      <c r="P507">
        <f>P504+P506</f>
      </c>
    </row>
    <row r="509" spans="1:16" ht="12.75" customHeight="1">
      <c r="A509" s="16"/>
      <c s="16"/>
      <c s="16"/>
      <c s="16"/>
      <c s="16" t="s">
        <v>111</v>
      </c>
      <c s="16"/>
      <c s="16"/>
      <c s="16"/>
      <c s="16">
        <f>I500+I507</f>
      </c>
      <c r="P509">
        <f>P500+P507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3.xml><?xml version="1.0" encoding="utf-8"?>
<worksheet xmlns="http://schemas.openxmlformats.org/spreadsheetml/2006/main" xmlns:r="http://schemas.openxmlformats.org/officeDocument/2006/relationships">
  <sheetPr>
    <pageSetUpPr fitToPage="1"/>
  </sheetPr>
  <dimension ref="A1:P31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1053</v>
      </c>
      <c s="5"/>
      <c s="5" t="s">
        <v>1054</v>
      </c>
    </row>
    <row r="6" spans="1:5" ht="12.75" customHeight="1">
      <c r="A6" t="s">
        <v>17</v>
      </c>
      <c r="C6" s="5" t="s">
        <v>1053</v>
      </c>
      <c s="5"/>
      <c s="5" t="s">
        <v>1054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668.052</v>
      </c>
      <c s="14"/>
      <c s="13">
        <f>ROUND((H12*G12),2)</f>
      </c>
      <c r="O12">
        <f>rekapitulace!H8</f>
      </c>
      <c>
        <f>O12/100*I12</f>
      </c>
    </row>
    <row r="13" spans="5:5" ht="63.75">
      <c r="E13" s="15" t="s">
        <v>1055</v>
      </c>
    </row>
    <row r="14" spans="5:5" ht="153">
      <c r="E14" s="15" t="s">
        <v>169</v>
      </c>
    </row>
    <row r="15" spans="1:16" ht="12.75">
      <c r="A15" s="7">
        <v>2</v>
      </c>
      <c s="7" t="s">
        <v>46</v>
      </c>
      <c s="7" t="s">
        <v>165</v>
      </c>
      <c s="7" t="s">
        <v>37</v>
      </c>
      <c s="7" t="s">
        <v>721</v>
      </c>
      <c s="7" t="s">
        <v>167</v>
      </c>
      <c s="10">
        <v>3190.16</v>
      </c>
      <c s="14"/>
      <c s="13">
        <f>ROUND((H15*G15),2)</f>
      </c>
      <c r="O15">
        <f>rekapitulace!H8</f>
      </c>
      <c>
        <f>O15/100*I15</f>
      </c>
    </row>
    <row r="16" spans="5:5" ht="267.75">
      <c r="E16" s="15" t="s">
        <v>1056</v>
      </c>
    </row>
    <row r="17" spans="5:5" ht="153">
      <c r="E17" s="15" t="s">
        <v>169</v>
      </c>
    </row>
    <row r="18" spans="1:16" ht="12.75">
      <c r="A18" s="7">
        <v>3</v>
      </c>
      <c s="7" t="s">
        <v>46</v>
      </c>
      <c s="7" t="s">
        <v>165</v>
      </c>
      <c s="7" t="s">
        <v>38</v>
      </c>
      <c s="7" t="s">
        <v>1057</v>
      </c>
      <c s="7" t="s">
        <v>167</v>
      </c>
      <c s="10">
        <v>52.356</v>
      </c>
      <c s="14"/>
      <c s="13">
        <f>ROUND((H18*G18),2)</f>
      </c>
      <c r="O18">
        <f>rekapitulace!H8</f>
      </c>
      <c>
        <f>O18/100*I18</f>
      </c>
    </row>
    <row r="19" spans="5:5" ht="409.5">
      <c r="E19" s="15" t="s">
        <v>1058</v>
      </c>
    </row>
    <row r="20" spans="5:5" ht="153">
      <c r="E20" s="15" t="s">
        <v>169</v>
      </c>
    </row>
    <row r="21" spans="1:16" ht="12.75">
      <c r="A21" s="7">
        <v>4</v>
      </c>
      <c s="7" t="s">
        <v>46</v>
      </c>
      <c s="7" t="s">
        <v>165</v>
      </c>
      <c s="7" t="s">
        <v>40</v>
      </c>
      <c s="7" t="s">
        <v>248</v>
      </c>
      <c s="7" t="s">
        <v>167</v>
      </c>
      <c s="10">
        <v>438.77</v>
      </c>
      <c s="14"/>
      <c s="13">
        <f>ROUND((H21*G21),2)</f>
      </c>
      <c r="O21">
        <f>rekapitulace!H8</f>
      </c>
      <c>
        <f>O21/100*I21</f>
      </c>
    </row>
    <row r="22" spans="5:5" ht="38.25">
      <c r="E22" s="15" t="s">
        <v>1059</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1060</v>
      </c>
      <c s="7" t="s">
        <v>58</v>
      </c>
      <c s="7" t="s">
        <v>1061</v>
      </c>
      <c s="7" t="s">
        <v>130</v>
      </c>
      <c s="10">
        <v>1.44</v>
      </c>
      <c s="14"/>
      <c s="13">
        <f>ROUND((H27*G27),2)</f>
      </c>
      <c r="O27">
        <f>rekapitulace!H8</f>
      </c>
      <c>
        <f>O27/100*I27</f>
      </c>
    </row>
    <row r="28" spans="5:5" ht="38.25">
      <c r="E28" s="15" t="s">
        <v>1062</v>
      </c>
    </row>
    <row r="29" spans="5:5" ht="409.5">
      <c r="E29" s="15" t="s">
        <v>1063</v>
      </c>
    </row>
    <row r="30" spans="1:16" ht="12.75">
      <c r="A30" s="7">
        <v>6</v>
      </c>
      <c s="7" t="s">
        <v>46</v>
      </c>
      <c s="7" t="s">
        <v>315</v>
      </c>
      <c s="7" t="s">
        <v>58</v>
      </c>
      <c s="7" t="s">
        <v>1064</v>
      </c>
      <c s="7" t="s">
        <v>130</v>
      </c>
      <c s="10">
        <v>1208.6</v>
      </c>
      <c s="14"/>
      <c s="13">
        <f>ROUND((H30*G30),2)</f>
      </c>
      <c r="O30">
        <f>rekapitulace!H8</f>
      </c>
      <c>
        <f>O30/100*I30</f>
      </c>
    </row>
    <row r="31" spans="5:5" ht="191.25">
      <c r="E31" s="15" t="s">
        <v>1065</v>
      </c>
    </row>
    <row r="32" spans="5:5" ht="409.5">
      <c r="E32" s="15" t="s">
        <v>1063</v>
      </c>
    </row>
    <row r="33" spans="1:16" ht="12.75">
      <c r="A33" s="7">
        <v>7</v>
      </c>
      <c s="7" t="s">
        <v>46</v>
      </c>
      <c s="7" t="s">
        <v>1066</v>
      </c>
      <c s="7" t="s">
        <v>58</v>
      </c>
      <c s="7" t="s">
        <v>1067</v>
      </c>
      <c s="7" t="s">
        <v>207</v>
      </c>
      <c s="10">
        <v>8</v>
      </c>
      <c s="14"/>
      <c s="13">
        <f>ROUND((H33*G33),2)</f>
      </c>
      <c r="O33">
        <f>rekapitulace!H8</f>
      </c>
      <c>
        <f>O33/100*I33</f>
      </c>
    </row>
    <row r="34" spans="5:5" ht="25.5">
      <c r="E34" s="15" t="s">
        <v>1068</v>
      </c>
    </row>
    <row r="35" spans="5:5" ht="409.5">
      <c r="E35" s="15" t="s">
        <v>1063</v>
      </c>
    </row>
    <row r="36" spans="1:16" ht="12.75">
      <c r="A36" s="7">
        <v>8</v>
      </c>
      <c s="7" t="s">
        <v>46</v>
      </c>
      <c s="7" t="s">
        <v>1069</v>
      </c>
      <c s="7" t="s">
        <v>58</v>
      </c>
      <c s="7" t="s">
        <v>1070</v>
      </c>
      <c s="7" t="s">
        <v>207</v>
      </c>
      <c s="10">
        <v>4</v>
      </c>
      <c s="14"/>
      <c s="13">
        <f>ROUND((H36*G36),2)</f>
      </c>
      <c r="O36">
        <f>rekapitulace!H8</f>
      </c>
      <c>
        <f>O36/100*I36</f>
      </c>
    </row>
    <row r="37" spans="5:5" ht="25.5">
      <c r="E37" s="15" t="s">
        <v>212</v>
      </c>
    </row>
    <row r="38" spans="5:5" ht="409.5">
      <c r="E38" s="15" t="s">
        <v>1063</v>
      </c>
    </row>
    <row r="39" spans="1:16" ht="12.75">
      <c r="A39" s="7">
        <v>9</v>
      </c>
      <c s="7" t="s">
        <v>46</v>
      </c>
      <c s="7" t="s">
        <v>730</v>
      </c>
      <c s="7" t="s">
        <v>58</v>
      </c>
      <c s="7" t="s">
        <v>1071</v>
      </c>
      <c s="7" t="s">
        <v>130</v>
      </c>
      <c s="10">
        <v>278.355</v>
      </c>
      <c s="14"/>
      <c s="13">
        <f>ROUND((H39*G39),2)</f>
      </c>
      <c r="O39">
        <f>rekapitulace!H8</f>
      </c>
      <c>
        <f>O39/100*I39</f>
      </c>
    </row>
    <row r="40" spans="5:5" ht="51">
      <c r="E40" s="15" t="s">
        <v>1072</v>
      </c>
    </row>
    <row r="41" spans="5:5" ht="409.5">
      <c r="E41" s="15" t="s">
        <v>1063</v>
      </c>
    </row>
    <row r="42" spans="1:16" ht="12.75">
      <c r="A42" s="7">
        <v>10</v>
      </c>
      <c s="7" t="s">
        <v>46</v>
      </c>
      <c s="7" t="s">
        <v>319</v>
      </c>
      <c s="7" t="s">
        <v>58</v>
      </c>
      <c s="7" t="s">
        <v>733</v>
      </c>
      <c s="7" t="s">
        <v>207</v>
      </c>
      <c s="10">
        <v>344</v>
      </c>
      <c s="14"/>
      <c s="13">
        <f>ROUND((H42*G42),2)</f>
      </c>
      <c r="O42">
        <f>rekapitulace!H8</f>
      </c>
      <c>
        <f>O42/100*I42</f>
      </c>
    </row>
    <row r="43" spans="5:5" ht="25.5">
      <c r="E43" s="15" t="s">
        <v>1073</v>
      </c>
    </row>
    <row r="44" spans="5:5" ht="165.75">
      <c r="E44" s="15" t="s">
        <v>322</v>
      </c>
    </row>
    <row r="45" spans="1:16" ht="12.75">
      <c r="A45" s="7">
        <v>11</v>
      </c>
      <c s="7" t="s">
        <v>46</v>
      </c>
      <c s="7" t="s">
        <v>323</v>
      </c>
      <c s="7" t="s">
        <v>25</v>
      </c>
      <c s="7" t="s">
        <v>1074</v>
      </c>
      <c s="7" t="s">
        <v>130</v>
      </c>
      <c s="10">
        <v>2591.906</v>
      </c>
      <c s="14"/>
      <c s="13">
        <f>ROUND((H45*G45),2)</f>
      </c>
      <c r="O45">
        <f>rekapitulace!H8</f>
      </c>
      <c>
        <f>O45/100*I45</f>
      </c>
    </row>
    <row r="46" spans="5:5" ht="409.5">
      <c r="E46" s="15" t="s">
        <v>1075</v>
      </c>
    </row>
    <row r="47" spans="5:5" ht="409.5">
      <c r="E47" s="15" t="s">
        <v>1076</v>
      </c>
    </row>
    <row r="48" spans="1:16" ht="12.75">
      <c r="A48" s="7">
        <v>12</v>
      </c>
      <c s="7" t="s">
        <v>46</v>
      </c>
      <c s="7" t="s">
        <v>323</v>
      </c>
      <c s="7" t="s">
        <v>36</v>
      </c>
      <c s="7" t="s">
        <v>327</v>
      </c>
      <c s="7" t="s">
        <v>130</v>
      </c>
      <c s="10">
        <v>1842.35</v>
      </c>
      <c s="14"/>
      <c s="13">
        <f>ROUND((H48*G48),2)</f>
      </c>
      <c r="O48">
        <f>rekapitulace!H8</f>
      </c>
      <c>
        <f>O48/100*I48</f>
      </c>
    </row>
    <row r="49" spans="5:5" ht="409.5">
      <c r="E49" s="15" t="s">
        <v>1077</v>
      </c>
    </row>
    <row r="50" spans="5:5" ht="409.5">
      <c r="E50" s="15" t="s">
        <v>1076</v>
      </c>
    </row>
    <row r="51" spans="1:16" ht="12.75">
      <c r="A51" s="7">
        <v>13</v>
      </c>
      <c s="7" t="s">
        <v>46</v>
      </c>
      <c s="7" t="s">
        <v>323</v>
      </c>
      <c s="7" t="s">
        <v>37</v>
      </c>
      <c s="7" t="s">
        <v>1078</v>
      </c>
      <c s="7" t="s">
        <v>130</v>
      </c>
      <c s="10">
        <v>39.919</v>
      </c>
      <c s="14"/>
      <c s="13">
        <f>ROUND((H51*G51),2)</f>
      </c>
      <c r="O51">
        <f>rekapitulace!H8</f>
      </c>
      <c>
        <f>O51/100*I51</f>
      </c>
    </row>
    <row r="52" spans="5:5" ht="409.5">
      <c r="E52" s="15" t="s">
        <v>1079</v>
      </c>
    </row>
    <row r="53" spans="5:5" ht="409.5">
      <c r="E53" s="15" t="s">
        <v>1076</v>
      </c>
    </row>
    <row r="54" spans="1:16" ht="12.75">
      <c r="A54" s="7">
        <v>14</v>
      </c>
      <c s="7" t="s">
        <v>46</v>
      </c>
      <c s="7" t="s">
        <v>329</v>
      </c>
      <c s="7" t="s">
        <v>25</v>
      </c>
      <c s="7" t="s">
        <v>746</v>
      </c>
      <c s="7" t="s">
        <v>130</v>
      </c>
      <c s="10">
        <v>245</v>
      </c>
      <c s="14"/>
      <c s="13">
        <f>ROUND((H54*G54),2)</f>
      </c>
      <c r="O54">
        <f>rekapitulace!H8</f>
      </c>
      <c>
        <f>O54/100*I54</f>
      </c>
    </row>
    <row r="55" spans="5:5" ht="25.5">
      <c r="E55" s="15" t="s">
        <v>1080</v>
      </c>
    </row>
    <row r="56" spans="5:5" ht="409.5">
      <c r="E56" s="15" t="s">
        <v>1081</v>
      </c>
    </row>
    <row r="57" spans="1:16" ht="12.75">
      <c r="A57" s="7">
        <v>15</v>
      </c>
      <c s="7" t="s">
        <v>46</v>
      </c>
      <c s="7" t="s">
        <v>329</v>
      </c>
      <c s="7" t="s">
        <v>36</v>
      </c>
      <c s="7" t="s">
        <v>333</v>
      </c>
      <c s="7" t="s">
        <v>130</v>
      </c>
      <c s="10">
        <v>734</v>
      </c>
      <c s="14"/>
      <c s="13">
        <f>ROUND((H57*G57),2)</f>
      </c>
      <c r="O57">
        <f>rekapitulace!H8</f>
      </c>
      <c>
        <f>O57/100*I57</f>
      </c>
    </row>
    <row r="58" spans="5:5" ht="25.5">
      <c r="E58" s="15" t="s">
        <v>1082</v>
      </c>
    </row>
    <row r="59" spans="5:5" ht="409.5">
      <c r="E59" s="15" t="s">
        <v>1081</v>
      </c>
    </row>
    <row r="60" spans="1:16" ht="12.75">
      <c r="A60" s="7">
        <v>16</v>
      </c>
      <c s="7" t="s">
        <v>46</v>
      </c>
      <c s="7" t="s">
        <v>142</v>
      </c>
      <c s="7" t="s">
        <v>25</v>
      </c>
      <c s="7" t="s">
        <v>340</v>
      </c>
      <c s="7" t="s">
        <v>130</v>
      </c>
      <c s="10">
        <v>1652.42</v>
      </c>
      <c s="14"/>
      <c s="13">
        <f>ROUND((H60*G60),2)</f>
      </c>
      <c r="O60">
        <f>rekapitulace!H8</f>
      </c>
      <c>
        <f>O60/100*I60</f>
      </c>
    </row>
    <row r="61" spans="5:5" ht="140.25">
      <c r="E61" s="15" t="s">
        <v>1083</v>
      </c>
    </row>
    <row r="62" spans="5:5" ht="409.5">
      <c r="E62" s="15" t="s">
        <v>145</v>
      </c>
    </row>
    <row r="63" spans="1:16" ht="12.75">
      <c r="A63" s="7">
        <v>17</v>
      </c>
      <c s="7" t="s">
        <v>46</v>
      </c>
      <c s="7" t="s">
        <v>142</v>
      </c>
      <c s="7" t="s">
        <v>36</v>
      </c>
      <c s="7" t="s">
        <v>343</v>
      </c>
      <c s="7" t="s">
        <v>130</v>
      </c>
      <c s="10">
        <v>3367.35</v>
      </c>
      <c s="14"/>
      <c s="13">
        <f>ROUND((H63*G63),2)</f>
      </c>
      <c r="O63">
        <f>rekapitulace!H8</f>
      </c>
      <c>
        <f>O63/100*I63</f>
      </c>
    </row>
    <row r="64" spans="5:5" ht="409.5">
      <c r="E64" s="15" t="s">
        <v>1084</v>
      </c>
    </row>
    <row r="65" spans="5:5" ht="409.5">
      <c r="E65" s="15" t="s">
        <v>145</v>
      </c>
    </row>
    <row r="66" spans="1:16" ht="12.75">
      <c r="A66" s="7">
        <v>18</v>
      </c>
      <c s="7" t="s">
        <v>46</v>
      </c>
      <c s="7" t="s">
        <v>142</v>
      </c>
      <c s="7" t="s">
        <v>38</v>
      </c>
      <c s="7" t="s">
        <v>1085</v>
      </c>
      <c s="7" t="s">
        <v>130</v>
      </c>
      <c s="10">
        <v>887.172</v>
      </c>
      <c s="14"/>
      <c s="13">
        <f>ROUND((H66*G66),2)</f>
      </c>
      <c r="O66">
        <f>rekapitulace!H8</f>
      </c>
      <c>
        <f>O66/100*I66</f>
      </c>
    </row>
    <row r="67" spans="5:5" ht="51">
      <c r="E67" s="15" t="s">
        <v>1086</v>
      </c>
    </row>
    <row r="68" spans="5:5" ht="409.5">
      <c r="E68" s="15" t="s">
        <v>145</v>
      </c>
    </row>
    <row r="69" spans="1:16" ht="12.75">
      <c r="A69" s="7">
        <v>19</v>
      </c>
      <c s="7" t="s">
        <v>46</v>
      </c>
      <c s="7" t="s">
        <v>142</v>
      </c>
      <c s="7" t="s">
        <v>250</v>
      </c>
      <c s="7" t="s">
        <v>1087</v>
      </c>
      <c s="7" t="s">
        <v>130</v>
      </c>
      <c s="10">
        <v>219.385</v>
      </c>
      <c s="14"/>
      <c s="13">
        <f>ROUND((H69*G69),2)</f>
      </c>
      <c r="O69">
        <f>rekapitulace!H8</f>
      </c>
      <c>
        <f>O69/100*I69</f>
      </c>
    </row>
    <row r="70" spans="5:5" ht="38.25">
      <c r="E70" s="15" t="s">
        <v>1088</v>
      </c>
    </row>
    <row r="71" spans="5:5" ht="409.5">
      <c r="E71" s="15" t="s">
        <v>145</v>
      </c>
    </row>
    <row r="72" spans="1:16" ht="12.75">
      <c r="A72" s="7">
        <v>20</v>
      </c>
      <c s="7" t="s">
        <v>46</v>
      </c>
      <c s="7" t="s">
        <v>254</v>
      </c>
      <c s="7" t="s">
        <v>25</v>
      </c>
      <c s="7" t="s">
        <v>351</v>
      </c>
      <c s="7" t="s">
        <v>130</v>
      </c>
      <c s="10">
        <v>290.058</v>
      </c>
      <c s="14"/>
      <c s="13">
        <f>ROUND((H72*G72),2)</f>
      </c>
      <c r="O72">
        <f>rekapitulace!H8</f>
      </c>
      <c>
        <f>O72/100*I72</f>
      </c>
    </row>
    <row r="73" spans="5:5" ht="178.5">
      <c r="E73" s="15" t="s">
        <v>1089</v>
      </c>
    </row>
    <row r="74" spans="5:5" ht="102">
      <c r="E74" s="15" t="s">
        <v>257</v>
      </c>
    </row>
    <row r="75" spans="1:16" ht="12.75">
      <c r="A75" s="7">
        <v>21</v>
      </c>
      <c s="7" t="s">
        <v>46</v>
      </c>
      <c s="7" t="s">
        <v>254</v>
      </c>
      <c s="7" t="s">
        <v>36</v>
      </c>
      <c s="7" t="s">
        <v>353</v>
      </c>
      <c s="7" t="s">
        <v>130</v>
      </c>
      <c s="10">
        <v>734</v>
      </c>
      <c s="14"/>
      <c s="13">
        <f>ROUND((H75*G75),2)</f>
      </c>
      <c r="O75">
        <f>rekapitulace!H8</f>
      </c>
      <c>
        <f>O75/100*I75</f>
      </c>
    </row>
    <row r="76" spans="5:5" ht="51">
      <c r="E76" s="15" t="s">
        <v>1090</v>
      </c>
    </row>
    <row r="77" spans="5:5" ht="102">
      <c r="E77" s="15" t="s">
        <v>257</v>
      </c>
    </row>
    <row r="78" spans="1:16" ht="12.75">
      <c r="A78" s="7">
        <v>22</v>
      </c>
      <c s="7" t="s">
        <v>46</v>
      </c>
      <c s="7" t="s">
        <v>177</v>
      </c>
      <c s="7" t="s">
        <v>25</v>
      </c>
      <c s="7" t="s">
        <v>1091</v>
      </c>
      <c s="7" t="s">
        <v>130</v>
      </c>
      <c s="10">
        <v>13.342</v>
      </c>
      <c s="14"/>
      <c s="13">
        <f>ROUND((H78*G78),2)</f>
      </c>
      <c r="O78">
        <f>rekapitulace!H8</f>
      </c>
      <c>
        <f>O78/100*I78</f>
      </c>
    </row>
    <row r="79" spans="5:5" ht="409.5">
      <c r="E79" s="15" t="s">
        <v>1092</v>
      </c>
    </row>
    <row r="80" spans="5:5" ht="409.5">
      <c r="E80" s="15" t="s">
        <v>180</v>
      </c>
    </row>
    <row r="81" spans="1:16" ht="12.75">
      <c r="A81" s="7">
        <v>23</v>
      </c>
      <c s="7" t="s">
        <v>46</v>
      </c>
      <c s="7" t="s">
        <v>177</v>
      </c>
      <c s="7" t="s">
        <v>36</v>
      </c>
      <c s="7" t="s">
        <v>1093</v>
      </c>
      <c s="7" t="s">
        <v>130</v>
      </c>
      <c s="10">
        <v>13.46</v>
      </c>
      <c s="14"/>
      <c s="13">
        <f>ROUND((H81*G81),2)</f>
      </c>
      <c r="O81">
        <f>rekapitulace!H8</f>
      </c>
      <c>
        <f>O81/100*I81</f>
      </c>
    </row>
    <row r="82" spans="5:5" ht="409.5">
      <c r="E82" s="15" t="s">
        <v>1094</v>
      </c>
    </row>
    <row r="83" spans="5:5" ht="409.5">
      <c r="E83" s="15" t="s">
        <v>180</v>
      </c>
    </row>
    <row r="84" spans="1:16" ht="12.75">
      <c r="A84" s="7">
        <v>24</v>
      </c>
      <c s="7" t="s">
        <v>46</v>
      </c>
      <c s="7" t="s">
        <v>177</v>
      </c>
      <c s="7" t="s">
        <v>37</v>
      </c>
      <c s="7" t="s">
        <v>1095</v>
      </c>
      <c s="7" t="s">
        <v>130</v>
      </c>
      <c s="10">
        <v>8.12</v>
      </c>
      <c s="14"/>
      <c s="13">
        <f>ROUND((H84*G84),2)</f>
      </c>
      <c r="O84">
        <f>rekapitulace!H8</f>
      </c>
      <c>
        <f>O84/100*I84</f>
      </c>
    </row>
    <row r="85" spans="5:5" ht="331.5">
      <c r="E85" s="15" t="s">
        <v>1096</v>
      </c>
    </row>
    <row r="86" spans="5:5" ht="409.5">
      <c r="E86" s="15" t="s">
        <v>180</v>
      </c>
    </row>
    <row r="87" spans="1:16" ht="12.75">
      <c r="A87" s="7">
        <v>25</v>
      </c>
      <c s="7" t="s">
        <v>46</v>
      </c>
      <c s="7" t="s">
        <v>177</v>
      </c>
      <c s="7" t="s">
        <v>38</v>
      </c>
      <c s="7" t="s">
        <v>1097</v>
      </c>
      <c s="7" t="s">
        <v>130</v>
      </c>
      <c s="10">
        <v>92</v>
      </c>
      <c s="14"/>
      <c s="13">
        <f>ROUND((H87*G87),2)</f>
      </c>
      <c r="O87">
        <f>rekapitulace!H8</f>
      </c>
      <c>
        <f>O87/100*I87</f>
      </c>
    </row>
    <row r="88" spans="5:5" ht="76.5">
      <c r="E88" s="15" t="s">
        <v>1098</v>
      </c>
    </row>
    <row r="89" spans="5:5" ht="409.5">
      <c r="E89" s="15" t="s">
        <v>180</v>
      </c>
    </row>
    <row r="90" spans="1:16" ht="12.75">
      <c r="A90" s="7">
        <v>26</v>
      </c>
      <c s="7" t="s">
        <v>46</v>
      </c>
      <c s="7" t="s">
        <v>385</v>
      </c>
      <c s="7" t="s">
        <v>25</v>
      </c>
      <c s="7" t="s">
        <v>1099</v>
      </c>
      <c s="7" t="s">
        <v>130</v>
      </c>
      <c s="10">
        <v>28</v>
      </c>
      <c s="14"/>
      <c s="13">
        <f>ROUND((H90*G90),2)</f>
      </c>
      <c r="O90">
        <f>rekapitulace!H8</f>
      </c>
      <c>
        <f>O90/100*I90</f>
      </c>
    </row>
    <row r="91" spans="5:5" ht="76.5">
      <c r="E91" s="15" t="s">
        <v>1100</v>
      </c>
    </row>
    <row r="92" spans="5:5" ht="409.5">
      <c r="E92" s="15" t="s">
        <v>267</v>
      </c>
    </row>
    <row r="93" spans="1:16" ht="12.75">
      <c r="A93" s="7">
        <v>27</v>
      </c>
      <c s="7" t="s">
        <v>46</v>
      </c>
      <c s="7" t="s">
        <v>385</v>
      </c>
      <c s="7" t="s">
        <v>36</v>
      </c>
      <c s="7" t="s">
        <v>1099</v>
      </c>
      <c s="7" t="s">
        <v>130</v>
      </c>
      <c s="10">
        <v>17.058</v>
      </c>
      <c s="14"/>
      <c s="13">
        <f>ROUND((H93*G93),2)</f>
      </c>
      <c r="O93">
        <f>rekapitulace!H8</f>
      </c>
      <c>
        <f>O93/100*I93</f>
      </c>
    </row>
    <row r="94" spans="5:5" ht="76.5">
      <c r="E94" s="15" t="s">
        <v>1101</v>
      </c>
    </row>
    <row r="95" spans="5:5" ht="409.5">
      <c r="E95" s="15" t="s">
        <v>267</v>
      </c>
    </row>
    <row r="96" spans="1:16" ht="12.75">
      <c r="A96" s="7">
        <v>28</v>
      </c>
      <c s="7" t="s">
        <v>46</v>
      </c>
      <c s="7" t="s">
        <v>397</v>
      </c>
      <c s="7" t="s">
        <v>58</v>
      </c>
      <c s="7" t="s">
        <v>780</v>
      </c>
      <c s="7" t="s">
        <v>130</v>
      </c>
      <c s="10">
        <v>5625.155</v>
      </c>
      <c s="14"/>
      <c s="13">
        <f>ROUND((H96*G96),2)</f>
      </c>
      <c r="O96">
        <f>rekapitulace!H8</f>
      </c>
      <c>
        <f>O96/100*I96</f>
      </c>
    </row>
    <row r="97" spans="5:5" ht="409.5">
      <c r="E97" s="15" t="s">
        <v>1102</v>
      </c>
    </row>
    <row r="98" spans="5:5" ht="409.5">
      <c r="E98" s="15" t="s">
        <v>1103</v>
      </c>
    </row>
    <row r="99" spans="1:16" ht="12.75">
      <c r="A99" s="7">
        <v>29</v>
      </c>
      <c s="7" t="s">
        <v>46</v>
      </c>
      <c s="7" t="s">
        <v>401</v>
      </c>
      <c s="7" t="s">
        <v>58</v>
      </c>
      <c s="7" t="s">
        <v>402</v>
      </c>
      <c s="7" t="s">
        <v>130</v>
      </c>
      <c s="10">
        <v>1631.3</v>
      </c>
      <c s="14"/>
      <c s="13">
        <f>ROUND((H99*G99),2)</f>
      </c>
      <c r="O99">
        <f>rekapitulace!H8</f>
      </c>
      <c>
        <f>O99/100*I99</f>
      </c>
    </row>
    <row r="100" spans="5:5" ht="409.5">
      <c r="E100" s="15" t="s">
        <v>1104</v>
      </c>
    </row>
    <row r="101" spans="5:5" ht="409.5">
      <c r="E101" s="15" t="s">
        <v>1103</v>
      </c>
    </row>
    <row r="102" spans="1:16" ht="12.75">
      <c r="A102" s="7">
        <v>30</v>
      </c>
      <c s="7" t="s">
        <v>46</v>
      </c>
      <c s="7" t="s">
        <v>146</v>
      </c>
      <c s="7" t="s">
        <v>250</v>
      </c>
      <c s="7" t="s">
        <v>271</v>
      </c>
      <c s="7" t="s">
        <v>130</v>
      </c>
      <c s="10">
        <v>219.385</v>
      </c>
      <c s="14"/>
      <c s="13">
        <f>ROUND((H102*G102),2)</f>
      </c>
      <c r="O102">
        <f>rekapitulace!H8</f>
      </c>
      <c>
        <f>O102/100*I102</f>
      </c>
    </row>
    <row r="103" spans="5:5" ht="38.25">
      <c r="E103" s="15" t="s">
        <v>1088</v>
      </c>
    </row>
    <row r="104" spans="5:5" ht="409.5">
      <c r="E104" s="15" t="s">
        <v>149</v>
      </c>
    </row>
    <row r="105" spans="1:16" ht="12.75">
      <c r="A105" s="7">
        <v>31</v>
      </c>
      <c s="7" t="s">
        <v>46</v>
      </c>
      <c s="7" t="s">
        <v>405</v>
      </c>
      <c s="7" t="s">
        <v>58</v>
      </c>
      <c s="7" t="s">
        <v>406</v>
      </c>
      <c s="7" t="s">
        <v>130</v>
      </c>
      <c s="10">
        <v>3367.35</v>
      </c>
      <c s="14"/>
      <c s="13">
        <f>ROUND((H105*G105),2)</f>
      </c>
      <c r="O105">
        <f>rekapitulace!H8</f>
      </c>
      <c>
        <f>O105/100*I105</f>
      </c>
    </row>
    <row r="106" spans="5:5" ht="409.5">
      <c r="E106" s="15" t="s">
        <v>1105</v>
      </c>
    </row>
    <row r="107" spans="5:5" ht="409.5">
      <c r="E107" s="15" t="s">
        <v>1103</v>
      </c>
    </row>
    <row r="108" spans="1:16" ht="12.75">
      <c r="A108" s="7">
        <v>32</v>
      </c>
      <c s="7" t="s">
        <v>46</v>
      </c>
      <c s="7" t="s">
        <v>411</v>
      </c>
      <c s="7" t="s">
        <v>58</v>
      </c>
      <c s="7" t="s">
        <v>412</v>
      </c>
      <c s="7" t="s">
        <v>130</v>
      </c>
      <c s="10">
        <v>340</v>
      </c>
      <c s="14"/>
      <c s="13">
        <f>ROUND((H108*G108),2)</f>
      </c>
      <c r="O108">
        <f>rekapitulace!H8</f>
      </c>
      <c>
        <f>O108/100*I108</f>
      </c>
    </row>
    <row r="109" spans="5:5" ht="25.5">
      <c r="E109" s="15" t="s">
        <v>1106</v>
      </c>
    </row>
    <row r="110" spans="5:5" ht="409.5">
      <c r="E110" s="15" t="s">
        <v>1107</v>
      </c>
    </row>
    <row r="111" spans="1:16" ht="12.75">
      <c r="A111" s="7">
        <v>33</v>
      </c>
      <c s="7" t="s">
        <v>46</v>
      </c>
      <c s="7" t="s">
        <v>183</v>
      </c>
      <c s="7" t="s">
        <v>58</v>
      </c>
      <c s="7" t="s">
        <v>1108</v>
      </c>
      <c s="7" t="s">
        <v>130</v>
      </c>
      <c s="10">
        <v>21.12</v>
      </c>
      <c s="14"/>
      <c s="13">
        <f>ROUND((H111*G111),2)</f>
      </c>
      <c r="O111">
        <f>rekapitulace!H8</f>
      </c>
      <c>
        <f>O111/100*I111</f>
      </c>
    </row>
    <row r="112" spans="5:5" ht="38.25">
      <c r="E112" s="15" t="s">
        <v>1109</v>
      </c>
    </row>
    <row r="113" spans="5:5" ht="409.5">
      <c r="E113" s="15" t="s">
        <v>186</v>
      </c>
    </row>
    <row r="114" spans="1:16" ht="12.75">
      <c r="A114" s="7">
        <v>34</v>
      </c>
      <c s="7" t="s">
        <v>46</v>
      </c>
      <c s="7" t="s">
        <v>793</v>
      </c>
      <c s="7" t="s">
        <v>25</v>
      </c>
      <c s="7" t="s">
        <v>1110</v>
      </c>
      <c s="7" t="s">
        <v>130</v>
      </c>
      <c s="10">
        <v>30.4</v>
      </c>
      <c s="14"/>
      <c s="13">
        <f>ROUND((H114*G114),2)</f>
      </c>
      <c r="O114">
        <f>rekapitulace!H8</f>
      </c>
      <c>
        <f>O114/100*I114</f>
      </c>
    </row>
    <row r="115" spans="5:5" ht="51">
      <c r="E115" s="15" t="s">
        <v>1111</v>
      </c>
    </row>
    <row r="116" spans="5:5" ht="409.5">
      <c r="E116" s="15" t="s">
        <v>1112</v>
      </c>
    </row>
    <row r="117" spans="1:16" ht="12.75">
      <c r="A117" s="7">
        <v>35</v>
      </c>
      <c s="7" t="s">
        <v>46</v>
      </c>
      <c s="7" t="s">
        <v>793</v>
      </c>
      <c s="7" t="s">
        <v>36</v>
      </c>
      <c s="7" t="s">
        <v>1113</v>
      </c>
      <c s="7" t="s">
        <v>130</v>
      </c>
      <c s="10">
        <v>87.2</v>
      </c>
      <c s="14"/>
      <c s="13">
        <f>ROUND((H117*G117),2)</f>
      </c>
      <c r="O117">
        <f>rekapitulace!H8</f>
      </c>
      <c>
        <f>O117/100*I117</f>
      </c>
    </row>
    <row r="118" spans="5:5" ht="51">
      <c r="E118" s="15" t="s">
        <v>1114</v>
      </c>
    </row>
    <row r="119" spans="5:5" ht="409.5">
      <c r="E119" s="15" t="s">
        <v>1112</v>
      </c>
    </row>
    <row r="120" spans="1:16" ht="12.75">
      <c r="A120" s="7">
        <v>36</v>
      </c>
      <c s="7" t="s">
        <v>46</v>
      </c>
      <c s="7" t="s">
        <v>427</v>
      </c>
      <c s="7" t="s">
        <v>58</v>
      </c>
      <c s="7" t="s">
        <v>1115</v>
      </c>
      <c s="7" t="s">
        <v>117</v>
      </c>
      <c s="10">
        <v>6392.95</v>
      </c>
      <c s="14"/>
      <c s="13">
        <f>ROUND((H120*G120),2)</f>
      </c>
      <c r="O120">
        <f>rekapitulace!H8</f>
      </c>
      <c>
        <f>O120/100*I120</f>
      </c>
    </row>
    <row r="121" spans="5:5" ht="409.5">
      <c r="E121" s="15" t="s">
        <v>1116</v>
      </c>
    </row>
    <row r="122" spans="5:5" ht="153">
      <c r="E122" s="15" t="s">
        <v>1117</v>
      </c>
    </row>
    <row r="123" spans="1:16" ht="12.75">
      <c r="A123" s="7">
        <v>37</v>
      </c>
      <c s="7" t="s">
        <v>46</v>
      </c>
      <c s="7" t="s">
        <v>435</v>
      </c>
      <c s="7" t="s">
        <v>58</v>
      </c>
      <c s="7" t="s">
        <v>805</v>
      </c>
      <c s="7" t="s">
        <v>117</v>
      </c>
      <c s="10">
        <v>2391.48</v>
      </c>
      <c s="14"/>
      <c s="13">
        <f>ROUND((H123*G123),2)</f>
      </c>
      <c r="O123">
        <f>rekapitulace!H8</f>
      </c>
      <c>
        <f>O123/100*I123</f>
      </c>
    </row>
    <row r="124" spans="5:5" ht="165.75">
      <c r="E124" s="15" t="s">
        <v>1118</v>
      </c>
    </row>
    <row r="125" spans="5:5" ht="204">
      <c r="E125" s="15" t="s">
        <v>1119</v>
      </c>
    </row>
    <row r="126" spans="1:16" ht="12.75">
      <c r="A126" s="7">
        <v>38</v>
      </c>
      <c s="7" t="s">
        <v>46</v>
      </c>
      <c s="7" t="s">
        <v>438</v>
      </c>
      <c s="7" t="s">
        <v>58</v>
      </c>
      <c s="7" t="s">
        <v>807</v>
      </c>
      <c s="7" t="s">
        <v>117</v>
      </c>
      <c s="10">
        <v>3523</v>
      </c>
      <c s="14"/>
      <c s="13">
        <f>ROUND((H126*G126),2)</f>
      </c>
      <c r="O126">
        <f>rekapitulace!H8</f>
      </c>
      <c>
        <f>O126/100*I126</f>
      </c>
    </row>
    <row r="127" spans="5:5" ht="38.25">
      <c r="E127" s="15" t="s">
        <v>1120</v>
      </c>
    </row>
    <row r="128" spans="5:5" ht="216.75">
      <c r="E128" s="15" t="s">
        <v>153</v>
      </c>
    </row>
    <row r="129" spans="1:16" ht="12.75">
      <c r="A129" s="7">
        <v>39</v>
      </c>
      <c s="7" t="s">
        <v>46</v>
      </c>
      <c s="7" t="s">
        <v>442</v>
      </c>
      <c s="7" t="s">
        <v>58</v>
      </c>
      <c s="7" t="s">
        <v>809</v>
      </c>
      <c s="7" t="s">
        <v>117</v>
      </c>
      <c s="10">
        <v>5914.48</v>
      </c>
      <c s="14"/>
      <c s="13">
        <f>ROUND((H129*G129),2)</f>
      </c>
      <c r="O129">
        <f>rekapitulace!H8</f>
      </c>
      <c>
        <f>O129/100*I129</f>
      </c>
    </row>
    <row r="130" spans="5:5" ht="51">
      <c r="E130" s="15" t="s">
        <v>1121</v>
      </c>
    </row>
    <row r="131" spans="5:5" ht="255">
      <c r="E131" s="15" t="s">
        <v>445</v>
      </c>
    </row>
    <row r="132" spans="1:16" ht="12.75" customHeight="1">
      <c r="A132" s="16"/>
      <c s="16"/>
      <c s="16" t="s">
        <v>25</v>
      </c>
      <c s="16"/>
      <c s="16" t="s">
        <v>114</v>
      </c>
      <c s="16"/>
      <c s="16"/>
      <c s="16"/>
      <c s="16">
        <f>SUM(I27:I131)</f>
      </c>
      <c r="P132">
        <f>ROUND(SUM(P27:P131),2)</f>
      </c>
    </row>
    <row r="134" spans="1:9" ht="12.75" customHeight="1">
      <c r="A134" s="9"/>
      <c s="9"/>
      <c s="9" t="s">
        <v>36</v>
      </c>
      <c s="9"/>
      <c s="9" t="s">
        <v>241</v>
      </c>
      <c s="9"/>
      <c s="11"/>
      <c s="9"/>
      <c s="11"/>
    </row>
    <row r="135" spans="1:16" ht="12.75">
      <c r="A135" s="7">
        <v>40</v>
      </c>
      <c s="7" t="s">
        <v>46</v>
      </c>
      <c s="7" t="s">
        <v>446</v>
      </c>
      <c s="7" t="s">
        <v>25</v>
      </c>
      <c s="7" t="s">
        <v>1122</v>
      </c>
      <c s="7" t="s">
        <v>117</v>
      </c>
      <c s="10">
        <v>73.6</v>
      </c>
      <c s="14"/>
      <c s="13">
        <f>ROUND((H135*G135),2)</f>
      </c>
      <c r="O135">
        <f>rekapitulace!H8</f>
      </c>
      <c>
        <f>O135/100*I135</f>
      </c>
    </row>
    <row r="136" spans="5:5" ht="38.25">
      <c r="E136" s="15" t="s">
        <v>1123</v>
      </c>
    </row>
    <row r="137" spans="5:5" ht="267.75">
      <c r="E137" s="15" t="s">
        <v>449</v>
      </c>
    </row>
    <row r="138" spans="1:16" ht="12.75">
      <c r="A138" s="7">
        <v>41</v>
      </c>
      <c s="7" t="s">
        <v>46</v>
      </c>
      <c s="7" t="s">
        <v>446</v>
      </c>
      <c s="7" t="s">
        <v>36</v>
      </c>
      <c s="7" t="s">
        <v>1124</v>
      </c>
      <c s="7" t="s">
        <v>117</v>
      </c>
      <c s="10">
        <v>336</v>
      </c>
      <c s="14"/>
      <c s="13">
        <f>ROUND((H138*G138),2)</f>
      </c>
      <c r="O138">
        <f>rekapitulace!H8</f>
      </c>
      <c>
        <f>O138/100*I138</f>
      </c>
    </row>
    <row r="139" spans="5:5" ht="63.75">
      <c r="E139" s="15" t="s">
        <v>1125</v>
      </c>
    </row>
    <row r="140" spans="5:5" ht="267.75">
      <c r="E140" s="15" t="s">
        <v>449</v>
      </c>
    </row>
    <row r="141" spans="1:16" ht="12.75">
      <c r="A141" s="7">
        <v>42</v>
      </c>
      <c s="7" t="s">
        <v>46</v>
      </c>
      <c s="7" t="s">
        <v>450</v>
      </c>
      <c s="7" t="s">
        <v>58</v>
      </c>
      <c s="7" t="s">
        <v>451</v>
      </c>
      <c s="7" t="s">
        <v>207</v>
      </c>
      <c s="10">
        <v>46</v>
      </c>
      <c s="14"/>
      <c s="13">
        <f>ROUND((H141*G141),2)</f>
      </c>
      <c r="O141">
        <f>rekapitulace!H8</f>
      </c>
      <c>
        <f>O141/100*I141</f>
      </c>
    </row>
    <row r="142" spans="5:5" ht="25.5">
      <c r="E142" s="15" t="s">
        <v>999</v>
      </c>
    </row>
    <row r="143" spans="5:5" ht="409.5">
      <c r="E143" s="15" t="s">
        <v>453</v>
      </c>
    </row>
    <row r="144" spans="1:16" ht="12.75">
      <c r="A144" s="7">
        <v>43</v>
      </c>
      <c s="7" t="s">
        <v>46</v>
      </c>
      <c s="7" t="s">
        <v>839</v>
      </c>
      <c s="7" t="s">
        <v>25</v>
      </c>
      <c s="7" t="s">
        <v>1126</v>
      </c>
      <c s="7" t="s">
        <v>167</v>
      </c>
      <c s="10">
        <v>0.365</v>
      </c>
      <c s="14"/>
      <c s="13">
        <f>ROUND((H144*G144),2)</f>
      </c>
      <c r="O144">
        <f>rekapitulace!H8</f>
      </c>
      <c>
        <f>O144/100*I144</f>
      </c>
    </row>
    <row r="145" spans="5:5" ht="38.25">
      <c r="E145" s="15" t="s">
        <v>1127</v>
      </c>
    </row>
    <row r="146" spans="5:5" ht="409.5">
      <c r="E146" s="15" t="s">
        <v>1128</v>
      </c>
    </row>
    <row r="147" spans="1:16" ht="12.75">
      <c r="A147" s="7">
        <v>44</v>
      </c>
      <c s="7" t="s">
        <v>46</v>
      </c>
      <c s="7" t="s">
        <v>839</v>
      </c>
      <c s="7" t="s">
        <v>36</v>
      </c>
      <c s="7" t="s">
        <v>1129</v>
      </c>
      <c s="7" t="s">
        <v>167</v>
      </c>
      <c s="10">
        <v>0.303</v>
      </c>
      <c s="14"/>
      <c s="13">
        <f>ROUND((H147*G147),2)</f>
      </c>
      <c r="O147">
        <f>rekapitulace!H8</f>
      </c>
      <c>
        <f>O147/100*I147</f>
      </c>
    </row>
    <row r="148" spans="5:5" ht="357">
      <c r="E148" s="15" t="s">
        <v>1130</v>
      </c>
    </row>
    <row r="149" spans="5:5" ht="409.5">
      <c r="E149" s="15" t="s">
        <v>1128</v>
      </c>
    </row>
    <row r="150" spans="1:16" ht="12.75" customHeight="1">
      <c r="A150" s="16"/>
      <c s="16"/>
      <c s="16" t="s">
        <v>36</v>
      </c>
      <c s="16"/>
      <c s="16" t="s">
        <v>241</v>
      </c>
      <c s="16"/>
      <c s="16"/>
      <c s="16"/>
      <c s="16">
        <f>SUM(I135:I149)</f>
      </c>
      <c r="P150">
        <f>ROUND(SUM(P135:P149),2)</f>
      </c>
    </row>
    <row r="152" spans="1:9" ht="12.75" customHeight="1">
      <c r="A152" s="9"/>
      <c s="9"/>
      <c s="9" t="s">
        <v>38</v>
      </c>
      <c s="9"/>
      <c s="9" t="s">
        <v>192</v>
      </c>
      <c s="9"/>
      <c s="11"/>
      <c s="9"/>
      <c s="11"/>
    </row>
    <row r="153" spans="1:16" ht="12.75">
      <c r="A153" s="7">
        <v>45</v>
      </c>
      <c s="7" t="s">
        <v>46</v>
      </c>
      <c s="7" t="s">
        <v>193</v>
      </c>
      <c s="7" t="s">
        <v>58</v>
      </c>
      <c s="7" t="s">
        <v>1131</v>
      </c>
      <c s="7" t="s">
        <v>130</v>
      </c>
      <c s="10">
        <v>1.386</v>
      </c>
      <c s="14"/>
      <c s="13">
        <f>ROUND((H153*G153),2)</f>
      </c>
      <c r="O153">
        <f>rekapitulace!H8</f>
      </c>
      <c>
        <f>O153/100*I153</f>
      </c>
    </row>
    <row r="154" spans="5:5" ht="229.5">
      <c r="E154" s="15" t="s">
        <v>1132</v>
      </c>
    </row>
    <row r="155" spans="5:5" ht="409.5">
      <c r="E155" s="15" t="s">
        <v>191</v>
      </c>
    </row>
    <row r="156" spans="1:16" ht="12.75">
      <c r="A156" s="7">
        <v>46</v>
      </c>
      <c s="7" t="s">
        <v>46</v>
      </c>
      <c s="7" t="s">
        <v>478</v>
      </c>
      <c s="7" t="s">
        <v>58</v>
      </c>
      <c s="7" t="s">
        <v>867</v>
      </c>
      <c s="7" t="s">
        <v>130</v>
      </c>
      <c s="10">
        <v>55.699</v>
      </c>
      <c s="14"/>
      <c s="13">
        <f>ROUND((H156*G156),2)</f>
      </c>
      <c r="O156">
        <f>rekapitulace!H8</f>
      </c>
      <c>
        <f>O156/100*I156</f>
      </c>
    </row>
    <row r="157" spans="5:5" ht="38.25">
      <c r="E157" s="15" t="s">
        <v>1133</v>
      </c>
    </row>
    <row r="158" spans="5:5" ht="409.5">
      <c r="E158" s="15" t="s">
        <v>191</v>
      </c>
    </row>
    <row r="159" spans="1:16" ht="12.75">
      <c r="A159" s="7">
        <v>47</v>
      </c>
      <c s="7" t="s">
        <v>46</v>
      </c>
      <c s="7" t="s">
        <v>869</v>
      </c>
      <c s="7" t="s">
        <v>25</v>
      </c>
      <c s="7" t="s">
        <v>1134</v>
      </c>
      <c s="7" t="s">
        <v>130</v>
      </c>
      <c s="10">
        <v>6.93</v>
      </c>
      <c s="14"/>
      <c s="13">
        <f>ROUND((H159*G159),2)</f>
      </c>
      <c r="O159">
        <f>rekapitulace!H8</f>
      </c>
      <c>
        <f>O159/100*I159</f>
      </c>
    </row>
    <row r="160" spans="5:5" ht="38.25">
      <c r="E160" s="15" t="s">
        <v>1135</v>
      </c>
    </row>
    <row r="161" spans="5:5" ht="409.5">
      <c r="E161" s="15" t="s">
        <v>191</v>
      </c>
    </row>
    <row r="162" spans="1:16" ht="12.75">
      <c r="A162" s="7">
        <v>48</v>
      </c>
      <c s="7" t="s">
        <v>46</v>
      </c>
      <c s="7" t="s">
        <v>869</v>
      </c>
      <c s="7" t="s">
        <v>36</v>
      </c>
      <c s="7" t="s">
        <v>1136</v>
      </c>
      <c s="7" t="s">
        <v>130</v>
      </c>
      <c s="10">
        <v>12.9</v>
      </c>
      <c s="14"/>
      <c s="13">
        <f>ROUND((H162*G162),2)</f>
      </c>
      <c r="O162">
        <f>rekapitulace!H8</f>
      </c>
      <c>
        <f>O162/100*I162</f>
      </c>
    </row>
    <row r="163" spans="5:5" ht="357">
      <c r="E163" s="15" t="s">
        <v>1137</v>
      </c>
    </row>
    <row r="164" spans="5:5" ht="409.5">
      <c r="E164" s="15" t="s">
        <v>191</v>
      </c>
    </row>
    <row r="165" spans="1:16" ht="12.75">
      <c r="A165" s="7">
        <v>49</v>
      </c>
      <c s="7" t="s">
        <v>46</v>
      </c>
      <c s="7" t="s">
        <v>491</v>
      </c>
      <c s="7" t="s">
        <v>58</v>
      </c>
      <c s="7" t="s">
        <v>1138</v>
      </c>
      <c s="7" t="s">
        <v>117</v>
      </c>
      <c s="10">
        <v>2103.6</v>
      </c>
      <c s="14"/>
      <c s="13">
        <f>ROUND((H165*G165),2)</f>
      </c>
      <c r="O165">
        <f>rekapitulace!H8</f>
      </c>
      <c>
        <f>O165/100*I165</f>
      </c>
    </row>
    <row r="166" spans="5:5" ht="357">
      <c r="E166" s="15" t="s">
        <v>1139</v>
      </c>
    </row>
    <row r="167" spans="5:5" ht="409.5">
      <c r="E167" s="15" t="s">
        <v>1140</v>
      </c>
    </row>
    <row r="168" spans="1:16" ht="12.75">
      <c r="A168" s="7">
        <v>50</v>
      </c>
      <c s="7" t="s">
        <v>46</v>
      </c>
      <c s="7" t="s">
        <v>495</v>
      </c>
      <c s="7" t="s">
        <v>58</v>
      </c>
      <c s="7" t="s">
        <v>496</v>
      </c>
      <c s="7" t="s">
        <v>130</v>
      </c>
      <c s="10">
        <v>44.559</v>
      </c>
      <c s="14"/>
      <c s="13">
        <f>ROUND((H168*G168),2)</f>
      </c>
      <c r="O168">
        <f>rekapitulace!H8</f>
      </c>
      <c>
        <f>O168/100*I168</f>
      </c>
    </row>
    <row r="169" spans="5:5" ht="38.25">
      <c r="E169" s="15" t="s">
        <v>1141</v>
      </c>
    </row>
    <row r="170" spans="5:5" ht="409.5">
      <c r="E170" s="15" t="s">
        <v>1142</v>
      </c>
    </row>
    <row r="171" spans="1:16" ht="12.75">
      <c r="A171" s="7">
        <v>51</v>
      </c>
      <c s="7" t="s">
        <v>46</v>
      </c>
      <c s="7" t="s">
        <v>499</v>
      </c>
      <c s="7" t="s">
        <v>25</v>
      </c>
      <c s="7" t="s">
        <v>1143</v>
      </c>
      <c s="7" t="s">
        <v>130</v>
      </c>
      <c s="10">
        <v>180.6</v>
      </c>
      <c s="14"/>
      <c s="13">
        <f>ROUND((H171*G171),2)</f>
      </c>
      <c r="O171">
        <f>rekapitulace!H8</f>
      </c>
      <c>
        <f>O171/100*I171</f>
      </c>
    </row>
    <row r="172" spans="5:5" ht="293.25">
      <c r="E172" s="15" t="s">
        <v>1144</v>
      </c>
    </row>
    <row r="173" spans="5:5" ht="409.5">
      <c r="E173" s="15" t="s">
        <v>502</v>
      </c>
    </row>
    <row r="174" spans="1:16" ht="12.75">
      <c r="A174" s="7">
        <v>52</v>
      </c>
      <c s="7" t="s">
        <v>46</v>
      </c>
      <c s="7" t="s">
        <v>499</v>
      </c>
      <c s="7" t="s">
        <v>36</v>
      </c>
      <c s="7" t="s">
        <v>1145</v>
      </c>
      <c s="7" t="s">
        <v>130</v>
      </c>
      <c s="10">
        <v>23.621</v>
      </c>
      <c s="14"/>
      <c s="13">
        <f>ROUND((H174*G174),2)</f>
      </c>
      <c r="O174">
        <f>rekapitulace!H8</f>
      </c>
      <c>
        <f>O174/100*I174</f>
      </c>
    </row>
    <row r="175" spans="5:5" ht="178.5">
      <c r="E175" s="15" t="s">
        <v>1146</v>
      </c>
    </row>
    <row r="176" spans="5:5" ht="409.5">
      <c r="E176" s="15" t="s">
        <v>502</v>
      </c>
    </row>
    <row r="177" spans="1:16" ht="12.75">
      <c r="A177" s="7">
        <v>53</v>
      </c>
      <c s="7" t="s">
        <v>46</v>
      </c>
      <c s="7" t="s">
        <v>499</v>
      </c>
      <c s="7" t="s">
        <v>37</v>
      </c>
      <c s="7" t="s">
        <v>1147</v>
      </c>
      <c s="7" t="s">
        <v>130</v>
      </c>
      <c s="10">
        <v>45.122</v>
      </c>
      <c s="14"/>
      <c s="13">
        <f>ROUND((H177*G177),2)</f>
      </c>
      <c r="O177">
        <f>rekapitulace!H8</f>
      </c>
      <c>
        <f>O177/100*I177</f>
      </c>
    </row>
    <row r="178" spans="5:5" ht="369.75">
      <c r="E178" s="15" t="s">
        <v>1148</v>
      </c>
    </row>
    <row r="179" spans="5:5" ht="409.5">
      <c r="E179" s="15" t="s">
        <v>502</v>
      </c>
    </row>
    <row r="180" spans="1:16" ht="12.75">
      <c r="A180" s="7">
        <v>54</v>
      </c>
      <c s="7" t="s">
        <v>46</v>
      </c>
      <c s="7" t="s">
        <v>507</v>
      </c>
      <c s="7" t="s">
        <v>25</v>
      </c>
      <c s="7" t="s">
        <v>1149</v>
      </c>
      <c s="7" t="s">
        <v>130</v>
      </c>
      <c s="10">
        <v>3.178</v>
      </c>
      <c s="14"/>
      <c s="13">
        <f>ROUND((H180*G180),2)</f>
      </c>
      <c r="O180">
        <f>rekapitulace!H8</f>
      </c>
      <c>
        <f>O180/100*I180</f>
      </c>
    </row>
    <row r="181" spans="5:5" ht="331.5">
      <c r="E181" s="15" t="s">
        <v>1150</v>
      </c>
    </row>
    <row r="182" spans="5:5" ht="409.5">
      <c r="E182" s="15" t="s">
        <v>1151</v>
      </c>
    </row>
    <row r="183" spans="1:16" ht="12.75">
      <c r="A183" s="7">
        <v>55</v>
      </c>
      <c s="7" t="s">
        <v>46</v>
      </c>
      <c s="7" t="s">
        <v>507</v>
      </c>
      <c s="7" t="s">
        <v>36</v>
      </c>
      <c s="7" t="s">
        <v>1152</v>
      </c>
      <c s="7" t="s">
        <v>130</v>
      </c>
      <c s="10">
        <v>8.12</v>
      </c>
      <c s="14"/>
      <c s="13">
        <f>ROUND((H183*G183),2)</f>
      </c>
      <c r="O183">
        <f>rekapitulace!H8</f>
      </c>
      <c>
        <f>O183/100*I183</f>
      </c>
    </row>
    <row r="184" spans="5:5" ht="331.5">
      <c r="E184" s="15" t="s">
        <v>1096</v>
      </c>
    </row>
    <row r="185" spans="5:5" ht="409.5">
      <c r="E185" s="15" t="s">
        <v>1151</v>
      </c>
    </row>
    <row r="186" spans="1:16" ht="12.75">
      <c r="A186" s="7">
        <v>56</v>
      </c>
      <c s="7" t="s">
        <v>46</v>
      </c>
      <c s="7" t="s">
        <v>507</v>
      </c>
      <c s="7" t="s">
        <v>37</v>
      </c>
      <c s="7" t="s">
        <v>1153</v>
      </c>
      <c s="7" t="s">
        <v>130</v>
      </c>
      <c s="10">
        <v>13.46</v>
      </c>
      <c s="14"/>
      <c s="13">
        <f>ROUND((H186*G186),2)</f>
      </c>
      <c r="O186">
        <f>rekapitulace!H8</f>
      </c>
      <c>
        <f>O186/100*I186</f>
      </c>
    </row>
    <row r="187" spans="5:5" ht="409.5">
      <c r="E187" s="15" t="s">
        <v>1094</v>
      </c>
    </row>
    <row r="188" spans="5:5" ht="409.5">
      <c r="E188" s="15" t="s">
        <v>1151</v>
      </c>
    </row>
    <row r="189" spans="1:16" ht="12.75">
      <c r="A189" s="7">
        <v>57</v>
      </c>
      <c s="7" t="s">
        <v>46</v>
      </c>
      <c s="7" t="s">
        <v>1154</v>
      </c>
      <c s="7" t="s">
        <v>58</v>
      </c>
      <c s="7" t="s">
        <v>1155</v>
      </c>
      <c s="7" t="s">
        <v>130</v>
      </c>
      <c s="10">
        <v>17.388</v>
      </c>
      <c s="14"/>
      <c s="13">
        <f>ROUND((H189*G189),2)</f>
      </c>
      <c r="O189">
        <f>rekapitulace!H8</f>
      </c>
      <c>
        <f>O189/100*I189</f>
      </c>
    </row>
    <row r="190" spans="5:5" ht="306">
      <c r="E190" s="15" t="s">
        <v>1156</v>
      </c>
    </row>
    <row r="191" spans="5:5" ht="409.5">
      <c r="E191" s="15" t="s">
        <v>1157</v>
      </c>
    </row>
    <row r="192" spans="1:16" ht="12.75" customHeight="1">
      <c r="A192" s="16"/>
      <c s="16"/>
      <c s="16" t="s">
        <v>38</v>
      </c>
      <c s="16"/>
      <c s="16" t="s">
        <v>192</v>
      </c>
      <c s="16"/>
      <c s="16"/>
      <c s="16"/>
      <c s="16">
        <f>SUM(I153:I191)</f>
      </c>
      <c r="P192">
        <f>ROUND(SUM(P153:P191),2)</f>
      </c>
    </row>
    <row r="194" spans="1:9" ht="12.75" customHeight="1">
      <c r="A194" s="9"/>
      <c s="9"/>
      <c s="9" t="s">
        <v>39</v>
      </c>
      <c s="9"/>
      <c s="9" t="s">
        <v>510</v>
      </c>
      <c s="9"/>
      <c s="11"/>
      <c s="9"/>
      <c s="11"/>
    </row>
    <row r="195" spans="1:16" ht="12.75">
      <c r="A195" s="7">
        <v>58</v>
      </c>
      <c s="7" t="s">
        <v>46</v>
      </c>
      <c s="7" t="s">
        <v>515</v>
      </c>
      <c s="7" t="s">
        <v>58</v>
      </c>
      <c s="7" t="s">
        <v>1158</v>
      </c>
      <c s="7" t="s">
        <v>130</v>
      </c>
      <c s="10">
        <v>602.367</v>
      </c>
      <c s="14"/>
      <c s="13">
        <f>ROUND((H195*G195),2)</f>
      </c>
      <c r="O195">
        <f>rekapitulace!H8</f>
      </c>
      <c>
        <f>O195/100*I195</f>
      </c>
    </row>
    <row r="196" spans="5:5" ht="38.25">
      <c r="E196" s="15" t="s">
        <v>1159</v>
      </c>
    </row>
    <row r="197" spans="5:5" ht="409.5">
      <c r="E197" s="15" t="s">
        <v>514</v>
      </c>
    </row>
    <row r="198" spans="1:16" ht="12.75">
      <c r="A198" s="7">
        <v>59</v>
      </c>
      <c s="7" t="s">
        <v>46</v>
      </c>
      <c s="7" t="s">
        <v>518</v>
      </c>
      <c s="7" t="s">
        <v>25</v>
      </c>
      <c s="7" t="s">
        <v>896</v>
      </c>
      <c s="7" t="s">
        <v>130</v>
      </c>
      <c s="10">
        <v>1252</v>
      </c>
      <c s="14"/>
      <c s="13">
        <f>ROUND((H198*G198),2)</f>
      </c>
      <c r="O198">
        <f>rekapitulace!H8</f>
      </c>
      <c>
        <f>O198/100*I198</f>
      </c>
    </row>
    <row r="199" spans="5:5" ht="38.25">
      <c r="E199" s="15" t="s">
        <v>1160</v>
      </c>
    </row>
    <row r="200" spans="5:5" ht="331.5">
      <c r="E200" s="15" t="s">
        <v>521</v>
      </c>
    </row>
    <row r="201" spans="1:16" ht="12.75">
      <c r="A201" s="7">
        <v>60</v>
      </c>
      <c s="7" t="s">
        <v>46</v>
      </c>
      <c s="7" t="s">
        <v>518</v>
      </c>
      <c s="7" t="s">
        <v>36</v>
      </c>
      <c s="7" t="s">
        <v>1161</v>
      </c>
      <c s="7" t="s">
        <v>130</v>
      </c>
      <c s="10">
        <v>71.175</v>
      </c>
      <c s="14"/>
      <c s="13">
        <f>ROUND((H201*G201),2)</f>
      </c>
      <c r="O201">
        <f>rekapitulace!H8</f>
      </c>
      <c>
        <f>O201/100*I201</f>
      </c>
    </row>
    <row r="202" spans="5:5" ht="357">
      <c r="E202" s="15" t="s">
        <v>1162</v>
      </c>
    </row>
    <row r="203" spans="5:5" ht="331.5">
      <c r="E203" s="15" t="s">
        <v>521</v>
      </c>
    </row>
    <row r="204" spans="1:16" ht="12.75">
      <c r="A204" s="7">
        <v>61</v>
      </c>
      <c s="7" t="s">
        <v>46</v>
      </c>
      <c s="7" t="s">
        <v>529</v>
      </c>
      <c s="7" t="s">
        <v>58</v>
      </c>
      <c s="7" t="s">
        <v>530</v>
      </c>
      <c s="7" t="s">
        <v>117</v>
      </c>
      <c s="10">
        <v>216.24</v>
      </c>
      <c s="14"/>
      <c s="13">
        <f>ROUND((H204*G204),2)</f>
      </c>
      <c r="O204">
        <f>rekapitulace!H8</f>
      </c>
      <c>
        <f>O204/100*I204</f>
      </c>
    </row>
    <row r="205" spans="5:5" ht="255">
      <c r="E205" s="15" t="s">
        <v>1163</v>
      </c>
    </row>
    <row r="206" spans="5:5" ht="409.5">
      <c r="E206" s="15" t="s">
        <v>1164</v>
      </c>
    </row>
    <row r="207" spans="1:16" ht="12.75">
      <c r="A207" s="7">
        <v>62</v>
      </c>
      <c s="7" t="s">
        <v>46</v>
      </c>
      <c s="7" t="s">
        <v>533</v>
      </c>
      <c s="7" t="s">
        <v>58</v>
      </c>
      <c s="7" t="s">
        <v>900</v>
      </c>
      <c s="7" t="s">
        <v>117</v>
      </c>
      <c s="10">
        <v>645</v>
      </c>
      <c s="14"/>
      <c s="13">
        <f>ROUND((H207*G207),2)</f>
      </c>
      <c r="O207">
        <f>rekapitulace!H8</f>
      </c>
      <c>
        <f>O207/100*I207</f>
      </c>
    </row>
    <row r="208" spans="5:5" ht="25.5">
      <c r="E208" s="15" t="s">
        <v>1165</v>
      </c>
    </row>
    <row r="209" spans="5:5" ht="267.75">
      <c r="E209" s="15" t="s">
        <v>536</v>
      </c>
    </row>
    <row r="210" spans="1:16" ht="12.75">
      <c r="A210" s="7">
        <v>63</v>
      </c>
      <c s="7" t="s">
        <v>46</v>
      </c>
      <c s="7" t="s">
        <v>537</v>
      </c>
      <c s="7" t="s">
        <v>58</v>
      </c>
      <c s="7" t="s">
        <v>902</v>
      </c>
      <c s="7" t="s">
        <v>117</v>
      </c>
      <c s="10">
        <v>4633.59</v>
      </c>
      <c s="14"/>
      <c s="13">
        <f>ROUND((H210*G210),2)</f>
      </c>
      <c r="O210">
        <f>rekapitulace!H8</f>
      </c>
      <c>
        <f>O210/100*I210</f>
      </c>
    </row>
    <row r="211" spans="5:5" ht="51">
      <c r="E211" s="15" t="s">
        <v>1166</v>
      </c>
    </row>
    <row r="212" spans="5:5" ht="357">
      <c r="E212" s="15" t="s">
        <v>540</v>
      </c>
    </row>
    <row r="213" spans="1:16" ht="12.75">
      <c r="A213" s="7">
        <v>64</v>
      </c>
      <c s="7" t="s">
        <v>46</v>
      </c>
      <c s="7" t="s">
        <v>541</v>
      </c>
      <c s="7" t="s">
        <v>58</v>
      </c>
      <c s="7" t="s">
        <v>1167</v>
      </c>
      <c s="7" t="s">
        <v>117</v>
      </c>
      <c s="10">
        <v>8842.08</v>
      </c>
      <c s="14"/>
      <c s="13">
        <f>ROUND((H213*G213),2)</f>
      </c>
      <c r="O213">
        <f>rekapitulace!H8</f>
      </c>
      <c>
        <f>O213/100*I213</f>
      </c>
    </row>
    <row r="214" spans="5:5" ht="63.75">
      <c r="E214" s="15" t="s">
        <v>1168</v>
      </c>
    </row>
    <row r="215" spans="5:5" ht="357">
      <c r="E215" s="15" t="s">
        <v>540</v>
      </c>
    </row>
    <row r="216" spans="1:16" ht="12.75">
      <c r="A216" s="7">
        <v>65</v>
      </c>
      <c s="7" t="s">
        <v>46</v>
      </c>
      <c s="7" t="s">
        <v>1169</v>
      </c>
      <c s="7" t="s">
        <v>58</v>
      </c>
      <c s="7" t="s">
        <v>1170</v>
      </c>
      <c s="7" t="s">
        <v>130</v>
      </c>
      <c s="10">
        <v>170.89</v>
      </c>
      <c s="14"/>
      <c s="13">
        <f>ROUND((H216*G216),2)</f>
      </c>
      <c r="O216">
        <f>rekapitulace!H8</f>
      </c>
      <c>
        <f>O216/100*I216</f>
      </c>
    </row>
    <row r="217" spans="5:5" ht="38.25">
      <c r="E217" s="15" t="s">
        <v>1171</v>
      </c>
    </row>
    <row r="218" spans="5:5" ht="409.5">
      <c r="E218" s="15" t="s">
        <v>547</v>
      </c>
    </row>
    <row r="219" spans="1:16" ht="12.75">
      <c r="A219" s="7">
        <v>66</v>
      </c>
      <c s="7" t="s">
        <v>46</v>
      </c>
      <c s="7" t="s">
        <v>544</v>
      </c>
      <c s="7" t="s">
        <v>58</v>
      </c>
      <c s="7" t="s">
        <v>1172</v>
      </c>
      <c s="7" t="s">
        <v>130</v>
      </c>
      <c s="10">
        <v>262.712</v>
      </c>
      <c s="14"/>
      <c s="13">
        <f>ROUND((H219*G219),2)</f>
      </c>
      <c r="O219">
        <f>rekapitulace!H8</f>
      </c>
      <c>
        <f>O219/100*I219</f>
      </c>
    </row>
    <row r="220" spans="5:5" ht="38.25">
      <c r="E220" s="15" t="s">
        <v>1173</v>
      </c>
    </row>
    <row r="221" spans="5:5" ht="409.5">
      <c r="E221" s="15" t="s">
        <v>547</v>
      </c>
    </row>
    <row r="222" spans="1:16" ht="12.75">
      <c r="A222" s="7">
        <v>67</v>
      </c>
      <c s="7" t="s">
        <v>46</v>
      </c>
      <c s="7" t="s">
        <v>548</v>
      </c>
      <c s="7" t="s">
        <v>58</v>
      </c>
      <c s="7" t="s">
        <v>1174</v>
      </c>
      <c s="7" t="s">
        <v>130</v>
      </c>
      <c s="10">
        <v>223.178</v>
      </c>
      <c s="14"/>
      <c s="13">
        <f>ROUND((H222*G222),2)</f>
      </c>
      <c r="O222">
        <f>rekapitulace!H8</f>
      </c>
      <c>
        <f>O222/100*I222</f>
      </c>
    </row>
    <row r="223" spans="5:5" ht="38.25">
      <c r="E223" s="15" t="s">
        <v>1175</v>
      </c>
    </row>
    <row r="224" spans="5:5" ht="409.5">
      <c r="E224" s="15" t="s">
        <v>547</v>
      </c>
    </row>
    <row r="225" spans="1:16" ht="12.75">
      <c r="A225" s="7">
        <v>68</v>
      </c>
      <c s="7" t="s">
        <v>46</v>
      </c>
      <c s="7" t="s">
        <v>560</v>
      </c>
      <c s="7" t="s">
        <v>58</v>
      </c>
      <c s="7" t="s">
        <v>910</v>
      </c>
      <c s="7" t="s">
        <v>117</v>
      </c>
      <c s="10">
        <v>4633.59</v>
      </c>
      <c s="14"/>
      <c s="13">
        <f>ROUND((H225*G225),2)</f>
      </c>
      <c r="O225">
        <f>rekapitulace!H8</f>
      </c>
      <c>
        <f>O225/100*I225</f>
      </c>
    </row>
    <row r="226" spans="5:5" ht="51">
      <c r="E226" s="15" t="s">
        <v>1166</v>
      </c>
    </row>
    <row r="227" spans="5:5" ht="165.75">
      <c r="E227" s="15" t="s">
        <v>559</v>
      </c>
    </row>
    <row r="228" spans="1:16" ht="12.75">
      <c r="A228" s="7">
        <v>69</v>
      </c>
      <c s="7" t="s">
        <v>46</v>
      </c>
      <c s="7" t="s">
        <v>575</v>
      </c>
      <c s="7" t="s">
        <v>58</v>
      </c>
      <c s="7" t="s">
        <v>1176</v>
      </c>
      <c s="7" t="s">
        <v>117</v>
      </c>
      <c s="10">
        <v>5.7</v>
      </c>
      <c s="14"/>
      <c s="13">
        <f>ROUND((H228*G228),2)</f>
      </c>
      <c r="O228">
        <f>rekapitulace!H8</f>
      </c>
      <c>
        <f>O228/100*I228</f>
      </c>
    </row>
    <row r="229" spans="5:5" ht="38.25">
      <c r="E229" s="15" t="s">
        <v>1177</v>
      </c>
    </row>
    <row r="230" spans="5:5" ht="409.5">
      <c r="E230" s="15" t="s">
        <v>1178</v>
      </c>
    </row>
    <row r="231" spans="1:16" ht="12.75">
      <c r="A231" s="7">
        <v>70</v>
      </c>
      <c s="7" t="s">
        <v>46</v>
      </c>
      <c s="7" t="s">
        <v>917</v>
      </c>
      <c s="7" t="s">
        <v>58</v>
      </c>
      <c s="7" t="s">
        <v>1179</v>
      </c>
      <c s="7" t="s">
        <v>117</v>
      </c>
      <c s="10">
        <v>1.3</v>
      </c>
      <c s="14"/>
      <c s="13">
        <f>ROUND((H231*G231),2)</f>
      </c>
      <c r="O231">
        <f>rekapitulace!H8</f>
      </c>
      <c>
        <f>O231/100*I231</f>
      </c>
    </row>
    <row r="232" spans="5:5" ht="25.5">
      <c r="E232" s="15" t="s">
        <v>1180</v>
      </c>
    </row>
    <row r="233" spans="5:5" ht="409.5">
      <c r="E233" s="15" t="s">
        <v>1178</v>
      </c>
    </row>
    <row r="234" spans="1:16" ht="12.75" customHeight="1">
      <c r="A234" s="16"/>
      <c s="16"/>
      <c s="16" t="s">
        <v>39</v>
      </c>
      <c s="16"/>
      <c s="16" t="s">
        <v>510</v>
      </c>
      <c s="16"/>
      <c s="16"/>
      <c s="16"/>
      <c s="16">
        <f>SUM(I195:I233)</f>
      </c>
      <c r="P234">
        <f>ROUND(SUM(P195:P233),2)</f>
      </c>
    </row>
    <row r="236" spans="1:9" ht="12.75" customHeight="1">
      <c r="A236" s="9"/>
      <c s="9"/>
      <c s="9" t="s">
        <v>42</v>
      </c>
      <c s="9"/>
      <c s="9" t="s">
        <v>200</v>
      </c>
      <c s="9"/>
      <c s="11"/>
      <c s="9"/>
      <c s="11"/>
    </row>
    <row r="237" spans="1:16" ht="12.75">
      <c r="A237" s="7">
        <v>71</v>
      </c>
      <c s="7" t="s">
        <v>46</v>
      </c>
      <c s="7" t="s">
        <v>595</v>
      </c>
      <c s="7" t="s">
        <v>58</v>
      </c>
      <c s="7" t="s">
        <v>1181</v>
      </c>
      <c s="7" t="s">
        <v>73</v>
      </c>
      <c s="10">
        <v>1</v>
      </c>
      <c s="14"/>
      <c s="13">
        <f>ROUND((H237*G237),2)</f>
      </c>
      <c r="O237">
        <f>rekapitulace!H8</f>
      </c>
      <c>
        <f>O237/100*I237</f>
      </c>
    </row>
    <row r="238" spans="5:5" ht="38.25">
      <c r="E238" s="15" t="s">
        <v>1182</v>
      </c>
    </row>
    <row r="239" spans="5:5" ht="409.5">
      <c r="E239" s="15" t="s">
        <v>1183</v>
      </c>
    </row>
    <row r="240" spans="1:16" ht="12.75">
      <c r="A240" s="7">
        <v>72</v>
      </c>
      <c s="7" t="s">
        <v>46</v>
      </c>
      <c s="7" t="s">
        <v>1184</v>
      </c>
      <c s="7" t="s">
        <v>86</v>
      </c>
      <c s="7" t="s">
        <v>1185</v>
      </c>
      <c s="7" t="s">
        <v>73</v>
      </c>
      <c s="10">
        <v>1</v>
      </c>
      <c s="14"/>
      <c s="13">
        <f>ROUND((H240*G240),2)</f>
      </c>
      <c r="O240">
        <f>rekapitulace!H8</f>
      </c>
      <c>
        <f>O240/100*I240</f>
      </c>
    </row>
    <row r="241" spans="5:5" ht="25.5">
      <c r="E241" s="15" t="s">
        <v>50</v>
      </c>
    </row>
    <row r="242" spans="5:5" ht="409.5">
      <c r="E242" s="15" t="s">
        <v>1186</v>
      </c>
    </row>
    <row r="243" spans="1:16" ht="12.75">
      <c r="A243" s="7">
        <v>73</v>
      </c>
      <c s="7" t="s">
        <v>46</v>
      </c>
      <c s="7" t="s">
        <v>629</v>
      </c>
      <c s="7" t="s">
        <v>25</v>
      </c>
      <c s="7" t="s">
        <v>1187</v>
      </c>
      <c s="7" t="s">
        <v>130</v>
      </c>
      <c s="10">
        <v>37.907</v>
      </c>
      <c s="14"/>
      <c s="13">
        <f>ROUND((H243*G243),2)</f>
      </c>
      <c r="O243">
        <f>rekapitulace!H8</f>
      </c>
      <c>
        <f>O243/100*I243</f>
      </c>
    </row>
    <row r="244" spans="5:5" ht="76.5">
      <c r="E244" s="15" t="s">
        <v>1188</v>
      </c>
    </row>
    <row r="245" spans="5:5" ht="409.5">
      <c r="E245" s="15" t="s">
        <v>191</v>
      </c>
    </row>
    <row r="246" spans="1:16" ht="12.75">
      <c r="A246" s="7">
        <v>74</v>
      </c>
      <c s="7" t="s">
        <v>46</v>
      </c>
      <c s="7" t="s">
        <v>629</v>
      </c>
      <c s="7" t="s">
        <v>36</v>
      </c>
      <c s="7" t="s">
        <v>1189</v>
      </c>
      <c s="7" t="s">
        <v>130</v>
      </c>
      <c s="10">
        <v>22.24</v>
      </c>
      <c s="14"/>
      <c s="13">
        <f>ROUND((H246*G246),2)</f>
      </c>
      <c r="O246">
        <f>rekapitulace!H8</f>
      </c>
      <c>
        <f>O246/100*I246</f>
      </c>
    </row>
    <row r="247" spans="5:5" ht="306">
      <c r="E247" s="15" t="s">
        <v>1190</v>
      </c>
    </row>
    <row r="248" spans="5:5" ht="409.5">
      <c r="E248" s="15" t="s">
        <v>191</v>
      </c>
    </row>
    <row r="249" spans="1:16" ht="12.75" customHeight="1">
      <c r="A249" s="16"/>
      <c s="16"/>
      <c s="16" t="s">
        <v>42</v>
      </c>
      <c s="16"/>
      <c s="16" t="s">
        <v>200</v>
      </c>
      <c s="16"/>
      <c s="16"/>
      <c s="16"/>
      <c s="16">
        <f>SUM(I237:I248)</f>
      </c>
      <c r="P249">
        <f>ROUND(SUM(P237:P248),2)</f>
      </c>
    </row>
    <row r="251" spans="1:9" ht="12.75" customHeight="1">
      <c r="A251" s="9"/>
      <c s="9"/>
      <c s="9" t="s">
        <v>43</v>
      </c>
      <c s="9"/>
      <c s="9" t="s">
        <v>204</v>
      </c>
      <c s="9"/>
      <c s="11"/>
      <c s="9"/>
      <c s="11"/>
    </row>
    <row r="252" spans="1:16" ht="12.75">
      <c r="A252" s="7">
        <v>75</v>
      </c>
      <c s="7" t="s">
        <v>46</v>
      </c>
      <c s="7" t="s">
        <v>646</v>
      </c>
      <c s="7" t="s">
        <v>58</v>
      </c>
      <c s="7" t="s">
        <v>647</v>
      </c>
      <c s="7" t="s">
        <v>73</v>
      </c>
      <c s="10">
        <v>94</v>
      </c>
      <c s="14"/>
      <c s="13">
        <f>ROUND((H252*G252),2)</f>
      </c>
      <c r="O252">
        <f>rekapitulace!H8</f>
      </c>
      <c>
        <f>O252/100*I252</f>
      </c>
    </row>
    <row r="253" spans="5:5" ht="127.5">
      <c r="E253" s="15" t="s">
        <v>1191</v>
      </c>
    </row>
    <row r="254" spans="5:5" ht="255">
      <c r="E254" s="15" t="s">
        <v>649</v>
      </c>
    </row>
    <row r="255" spans="1:16" ht="12.75">
      <c r="A255" s="7">
        <v>76</v>
      </c>
      <c s="7" t="s">
        <v>46</v>
      </c>
      <c s="7" t="s">
        <v>660</v>
      </c>
      <c s="7" t="s">
        <v>58</v>
      </c>
      <c s="7" t="s">
        <v>661</v>
      </c>
      <c s="7" t="s">
        <v>73</v>
      </c>
      <c s="10">
        <v>2</v>
      </c>
      <c s="14"/>
      <c s="13">
        <f>ROUND((H255*G255),2)</f>
      </c>
      <c r="O255">
        <f>rekapitulace!H8</f>
      </c>
      <c>
        <f>O255/100*I255</f>
      </c>
    </row>
    <row r="256" spans="5:5" ht="51">
      <c r="E256" s="15" t="s">
        <v>1192</v>
      </c>
    </row>
    <row r="257" spans="5:5" ht="178.5">
      <c r="E257" s="15" t="s">
        <v>1193</v>
      </c>
    </row>
    <row r="258" spans="1:16" ht="12.75">
      <c r="A258" s="7">
        <v>77</v>
      </c>
      <c s="7" t="s">
        <v>46</v>
      </c>
      <c s="7" t="s">
        <v>664</v>
      </c>
      <c s="7" t="s">
        <v>58</v>
      </c>
      <c s="7" t="s">
        <v>1194</v>
      </c>
      <c s="7" t="s">
        <v>73</v>
      </c>
      <c s="10">
        <v>1</v>
      </c>
      <c s="14"/>
      <c s="13">
        <f>ROUND((H258*G258),2)</f>
      </c>
      <c r="O258">
        <f>rekapitulace!H8</f>
      </c>
      <c>
        <f>O258/100*I258</f>
      </c>
    </row>
    <row r="259" spans="5:5" ht="25.5">
      <c r="E259" s="15" t="s">
        <v>50</v>
      </c>
    </row>
    <row r="260" spans="5:5" ht="178.5">
      <c r="E260" s="15" t="s">
        <v>1193</v>
      </c>
    </row>
    <row r="261" spans="1:16" ht="12.75">
      <c r="A261" s="7">
        <v>78</v>
      </c>
      <c s="7" t="s">
        <v>46</v>
      </c>
      <c s="7" t="s">
        <v>671</v>
      </c>
      <c s="7" t="s">
        <v>58</v>
      </c>
      <c s="7" t="s">
        <v>1195</v>
      </c>
      <c s="7" t="s">
        <v>207</v>
      </c>
      <c s="10">
        <v>4.2</v>
      </c>
      <c s="14"/>
      <c s="13">
        <f>ROUND((H261*G261),2)</f>
      </c>
      <c r="O261">
        <f>rekapitulace!H8</f>
      </c>
      <c>
        <f>O261/100*I261</f>
      </c>
    </row>
    <row r="262" spans="5:5" ht="25.5">
      <c r="E262" s="15" t="s">
        <v>1196</v>
      </c>
    </row>
    <row r="263" spans="5:5" ht="255">
      <c r="E263" s="15" t="s">
        <v>1197</v>
      </c>
    </row>
    <row r="264" spans="1:16" ht="12.75">
      <c r="A264" s="7">
        <v>79</v>
      </c>
      <c s="7" t="s">
        <v>46</v>
      </c>
      <c s="7" t="s">
        <v>675</v>
      </c>
      <c s="7" t="s">
        <v>58</v>
      </c>
      <c s="7" t="s">
        <v>1198</v>
      </c>
      <c s="7" t="s">
        <v>207</v>
      </c>
      <c s="10">
        <v>344</v>
      </c>
      <c s="14"/>
      <c s="13">
        <f>ROUND((H264*G264),2)</f>
      </c>
      <c r="O264">
        <f>rekapitulace!H8</f>
      </c>
      <c>
        <f>O264/100*I264</f>
      </c>
    </row>
    <row r="265" spans="5:5" ht="25.5">
      <c r="E265" s="15" t="s">
        <v>1073</v>
      </c>
    </row>
    <row r="266" spans="5:5" ht="255">
      <c r="E266" s="15" t="s">
        <v>1197</v>
      </c>
    </row>
    <row r="267" spans="1:16" ht="12.75">
      <c r="A267" s="7">
        <v>80</v>
      </c>
      <c s="7" t="s">
        <v>46</v>
      </c>
      <c s="7" t="s">
        <v>1199</v>
      </c>
      <c s="7" t="s">
        <v>58</v>
      </c>
      <c s="7" t="s">
        <v>1200</v>
      </c>
      <c s="7" t="s">
        <v>207</v>
      </c>
      <c s="10">
        <v>55.6</v>
      </c>
      <c s="14"/>
      <c s="13">
        <f>ROUND((H267*G267),2)</f>
      </c>
      <c r="O267">
        <f>rekapitulace!H8</f>
      </c>
      <c>
        <f>O267/100*I267</f>
      </c>
    </row>
    <row r="268" spans="5:5" ht="255">
      <c r="E268" s="15" t="s">
        <v>1201</v>
      </c>
    </row>
    <row r="269" spans="5:5" ht="344.25">
      <c r="E269" s="15" t="s">
        <v>690</v>
      </c>
    </row>
    <row r="270" spans="1:16" ht="12.75">
      <c r="A270" s="7">
        <v>81</v>
      </c>
      <c s="7" t="s">
        <v>46</v>
      </c>
      <c s="7" t="s">
        <v>1202</v>
      </c>
      <c s="7" t="s">
        <v>58</v>
      </c>
      <c s="7" t="s">
        <v>1203</v>
      </c>
      <c s="7" t="s">
        <v>207</v>
      </c>
      <c s="10">
        <v>40.5</v>
      </c>
      <c s="14"/>
      <c s="13">
        <f>ROUND((H270*G270),2)</f>
      </c>
      <c r="O270">
        <f>rekapitulace!H8</f>
      </c>
      <c>
        <f>O270/100*I270</f>
      </c>
    </row>
    <row r="271" spans="5:5" ht="25.5">
      <c r="E271" s="15" t="s">
        <v>1204</v>
      </c>
    </row>
    <row r="272" spans="5:5" ht="344.25">
      <c r="E272" s="15" t="s">
        <v>690</v>
      </c>
    </row>
    <row r="273" spans="1:16" ht="12.75">
      <c r="A273" s="7">
        <v>82</v>
      </c>
      <c s="7" t="s">
        <v>46</v>
      </c>
      <c s="7" t="s">
        <v>694</v>
      </c>
      <c s="7" t="s">
        <v>58</v>
      </c>
      <c s="7" t="s">
        <v>1017</v>
      </c>
      <c s="7" t="s">
        <v>207</v>
      </c>
      <c s="10">
        <v>344</v>
      </c>
      <c s="14"/>
      <c s="13">
        <f>ROUND((H273*G273),2)</f>
      </c>
      <c r="O273">
        <f>rekapitulace!H8</f>
      </c>
      <c>
        <f>O273/100*I273</f>
      </c>
    </row>
    <row r="274" spans="5:5" ht="51">
      <c r="E274" s="15" t="s">
        <v>1205</v>
      </c>
    </row>
    <row r="275" spans="5:5" ht="242.25">
      <c r="E275" s="15" t="s">
        <v>697</v>
      </c>
    </row>
    <row r="276" spans="1:16" ht="12.75">
      <c r="A276" s="7">
        <v>83</v>
      </c>
      <c s="7" t="s">
        <v>46</v>
      </c>
      <c s="7" t="s">
        <v>698</v>
      </c>
      <c s="7" t="s">
        <v>58</v>
      </c>
      <c s="7" t="s">
        <v>699</v>
      </c>
      <c s="7" t="s">
        <v>207</v>
      </c>
      <c s="10">
        <v>344</v>
      </c>
      <c s="14"/>
      <c s="13">
        <f>ROUND((H276*G276),2)</f>
      </c>
      <c r="O276">
        <f>rekapitulace!H8</f>
      </c>
      <c>
        <f>O276/100*I276</f>
      </c>
    </row>
    <row r="277" spans="5:5" ht="51">
      <c r="E277" s="15" t="s">
        <v>1205</v>
      </c>
    </row>
    <row r="278" spans="5:5" ht="204">
      <c r="E278" s="15" t="s">
        <v>700</v>
      </c>
    </row>
    <row r="279" spans="1:16" ht="12.75">
      <c r="A279" s="7">
        <v>84</v>
      </c>
      <c s="7" t="s">
        <v>46</v>
      </c>
      <c s="7" t="s">
        <v>1206</v>
      </c>
      <c s="7" t="s">
        <v>58</v>
      </c>
      <c s="7" t="s">
        <v>1207</v>
      </c>
      <c s="7" t="s">
        <v>130</v>
      </c>
      <c s="10">
        <v>0.188</v>
      </c>
      <c s="14"/>
      <c s="13">
        <f>ROUND((H279*G279),2)</f>
      </c>
      <c r="O279">
        <f>rekapitulace!H8</f>
      </c>
      <c>
        <f>O279/100*I279</f>
      </c>
    </row>
    <row r="280" spans="5:5" ht="38.25">
      <c r="E280" s="15" t="s">
        <v>1208</v>
      </c>
    </row>
    <row r="281" spans="5:5" ht="409.5">
      <c r="E281" s="15" t="s">
        <v>1209</v>
      </c>
    </row>
    <row r="282" spans="1:16" ht="12.75">
      <c r="A282" s="7">
        <v>85</v>
      </c>
      <c s="7" t="s">
        <v>46</v>
      </c>
      <c s="7" t="s">
        <v>701</v>
      </c>
      <c s="7" t="s">
        <v>25</v>
      </c>
      <c s="7" t="s">
        <v>1024</v>
      </c>
      <c s="7" t="s">
        <v>207</v>
      </c>
      <c s="10">
        <v>842</v>
      </c>
      <c s="14"/>
      <c s="13">
        <f>ROUND((H282*G282),2)</f>
      </c>
      <c r="O282">
        <f>rekapitulace!H8</f>
      </c>
      <c>
        <f>O282/100*I282</f>
      </c>
    </row>
    <row r="283" spans="5:5" ht="38.25">
      <c r="E283" s="15" t="s">
        <v>1210</v>
      </c>
    </row>
    <row r="284" spans="5:5" ht="409.5">
      <c r="E284" s="15" t="s">
        <v>704</v>
      </c>
    </row>
    <row r="285" spans="1:16" ht="12.75">
      <c r="A285" s="7">
        <v>86</v>
      </c>
      <c s="7" t="s">
        <v>46</v>
      </c>
      <c s="7" t="s">
        <v>701</v>
      </c>
      <c s="7" t="s">
        <v>36</v>
      </c>
      <c s="7" t="s">
        <v>1026</v>
      </c>
      <c s="7" t="s">
        <v>207</v>
      </c>
      <c s="10">
        <v>28</v>
      </c>
      <c s="14"/>
      <c s="13">
        <f>ROUND((H285*G285),2)</f>
      </c>
      <c r="O285">
        <f>rekapitulace!H8</f>
      </c>
      <c>
        <f>O285/100*I285</f>
      </c>
    </row>
    <row r="286" spans="5:5" ht="25.5">
      <c r="E286" s="15" t="s">
        <v>591</v>
      </c>
    </row>
    <row r="287" spans="5:5" ht="409.5">
      <c r="E287" s="15" t="s">
        <v>704</v>
      </c>
    </row>
    <row r="288" spans="1:16" ht="12.75">
      <c r="A288" s="7">
        <v>87</v>
      </c>
      <c s="7" t="s">
        <v>46</v>
      </c>
      <c s="7" t="s">
        <v>1211</v>
      </c>
      <c s="7" t="s">
        <v>58</v>
      </c>
      <c s="7" t="s">
        <v>1212</v>
      </c>
      <c s="7" t="s">
        <v>1213</v>
      </c>
      <c s="10">
        <v>127.62</v>
      </c>
      <c s="14"/>
      <c s="13">
        <f>ROUND((H288*G288),2)</f>
      </c>
      <c r="O288">
        <f>rekapitulace!H8</f>
      </c>
      <c>
        <f>O288/100*I288</f>
      </c>
    </row>
    <row r="289" spans="5:5" ht="38.25">
      <c r="E289" s="15" t="s">
        <v>1214</v>
      </c>
    </row>
    <row r="290" spans="5:5" ht="409.5">
      <c r="E290" s="15" t="s">
        <v>1215</v>
      </c>
    </row>
    <row r="291" spans="1:16" ht="12.75">
      <c r="A291" s="7">
        <v>88</v>
      </c>
      <c s="7" t="s">
        <v>46</v>
      </c>
      <c s="7" t="s">
        <v>711</v>
      </c>
      <c s="7" t="s">
        <v>58</v>
      </c>
      <c s="7" t="s">
        <v>712</v>
      </c>
      <c s="7" t="s">
        <v>130</v>
      </c>
      <c s="10">
        <v>0.2</v>
      </c>
      <c s="14"/>
      <c s="13">
        <f>ROUND((H291*G291),2)</f>
      </c>
      <c r="O291">
        <f>rekapitulace!H8</f>
      </c>
      <c>
        <f>O291/100*I291</f>
      </c>
    </row>
    <row r="292" spans="5:5" ht="51">
      <c r="E292" s="15" t="s">
        <v>1216</v>
      </c>
    </row>
    <row r="293" spans="5:5" ht="409.5">
      <c r="E293" s="15" t="s">
        <v>714</v>
      </c>
    </row>
    <row r="294" spans="1:16" ht="12.75">
      <c r="A294" s="7">
        <v>89</v>
      </c>
      <c s="7" t="s">
        <v>46</v>
      </c>
      <c s="7" t="s">
        <v>1034</v>
      </c>
      <c s="7" t="s">
        <v>58</v>
      </c>
      <c s="7" t="s">
        <v>1217</v>
      </c>
      <c s="7" t="s">
        <v>130</v>
      </c>
      <c s="10">
        <v>1.44</v>
      </c>
      <c s="14"/>
      <c s="13">
        <f>ROUND((H294*G294),2)</f>
      </c>
      <c r="O294">
        <f>rekapitulace!H8</f>
      </c>
      <c>
        <f>O294/100*I294</f>
      </c>
    </row>
    <row r="295" spans="5:5" ht="102">
      <c r="E295" s="15" t="s">
        <v>1218</v>
      </c>
    </row>
    <row r="296" spans="5:5" ht="409.5">
      <c r="E296" s="15" t="s">
        <v>714</v>
      </c>
    </row>
    <row r="297" spans="1:16" ht="12.75">
      <c r="A297" s="7">
        <v>90</v>
      </c>
      <c s="7" t="s">
        <v>46</v>
      </c>
      <c s="7" t="s">
        <v>1219</v>
      </c>
      <c s="7" t="s">
        <v>58</v>
      </c>
      <c s="7" t="s">
        <v>1220</v>
      </c>
      <c s="7" t="s">
        <v>207</v>
      </c>
      <c s="10">
        <v>24.5</v>
      </c>
      <c s="14"/>
      <c s="13">
        <f>ROUND((H297*G297),2)</f>
      </c>
      <c r="O297">
        <f>rekapitulace!H8</f>
      </c>
      <c>
        <f>O297/100*I297</f>
      </c>
    </row>
    <row r="298" spans="5:5" ht="140.25">
      <c r="E298" s="15" t="s">
        <v>1221</v>
      </c>
    </row>
    <row r="299" spans="5:5" ht="409.5">
      <c r="E299" s="15" t="s">
        <v>1040</v>
      </c>
    </row>
    <row r="300" spans="1:16" ht="12.75">
      <c r="A300" s="7">
        <v>91</v>
      </c>
      <c s="7" t="s">
        <v>46</v>
      </c>
      <c s="7" t="s">
        <v>1037</v>
      </c>
      <c s="7" t="s">
        <v>58</v>
      </c>
      <c s="7" t="s">
        <v>1222</v>
      </c>
      <c s="7" t="s">
        <v>207</v>
      </c>
      <c s="10">
        <v>11</v>
      </c>
      <c s="14"/>
      <c s="13">
        <f>ROUND((H300*G300),2)</f>
      </c>
      <c r="O300">
        <f>rekapitulace!H8</f>
      </c>
      <c>
        <f>O300/100*I300</f>
      </c>
    </row>
    <row r="301" spans="5:5" ht="38.25">
      <c r="E301" s="15" t="s">
        <v>1223</v>
      </c>
    </row>
    <row r="302" spans="5:5" ht="409.5">
      <c r="E302" s="15" t="s">
        <v>1040</v>
      </c>
    </row>
    <row r="303" spans="1:16" ht="12.75" customHeight="1">
      <c r="A303" s="16"/>
      <c s="16"/>
      <c s="16" t="s">
        <v>43</v>
      </c>
      <c s="16"/>
      <c s="16" t="s">
        <v>204</v>
      </c>
      <c s="16"/>
      <c s="16"/>
      <c s="16"/>
      <c s="16">
        <f>SUM(I252:I302)</f>
      </c>
      <c r="P303">
        <f>ROUND(SUM(P252:P302),2)</f>
      </c>
    </row>
    <row r="305" spans="1:16" ht="12.75" customHeight="1">
      <c r="A305" s="16"/>
      <c s="16"/>
      <c s="16"/>
      <c s="16"/>
      <c s="16" t="s">
        <v>105</v>
      </c>
      <c s="16"/>
      <c s="16"/>
      <c s="16"/>
      <c s="16">
        <f>+I24+I132+I150+I192+I234+I249+I303</f>
      </c>
      <c r="P305">
        <f>+P24+P132+P150+P192+P234+P249+P303</f>
      </c>
    </row>
    <row r="307" spans="1:9" ht="12.75" customHeight="1">
      <c r="A307" s="9" t="s">
        <v>106</v>
      </c>
      <c s="9"/>
      <c s="9"/>
      <c s="9"/>
      <c s="9"/>
      <c s="9"/>
      <c s="9"/>
      <c s="9"/>
      <c s="9"/>
    </row>
    <row r="308" spans="1:9" ht="12.75" customHeight="1">
      <c r="A308" s="9"/>
      <c s="9"/>
      <c s="9"/>
      <c s="9"/>
      <c s="9" t="s">
        <v>107</v>
      </c>
      <c s="9"/>
      <c s="9"/>
      <c s="9"/>
      <c s="9"/>
    </row>
    <row r="309" spans="1:16" ht="12.75" customHeight="1">
      <c r="A309" s="16"/>
      <c s="16"/>
      <c s="16"/>
      <c s="16"/>
      <c s="16" t="s">
        <v>108</v>
      </c>
      <c s="16"/>
      <c s="16"/>
      <c s="16"/>
      <c s="16">
        <v>0</v>
      </c>
      <c r="P309">
        <v>0</v>
      </c>
    </row>
    <row r="310" spans="1:9" ht="12.75" customHeight="1">
      <c r="A310" s="16"/>
      <c s="16"/>
      <c s="16"/>
      <c s="16"/>
      <c s="16" t="s">
        <v>109</v>
      </c>
      <c s="16"/>
      <c s="16"/>
      <c s="16"/>
      <c s="16"/>
    </row>
    <row r="311" spans="1:16" ht="12.75" customHeight="1">
      <c r="A311" s="16"/>
      <c s="16"/>
      <c s="16"/>
      <c s="16"/>
      <c s="16" t="s">
        <v>110</v>
      </c>
      <c s="16"/>
      <c s="16"/>
      <c s="16"/>
      <c s="16">
        <v>0</v>
      </c>
      <c r="P311">
        <v>0</v>
      </c>
    </row>
    <row r="312" spans="1:16" ht="12.75" customHeight="1">
      <c r="A312" s="16"/>
      <c s="16"/>
      <c s="16"/>
      <c s="16"/>
      <c s="16" t="s">
        <v>111</v>
      </c>
      <c s="16"/>
      <c s="16"/>
      <c s="16"/>
      <c s="16">
        <f>I309+I311</f>
      </c>
      <c r="P312">
        <f>P309+P311</f>
      </c>
    </row>
    <row r="314" spans="1:16" ht="12.75" customHeight="1">
      <c r="A314" s="16"/>
      <c s="16"/>
      <c s="16"/>
      <c s="16"/>
      <c s="16" t="s">
        <v>111</v>
      </c>
      <c s="16"/>
      <c s="16"/>
      <c s="16"/>
      <c s="16">
        <f>I305+I312</f>
      </c>
      <c r="P314">
        <f>P305+P312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4.xml><?xml version="1.0" encoding="utf-8"?>
<worksheet xmlns="http://schemas.openxmlformats.org/spreadsheetml/2006/main" xmlns:r="http://schemas.openxmlformats.org/officeDocument/2006/relationships">
  <sheetPr>
    <pageSetUpPr fitToPage="1"/>
  </sheetPr>
  <dimension ref="A1:P33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1224</v>
      </c>
      <c s="5"/>
      <c s="5" t="s">
        <v>1225</v>
      </c>
    </row>
    <row r="6" spans="1:5" ht="12.75" customHeight="1">
      <c r="A6" t="s">
        <v>17</v>
      </c>
      <c r="C6" s="5" t="s">
        <v>1224</v>
      </c>
      <c s="5"/>
      <c s="5" t="s">
        <v>1225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386.026</v>
      </c>
      <c s="14"/>
      <c s="13">
        <f>ROUND((H12*G12),2)</f>
      </c>
      <c r="O12">
        <f>rekapitulace!H8</f>
      </c>
      <c>
        <f>O12/100*I12</f>
      </c>
    </row>
    <row r="13" spans="5:5" ht="153">
      <c r="E13" s="15" t="s">
        <v>1226</v>
      </c>
    </row>
    <row r="14" spans="5:5" ht="153">
      <c r="E14" s="15" t="s">
        <v>169</v>
      </c>
    </row>
    <row r="15" spans="1:16" ht="12.75">
      <c r="A15" s="7">
        <v>2</v>
      </c>
      <c s="7" t="s">
        <v>46</v>
      </c>
      <c s="7" t="s">
        <v>165</v>
      </c>
      <c s="7" t="s">
        <v>36</v>
      </c>
      <c s="7" t="s">
        <v>719</v>
      </c>
      <c s="7" t="s">
        <v>167</v>
      </c>
      <c s="10">
        <v>108.468</v>
      </c>
      <c s="14"/>
      <c s="13">
        <f>ROUND((H15*G15),2)</f>
      </c>
      <c r="O15">
        <f>rekapitulace!H8</f>
      </c>
      <c>
        <f>O15/100*I15</f>
      </c>
    </row>
    <row r="16" spans="5:5" ht="63.75">
      <c r="E16" s="15" t="s">
        <v>1227</v>
      </c>
    </row>
    <row r="17" spans="5:5" ht="153">
      <c r="E17" s="15" t="s">
        <v>169</v>
      </c>
    </row>
    <row r="18" spans="1:16" ht="12.75">
      <c r="A18" s="7">
        <v>3</v>
      </c>
      <c s="7" t="s">
        <v>46</v>
      </c>
      <c s="7" t="s">
        <v>165</v>
      </c>
      <c s="7" t="s">
        <v>37</v>
      </c>
      <c s="7" t="s">
        <v>721</v>
      </c>
      <c s="7" t="s">
        <v>167</v>
      </c>
      <c s="10">
        <v>405.714</v>
      </c>
      <c s="14"/>
      <c s="13">
        <f>ROUND((H18*G18),2)</f>
      </c>
      <c r="O18">
        <f>rekapitulace!H8</f>
      </c>
      <c>
        <f>O18/100*I18</f>
      </c>
    </row>
    <row r="19" spans="5:5" ht="165.75">
      <c r="E19" s="15" t="s">
        <v>1228</v>
      </c>
    </row>
    <row r="20" spans="5:5" ht="153">
      <c r="E20" s="15" t="s">
        <v>169</v>
      </c>
    </row>
    <row r="21" spans="1:16" ht="12.75">
      <c r="A21" s="7">
        <v>4</v>
      </c>
      <c s="7" t="s">
        <v>46</v>
      </c>
      <c s="7" t="s">
        <v>165</v>
      </c>
      <c s="7" t="s">
        <v>38</v>
      </c>
      <c s="7" t="s">
        <v>1229</v>
      </c>
      <c s="7" t="s">
        <v>167</v>
      </c>
      <c s="10">
        <v>133.664</v>
      </c>
      <c s="14"/>
      <c s="13">
        <f>ROUND((H21*G21),2)</f>
      </c>
      <c r="O21">
        <f>rekapitulace!H8</f>
      </c>
      <c>
        <f>O21/100*I21</f>
      </c>
    </row>
    <row r="22" spans="5:5" ht="409.5">
      <c r="E22" s="15" t="s">
        <v>1230</v>
      </c>
    </row>
    <row r="23" spans="5:5" ht="153">
      <c r="E23" s="15" t="s">
        <v>169</v>
      </c>
    </row>
    <row r="24" spans="1:16" ht="12.75">
      <c r="A24" s="7">
        <v>5</v>
      </c>
      <c s="7" t="s">
        <v>46</v>
      </c>
      <c s="7" t="s">
        <v>165</v>
      </c>
      <c s="7" t="s">
        <v>39</v>
      </c>
      <c s="7" t="s">
        <v>1231</v>
      </c>
      <c s="7" t="s">
        <v>167</v>
      </c>
      <c s="10">
        <v>195.9</v>
      </c>
      <c s="14"/>
      <c s="13">
        <f>ROUND((H24*G24),2)</f>
      </c>
      <c r="O24">
        <f>rekapitulace!H8</f>
      </c>
      <c>
        <f>O24/100*I24</f>
      </c>
    </row>
    <row r="25" spans="5:5" ht="165.75">
      <c r="E25" s="15" t="s">
        <v>1232</v>
      </c>
    </row>
    <row r="26" spans="5:5" ht="153">
      <c r="E26" s="15" t="s">
        <v>169</v>
      </c>
    </row>
    <row r="27" spans="1:16" ht="12.75">
      <c r="A27" s="7">
        <v>6</v>
      </c>
      <c s="7" t="s">
        <v>46</v>
      </c>
      <c s="7" t="s">
        <v>165</v>
      </c>
      <c s="7" t="s">
        <v>40</v>
      </c>
      <c s="7" t="s">
        <v>1233</v>
      </c>
      <c s="7" t="s">
        <v>167</v>
      </c>
      <c s="10">
        <v>83.622</v>
      </c>
      <c s="14"/>
      <c s="13">
        <f>ROUND((H27*G27),2)</f>
      </c>
      <c r="O27">
        <f>rekapitulace!H8</f>
      </c>
      <c>
        <f>O27/100*I27</f>
      </c>
    </row>
    <row r="28" spans="5:5" ht="38.25">
      <c r="E28" s="15" t="s">
        <v>1234</v>
      </c>
    </row>
    <row r="29" spans="5:5" ht="153">
      <c r="E29" s="15" t="s">
        <v>169</v>
      </c>
    </row>
    <row r="30" spans="1:16" ht="12.75">
      <c r="A30" s="7">
        <v>7</v>
      </c>
      <c s="7" t="s">
        <v>46</v>
      </c>
      <c s="7" t="s">
        <v>1235</v>
      </c>
      <c s="7" t="s">
        <v>58</v>
      </c>
      <c s="7" t="s">
        <v>1236</v>
      </c>
      <c s="7" t="s">
        <v>49</v>
      </c>
      <c s="10">
        <v>1</v>
      </c>
      <c s="14"/>
      <c s="13">
        <f>ROUND((H30*G30),2)</f>
      </c>
      <c r="O30">
        <f>rekapitulace!H8</f>
      </c>
      <c>
        <f>O30/100*I30</f>
      </c>
    </row>
    <row r="31" spans="5:5" ht="25.5">
      <c r="E31" s="15" t="s">
        <v>50</v>
      </c>
    </row>
    <row r="32" spans="5:5" ht="140.25">
      <c r="E32" s="15" t="s">
        <v>1237</v>
      </c>
    </row>
    <row r="33" spans="1:16" ht="12.75" customHeight="1">
      <c r="A33" s="16"/>
      <c s="16"/>
      <c s="16" t="s">
        <v>45</v>
      </c>
      <c s="16"/>
      <c s="16" t="s">
        <v>44</v>
      </c>
      <c s="16"/>
      <c s="16"/>
      <c s="16"/>
      <c s="16">
        <f>SUM(I12:I32)</f>
      </c>
      <c r="P33">
        <f>ROUND(SUM(P12:P32),2)</f>
      </c>
    </row>
    <row r="35" spans="1:9" ht="12.75" customHeight="1">
      <c r="A35" s="9"/>
      <c s="9"/>
      <c s="9" t="s">
        <v>25</v>
      </c>
      <c s="9"/>
      <c s="9" t="s">
        <v>114</v>
      </c>
      <c s="9"/>
      <c s="11"/>
      <c s="9"/>
      <c s="11"/>
    </row>
    <row r="36" spans="1:16" ht="12.75">
      <c r="A36" s="7">
        <v>8</v>
      </c>
      <c s="7" t="s">
        <v>46</v>
      </c>
      <c s="7" t="s">
        <v>1238</v>
      </c>
      <c s="7" t="s">
        <v>58</v>
      </c>
      <c s="7" t="s">
        <v>1239</v>
      </c>
      <c s="7" t="s">
        <v>117</v>
      </c>
      <c s="10">
        <v>505</v>
      </c>
      <c s="14"/>
      <c s="13">
        <f>ROUND((H36*G36),2)</f>
      </c>
      <c r="O36">
        <f>rekapitulace!H8</f>
      </c>
      <c>
        <f>O36/100*I36</f>
      </c>
    </row>
    <row r="37" spans="5:5" ht="51">
      <c r="E37" s="15" t="s">
        <v>1240</v>
      </c>
    </row>
    <row r="38" spans="5:5" ht="63.75">
      <c r="E38" s="15" t="s">
        <v>1241</v>
      </c>
    </row>
    <row r="39" spans="1:16" ht="12.75">
      <c r="A39" s="7">
        <v>9</v>
      </c>
      <c s="7" t="s">
        <v>46</v>
      </c>
      <c s="7" t="s">
        <v>1242</v>
      </c>
      <c s="7" t="s">
        <v>58</v>
      </c>
      <c s="7" t="s">
        <v>1243</v>
      </c>
      <c s="7" t="s">
        <v>117</v>
      </c>
      <c s="10">
        <v>52.2</v>
      </c>
      <c s="14"/>
      <c s="13">
        <f>ROUND((H39*G39),2)</f>
      </c>
      <c r="O39">
        <f>rekapitulace!H8</f>
      </c>
      <c>
        <f>O39/100*I39</f>
      </c>
    </row>
    <row r="40" spans="5:5" ht="25.5">
      <c r="E40" s="15" t="s">
        <v>1244</v>
      </c>
    </row>
    <row r="41" spans="5:5" ht="409.5">
      <c r="E41" s="15" t="s">
        <v>1245</v>
      </c>
    </row>
    <row r="42" spans="1:16" ht="12.75">
      <c r="A42" s="7">
        <v>10</v>
      </c>
      <c s="7" t="s">
        <v>46</v>
      </c>
      <c s="7" t="s">
        <v>315</v>
      </c>
      <c s="7" t="s">
        <v>58</v>
      </c>
      <c s="7" t="s">
        <v>1246</v>
      </c>
      <c s="7" t="s">
        <v>130</v>
      </c>
      <c s="10">
        <v>176.457</v>
      </c>
      <c s="14"/>
      <c s="13">
        <f>ROUND((H42*G42),2)</f>
      </c>
      <c r="O42">
        <f>rekapitulace!H8</f>
      </c>
      <c>
        <f>O42/100*I42</f>
      </c>
    </row>
    <row r="43" spans="5:5" ht="409.5">
      <c r="E43" s="15" t="s">
        <v>1247</v>
      </c>
    </row>
    <row r="44" spans="5:5" ht="409.5">
      <c r="E44" s="15" t="s">
        <v>1063</v>
      </c>
    </row>
    <row r="45" spans="1:16" ht="12.75">
      <c r="A45" s="7">
        <v>11</v>
      </c>
      <c s="7" t="s">
        <v>46</v>
      </c>
      <c s="7" t="s">
        <v>727</v>
      </c>
      <c s="7" t="s">
        <v>58</v>
      </c>
      <c s="7" t="s">
        <v>1248</v>
      </c>
      <c s="7" t="s">
        <v>130</v>
      </c>
      <c s="10">
        <v>47.16</v>
      </c>
      <c s="14"/>
      <c s="13">
        <f>ROUND((H45*G45),2)</f>
      </c>
      <c r="O45">
        <f>rekapitulace!H8</f>
      </c>
      <c>
        <f>O45/100*I45</f>
      </c>
    </row>
    <row r="46" spans="5:5" ht="331.5">
      <c r="E46" s="15" t="s">
        <v>1249</v>
      </c>
    </row>
    <row r="47" spans="5:5" ht="409.5">
      <c r="E47" s="15" t="s">
        <v>1063</v>
      </c>
    </row>
    <row r="48" spans="1:16" ht="12.75">
      <c r="A48" s="7">
        <v>12</v>
      </c>
      <c s="7" t="s">
        <v>46</v>
      </c>
      <c s="7" t="s">
        <v>1066</v>
      </c>
      <c s="7" t="s">
        <v>25</v>
      </c>
      <c s="7" t="s">
        <v>1250</v>
      </c>
      <c s="7" t="s">
        <v>207</v>
      </c>
      <c s="10">
        <v>125</v>
      </c>
      <c s="14"/>
      <c s="13">
        <f>ROUND((H48*G48),2)</f>
      </c>
      <c r="O48">
        <f>rekapitulace!H8</f>
      </c>
      <c>
        <f>O48/100*I48</f>
      </c>
    </row>
    <row r="49" spans="5:5" ht="25.5">
      <c r="E49" s="15" t="s">
        <v>1251</v>
      </c>
    </row>
    <row r="50" spans="5:5" ht="409.5">
      <c r="E50" s="15" t="s">
        <v>1063</v>
      </c>
    </row>
    <row r="51" spans="1:16" ht="12.75">
      <c r="A51" s="7">
        <v>13</v>
      </c>
      <c s="7" t="s">
        <v>46</v>
      </c>
      <c s="7" t="s">
        <v>1069</v>
      </c>
      <c s="7" t="s">
        <v>25</v>
      </c>
      <c s="7" t="s">
        <v>1252</v>
      </c>
      <c s="7" t="s">
        <v>207</v>
      </c>
      <c s="10">
        <v>62</v>
      </c>
      <c s="14"/>
      <c s="13">
        <f>ROUND((H51*G51),2)</f>
      </c>
      <c r="O51">
        <f>rekapitulace!H8</f>
      </c>
      <c>
        <f>O51/100*I51</f>
      </c>
    </row>
    <row r="52" spans="5:5" ht="25.5">
      <c r="E52" s="15" t="s">
        <v>1253</v>
      </c>
    </row>
    <row r="53" spans="5:5" ht="409.5">
      <c r="E53" s="15" t="s">
        <v>1063</v>
      </c>
    </row>
    <row r="54" spans="1:16" ht="12.75">
      <c r="A54" s="7">
        <v>14</v>
      </c>
      <c s="7" t="s">
        <v>46</v>
      </c>
      <c s="7" t="s">
        <v>730</v>
      </c>
      <c s="7" t="s">
        <v>25</v>
      </c>
      <c s="7" t="s">
        <v>1254</v>
      </c>
      <c s="7" t="s">
        <v>130</v>
      </c>
      <c s="10">
        <v>158.844</v>
      </c>
      <c s="14"/>
      <c s="13">
        <f>ROUND((H54*G54),2)</f>
      </c>
      <c r="O54">
        <f>rekapitulace!H8</f>
      </c>
      <c>
        <f>O54/100*I54</f>
      </c>
    </row>
    <row r="55" spans="5:5" ht="409.5">
      <c r="E55" s="15" t="s">
        <v>1255</v>
      </c>
    </row>
    <row r="56" spans="5:5" ht="409.5">
      <c r="E56" s="15" t="s">
        <v>1063</v>
      </c>
    </row>
    <row r="57" spans="1:16" ht="12.75">
      <c r="A57" s="7">
        <v>15</v>
      </c>
      <c s="7" t="s">
        <v>46</v>
      </c>
      <c s="7" t="s">
        <v>730</v>
      </c>
      <c s="7" t="s">
        <v>36</v>
      </c>
      <c s="7" t="s">
        <v>1256</v>
      </c>
      <c s="7" t="s">
        <v>130</v>
      </c>
      <c s="10">
        <v>2</v>
      </c>
      <c s="14"/>
      <c s="13">
        <f>ROUND((H57*G57),2)</f>
      </c>
      <c r="O57">
        <f>rekapitulace!H8</f>
      </c>
      <c>
        <f>O57/100*I57</f>
      </c>
    </row>
    <row r="58" spans="5:5" ht="25.5">
      <c r="E58" s="15" t="s">
        <v>1257</v>
      </c>
    </row>
    <row r="59" spans="5:5" ht="409.5">
      <c r="E59" s="15" t="s">
        <v>1063</v>
      </c>
    </row>
    <row r="60" spans="1:16" ht="12.75">
      <c r="A60" s="7">
        <v>16</v>
      </c>
      <c s="7" t="s">
        <v>46</v>
      </c>
      <c s="7" t="s">
        <v>319</v>
      </c>
      <c s="7" t="s">
        <v>58</v>
      </c>
      <c s="7" t="s">
        <v>733</v>
      </c>
      <c s="7" t="s">
        <v>207</v>
      </c>
      <c s="10">
        <v>92</v>
      </c>
      <c s="14"/>
      <c s="13">
        <f>ROUND((H60*G60),2)</f>
      </c>
      <c r="O60">
        <f>rekapitulace!H8</f>
      </c>
      <c>
        <f>O60/100*I60</f>
      </c>
    </row>
    <row r="61" spans="5:5" ht="140.25">
      <c r="E61" s="15" t="s">
        <v>1258</v>
      </c>
    </row>
    <row r="62" spans="5:5" ht="165.75">
      <c r="E62" s="15" t="s">
        <v>322</v>
      </c>
    </row>
    <row r="63" spans="1:16" ht="12.75">
      <c r="A63" s="7">
        <v>17</v>
      </c>
      <c s="7" t="s">
        <v>46</v>
      </c>
      <c s="7" t="s">
        <v>323</v>
      </c>
      <c s="7" t="s">
        <v>25</v>
      </c>
      <c s="7" t="s">
        <v>324</v>
      </c>
      <c s="7" t="s">
        <v>130</v>
      </c>
      <c s="10">
        <v>413.05</v>
      </c>
      <c s="14"/>
      <c s="13">
        <f>ROUND((H63*G63),2)</f>
      </c>
      <c r="O63">
        <f>rekapitulace!H8</f>
      </c>
      <c>
        <f>O63/100*I63</f>
      </c>
    </row>
    <row r="64" spans="5:5" ht="140.25">
      <c r="E64" s="15" t="s">
        <v>1259</v>
      </c>
    </row>
    <row r="65" spans="5:5" ht="409.5">
      <c r="E65" s="15" t="s">
        <v>1076</v>
      </c>
    </row>
    <row r="66" spans="1:16" ht="12.75">
      <c r="A66" s="7">
        <v>18</v>
      </c>
      <c s="7" t="s">
        <v>46</v>
      </c>
      <c s="7" t="s">
        <v>323</v>
      </c>
      <c s="7" t="s">
        <v>36</v>
      </c>
      <c s="7" t="s">
        <v>327</v>
      </c>
      <c s="7" t="s">
        <v>130</v>
      </c>
      <c s="10">
        <v>519.25</v>
      </c>
      <c s="14"/>
      <c s="13">
        <f>ROUND((H66*G66),2)</f>
      </c>
      <c r="O66">
        <f>rekapitulace!H8</f>
      </c>
      <c>
        <f>O66/100*I66</f>
      </c>
    </row>
    <row r="67" spans="5:5" ht="382.5">
      <c r="E67" s="15" t="s">
        <v>1260</v>
      </c>
    </row>
    <row r="68" spans="5:5" ht="409.5">
      <c r="E68" s="15" t="s">
        <v>1076</v>
      </c>
    </row>
    <row r="69" spans="1:16" ht="12.75">
      <c r="A69" s="7">
        <v>19</v>
      </c>
      <c s="7" t="s">
        <v>46</v>
      </c>
      <c s="7" t="s">
        <v>142</v>
      </c>
      <c s="7" t="s">
        <v>25</v>
      </c>
      <c s="7" t="s">
        <v>340</v>
      </c>
      <c s="7" t="s">
        <v>130</v>
      </c>
      <c s="10">
        <v>99.913</v>
      </c>
      <c s="14"/>
      <c s="13">
        <f>ROUND((H69*G69),2)</f>
      </c>
      <c r="O69">
        <f>rekapitulace!H8</f>
      </c>
      <c>
        <f>O69/100*I69</f>
      </c>
    </row>
    <row r="70" spans="5:5" ht="127.5">
      <c r="E70" s="15" t="s">
        <v>1261</v>
      </c>
    </row>
    <row r="71" spans="5:5" ht="409.5">
      <c r="E71" s="15" t="s">
        <v>145</v>
      </c>
    </row>
    <row r="72" spans="1:16" ht="12.75">
      <c r="A72" s="7">
        <v>20</v>
      </c>
      <c s="7" t="s">
        <v>46</v>
      </c>
      <c s="7" t="s">
        <v>142</v>
      </c>
      <c s="7" t="s">
        <v>36</v>
      </c>
      <c s="7" t="s">
        <v>343</v>
      </c>
      <c s="7" t="s">
        <v>130</v>
      </c>
      <c s="10">
        <v>542.663</v>
      </c>
      <c s="14"/>
      <c s="13">
        <f>ROUND((H72*G72),2)</f>
      </c>
      <c r="O72">
        <f>rekapitulace!H8</f>
      </c>
      <c>
        <f>O72/100*I72</f>
      </c>
    </row>
    <row r="73" spans="5:5" ht="409.5">
      <c r="E73" s="15" t="s">
        <v>1262</v>
      </c>
    </row>
    <row r="74" spans="5:5" ht="409.5">
      <c r="E74" s="15" t="s">
        <v>145</v>
      </c>
    </row>
    <row r="75" spans="1:16" ht="12.75">
      <c r="A75" s="7">
        <v>21</v>
      </c>
      <c s="7" t="s">
        <v>46</v>
      </c>
      <c s="7" t="s">
        <v>142</v>
      </c>
      <c s="7" t="s">
        <v>37</v>
      </c>
      <c s="7" t="s">
        <v>1263</v>
      </c>
      <c s="7" t="s">
        <v>130</v>
      </c>
      <c s="10">
        <v>287.101</v>
      </c>
      <c s="14"/>
      <c s="13">
        <f>ROUND((H75*G75),2)</f>
      </c>
      <c r="O75">
        <f>rekapitulace!H8</f>
      </c>
      <c>
        <f>O75/100*I75</f>
      </c>
    </row>
    <row r="76" spans="5:5" ht="408">
      <c r="E76" s="15" t="s">
        <v>1264</v>
      </c>
    </row>
    <row r="77" spans="5:5" ht="409.5">
      <c r="E77" s="15" t="s">
        <v>145</v>
      </c>
    </row>
    <row r="78" spans="1:16" ht="12.75">
      <c r="A78" s="7">
        <v>22</v>
      </c>
      <c s="7" t="s">
        <v>46</v>
      </c>
      <c s="7" t="s">
        <v>142</v>
      </c>
      <c s="7" t="s">
        <v>38</v>
      </c>
      <c s="7" t="s">
        <v>1265</v>
      </c>
      <c s="7" t="s">
        <v>130</v>
      </c>
      <c s="10">
        <v>111</v>
      </c>
      <c s="14"/>
      <c s="13">
        <f>ROUND((H78*G78),2)</f>
      </c>
      <c r="O78">
        <f>rekapitulace!H8</f>
      </c>
      <c>
        <f>O78/100*I78</f>
      </c>
    </row>
    <row r="79" spans="5:5" ht="140.25">
      <c r="E79" s="15" t="s">
        <v>1266</v>
      </c>
    </row>
    <row r="80" spans="5:5" ht="409.5">
      <c r="E80" s="15" t="s">
        <v>145</v>
      </c>
    </row>
    <row r="81" spans="1:16" ht="12.75">
      <c r="A81" s="7">
        <v>23</v>
      </c>
      <c s="7" t="s">
        <v>46</v>
      </c>
      <c s="7" t="s">
        <v>142</v>
      </c>
      <c s="7" t="s">
        <v>250</v>
      </c>
      <c s="7" t="s">
        <v>1087</v>
      </c>
      <c s="7" t="s">
        <v>130</v>
      </c>
      <c s="10">
        <v>41.811</v>
      </c>
      <c s="14"/>
      <c s="13">
        <f>ROUND((H81*G81),2)</f>
      </c>
      <c r="O81">
        <f>rekapitulace!H8</f>
      </c>
      <c>
        <f>O81/100*I81</f>
      </c>
    </row>
    <row r="82" spans="5:5" ht="25.5">
      <c r="E82" s="15" t="s">
        <v>1267</v>
      </c>
    </row>
    <row r="83" spans="5:5" ht="409.5">
      <c r="E83" s="15" t="s">
        <v>145</v>
      </c>
    </row>
    <row r="84" spans="1:16" ht="12.75">
      <c r="A84" s="7">
        <v>24</v>
      </c>
      <c s="7" t="s">
        <v>46</v>
      </c>
      <c s="7" t="s">
        <v>1268</v>
      </c>
      <c s="7" t="s">
        <v>58</v>
      </c>
      <c s="7" t="s">
        <v>1269</v>
      </c>
      <c s="7" t="s">
        <v>117</v>
      </c>
      <c s="10">
        <v>132</v>
      </c>
      <c s="14"/>
      <c s="13">
        <f>ROUND((H84*G84),2)</f>
      </c>
      <c r="O84">
        <f>rekapitulace!H8</f>
      </c>
      <c>
        <f>O84/100*I84</f>
      </c>
    </row>
    <row r="85" spans="5:5" ht="242.25">
      <c r="E85" s="15" t="s">
        <v>1270</v>
      </c>
    </row>
    <row r="86" spans="5:5" ht="409.5">
      <c r="E86" s="15" t="s">
        <v>1271</v>
      </c>
    </row>
    <row r="87" spans="1:16" ht="12.75">
      <c r="A87" s="7">
        <v>25</v>
      </c>
      <c s="7" t="s">
        <v>46</v>
      </c>
      <c s="7" t="s">
        <v>359</v>
      </c>
      <c s="7" t="s">
        <v>25</v>
      </c>
      <c s="7" t="s">
        <v>1272</v>
      </c>
      <c s="7" t="s">
        <v>130</v>
      </c>
      <c s="10">
        <v>11.532</v>
      </c>
      <c s="14"/>
      <c s="13">
        <f>ROUND((H87*G87),2)</f>
      </c>
      <c r="O87">
        <f>rekapitulace!H8</f>
      </c>
      <c>
        <f>O87/100*I87</f>
      </c>
    </row>
    <row r="88" spans="5:5" ht="306">
      <c r="E88" s="15" t="s">
        <v>1273</v>
      </c>
    </row>
    <row r="89" spans="5:5" ht="409.5">
      <c r="E89" s="15" t="s">
        <v>1274</v>
      </c>
    </row>
    <row r="90" spans="1:16" ht="12.75">
      <c r="A90" s="7">
        <v>26</v>
      </c>
      <c s="7" t="s">
        <v>46</v>
      </c>
      <c s="7" t="s">
        <v>289</v>
      </c>
      <c s="7" t="s">
        <v>25</v>
      </c>
      <c s="7" t="s">
        <v>1275</v>
      </c>
      <c s="7" t="s">
        <v>130</v>
      </c>
      <c s="10">
        <v>0.203</v>
      </c>
      <c s="14"/>
      <c s="13">
        <f>ROUND((H90*G90),2)</f>
      </c>
      <c r="O90">
        <f>rekapitulace!H8</f>
      </c>
      <c>
        <f>O90/100*I90</f>
      </c>
    </row>
    <row r="91" spans="5:5" ht="38.25">
      <c r="E91" s="15" t="s">
        <v>1276</v>
      </c>
    </row>
    <row r="92" spans="5:5" ht="409.5">
      <c r="E92" s="15" t="s">
        <v>176</v>
      </c>
    </row>
    <row r="93" spans="1:16" ht="12.75">
      <c r="A93" s="7">
        <v>27</v>
      </c>
      <c s="7" t="s">
        <v>46</v>
      </c>
      <c s="7" t="s">
        <v>289</v>
      </c>
      <c s="7" t="s">
        <v>36</v>
      </c>
      <c s="7" t="s">
        <v>1277</v>
      </c>
      <c s="7" t="s">
        <v>130</v>
      </c>
      <c s="10">
        <v>27.453</v>
      </c>
      <c s="14"/>
      <c s="13">
        <f>ROUND((H93*G93),2)</f>
      </c>
      <c r="O93">
        <f>rekapitulace!H8</f>
      </c>
      <c>
        <f>O93/100*I93</f>
      </c>
    </row>
    <row r="94" spans="5:5" ht="331.5">
      <c r="E94" s="15" t="s">
        <v>1278</v>
      </c>
    </row>
    <row r="95" spans="5:5" ht="409.5">
      <c r="E95" s="15" t="s">
        <v>176</v>
      </c>
    </row>
    <row r="96" spans="1:16" ht="12.75">
      <c r="A96" s="7">
        <v>28</v>
      </c>
      <c s="7" t="s">
        <v>46</v>
      </c>
      <c s="7" t="s">
        <v>397</v>
      </c>
      <c s="7" t="s">
        <v>25</v>
      </c>
      <c s="7" t="s">
        <v>780</v>
      </c>
      <c s="7" t="s">
        <v>130</v>
      </c>
      <c s="10">
        <v>997.995</v>
      </c>
      <c s="14"/>
      <c s="13">
        <f>ROUND((H96*G96),2)</f>
      </c>
      <c r="O96">
        <f>rekapitulace!H8</f>
      </c>
      <c>
        <f>O96/100*I96</f>
      </c>
    </row>
    <row r="97" spans="5:5" ht="357">
      <c r="E97" s="15" t="s">
        <v>1279</v>
      </c>
    </row>
    <row r="98" spans="5:5" ht="409.5">
      <c r="E98" s="15" t="s">
        <v>1103</v>
      </c>
    </row>
    <row r="99" spans="1:16" ht="12.75">
      <c r="A99" s="7">
        <v>29</v>
      </c>
      <c s="7" t="s">
        <v>46</v>
      </c>
      <c s="7" t="s">
        <v>397</v>
      </c>
      <c s="7" t="s">
        <v>36</v>
      </c>
      <c s="7" t="s">
        <v>1280</v>
      </c>
      <c s="7" t="s">
        <v>130</v>
      </c>
      <c s="10">
        <v>229.45</v>
      </c>
      <c s="14"/>
      <c s="13">
        <f>ROUND((H99*G99),2)</f>
      </c>
      <c r="O99">
        <f>rekapitulace!H8</f>
      </c>
      <c>
        <f>O99/100*I99</f>
      </c>
    </row>
    <row r="100" spans="5:5" ht="76.5">
      <c r="E100" s="15" t="s">
        <v>1281</v>
      </c>
    </row>
    <row r="101" spans="5:5" ht="409.5">
      <c r="E101" s="15" t="s">
        <v>1103</v>
      </c>
    </row>
    <row r="102" spans="1:16" ht="12.75">
      <c r="A102" s="7">
        <v>30</v>
      </c>
      <c s="7" t="s">
        <v>46</v>
      </c>
      <c s="7" t="s">
        <v>401</v>
      </c>
      <c s="7" t="s">
        <v>58</v>
      </c>
      <c s="7" t="s">
        <v>402</v>
      </c>
      <c s="7" t="s">
        <v>130</v>
      </c>
      <c s="10">
        <v>80.75</v>
      </c>
      <c s="14"/>
      <c s="13">
        <f>ROUND((H102*G102),2)</f>
      </c>
      <c r="O102">
        <f>rekapitulace!H8</f>
      </c>
      <c>
        <f>O102/100*I102</f>
      </c>
    </row>
    <row r="103" spans="5:5" ht="153">
      <c r="E103" s="15" t="s">
        <v>1282</v>
      </c>
    </row>
    <row r="104" spans="5:5" ht="409.5">
      <c r="E104" s="15" t="s">
        <v>1103</v>
      </c>
    </row>
    <row r="105" spans="1:16" ht="12.75">
      <c r="A105" s="7">
        <v>31</v>
      </c>
      <c s="7" t="s">
        <v>46</v>
      </c>
      <c s="7" t="s">
        <v>146</v>
      </c>
      <c s="7" t="s">
        <v>58</v>
      </c>
      <c s="7" t="s">
        <v>1283</v>
      </c>
      <c s="7" t="s">
        <v>130</v>
      </c>
      <c s="10">
        <v>75.75</v>
      </c>
      <c s="14"/>
      <c s="13">
        <f>ROUND((H105*G105),2)</f>
      </c>
      <c r="O105">
        <f>rekapitulace!H8</f>
      </c>
      <c>
        <f>O105/100*I105</f>
      </c>
    </row>
    <row r="106" spans="5:5" ht="63.75">
      <c r="E106" s="15" t="s">
        <v>1284</v>
      </c>
    </row>
    <row r="107" spans="5:5" ht="409.5">
      <c r="E107" s="15" t="s">
        <v>149</v>
      </c>
    </row>
    <row r="108" spans="1:16" ht="12.75">
      <c r="A108" s="7">
        <v>32</v>
      </c>
      <c s="7" t="s">
        <v>46</v>
      </c>
      <c s="7" t="s">
        <v>146</v>
      </c>
      <c s="7" t="s">
        <v>250</v>
      </c>
      <c s="7" t="s">
        <v>271</v>
      </c>
      <c s="7" t="s">
        <v>130</v>
      </c>
      <c s="10">
        <v>41.811</v>
      </c>
      <c s="14"/>
      <c s="13">
        <f>ROUND((H108*G108),2)</f>
      </c>
      <c r="O108">
        <f>rekapitulace!H8</f>
      </c>
      <c>
        <f>O108/100*I108</f>
      </c>
    </row>
    <row r="109" spans="5:5" ht="25.5">
      <c r="E109" s="15" t="s">
        <v>1267</v>
      </c>
    </row>
    <row r="110" spans="5:5" ht="409.5">
      <c r="E110" s="15" t="s">
        <v>149</v>
      </c>
    </row>
    <row r="111" spans="1:16" ht="12.75">
      <c r="A111" s="7">
        <v>33</v>
      </c>
      <c s="7" t="s">
        <v>46</v>
      </c>
      <c s="7" t="s">
        <v>405</v>
      </c>
      <c s="7" t="s">
        <v>25</v>
      </c>
      <c s="7" t="s">
        <v>406</v>
      </c>
      <c s="7" t="s">
        <v>130</v>
      </c>
      <c s="10">
        <v>533.15</v>
      </c>
      <c s="14"/>
      <c s="13">
        <f>ROUND((H111*G111),2)</f>
      </c>
      <c r="O111">
        <f>rekapitulace!H8</f>
      </c>
      <c>
        <f>O111/100*I111</f>
      </c>
    </row>
    <row r="112" spans="5:5" ht="191.25">
      <c r="E112" s="15" t="s">
        <v>1285</v>
      </c>
    </row>
    <row r="113" spans="5:5" ht="409.5">
      <c r="E113" s="15" t="s">
        <v>1103</v>
      </c>
    </row>
    <row r="114" spans="1:16" ht="12.75">
      <c r="A114" s="7">
        <v>34</v>
      </c>
      <c s="7" t="s">
        <v>46</v>
      </c>
      <c s="7" t="s">
        <v>405</v>
      </c>
      <c s="7" t="s">
        <v>36</v>
      </c>
      <c s="7" t="s">
        <v>1286</v>
      </c>
      <c s="7" t="s">
        <v>130</v>
      </c>
      <c s="10">
        <v>29.663</v>
      </c>
      <c s="14"/>
      <c s="13">
        <f>ROUND((H114*G114),2)</f>
      </c>
      <c r="O114">
        <f>rekapitulace!H8</f>
      </c>
      <c>
        <f>O114/100*I114</f>
      </c>
    </row>
    <row r="115" spans="5:5" ht="395.25">
      <c r="E115" s="15" t="s">
        <v>1287</v>
      </c>
    </row>
    <row r="116" spans="5:5" ht="409.5">
      <c r="E116" s="15" t="s">
        <v>1103</v>
      </c>
    </row>
    <row r="117" spans="1:16" ht="12.75">
      <c r="A117" s="7">
        <v>35</v>
      </c>
      <c s="7" t="s">
        <v>46</v>
      </c>
      <c s="7" t="s">
        <v>411</v>
      </c>
      <c s="7" t="s">
        <v>58</v>
      </c>
      <c s="7" t="s">
        <v>412</v>
      </c>
      <c s="7" t="s">
        <v>130</v>
      </c>
      <c s="10">
        <v>57</v>
      </c>
      <c s="14"/>
      <c s="13">
        <f>ROUND((H117*G117),2)</f>
      </c>
      <c r="O117">
        <f>rekapitulace!H8</f>
      </c>
      <c>
        <f>O117/100*I117</f>
      </c>
    </row>
    <row r="118" spans="5:5" ht="38.25">
      <c r="E118" s="15" t="s">
        <v>1288</v>
      </c>
    </row>
    <row r="119" spans="5:5" ht="409.5">
      <c r="E119" s="15" t="s">
        <v>1107</v>
      </c>
    </row>
    <row r="120" spans="1:16" ht="12.75">
      <c r="A120" s="7">
        <v>36</v>
      </c>
      <c s="7" t="s">
        <v>46</v>
      </c>
      <c s="7" t="s">
        <v>183</v>
      </c>
      <c s="7" t="s">
        <v>58</v>
      </c>
      <c s="7" t="s">
        <v>1289</v>
      </c>
      <c s="7" t="s">
        <v>130</v>
      </c>
      <c s="10">
        <v>40.913</v>
      </c>
      <c s="14"/>
      <c s="13">
        <f>ROUND((H120*G120),2)</f>
      </c>
      <c r="O120">
        <f>rekapitulace!H8</f>
      </c>
      <c>
        <f>O120/100*I120</f>
      </c>
    </row>
    <row r="121" spans="5:5" ht="409.5">
      <c r="E121" s="15" t="s">
        <v>1290</v>
      </c>
    </row>
    <row r="122" spans="5:5" ht="409.5">
      <c r="E122" s="15" t="s">
        <v>186</v>
      </c>
    </row>
    <row r="123" spans="1:16" ht="12.75">
      <c r="A123" s="7">
        <v>37</v>
      </c>
      <c s="7" t="s">
        <v>46</v>
      </c>
      <c s="7" t="s">
        <v>272</v>
      </c>
      <c s="7" t="s">
        <v>58</v>
      </c>
      <c s="7" t="s">
        <v>1291</v>
      </c>
      <c s="7" t="s">
        <v>130</v>
      </c>
      <c s="10">
        <v>3.589</v>
      </c>
      <c s="14"/>
      <c s="13">
        <f>ROUND((H123*G123),2)</f>
      </c>
      <c r="O123">
        <f>rekapitulace!H8</f>
      </c>
      <c>
        <f>O123/100*I123</f>
      </c>
    </row>
    <row r="124" spans="5:5" ht="165.75">
      <c r="E124" s="15" t="s">
        <v>1292</v>
      </c>
    </row>
    <row r="125" spans="5:5" ht="409.5">
      <c r="E125" s="15" t="s">
        <v>275</v>
      </c>
    </row>
    <row r="126" spans="1:16" ht="12.75">
      <c r="A126" s="7">
        <v>38</v>
      </c>
      <c s="7" t="s">
        <v>46</v>
      </c>
      <c s="7" t="s">
        <v>427</v>
      </c>
      <c s="7" t="s">
        <v>58</v>
      </c>
      <c s="7" t="s">
        <v>1293</v>
      </c>
      <c s="7" t="s">
        <v>117</v>
      </c>
      <c s="10">
        <v>1003.025</v>
      </c>
      <c s="14"/>
      <c s="13">
        <f>ROUND((H126*G126),2)</f>
      </c>
      <c r="O126">
        <f>rekapitulace!H8</f>
      </c>
      <c>
        <f>O126/100*I126</f>
      </c>
    </row>
    <row r="127" spans="5:5" ht="409.5">
      <c r="E127" s="15" t="s">
        <v>1294</v>
      </c>
    </row>
    <row r="128" spans="5:5" ht="153">
      <c r="E128" s="15" t="s">
        <v>1117</v>
      </c>
    </row>
    <row r="129" spans="1:16" ht="12.75">
      <c r="A129" s="7">
        <v>39</v>
      </c>
      <c s="7" t="s">
        <v>46</v>
      </c>
      <c s="7" t="s">
        <v>438</v>
      </c>
      <c s="7" t="s">
        <v>58</v>
      </c>
      <c s="7" t="s">
        <v>807</v>
      </c>
      <c s="7" t="s">
        <v>117</v>
      </c>
      <c s="10">
        <v>740</v>
      </c>
      <c s="14"/>
      <c s="13">
        <f>ROUND((H129*G129),2)</f>
      </c>
      <c r="O129">
        <f>rekapitulace!H8</f>
      </c>
      <c>
        <f>O129/100*I129</f>
      </c>
    </row>
    <row r="130" spans="5:5" ht="127.5">
      <c r="E130" s="15" t="s">
        <v>1295</v>
      </c>
    </row>
    <row r="131" spans="5:5" ht="216.75">
      <c r="E131" s="15" t="s">
        <v>153</v>
      </c>
    </row>
    <row r="132" spans="1:16" ht="12.75">
      <c r="A132" s="7">
        <v>40</v>
      </c>
      <c s="7" t="s">
        <v>46</v>
      </c>
      <c s="7" t="s">
        <v>442</v>
      </c>
      <c s="7" t="s">
        <v>58</v>
      </c>
      <c s="7" t="s">
        <v>809</v>
      </c>
      <c s="7" t="s">
        <v>117</v>
      </c>
      <c s="10">
        <v>740</v>
      </c>
      <c s="14"/>
      <c s="13">
        <f>ROUND((H132*G132),2)</f>
      </c>
      <c r="O132">
        <f>rekapitulace!H8</f>
      </c>
      <c>
        <f>O132/100*I132</f>
      </c>
    </row>
    <row r="133" spans="5:5" ht="127.5">
      <c r="E133" s="15" t="s">
        <v>1295</v>
      </c>
    </row>
    <row r="134" spans="5:5" ht="255">
      <c r="E134" s="15" t="s">
        <v>445</v>
      </c>
    </row>
    <row r="135" spans="1:16" ht="12.75" customHeight="1">
      <c r="A135" s="16"/>
      <c s="16"/>
      <c s="16" t="s">
        <v>25</v>
      </c>
      <c s="16"/>
      <c s="16" t="s">
        <v>114</v>
      </c>
      <c s="16"/>
      <c s="16"/>
      <c s="16"/>
      <c s="16">
        <f>SUM(I36:I134)</f>
      </c>
      <c r="P135">
        <f>ROUND(SUM(P36:P134),2)</f>
      </c>
    </row>
    <row r="137" spans="1:9" ht="12.75" customHeight="1">
      <c r="A137" s="9"/>
      <c s="9"/>
      <c s="9" t="s">
        <v>36</v>
      </c>
      <c s="9"/>
      <c s="9" t="s">
        <v>241</v>
      </c>
      <c s="9"/>
      <c s="11"/>
      <c s="9"/>
      <c s="11"/>
    </row>
    <row r="138" spans="1:16" ht="12.75">
      <c r="A138" s="7">
        <v>41</v>
      </c>
      <c s="7" t="s">
        <v>46</v>
      </c>
      <c s="7" t="s">
        <v>446</v>
      </c>
      <c s="7" t="s">
        <v>58</v>
      </c>
      <c s="7" t="s">
        <v>447</v>
      </c>
      <c s="7" t="s">
        <v>117</v>
      </c>
      <c s="10">
        <v>118.4</v>
      </c>
      <c s="14"/>
      <c s="13">
        <f>ROUND((H138*G138),2)</f>
      </c>
      <c r="O138">
        <f>rekapitulace!H8</f>
      </c>
      <c>
        <f>O138/100*I138</f>
      </c>
    </row>
    <row r="139" spans="5:5" ht="153">
      <c r="E139" s="15" t="s">
        <v>1296</v>
      </c>
    </row>
    <row r="140" spans="5:5" ht="267.75">
      <c r="E140" s="15" t="s">
        <v>449</v>
      </c>
    </row>
    <row r="141" spans="1:16" ht="12.75">
      <c r="A141" s="7">
        <v>42</v>
      </c>
      <c s="7" t="s">
        <v>46</v>
      </c>
      <c s="7" t="s">
        <v>450</v>
      </c>
      <c s="7" t="s">
        <v>58</v>
      </c>
      <c s="7" t="s">
        <v>1297</v>
      </c>
      <c s="7" t="s">
        <v>207</v>
      </c>
      <c s="10">
        <v>74</v>
      </c>
      <c s="14"/>
      <c s="13">
        <f>ROUND((H141*G141),2)</f>
      </c>
      <c r="O141">
        <f>rekapitulace!H8</f>
      </c>
      <c>
        <f>O141/100*I141</f>
      </c>
    </row>
    <row r="142" spans="5:5" ht="114.75">
      <c r="E142" s="15" t="s">
        <v>1298</v>
      </c>
    </row>
    <row r="143" spans="5:5" ht="409.5">
      <c r="E143" s="15" t="s">
        <v>453</v>
      </c>
    </row>
    <row r="144" spans="1:16" ht="12.75" customHeight="1">
      <c r="A144" s="16"/>
      <c s="16"/>
      <c s="16" t="s">
        <v>36</v>
      </c>
      <c s="16"/>
      <c s="16" t="s">
        <v>241</v>
      </c>
      <c s="16"/>
      <c s="16"/>
      <c s="16"/>
      <c s="16">
        <f>SUM(I138:I143)</f>
      </c>
      <c r="P144">
        <f>ROUND(SUM(P138:P143),2)</f>
      </c>
    </row>
    <row r="146" spans="1:9" ht="12.75" customHeight="1">
      <c r="A146" s="9"/>
      <c s="9"/>
      <c s="9" t="s">
        <v>38</v>
      </c>
      <c s="9"/>
      <c s="9" t="s">
        <v>192</v>
      </c>
      <c s="9"/>
      <c s="11"/>
      <c s="9"/>
      <c s="11"/>
    </row>
    <row r="147" spans="1:16" ht="12.75">
      <c r="A147" s="7">
        <v>43</v>
      </c>
      <c s="7" t="s">
        <v>46</v>
      </c>
      <c s="7" t="s">
        <v>193</v>
      </c>
      <c s="7" t="s">
        <v>58</v>
      </c>
      <c s="7" t="s">
        <v>475</v>
      </c>
      <c s="7" t="s">
        <v>130</v>
      </c>
      <c s="10">
        <v>1</v>
      </c>
      <c s="14"/>
      <c s="13">
        <f>ROUND((H147*G147),2)</f>
      </c>
      <c r="O147">
        <f>rekapitulace!H8</f>
      </c>
      <c>
        <f>O147/100*I147</f>
      </c>
    </row>
    <row r="148" spans="5:5" ht="191.25">
      <c r="E148" s="15" t="s">
        <v>1299</v>
      </c>
    </row>
    <row r="149" spans="5:5" ht="409.5">
      <c r="E149" s="15" t="s">
        <v>191</v>
      </c>
    </row>
    <row r="150" spans="1:16" ht="12.75">
      <c r="A150" s="7">
        <v>44</v>
      </c>
      <c s="7" t="s">
        <v>46</v>
      </c>
      <c s="7" t="s">
        <v>488</v>
      </c>
      <c s="7" t="s">
        <v>58</v>
      </c>
      <c s="7" t="s">
        <v>1300</v>
      </c>
      <c s="7" t="s">
        <v>130</v>
      </c>
      <c s="10">
        <v>1.32</v>
      </c>
      <c s="14"/>
      <c s="13">
        <f>ROUND((H150*G150),2)</f>
      </c>
      <c r="O150">
        <f>rekapitulace!H8</f>
      </c>
      <c>
        <f>O150/100*I150</f>
      </c>
    </row>
    <row r="151" spans="5:5" ht="140.25">
      <c r="E151" s="15" t="s">
        <v>1301</v>
      </c>
    </row>
    <row r="152" spans="5:5" ht="306">
      <c r="E152" s="15" t="s">
        <v>463</v>
      </c>
    </row>
    <row r="153" spans="1:16" ht="12.75">
      <c r="A153" s="7">
        <v>45</v>
      </c>
      <c s="7" t="s">
        <v>46</v>
      </c>
      <c s="7" t="s">
        <v>881</v>
      </c>
      <c s="7" t="s">
        <v>58</v>
      </c>
      <c s="7" t="s">
        <v>1302</v>
      </c>
      <c s="7" t="s">
        <v>130</v>
      </c>
      <c s="10">
        <v>2.224</v>
      </c>
      <c s="14"/>
      <c s="13">
        <f>ROUND((H153*G153),2)</f>
      </c>
      <c r="O153">
        <f>rekapitulace!H8</f>
      </c>
      <c>
        <f>O153/100*I153</f>
      </c>
    </row>
    <row r="154" spans="5:5" ht="409.5">
      <c r="E154" s="15" t="s">
        <v>1303</v>
      </c>
    </row>
    <row r="155" spans="5:5" ht="409.5">
      <c r="E155" s="15" t="s">
        <v>1304</v>
      </c>
    </row>
    <row r="156" spans="1:16" ht="12.75" customHeight="1">
      <c r="A156" s="16"/>
      <c s="16"/>
      <c s="16" t="s">
        <v>38</v>
      </c>
      <c s="16"/>
      <c s="16" t="s">
        <v>192</v>
      </c>
      <c s="16"/>
      <c s="16"/>
      <c s="16"/>
      <c s="16">
        <f>SUM(I147:I155)</f>
      </c>
      <c r="P156">
        <f>ROUND(SUM(P147:P155),2)</f>
      </c>
    </row>
    <row r="158" spans="1:9" ht="12.75" customHeight="1">
      <c r="A158" s="9"/>
      <c s="9"/>
      <c s="9" t="s">
        <v>39</v>
      </c>
      <c s="9"/>
      <c s="9" t="s">
        <v>510</v>
      </c>
      <c s="9"/>
      <c s="11"/>
      <c s="9"/>
      <c s="11"/>
    </row>
    <row r="159" spans="1:16" ht="12.75">
      <c r="A159" s="7">
        <v>46</v>
      </c>
      <c s="7" t="s">
        <v>46</v>
      </c>
      <c s="7" t="s">
        <v>515</v>
      </c>
      <c s="7" t="s">
        <v>58</v>
      </c>
      <c s="7" t="s">
        <v>1305</v>
      </c>
      <c s="7" t="s">
        <v>130</v>
      </c>
      <c s="10">
        <v>7.465</v>
      </c>
      <c s="14"/>
      <c s="13">
        <f>ROUND((H159*G159),2)</f>
      </c>
      <c r="O159">
        <f>rekapitulace!H8</f>
      </c>
      <c>
        <f>O159/100*I159</f>
      </c>
    </row>
    <row r="160" spans="5:5" ht="293.25">
      <c r="E160" s="15" t="s">
        <v>1306</v>
      </c>
    </row>
    <row r="161" spans="5:5" ht="409.5">
      <c r="E161" s="15" t="s">
        <v>514</v>
      </c>
    </row>
    <row r="162" spans="1:16" ht="12.75">
      <c r="A162" s="7">
        <v>47</v>
      </c>
      <c s="7" t="s">
        <v>46</v>
      </c>
      <c s="7" t="s">
        <v>518</v>
      </c>
      <c s="7" t="s">
        <v>58</v>
      </c>
      <c s="7" t="s">
        <v>1307</v>
      </c>
      <c s="7" t="s">
        <v>130</v>
      </c>
      <c s="10">
        <v>309.985</v>
      </c>
      <c s="14"/>
      <c s="13">
        <f>ROUND((H162*G162),2)</f>
      </c>
      <c r="O162">
        <f>rekapitulace!H8</f>
      </c>
      <c>
        <f>O162/100*I162</f>
      </c>
    </row>
    <row r="163" spans="5:5" ht="409.5">
      <c r="E163" s="15" t="s">
        <v>1308</v>
      </c>
    </row>
    <row r="164" spans="5:5" ht="331.5">
      <c r="E164" s="15" t="s">
        <v>521</v>
      </c>
    </row>
    <row r="165" spans="1:16" ht="12.75">
      <c r="A165" s="7">
        <v>48</v>
      </c>
      <c s="7" t="s">
        <v>46</v>
      </c>
      <c s="7" t="s">
        <v>533</v>
      </c>
      <c s="7" t="s">
        <v>58</v>
      </c>
      <c s="7" t="s">
        <v>900</v>
      </c>
      <c s="7" t="s">
        <v>117</v>
      </c>
      <c s="10">
        <v>87</v>
      </c>
      <c s="14"/>
      <c s="13">
        <f>ROUND((H165*G165),2)</f>
      </c>
      <c r="O165">
        <f>rekapitulace!H8</f>
      </c>
      <c>
        <f>O165/100*I165</f>
      </c>
    </row>
    <row r="166" spans="5:5" ht="114.75">
      <c r="E166" s="15" t="s">
        <v>1309</v>
      </c>
    </row>
    <row r="167" spans="5:5" ht="267.75">
      <c r="E167" s="15" t="s">
        <v>536</v>
      </c>
    </row>
    <row r="168" spans="1:16" ht="12.75">
      <c r="A168" s="7">
        <v>49</v>
      </c>
      <c s="7" t="s">
        <v>46</v>
      </c>
      <c s="7" t="s">
        <v>537</v>
      </c>
      <c s="7" t="s">
        <v>58</v>
      </c>
      <c s="7" t="s">
        <v>902</v>
      </c>
      <c s="7" t="s">
        <v>117</v>
      </c>
      <c s="10">
        <v>881.288</v>
      </c>
      <c s="14"/>
      <c s="13">
        <f>ROUND((H168*G168),2)</f>
      </c>
      <c r="O168">
        <f>rekapitulace!H8</f>
      </c>
      <c>
        <f>O168/100*I168</f>
      </c>
    </row>
    <row r="169" spans="5:5" ht="409.5">
      <c r="E169" s="15" t="s">
        <v>1310</v>
      </c>
    </row>
    <row r="170" spans="5:5" ht="357">
      <c r="E170" s="15" t="s">
        <v>540</v>
      </c>
    </row>
    <row r="171" spans="1:16" ht="12.75">
      <c r="A171" s="7">
        <v>50</v>
      </c>
      <c s="7" t="s">
        <v>46</v>
      </c>
      <c s="7" t="s">
        <v>1311</v>
      </c>
      <c s="7" t="s">
        <v>58</v>
      </c>
      <c s="7" t="s">
        <v>1312</v>
      </c>
      <c s="7" t="s">
        <v>117</v>
      </c>
      <c s="10">
        <v>32.55</v>
      </c>
      <c s="14"/>
      <c s="13">
        <f>ROUND((H171*G171),2)</f>
      </c>
      <c r="O171">
        <f>rekapitulace!H8</f>
      </c>
      <c>
        <f>O171/100*I171</f>
      </c>
    </row>
    <row r="172" spans="5:5" ht="63.75">
      <c r="E172" s="15" t="s">
        <v>1313</v>
      </c>
    </row>
    <row r="173" spans="5:5" ht="357">
      <c r="E173" s="15" t="s">
        <v>540</v>
      </c>
    </row>
    <row r="174" spans="1:16" ht="12.75">
      <c r="A174" s="7">
        <v>51</v>
      </c>
      <c s="7" t="s">
        <v>46</v>
      </c>
      <c s="7" t="s">
        <v>541</v>
      </c>
      <c s="7" t="s">
        <v>58</v>
      </c>
      <c s="7" t="s">
        <v>1314</v>
      </c>
      <c s="7" t="s">
        <v>117</v>
      </c>
      <c s="10">
        <v>2116.565</v>
      </c>
      <c s="14"/>
      <c s="13">
        <f>ROUND((H174*G174),2)</f>
      </c>
      <c r="O174">
        <f>rekapitulace!H8</f>
      </c>
      <c>
        <f>O174/100*I174</f>
      </c>
    </row>
    <row r="175" spans="5:5" ht="409.5">
      <c r="E175" s="15" t="s">
        <v>1315</v>
      </c>
    </row>
    <row r="176" spans="5:5" ht="357">
      <c r="E176" s="15" t="s">
        <v>540</v>
      </c>
    </row>
    <row r="177" spans="1:16" ht="12.75">
      <c r="A177" s="7">
        <v>52</v>
      </c>
      <c s="7" t="s">
        <v>46</v>
      </c>
      <c s="7" t="s">
        <v>1316</v>
      </c>
      <c s="7" t="s">
        <v>58</v>
      </c>
      <c s="7" t="s">
        <v>1317</v>
      </c>
      <c s="7" t="s">
        <v>117</v>
      </c>
      <c s="10">
        <v>300.2</v>
      </c>
      <c s="14"/>
      <c s="13">
        <f>ROUND((H177*G177),2)</f>
      </c>
      <c r="O177">
        <f>rekapitulace!H8</f>
      </c>
      <c>
        <f>O177/100*I177</f>
      </c>
    </row>
    <row r="178" spans="5:5" ht="38.25">
      <c r="E178" s="15" t="s">
        <v>1318</v>
      </c>
    </row>
    <row r="179" spans="5:5" ht="357">
      <c r="E179" s="15" t="s">
        <v>540</v>
      </c>
    </row>
    <row r="180" spans="1:16" ht="12.75">
      <c r="A180" s="7">
        <v>53</v>
      </c>
      <c s="7" t="s">
        <v>46</v>
      </c>
      <c s="7" t="s">
        <v>1319</v>
      </c>
      <c s="7" t="s">
        <v>58</v>
      </c>
      <c s="7" t="s">
        <v>1320</v>
      </c>
      <c s="7" t="s">
        <v>117</v>
      </c>
      <c s="10">
        <v>300.2</v>
      </c>
      <c s="14"/>
      <c s="13">
        <f>ROUND((H180*G180),2)</f>
      </c>
      <c r="O180">
        <f>rekapitulace!H8</f>
      </c>
      <c>
        <f>O180/100*I180</f>
      </c>
    </row>
    <row r="181" spans="5:5" ht="38.25">
      <c r="E181" s="15" t="s">
        <v>1318</v>
      </c>
    </row>
    <row r="182" spans="5:5" ht="318.75">
      <c r="E182" s="15" t="s">
        <v>1321</v>
      </c>
    </row>
    <row r="183" spans="1:16" ht="12.75">
      <c r="A183" s="7">
        <v>54</v>
      </c>
      <c s="7" t="s">
        <v>46</v>
      </c>
      <c s="7" t="s">
        <v>1322</v>
      </c>
      <c s="7" t="s">
        <v>58</v>
      </c>
      <c s="7" t="s">
        <v>1323</v>
      </c>
      <c s="7" t="s">
        <v>130</v>
      </c>
      <c s="10">
        <v>1.246</v>
      </c>
      <c s="14"/>
      <c s="13">
        <f>ROUND((H183*G183),2)</f>
      </c>
      <c r="O183">
        <f>rekapitulace!H8</f>
      </c>
      <c>
        <f>O183/100*I183</f>
      </c>
    </row>
    <row r="184" spans="5:5" ht="38.25">
      <c r="E184" s="15" t="s">
        <v>1324</v>
      </c>
    </row>
    <row r="185" spans="5:5" ht="409.5">
      <c r="E185" s="15" t="s">
        <v>547</v>
      </c>
    </row>
    <row r="186" spans="1:16" ht="12.75">
      <c r="A186" s="7">
        <v>55</v>
      </c>
      <c s="7" t="s">
        <v>46</v>
      </c>
      <c s="7" t="s">
        <v>1169</v>
      </c>
      <c s="7" t="s">
        <v>58</v>
      </c>
      <c s="7" t="s">
        <v>1170</v>
      </c>
      <c s="7" t="s">
        <v>130</v>
      </c>
      <c s="10">
        <v>61.325</v>
      </c>
      <c s="14"/>
      <c s="13">
        <f>ROUND((H186*G186),2)</f>
      </c>
      <c r="O186">
        <f>rekapitulace!H8</f>
      </c>
      <c>
        <f>O186/100*I186</f>
      </c>
    </row>
    <row r="187" spans="5:5" ht="63.75">
      <c r="E187" s="15" t="s">
        <v>1325</v>
      </c>
    </row>
    <row r="188" spans="5:5" ht="409.5">
      <c r="E188" s="15" t="s">
        <v>547</v>
      </c>
    </row>
    <row r="189" spans="1:16" ht="12.75">
      <c r="A189" s="7">
        <v>56</v>
      </c>
      <c s="7" t="s">
        <v>46</v>
      </c>
      <c s="7" t="s">
        <v>544</v>
      </c>
      <c s="7" t="s">
        <v>58</v>
      </c>
      <c s="7" t="s">
        <v>1172</v>
      </c>
      <c s="7" t="s">
        <v>130</v>
      </c>
      <c s="10">
        <v>58.758</v>
      </c>
      <c s="14"/>
      <c s="13">
        <f>ROUND((H189*G189),2)</f>
      </c>
      <c r="O189">
        <f>rekapitulace!H8</f>
      </c>
      <c>
        <f>O189/100*I189</f>
      </c>
    </row>
    <row r="190" spans="5:5" ht="395.25">
      <c r="E190" s="15" t="s">
        <v>1326</v>
      </c>
    </row>
    <row r="191" spans="5:5" ht="409.5">
      <c r="E191" s="15" t="s">
        <v>547</v>
      </c>
    </row>
    <row r="192" spans="1:16" ht="12.75">
      <c r="A192" s="7">
        <v>57</v>
      </c>
      <c s="7" t="s">
        <v>46</v>
      </c>
      <c s="7" t="s">
        <v>548</v>
      </c>
      <c s="7" t="s">
        <v>58</v>
      </c>
      <c s="7" t="s">
        <v>1327</v>
      </c>
      <c s="7" t="s">
        <v>130</v>
      </c>
      <c s="10">
        <v>5.887</v>
      </c>
      <c s="14"/>
      <c s="13">
        <f>ROUND((H192*G192),2)</f>
      </c>
      <c r="O192">
        <f>rekapitulace!H8</f>
      </c>
      <c>
        <f>O192/100*I192</f>
      </c>
    </row>
    <row r="193" spans="5:5" ht="409.5">
      <c r="E193" s="15" t="s">
        <v>1328</v>
      </c>
    </row>
    <row r="194" spans="5:5" ht="409.5">
      <c r="E194" s="15" t="s">
        <v>547</v>
      </c>
    </row>
    <row r="195" spans="1:16" ht="12.75">
      <c r="A195" s="7">
        <v>58</v>
      </c>
      <c s="7" t="s">
        <v>46</v>
      </c>
      <c s="7" t="s">
        <v>1329</v>
      </c>
      <c s="7" t="s">
        <v>58</v>
      </c>
      <c s="7" t="s">
        <v>1330</v>
      </c>
      <c s="7" t="s">
        <v>130</v>
      </c>
      <c s="10">
        <v>67.77</v>
      </c>
      <c s="14"/>
      <c s="13">
        <f>ROUND((H195*G195),2)</f>
      </c>
      <c r="O195">
        <f>rekapitulace!H8</f>
      </c>
      <c>
        <f>O195/100*I195</f>
      </c>
    </row>
    <row r="196" spans="5:5" ht="63.75">
      <c r="E196" s="15" t="s">
        <v>1331</v>
      </c>
    </row>
    <row r="197" spans="5:5" ht="409.5">
      <c r="E197" s="15" t="s">
        <v>547</v>
      </c>
    </row>
    <row r="198" spans="1:16" ht="12.75">
      <c r="A198" s="7">
        <v>59</v>
      </c>
      <c s="7" t="s">
        <v>46</v>
      </c>
      <c s="7" t="s">
        <v>551</v>
      </c>
      <c s="7" t="s">
        <v>58</v>
      </c>
      <c s="7" t="s">
        <v>552</v>
      </c>
      <c s="7" t="s">
        <v>130</v>
      </c>
      <c s="10">
        <v>5.195</v>
      </c>
      <c s="14"/>
      <c s="13">
        <f>ROUND((H198*G198),2)</f>
      </c>
      <c r="O198">
        <f>rekapitulace!H8</f>
      </c>
      <c>
        <f>O198/100*I198</f>
      </c>
    </row>
    <row r="199" spans="5:5" ht="395.25">
      <c r="E199" s="15" t="s">
        <v>1332</v>
      </c>
    </row>
    <row r="200" spans="5:5" ht="409.5">
      <c r="E200" s="15" t="s">
        <v>547</v>
      </c>
    </row>
    <row r="201" spans="1:16" ht="12.75">
      <c r="A201" s="7">
        <v>60</v>
      </c>
      <c s="7" t="s">
        <v>46</v>
      </c>
      <c s="7" t="s">
        <v>556</v>
      </c>
      <c s="7" t="s">
        <v>58</v>
      </c>
      <c s="7" t="s">
        <v>557</v>
      </c>
      <c s="7" t="s">
        <v>117</v>
      </c>
      <c s="10">
        <v>129.853</v>
      </c>
      <c s="14"/>
      <c s="13">
        <f>ROUND((H201*G201),2)</f>
      </c>
      <c r="O201">
        <f>rekapitulace!H8</f>
      </c>
      <c>
        <f>O201/100*I201</f>
      </c>
    </row>
    <row r="202" spans="5:5" ht="344.25">
      <c r="E202" s="15" t="s">
        <v>1333</v>
      </c>
    </row>
    <row r="203" spans="5:5" ht="165.75">
      <c r="E203" s="15" t="s">
        <v>559</v>
      </c>
    </row>
    <row r="204" spans="1:16" ht="12.75">
      <c r="A204" s="7">
        <v>61</v>
      </c>
      <c s="7" t="s">
        <v>46</v>
      </c>
      <c s="7" t="s">
        <v>560</v>
      </c>
      <c s="7" t="s">
        <v>58</v>
      </c>
      <c s="7" t="s">
        <v>910</v>
      </c>
      <c s="7" t="s">
        <v>117</v>
      </c>
      <c s="10">
        <v>1616.348</v>
      </c>
      <c s="14"/>
      <c s="13">
        <f>ROUND((H204*G204),2)</f>
      </c>
      <c r="O204">
        <f>rekapitulace!H8</f>
      </c>
      <c>
        <f>O204/100*I204</f>
      </c>
    </row>
    <row r="205" spans="5:5" ht="409.5">
      <c r="E205" s="15" t="s">
        <v>1334</v>
      </c>
    </row>
    <row r="206" spans="5:5" ht="165.75">
      <c r="E206" s="15" t="s">
        <v>559</v>
      </c>
    </row>
    <row r="207" spans="1:16" ht="12.75">
      <c r="A207" s="7">
        <v>62</v>
      </c>
      <c s="7" t="s">
        <v>46</v>
      </c>
      <c s="7" t="s">
        <v>578</v>
      </c>
      <c s="7" t="s">
        <v>58</v>
      </c>
      <c s="7" t="s">
        <v>1335</v>
      </c>
      <c s="7" t="s">
        <v>117</v>
      </c>
      <c s="10">
        <v>2</v>
      </c>
      <c s="14"/>
      <c s="13">
        <f>ROUND((H207*G207),2)</f>
      </c>
      <c r="O207">
        <f>rekapitulace!H8</f>
      </c>
      <c>
        <f>O207/100*I207</f>
      </c>
    </row>
    <row r="208" spans="5:5" ht="25.5">
      <c r="E208" s="15" t="s">
        <v>76</v>
      </c>
    </row>
    <row r="209" spans="5:5" ht="409.5">
      <c r="E209" s="15" t="s">
        <v>1178</v>
      </c>
    </row>
    <row r="210" spans="1:16" ht="12.75" customHeight="1">
      <c r="A210" s="16"/>
      <c s="16"/>
      <c s="16" t="s">
        <v>39</v>
      </c>
      <c s="16"/>
      <c s="16" t="s">
        <v>510</v>
      </c>
      <c s="16"/>
      <c s="16"/>
      <c s="16"/>
      <c s="16">
        <f>SUM(I159:I209)</f>
      </c>
      <c r="P210">
        <f>ROUND(SUM(P159:P209),2)</f>
      </c>
    </row>
    <row r="212" spans="1:9" ht="12.75" customHeight="1">
      <c r="A212" s="9"/>
      <c s="9"/>
      <c s="9" t="s">
        <v>41</v>
      </c>
      <c s="9"/>
      <c s="9" t="s">
        <v>276</v>
      </c>
      <c s="9"/>
      <c s="11"/>
      <c s="9"/>
      <c s="11"/>
    </row>
    <row r="213" spans="1:16" ht="12.75">
      <c r="A213" s="7">
        <v>63</v>
      </c>
      <c s="7" t="s">
        <v>46</v>
      </c>
      <c s="7" t="s">
        <v>1336</v>
      </c>
      <c s="7" t="s">
        <v>58</v>
      </c>
      <c s="7" t="s">
        <v>1337</v>
      </c>
      <c s="7" t="s">
        <v>73</v>
      </c>
      <c s="10">
        <v>2</v>
      </c>
      <c s="14"/>
      <c s="13">
        <f>ROUND((H213*G213),2)</f>
      </c>
      <c r="O213">
        <f>rekapitulace!H8</f>
      </c>
      <c>
        <f>O213/100*I213</f>
      </c>
    </row>
    <row r="214" spans="5:5" ht="114.75">
      <c r="E214" s="15" t="s">
        <v>1338</v>
      </c>
    </row>
    <row r="215" spans="5:5" ht="409.5">
      <c r="E215" s="15" t="s">
        <v>1339</v>
      </c>
    </row>
    <row r="216" spans="1:16" ht="12.75" customHeight="1">
      <c r="A216" s="16"/>
      <c s="16"/>
      <c s="16" t="s">
        <v>41</v>
      </c>
      <c s="16"/>
      <c s="16" t="s">
        <v>276</v>
      </c>
      <c s="16"/>
      <c s="16"/>
      <c s="16"/>
      <c s="16">
        <f>SUM(I213:I215)</f>
      </c>
      <c r="P216">
        <f>ROUND(SUM(P213:P215),2)</f>
      </c>
    </row>
    <row r="218" spans="1:9" ht="12.75" customHeight="1">
      <c r="A218" s="9"/>
      <c s="9"/>
      <c s="9" t="s">
        <v>42</v>
      </c>
      <c s="9"/>
      <c s="9" t="s">
        <v>200</v>
      </c>
      <c s="9"/>
      <c s="11"/>
      <c s="9"/>
      <c s="11"/>
    </row>
    <row r="219" spans="1:16" ht="12.75">
      <c r="A219" s="7">
        <v>64</v>
      </c>
      <c s="7" t="s">
        <v>46</v>
      </c>
      <c s="7" t="s">
        <v>585</v>
      </c>
      <c s="7" t="s">
        <v>58</v>
      </c>
      <c s="7" t="s">
        <v>1340</v>
      </c>
      <c s="7" t="s">
        <v>207</v>
      </c>
      <c s="10">
        <v>10.2</v>
      </c>
      <c s="14"/>
      <c s="13">
        <f>ROUND((H219*G219),2)</f>
      </c>
      <c r="O219">
        <f>rekapitulace!H8</f>
      </c>
      <c>
        <f>O219/100*I219</f>
      </c>
    </row>
    <row r="220" spans="5:5" ht="38.25">
      <c r="E220" s="15" t="s">
        <v>1341</v>
      </c>
    </row>
    <row r="221" spans="5:5" ht="409.5">
      <c r="E221" s="15" t="s">
        <v>1342</v>
      </c>
    </row>
    <row r="222" spans="1:16" ht="12.75">
      <c r="A222" s="7">
        <v>65</v>
      </c>
      <c s="7" t="s">
        <v>46</v>
      </c>
      <c s="7" t="s">
        <v>949</v>
      </c>
      <c s="7" t="s">
        <v>58</v>
      </c>
      <c s="7" t="s">
        <v>1343</v>
      </c>
      <c s="7" t="s">
        <v>207</v>
      </c>
      <c s="10">
        <v>2</v>
      </c>
      <c s="14"/>
      <c s="13">
        <f>ROUND((H222*G222),2)</f>
      </c>
      <c r="O222">
        <f>rekapitulace!H8</f>
      </c>
      <c>
        <f>O222/100*I222</f>
      </c>
    </row>
    <row r="223" spans="5:5" ht="25.5">
      <c r="E223" s="15" t="s">
        <v>76</v>
      </c>
    </row>
    <row r="224" spans="5:5" ht="409.5">
      <c r="E224" s="15" t="s">
        <v>1342</v>
      </c>
    </row>
    <row r="225" spans="1:16" ht="12.75">
      <c r="A225" s="7">
        <v>66</v>
      </c>
      <c s="7" t="s">
        <v>46</v>
      </c>
      <c s="7" t="s">
        <v>1344</v>
      </c>
      <c s="7" t="s">
        <v>58</v>
      </c>
      <c s="7" t="s">
        <v>1345</v>
      </c>
      <c s="7" t="s">
        <v>207</v>
      </c>
      <c s="10">
        <v>6</v>
      </c>
      <c s="14"/>
      <c s="13">
        <f>ROUND((H225*G225),2)</f>
      </c>
      <c r="O225">
        <f>rekapitulace!H8</f>
      </c>
      <c>
        <f>O225/100*I225</f>
      </c>
    </row>
    <row r="226" spans="5:5" ht="25.5">
      <c r="E226" s="15" t="s">
        <v>1346</v>
      </c>
    </row>
    <row r="227" spans="5:5" ht="409.5">
      <c r="E227" s="15" t="s">
        <v>1342</v>
      </c>
    </row>
    <row r="228" spans="1:16" ht="12.75">
      <c r="A228" s="7">
        <v>67</v>
      </c>
      <c s="7" t="s">
        <v>46</v>
      </c>
      <c s="7" t="s">
        <v>956</v>
      </c>
      <c s="7" t="s">
        <v>58</v>
      </c>
      <c s="7" t="s">
        <v>1347</v>
      </c>
      <c s="7" t="s">
        <v>207</v>
      </c>
      <c s="10">
        <v>22.8</v>
      </c>
      <c s="14"/>
      <c s="13">
        <f>ROUND((H228*G228),2)</f>
      </c>
      <c r="O228">
        <f>rekapitulace!H8</f>
      </c>
      <c>
        <f>O228/100*I228</f>
      </c>
    </row>
    <row r="229" spans="5:5" ht="25.5">
      <c r="E229" s="15" t="s">
        <v>1348</v>
      </c>
    </row>
    <row r="230" spans="5:5" ht="409.5">
      <c r="E230" s="15" t="s">
        <v>1349</v>
      </c>
    </row>
    <row r="231" spans="1:16" ht="12.75">
      <c r="A231" s="7">
        <v>68</v>
      </c>
      <c s="7" t="s">
        <v>46</v>
      </c>
      <c s="7" t="s">
        <v>1350</v>
      </c>
      <c s="7" t="s">
        <v>86</v>
      </c>
      <c s="7" t="s">
        <v>1351</v>
      </c>
      <c s="7" t="s">
        <v>73</v>
      </c>
      <c s="10">
        <v>1</v>
      </c>
      <c s="14"/>
      <c s="13">
        <f>ROUND((H231*G231),2)</f>
      </c>
      <c r="O231">
        <f>rekapitulace!H8</f>
      </c>
      <c>
        <f>O231/100*I231</f>
      </c>
    </row>
    <row r="232" spans="5:5" ht="25.5">
      <c r="E232" s="15" t="s">
        <v>50</v>
      </c>
    </row>
    <row r="233" spans="5:5" ht="204">
      <c r="E233" s="15" t="s">
        <v>1352</v>
      </c>
    </row>
    <row r="234" spans="1:16" ht="12.75">
      <c r="A234" s="7">
        <v>69</v>
      </c>
      <c s="7" t="s">
        <v>46</v>
      </c>
      <c s="7" t="s">
        <v>1353</v>
      </c>
      <c s="7" t="s">
        <v>58</v>
      </c>
      <c s="7" t="s">
        <v>1354</v>
      </c>
      <c s="7" t="s">
        <v>73</v>
      </c>
      <c s="10">
        <v>1</v>
      </c>
      <c s="14"/>
      <c s="13">
        <f>ROUND((H234*G234),2)</f>
      </c>
      <c r="O234">
        <f>rekapitulace!H8</f>
      </c>
      <c>
        <f>O234/100*I234</f>
      </c>
    </row>
    <row r="235" spans="5:5" ht="25.5">
      <c r="E235" s="15" t="s">
        <v>50</v>
      </c>
    </row>
    <row r="236" spans="5:5" ht="409.5">
      <c r="E236" s="15" t="s">
        <v>1355</v>
      </c>
    </row>
    <row r="237" spans="1:16" ht="12.75">
      <c r="A237" s="7">
        <v>70</v>
      </c>
      <c s="7" t="s">
        <v>46</v>
      </c>
      <c s="7" t="s">
        <v>598</v>
      </c>
      <c s="7" t="s">
        <v>58</v>
      </c>
      <c s="7" t="s">
        <v>1356</v>
      </c>
      <c s="7" t="s">
        <v>73</v>
      </c>
      <c s="10">
        <v>1</v>
      </c>
      <c s="14"/>
      <c s="13">
        <f>ROUND((H237*G237),2)</f>
      </c>
      <c r="O237">
        <f>rekapitulace!H8</f>
      </c>
      <c>
        <f>O237/100*I237</f>
      </c>
    </row>
    <row r="238" spans="5:5" ht="25.5">
      <c r="E238" s="15" t="s">
        <v>50</v>
      </c>
    </row>
    <row r="239" spans="5:5" ht="409.5">
      <c r="E239" s="15" t="s">
        <v>1357</v>
      </c>
    </row>
    <row r="240" spans="1:16" ht="12.75">
      <c r="A240" s="7">
        <v>71</v>
      </c>
      <c s="7" t="s">
        <v>46</v>
      </c>
      <c s="7" t="s">
        <v>602</v>
      </c>
      <c s="7" t="s">
        <v>58</v>
      </c>
      <c s="7" t="s">
        <v>603</v>
      </c>
      <c s="7" t="s">
        <v>73</v>
      </c>
      <c s="10">
        <v>2</v>
      </c>
      <c s="14"/>
      <c s="13">
        <f>ROUND((H240*G240),2)</f>
      </c>
      <c r="O240">
        <f>rekapitulace!H8</f>
      </c>
      <c>
        <f>O240/100*I240</f>
      </c>
    </row>
    <row r="241" spans="5:5" ht="25.5">
      <c r="E241" s="15" t="s">
        <v>76</v>
      </c>
    </row>
    <row r="242" spans="5:5" ht="409.5">
      <c r="E242" s="15" t="s">
        <v>1358</v>
      </c>
    </row>
    <row r="243" spans="1:16" ht="12.75">
      <c r="A243" s="7">
        <v>72</v>
      </c>
      <c s="7" t="s">
        <v>46</v>
      </c>
      <c s="7" t="s">
        <v>626</v>
      </c>
      <c s="7" t="s">
        <v>58</v>
      </c>
      <c s="7" t="s">
        <v>1359</v>
      </c>
      <c s="7" t="s">
        <v>130</v>
      </c>
      <c s="10">
        <v>3.596</v>
      </c>
      <c s="14"/>
      <c s="13">
        <f>ROUND((H243*G243),2)</f>
      </c>
      <c r="O243">
        <f>rekapitulace!H8</f>
      </c>
      <c>
        <f>O243/100*I243</f>
      </c>
    </row>
    <row r="244" spans="5:5" ht="242.25">
      <c r="E244" s="15" t="s">
        <v>1360</v>
      </c>
    </row>
    <row r="245" spans="5:5" ht="409.5">
      <c r="E245" s="15" t="s">
        <v>191</v>
      </c>
    </row>
    <row r="246" spans="1:16" ht="12.75" customHeight="1">
      <c r="A246" s="16"/>
      <c s="16"/>
      <c s="16" t="s">
        <v>42</v>
      </c>
      <c s="16"/>
      <c s="16" t="s">
        <v>200</v>
      </c>
      <c s="16"/>
      <c s="16"/>
      <c s="16"/>
      <c s="16">
        <f>SUM(I219:I245)</f>
      </c>
      <c r="P246">
        <f>ROUND(SUM(P219:P245),2)</f>
      </c>
    </row>
    <row r="248" spans="1:9" ht="12.75" customHeight="1">
      <c r="A248" s="9"/>
      <c s="9"/>
      <c s="9" t="s">
        <v>43</v>
      </c>
      <c s="9"/>
      <c s="9" t="s">
        <v>204</v>
      </c>
      <c s="9"/>
      <c s="11"/>
      <c s="9"/>
      <c s="11"/>
    </row>
    <row r="249" spans="1:16" ht="12.75">
      <c r="A249" s="7">
        <v>73</v>
      </c>
      <c s="7" t="s">
        <v>46</v>
      </c>
      <c s="7" t="s">
        <v>1361</v>
      </c>
      <c s="7" t="s">
        <v>58</v>
      </c>
      <c s="7" t="s">
        <v>1362</v>
      </c>
      <c s="7" t="s">
        <v>207</v>
      </c>
      <c s="10">
        <v>50</v>
      </c>
      <c s="14"/>
      <c s="13">
        <f>ROUND((H249*G249),2)</f>
      </c>
      <c r="O249">
        <f>rekapitulace!H8</f>
      </c>
      <c>
        <f>O249/100*I249</f>
      </c>
    </row>
    <row r="250" spans="5:5" ht="25.5">
      <c r="E250" s="15" t="s">
        <v>1363</v>
      </c>
    </row>
    <row r="251" spans="5:5" ht="140.25">
      <c r="E251" s="15" t="s">
        <v>1364</v>
      </c>
    </row>
    <row r="252" spans="1:16" ht="12.75">
      <c r="A252" s="7">
        <v>74</v>
      </c>
      <c s="7" t="s">
        <v>46</v>
      </c>
      <c s="7" t="s">
        <v>646</v>
      </c>
      <c s="7" t="s">
        <v>58</v>
      </c>
      <c s="7" t="s">
        <v>1365</v>
      </c>
      <c s="7" t="s">
        <v>73</v>
      </c>
      <c s="10">
        <v>35</v>
      </c>
      <c s="14"/>
      <c s="13">
        <f>ROUND((H252*G252),2)</f>
      </c>
      <c r="O252">
        <f>rekapitulace!H8</f>
      </c>
      <c>
        <f>O252/100*I252</f>
      </c>
    </row>
    <row r="253" spans="5:5" ht="191.25">
      <c r="E253" s="15" t="s">
        <v>1366</v>
      </c>
    </row>
    <row r="254" spans="5:5" ht="255">
      <c r="E254" s="15" t="s">
        <v>649</v>
      </c>
    </row>
    <row r="255" spans="1:16" ht="12.75">
      <c r="A255" s="7">
        <v>75</v>
      </c>
      <c s="7" t="s">
        <v>46</v>
      </c>
      <c s="7" t="s">
        <v>1367</v>
      </c>
      <c s="7" t="s">
        <v>58</v>
      </c>
      <c s="7" t="s">
        <v>1368</v>
      </c>
      <c s="7" t="s">
        <v>73</v>
      </c>
      <c s="10">
        <v>35</v>
      </c>
      <c s="14"/>
      <c s="13">
        <f>ROUND((H255*G255),2)</f>
      </c>
      <c r="O255">
        <f>rekapitulace!H8</f>
      </c>
      <c>
        <f>O255/100*I255</f>
      </c>
    </row>
    <row r="256" spans="5:5" ht="191.25">
      <c r="E256" s="15" t="s">
        <v>1366</v>
      </c>
    </row>
    <row r="257" spans="5:5" ht="140.25">
      <c r="E257" s="15" t="s">
        <v>1369</v>
      </c>
    </row>
    <row r="258" spans="1:16" ht="12.75">
      <c r="A258" s="7">
        <v>76</v>
      </c>
      <c s="7" t="s">
        <v>46</v>
      </c>
      <c s="7" t="s">
        <v>1370</v>
      </c>
      <c s="7" t="s">
        <v>58</v>
      </c>
      <c s="7" t="s">
        <v>1371</v>
      </c>
      <c s="7" t="s">
        <v>73</v>
      </c>
      <c s="10">
        <v>24</v>
      </c>
      <c s="14"/>
      <c s="13">
        <f>ROUND((H258*G258),2)</f>
      </c>
      <c r="O258">
        <f>rekapitulace!H8</f>
      </c>
      <c>
        <f>O258/100*I258</f>
      </c>
    </row>
    <row r="259" spans="5:5" ht="153">
      <c r="E259" s="15" t="s">
        <v>1372</v>
      </c>
    </row>
    <row r="260" spans="5:5" ht="255">
      <c r="E260" s="15" t="s">
        <v>1373</v>
      </c>
    </row>
    <row r="261" spans="1:16" ht="12.75">
      <c r="A261" s="7">
        <v>77</v>
      </c>
      <c s="7" t="s">
        <v>46</v>
      </c>
      <c s="7" t="s">
        <v>1374</v>
      </c>
      <c s="7" t="s">
        <v>58</v>
      </c>
      <c s="7" t="s">
        <v>1375</v>
      </c>
      <c s="7" t="s">
        <v>73</v>
      </c>
      <c s="10">
        <v>7</v>
      </c>
      <c s="14"/>
      <c s="13">
        <f>ROUND((H261*G261),2)</f>
      </c>
      <c r="O261">
        <f>rekapitulace!H8</f>
      </c>
      <c>
        <f>O261/100*I261</f>
      </c>
    </row>
    <row r="262" spans="5:5" ht="280.5">
      <c r="E262" s="15" t="s">
        <v>1376</v>
      </c>
    </row>
    <row r="263" spans="5:5" ht="280.5">
      <c r="E263" s="15" t="s">
        <v>1377</v>
      </c>
    </row>
    <row r="264" spans="1:16" ht="12.75">
      <c r="A264" s="7">
        <v>78</v>
      </c>
      <c s="7" t="s">
        <v>46</v>
      </c>
      <c s="7" t="s">
        <v>660</v>
      </c>
      <c s="7" t="s">
        <v>58</v>
      </c>
      <c s="7" t="s">
        <v>1378</v>
      </c>
      <c s="7" t="s">
        <v>73</v>
      </c>
      <c s="10">
        <v>15</v>
      </c>
      <c s="14"/>
      <c s="13">
        <f>ROUND((H264*G264),2)</f>
      </c>
      <c r="O264">
        <f>rekapitulace!H8</f>
      </c>
      <c>
        <f>O264/100*I264</f>
      </c>
    </row>
    <row r="265" spans="5:5" ht="369.75">
      <c r="E265" s="15" t="s">
        <v>1379</v>
      </c>
    </row>
    <row r="266" spans="5:5" ht="178.5">
      <c r="E266" s="15" t="s">
        <v>1193</v>
      </c>
    </row>
    <row r="267" spans="1:16" ht="12.75">
      <c r="A267" s="7">
        <v>79</v>
      </c>
      <c s="7" t="s">
        <v>46</v>
      </c>
      <c s="7" t="s">
        <v>1380</v>
      </c>
      <c s="7" t="s">
        <v>58</v>
      </c>
      <c s="7" t="s">
        <v>1381</v>
      </c>
      <c s="7" t="s">
        <v>73</v>
      </c>
      <c s="10">
        <v>1</v>
      </c>
      <c s="14"/>
      <c s="13">
        <f>ROUND((H267*G267),2)</f>
      </c>
      <c r="O267">
        <f>rekapitulace!H8</f>
      </c>
      <c>
        <f>O267/100*I267</f>
      </c>
    </row>
    <row r="268" spans="5:5" ht="25.5">
      <c r="E268" s="15" t="s">
        <v>50</v>
      </c>
    </row>
    <row r="269" spans="5:5" ht="280.5">
      <c r="E269" s="15" t="s">
        <v>1377</v>
      </c>
    </row>
    <row r="270" spans="1:16" ht="12.75">
      <c r="A270" s="7">
        <v>80</v>
      </c>
      <c s="7" t="s">
        <v>46</v>
      </c>
      <c s="7" t="s">
        <v>1382</v>
      </c>
      <c s="7" t="s">
        <v>58</v>
      </c>
      <c s="7" t="s">
        <v>1383</v>
      </c>
      <c s="7" t="s">
        <v>73</v>
      </c>
      <c s="10">
        <v>1</v>
      </c>
      <c s="14"/>
      <c s="13">
        <f>ROUND((H270*G270),2)</f>
      </c>
      <c r="O270">
        <f>rekapitulace!H8</f>
      </c>
      <c>
        <f>O270/100*I270</f>
      </c>
    </row>
    <row r="271" spans="5:5" ht="25.5">
      <c r="E271" s="15" t="s">
        <v>50</v>
      </c>
    </row>
    <row r="272" spans="5:5" ht="178.5">
      <c r="E272" s="15" t="s">
        <v>1193</v>
      </c>
    </row>
    <row r="273" spans="1:16" ht="12.75">
      <c r="A273" s="7">
        <v>81</v>
      </c>
      <c s="7" t="s">
        <v>46</v>
      </c>
      <c s="7" t="s">
        <v>1384</v>
      </c>
      <c s="7" t="s">
        <v>58</v>
      </c>
      <c s="7" t="s">
        <v>1385</v>
      </c>
      <c s="7" t="s">
        <v>73</v>
      </c>
      <c s="10">
        <v>1</v>
      </c>
      <c s="14"/>
      <c s="13">
        <f>ROUND((H273*G273),2)</f>
      </c>
      <c r="O273">
        <f>rekapitulace!H8</f>
      </c>
      <c>
        <f>O273/100*I273</f>
      </c>
    </row>
    <row r="274" spans="5:5" ht="25.5">
      <c r="E274" s="15" t="s">
        <v>50</v>
      </c>
    </row>
    <row r="275" spans="5:5" ht="178.5">
      <c r="E275" s="15" t="s">
        <v>1193</v>
      </c>
    </row>
    <row r="276" spans="1:16" ht="12.75">
      <c r="A276" s="7">
        <v>82</v>
      </c>
      <c s="7" t="s">
        <v>46</v>
      </c>
      <c s="7" t="s">
        <v>1386</v>
      </c>
      <c s="7" t="s">
        <v>58</v>
      </c>
      <c s="7" t="s">
        <v>1387</v>
      </c>
      <c s="7" t="s">
        <v>117</v>
      </c>
      <c s="10">
        <v>8.75</v>
      </c>
      <c s="14"/>
      <c s="13">
        <f>ROUND((H276*G276),2)</f>
      </c>
      <c r="O276">
        <f>rekapitulace!H8</f>
      </c>
      <c>
        <f>O276/100*I276</f>
      </c>
    </row>
    <row r="277" spans="5:5" ht="25.5">
      <c r="E277" s="15" t="s">
        <v>1388</v>
      </c>
    </row>
    <row r="278" spans="5:5" ht="242.25">
      <c r="E278" s="15" t="s">
        <v>1389</v>
      </c>
    </row>
    <row r="279" spans="1:16" ht="12.75">
      <c r="A279" s="7">
        <v>83</v>
      </c>
      <c s="7" t="s">
        <v>46</v>
      </c>
      <c s="7" t="s">
        <v>1390</v>
      </c>
      <c s="7" t="s">
        <v>58</v>
      </c>
      <c s="7" t="s">
        <v>1391</v>
      </c>
      <c s="7" t="s">
        <v>117</v>
      </c>
      <c s="10">
        <v>8.75</v>
      </c>
      <c s="14"/>
      <c s="13">
        <f>ROUND((H279*G279),2)</f>
      </c>
      <c r="O279">
        <f>rekapitulace!H8</f>
      </c>
      <c>
        <f>O279/100*I279</f>
      </c>
    </row>
    <row r="280" spans="5:5" ht="25.5">
      <c r="E280" s="15" t="s">
        <v>1388</v>
      </c>
    </row>
    <row r="281" spans="5:5" ht="178.5">
      <c r="E281" s="15" t="s">
        <v>1193</v>
      </c>
    </row>
    <row r="282" spans="1:16" ht="12.75">
      <c r="A282" s="7">
        <v>84</v>
      </c>
      <c s="7" t="s">
        <v>46</v>
      </c>
      <c s="7" t="s">
        <v>1392</v>
      </c>
      <c s="7" t="s">
        <v>58</v>
      </c>
      <c s="7" t="s">
        <v>1393</v>
      </c>
      <c s="7" t="s">
        <v>73</v>
      </c>
      <c s="10">
        <v>6</v>
      </c>
      <c s="14"/>
      <c s="13">
        <f>ROUND((H282*G282),2)</f>
      </c>
      <c r="O282">
        <f>rekapitulace!H8</f>
      </c>
      <c>
        <f>O282/100*I282</f>
      </c>
    </row>
    <row r="283" spans="5:5" ht="293.25">
      <c r="E283" s="15" t="s">
        <v>1394</v>
      </c>
    </row>
    <row r="284" spans="5:5" ht="331.5">
      <c r="E284" s="15" t="s">
        <v>1395</v>
      </c>
    </row>
    <row r="285" spans="1:16" ht="12.75">
      <c r="A285" s="7">
        <v>85</v>
      </c>
      <c s="7" t="s">
        <v>46</v>
      </c>
      <c s="7" t="s">
        <v>664</v>
      </c>
      <c s="7" t="s">
        <v>58</v>
      </c>
      <c s="7" t="s">
        <v>1194</v>
      </c>
      <c s="7" t="s">
        <v>73</v>
      </c>
      <c s="10">
        <v>9</v>
      </c>
      <c s="14"/>
      <c s="13">
        <f>ROUND((H285*G285),2)</f>
      </c>
      <c r="O285">
        <f>rekapitulace!H8</f>
      </c>
      <c>
        <f>O285/100*I285</f>
      </c>
    </row>
    <row r="286" spans="5:5" ht="293.25">
      <c r="E286" s="15" t="s">
        <v>1396</v>
      </c>
    </row>
    <row r="287" spans="5:5" ht="178.5">
      <c r="E287" s="15" t="s">
        <v>1193</v>
      </c>
    </row>
    <row r="288" spans="1:16" ht="12.75">
      <c r="A288" s="7">
        <v>86</v>
      </c>
      <c s="7" t="s">
        <v>46</v>
      </c>
      <c s="7" t="s">
        <v>1397</v>
      </c>
      <c s="7" t="s">
        <v>58</v>
      </c>
      <c s="7" t="s">
        <v>1398</v>
      </c>
      <c s="7" t="s">
        <v>73</v>
      </c>
      <c s="10">
        <v>2</v>
      </c>
      <c s="14"/>
      <c s="13">
        <f>ROUND((H288*G288),2)</f>
      </c>
      <c r="O288">
        <f>rekapitulace!H8</f>
      </c>
      <c>
        <f>O288/100*I288</f>
      </c>
    </row>
    <row r="289" spans="5:5" ht="25.5">
      <c r="E289" s="15" t="s">
        <v>76</v>
      </c>
    </row>
    <row r="290" spans="5:5" ht="331.5">
      <c r="E290" s="15" t="s">
        <v>1395</v>
      </c>
    </row>
    <row r="291" spans="1:16" ht="12.75">
      <c r="A291" s="7">
        <v>87</v>
      </c>
      <c s="7" t="s">
        <v>46</v>
      </c>
      <c s="7" t="s">
        <v>1399</v>
      </c>
      <c s="7" t="s">
        <v>58</v>
      </c>
      <c s="7" t="s">
        <v>1400</v>
      </c>
      <c s="7" t="s">
        <v>73</v>
      </c>
      <c s="10">
        <v>3</v>
      </c>
      <c s="14"/>
      <c s="13">
        <f>ROUND((H291*G291),2)</f>
      </c>
      <c r="O291">
        <f>rekapitulace!H8</f>
      </c>
      <c>
        <f>O291/100*I291</f>
      </c>
    </row>
    <row r="292" spans="5:5" ht="114.75">
      <c r="E292" s="15" t="s">
        <v>1401</v>
      </c>
    </row>
    <row r="293" spans="5:5" ht="178.5">
      <c r="E293" s="15" t="s">
        <v>1193</v>
      </c>
    </row>
    <row r="294" spans="1:16" ht="12.75">
      <c r="A294" s="7">
        <v>88</v>
      </c>
      <c s="7" t="s">
        <v>46</v>
      </c>
      <c s="7" t="s">
        <v>675</v>
      </c>
      <c s="7" t="s">
        <v>58</v>
      </c>
      <c s="7" t="s">
        <v>678</v>
      </c>
      <c s="7" t="s">
        <v>207</v>
      </c>
      <c s="10">
        <v>88</v>
      </c>
      <c s="14"/>
      <c s="13">
        <f>ROUND((H294*G294),2)</f>
      </c>
      <c r="O294">
        <f>rekapitulace!H8</f>
      </c>
      <c>
        <f>O294/100*I294</f>
      </c>
    </row>
    <row r="295" spans="5:5" ht="140.25">
      <c r="E295" s="15" t="s">
        <v>1402</v>
      </c>
    </row>
    <row r="296" spans="5:5" ht="255">
      <c r="E296" s="15" t="s">
        <v>1197</v>
      </c>
    </row>
    <row r="297" spans="1:16" ht="12.75">
      <c r="A297" s="7">
        <v>89</v>
      </c>
      <c s="7" t="s">
        <v>46</v>
      </c>
      <c s="7" t="s">
        <v>694</v>
      </c>
      <c s="7" t="s">
        <v>58</v>
      </c>
      <c s="7" t="s">
        <v>695</v>
      </c>
      <c s="7" t="s">
        <v>207</v>
      </c>
      <c s="10">
        <v>92</v>
      </c>
      <c s="14"/>
      <c s="13">
        <f>ROUND((H297*G297),2)</f>
      </c>
      <c r="O297">
        <f>rekapitulace!H8</f>
      </c>
      <c>
        <f>O297/100*I297</f>
      </c>
    </row>
    <row r="298" spans="5:5" ht="140.25">
      <c r="E298" s="15" t="s">
        <v>1258</v>
      </c>
    </row>
    <row r="299" spans="5:5" ht="242.25">
      <c r="E299" s="15" t="s">
        <v>697</v>
      </c>
    </row>
    <row r="300" spans="1:16" ht="12.75">
      <c r="A300" s="7">
        <v>90</v>
      </c>
      <c s="7" t="s">
        <v>46</v>
      </c>
      <c s="7" t="s">
        <v>698</v>
      </c>
      <c s="7" t="s">
        <v>58</v>
      </c>
      <c s="7" t="s">
        <v>699</v>
      </c>
      <c s="7" t="s">
        <v>207</v>
      </c>
      <c s="10">
        <v>92</v>
      </c>
      <c s="14"/>
      <c s="13">
        <f>ROUND((H300*G300),2)</f>
      </c>
      <c r="O300">
        <f>rekapitulace!H8</f>
      </c>
      <c>
        <f>O300/100*I300</f>
      </c>
    </row>
    <row r="301" spans="5:5" ht="140.25">
      <c r="E301" s="15" t="s">
        <v>1258</v>
      </c>
    </row>
    <row r="302" spans="5:5" ht="204">
      <c r="E302" s="15" t="s">
        <v>700</v>
      </c>
    </row>
    <row r="303" spans="1:16" ht="12.75">
      <c r="A303" s="7">
        <v>91</v>
      </c>
      <c s="7" t="s">
        <v>46</v>
      </c>
      <c s="7" t="s">
        <v>711</v>
      </c>
      <c s="7" t="s">
        <v>25</v>
      </c>
      <c s="7" t="s">
        <v>1403</v>
      </c>
      <c s="7" t="s">
        <v>130</v>
      </c>
      <c s="10">
        <v>2.25</v>
      </c>
      <c s="14"/>
      <c s="13">
        <f>ROUND((H303*G303),2)</f>
      </c>
      <c r="O303">
        <f>rekapitulace!H8</f>
      </c>
      <c>
        <f>O303/100*I303</f>
      </c>
    </row>
    <row r="304" spans="5:5" ht="89.25">
      <c r="E304" s="15" t="s">
        <v>1404</v>
      </c>
    </row>
    <row r="305" spans="5:5" ht="409.5">
      <c r="E305" s="15" t="s">
        <v>714</v>
      </c>
    </row>
    <row r="306" spans="1:16" ht="12.75">
      <c r="A306" s="7">
        <v>92</v>
      </c>
      <c s="7" t="s">
        <v>46</v>
      </c>
      <c s="7" t="s">
        <v>711</v>
      </c>
      <c s="7" t="s">
        <v>36</v>
      </c>
      <c s="7" t="s">
        <v>1405</v>
      </c>
      <c s="7" t="s">
        <v>130</v>
      </c>
      <c s="10">
        <v>3.2</v>
      </c>
      <c s="14"/>
      <c s="13">
        <f>ROUND((H306*G306),2)</f>
      </c>
      <c r="O306">
        <f>rekapitulace!H8</f>
      </c>
      <c>
        <f>O306/100*I306</f>
      </c>
    </row>
    <row r="307" spans="5:5" ht="38.25">
      <c r="E307" s="15" t="s">
        <v>1406</v>
      </c>
    </row>
    <row r="308" spans="5:5" ht="409.5">
      <c r="E308" s="15" t="s">
        <v>714</v>
      </c>
    </row>
    <row r="309" spans="1:16" ht="12.75">
      <c r="A309" s="7">
        <v>93</v>
      </c>
      <c s="7" t="s">
        <v>46</v>
      </c>
      <c s="7" t="s">
        <v>711</v>
      </c>
      <c s="7" t="s">
        <v>37</v>
      </c>
      <c s="7" t="s">
        <v>712</v>
      </c>
      <c s="7" t="s">
        <v>130</v>
      </c>
      <c s="10">
        <v>3.336</v>
      </c>
      <c s="14"/>
      <c s="13">
        <f>ROUND((H309*G309),2)</f>
      </c>
      <c r="O309">
        <f>rekapitulace!H8</f>
      </c>
      <c>
        <f>O309/100*I309</f>
      </c>
    </row>
    <row r="310" spans="5:5" ht="409.5">
      <c r="E310" s="15" t="s">
        <v>1407</v>
      </c>
    </row>
    <row r="311" spans="5:5" ht="409.5">
      <c r="E311" s="15" t="s">
        <v>714</v>
      </c>
    </row>
    <row r="312" spans="1:16" ht="12.75">
      <c r="A312" s="7">
        <v>94</v>
      </c>
      <c s="7" t="s">
        <v>46</v>
      </c>
      <c s="7" t="s">
        <v>1034</v>
      </c>
      <c s="7" t="s">
        <v>58</v>
      </c>
      <c s="7" t="s">
        <v>1408</v>
      </c>
      <c s="7" t="s">
        <v>130</v>
      </c>
      <c s="10">
        <v>8.108</v>
      </c>
      <c s="14"/>
      <c s="13">
        <f>ROUND((H312*G312),2)</f>
      </c>
      <c r="O312">
        <f>rekapitulace!H8</f>
      </c>
      <c>
        <f>O312/100*I312</f>
      </c>
    </row>
    <row r="313" spans="5:5" ht="204">
      <c r="E313" s="15" t="s">
        <v>1409</v>
      </c>
    </row>
    <row r="314" spans="5:5" ht="409.5">
      <c r="E314" s="15" t="s">
        <v>714</v>
      </c>
    </row>
    <row r="315" spans="1:16" ht="12.75">
      <c r="A315" s="7">
        <v>95</v>
      </c>
      <c s="7" t="s">
        <v>46</v>
      </c>
      <c s="7" t="s">
        <v>1037</v>
      </c>
      <c s="7" t="s">
        <v>58</v>
      </c>
      <c s="7" t="s">
        <v>1410</v>
      </c>
      <c s="7" t="s">
        <v>207</v>
      </c>
      <c s="10">
        <v>12.3</v>
      </c>
      <c s="14"/>
      <c s="13">
        <f>ROUND((H315*G315),2)</f>
      </c>
      <c r="O315">
        <f>rekapitulace!H8</f>
      </c>
      <c>
        <f>O315/100*I315</f>
      </c>
    </row>
    <row r="316" spans="5:5" ht="51">
      <c r="E316" s="15" t="s">
        <v>1411</v>
      </c>
    </row>
    <row r="317" spans="5:5" ht="409.5">
      <c r="E317" s="15" t="s">
        <v>1040</v>
      </c>
    </row>
    <row r="318" spans="1:16" ht="12.75">
      <c r="A318" s="7">
        <v>96</v>
      </c>
      <c s="7" t="s">
        <v>46</v>
      </c>
      <c s="7" t="s">
        <v>1049</v>
      </c>
      <c s="7" t="s">
        <v>58</v>
      </c>
      <c s="7" t="s">
        <v>1412</v>
      </c>
      <c s="7" t="s">
        <v>207</v>
      </c>
      <c s="10">
        <v>5</v>
      </c>
      <c s="14"/>
      <c s="13">
        <f>ROUND((H318*G318),2)</f>
      </c>
      <c r="O318">
        <f>rekapitulace!H8</f>
      </c>
      <c>
        <f>O318/100*I318</f>
      </c>
    </row>
    <row r="319" spans="5:5" ht="140.25">
      <c r="E319" s="15" t="s">
        <v>1413</v>
      </c>
    </row>
    <row r="320" spans="5:5" ht="409.5">
      <c r="E320" s="15" t="s">
        <v>217</v>
      </c>
    </row>
    <row r="321" spans="1:16" ht="12.75">
      <c r="A321" s="7">
        <v>97</v>
      </c>
      <c s="7" t="s">
        <v>46</v>
      </c>
      <c s="7" t="s">
        <v>214</v>
      </c>
      <c s="7" t="s">
        <v>58</v>
      </c>
      <c s="7" t="s">
        <v>1414</v>
      </c>
      <c s="7" t="s">
        <v>207</v>
      </c>
      <c s="10">
        <v>12</v>
      </c>
      <c s="14"/>
      <c s="13">
        <f>ROUND((H321*G321),2)</f>
      </c>
      <c r="O321">
        <f>rekapitulace!H8</f>
      </c>
      <c>
        <f>O321/100*I321</f>
      </c>
    </row>
    <row r="322" spans="5:5" ht="89.25">
      <c r="E322" s="15" t="s">
        <v>1415</v>
      </c>
    </row>
    <row r="323" spans="5:5" ht="409.5">
      <c r="E323" s="15" t="s">
        <v>217</v>
      </c>
    </row>
    <row r="324" spans="1:16" ht="12.75" customHeight="1">
      <c r="A324" s="16"/>
      <c s="16"/>
      <c s="16" t="s">
        <v>43</v>
      </c>
      <c s="16"/>
      <c s="16" t="s">
        <v>204</v>
      </c>
      <c s="16"/>
      <c s="16"/>
      <c s="16"/>
      <c s="16">
        <f>SUM(I249:I323)</f>
      </c>
      <c r="P324">
        <f>ROUND(SUM(P249:P323),2)</f>
      </c>
    </row>
    <row r="326" spans="1:16" ht="12.75" customHeight="1">
      <c r="A326" s="16"/>
      <c s="16"/>
      <c s="16"/>
      <c s="16"/>
      <c s="16" t="s">
        <v>105</v>
      </c>
      <c s="16"/>
      <c s="16"/>
      <c s="16"/>
      <c s="16">
        <f>+I33+I135+I144+I156+I210+I216+I246+I324</f>
      </c>
      <c r="P326">
        <f>+P33+P135+P144+P156+P210+P216+P246+P324</f>
      </c>
    </row>
    <row r="328" spans="1:9" ht="12.75" customHeight="1">
      <c r="A328" s="9" t="s">
        <v>106</v>
      </c>
      <c s="9"/>
      <c s="9"/>
      <c s="9"/>
      <c s="9"/>
      <c s="9"/>
      <c s="9"/>
      <c s="9"/>
      <c s="9"/>
    </row>
    <row r="329" spans="1:9" ht="12.75" customHeight="1">
      <c r="A329" s="9"/>
      <c s="9"/>
      <c s="9"/>
      <c s="9"/>
      <c s="9" t="s">
        <v>107</v>
      </c>
      <c s="9"/>
      <c s="9"/>
      <c s="9"/>
      <c s="9"/>
    </row>
    <row r="330" spans="1:16" ht="12.75" customHeight="1">
      <c r="A330" s="16"/>
      <c s="16"/>
      <c s="16"/>
      <c s="16"/>
      <c s="16" t="s">
        <v>108</v>
      </c>
      <c s="16"/>
      <c s="16"/>
      <c s="16"/>
      <c s="16">
        <v>0</v>
      </c>
      <c r="P330">
        <v>0</v>
      </c>
    </row>
    <row r="331" spans="1:9" ht="12.75" customHeight="1">
      <c r="A331" s="16"/>
      <c s="16"/>
      <c s="16"/>
      <c s="16"/>
      <c s="16" t="s">
        <v>109</v>
      </c>
      <c s="16"/>
      <c s="16"/>
      <c s="16"/>
      <c s="16"/>
    </row>
    <row r="332" spans="1:16" ht="12.75" customHeight="1">
      <c r="A332" s="16"/>
      <c s="16"/>
      <c s="16"/>
      <c s="16"/>
      <c s="16" t="s">
        <v>110</v>
      </c>
      <c s="16"/>
      <c s="16"/>
      <c s="16"/>
      <c s="16">
        <v>0</v>
      </c>
      <c r="P332">
        <v>0</v>
      </c>
    </row>
    <row r="333" spans="1:16" ht="12.75" customHeight="1">
      <c r="A333" s="16"/>
      <c s="16"/>
      <c s="16"/>
      <c s="16"/>
      <c s="16" t="s">
        <v>111</v>
      </c>
      <c s="16"/>
      <c s="16"/>
      <c s="16"/>
      <c s="16">
        <f>I330+I332</f>
      </c>
      <c r="P333">
        <f>P330+P332</f>
      </c>
    </row>
    <row r="335" spans="1:16" ht="12.75" customHeight="1">
      <c r="A335" s="16"/>
      <c s="16"/>
      <c s="16"/>
      <c s="16"/>
      <c s="16" t="s">
        <v>111</v>
      </c>
      <c s="16"/>
      <c s="16"/>
      <c s="16"/>
      <c s="16">
        <f>I326+I333</f>
      </c>
      <c r="P335">
        <f>P326+P333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5.xml><?xml version="1.0" encoding="utf-8"?>
<worksheet xmlns="http://schemas.openxmlformats.org/spreadsheetml/2006/main" xmlns:r="http://schemas.openxmlformats.org/officeDocument/2006/relationships">
  <sheetPr>
    <pageSetUpPr fitToPage="1"/>
  </sheetPr>
  <dimension ref="A1:P17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1416</v>
      </c>
      <c s="5"/>
      <c s="5" t="s">
        <v>1417</v>
      </c>
    </row>
    <row r="6" spans="1:5" ht="12.75" customHeight="1">
      <c r="A6" t="s">
        <v>17</v>
      </c>
      <c r="C6" s="5" t="s">
        <v>1416</v>
      </c>
      <c s="5"/>
      <c s="5" t="s">
        <v>1417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16.356</v>
      </c>
      <c s="14"/>
      <c s="13">
        <f>ROUND((H12*G12),2)</f>
      </c>
      <c r="O12">
        <f>rekapitulace!H8</f>
      </c>
      <c>
        <f>O12/100*I12</f>
      </c>
    </row>
    <row r="13" spans="5:5" ht="38.25">
      <c r="E13" s="15" t="s">
        <v>1418</v>
      </c>
    </row>
    <row r="14" spans="5:5" ht="153">
      <c r="E14" s="15" t="s">
        <v>169</v>
      </c>
    </row>
    <row r="15" spans="1:16" ht="12.75">
      <c r="A15" s="7">
        <v>2</v>
      </c>
      <c s="7" t="s">
        <v>46</v>
      </c>
      <c s="7" t="s">
        <v>165</v>
      </c>
      <c s="7" t="s">
        <v>37</v>
      </c>
      <c s="7" t="s">
        <v>721</v>
      </c>
      <c s="7" t="s">
        <v>167</v>
      </c>
      <c s="10">
        <v>67.85</v>
      </c>
      <c s="14"/>
      <c s="13">
        <f>ROUND((H15*G15),2)</f>
      </c>
      <c r="O15">
        <f>rekapitulace!H8</f>
      </c>
      <c>
        <f>O15/100*I15</f>
      </c>
    </row>
    <row r="16" spans="5:5" ht="165.75">
      <c r="E16" s="15" t="s">
        <v>1419</v>
      </c>
    </row>
    <row r="17" spans="5:5" ht="153">
      <c r="E17" s="15" t="s">
        <v>169</v>
      </c>
    </row>
    <row r="18" spans="1:16" ht="12.75">
      <c r="A18" s="7">
        <v>3</v>
      </c>
      <c s="7" t="s">
        <v>46</v>
      </c>
      <c s="7" t="s">
        <v>165</v>
      </c>
      <c s="7" t="s">
        <v>38</v>
      </c>
      <c s="7" t="s">
        <v>1420</v>
      </c>
      <c s="7" t="s">
        <v>167</v>
      </c>
      <c s="10">
        <v>7.296</v>
      </c>
      <c s="14"/>
      <c s="13">
        <f>ROUND((H18*G18),2)</f>
      </c>
      <c r="O18">
        <f>rekapitulace!H8</f>
      </c>
      <c>
        <f>O18/100*I18</f>
      </c>
    </row>
    <row r="19" spans="5:5" ht="76.5">
      <c r="E19" s="15" t="s">
        <v>1421</v>
      </c>
    </row>
    <row r="20" spans="5:5" ht="153">
      <c r="E20" s="15" t="s">
        <v>169</v>
      </c>
    </row>
    <row r="21" spans="1:16" ht="12.75">
      <c r="A21" s="7">
        <v>4</v>
      </c>
      <c s="7" t="s">
        <v>46</v>
      </c>
      <c s="7" t="s">
        <v>165</v>
      </c>
      <c s="7" t="s">
        <v>39</v>
      </c>
      <c s="7" t="s">
        <v>1231</v>
      </c>
      <c s="7" t="s">
        <v>167</v>
      </c>
      <c s="10">
        <v>106.1</v>
      </c>
      <c s="14"/>
      <c s="13">
        <f>ROUND((H21*G21),2)</f>
      </c>
      <c r="O21">
        <f>rekapitulace!H8</f>
      </c>
      <c>
        <f>O21/100*I21</f>
      </c>
    </row>
    <row r="22" spans="5:5" ht="165.75">
      <c r="E22" s="15" t="s">
        <v>1422</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1238</v>
      </c>
      <c s="7" t="s">
        <v>58</v>
      </c>
      <c s="7" t="s">
        <v>1423</v>
      </c>
      <c s="7" t="s">
        <v>117</v>
      </c>
      <c s="10">
        <v>97</v>
      </c>
      <c s="14"/>
      <c s="13">
        <f>ROUND((H27*G27),2)</f>
      </c>
      <c r="O27">
        <f>rekapitulace!H8</f>
      </c>
      <c>
        <f>O27/100*I27</f>
      </c>
    </row>
    <row r="28" spans="5:5" ht="25.5">
      <c r="E28" s="15" t="s">
        <v>1424</v>
      </c>
    </row>
    <row r="29" spans="5:5" ht="63.75">
      <c r="E29" s="15" t="s">
        <v>1241</v>
      </c>
    </row>
    <row r="30" spans="1:16" ht="12.75">
      <c r="A30" s="7">
        <v>6</v>
      </c>
      <c s="7" t="s">
        <v>46</v>
      </c>
      <c s="7" t="s">
        <v>1242</v>
      </c>
      <c s="7" t="s">
        <v>58</v>
      </c>
      <c s="7" t="s">
        <v>1425</v>
      </c>
      <c s="7" t="s">
        <v>117</v>
      </c>
      <c s="10">
        <v>11.4</v>
      </c>
      <c s="14"/>
      <c s="13">
        <f>ROUND((H30*G30),2)</f>
      </c>
      <c r="O30">
        <f>rekapitulace!H8</f>
      </c>
      <c>
        <f>O30/100*I30</f>
      </c>
    </row>
    <row r="31" spans="5:5" ht="25.5">
      <c r="E31" s="15" t="s">
        <v>1426</v>
      </c>
    </row>
    <row r="32" spans="5:5" ht="409.5">
      <c r="E32" s="15" t="s">
        <v>1245</v>
      </c>
    </row>
    <row r="33" spans="1:16" ht="12.75">
      <c r="A33" s="7">
        <v>7</v>
      </c>
      <c s="7" t="s">
        <v>46</v>
      </c>
      <c s="7" t="s">
        <v>315</v>
      </c>
      <c s="7" t="s">
        <v>58</v>
      </c>
      <c s="7" t="s">
        <v>1427</v>
      </c>
      <c s="7" t="s">
        <v>130</v>
      </c>
      <c s="10">
        <v>20.65</v>
      </c>
      <c s="14"/>
      <c s="13">
        <f>ROUND((H33*G33),2)</f>
      </c>
      <c r="O33">
        <f>rekapitulace!H8</f>
      </c>
      <c>
        <f>O33/100*I33</f>
      </c>
    </row>
    <row r="34" spans="5:5" ht="38.25">
      <c r="E34" s="15" t="s">
        <v>1428</v>
      </c>
    </row>
    <row r="35" spans="5:5" ht="409.5">
      <c r="E35" s="15" t="s">
        <v>1063</v>
      </c>
    </row>
    <row r="36" spans="1:16" ht="12.75">
      <c r="A36" s="7">
        <v>8</v>
      </c>
      <c s="7" t="s">
        <v>46</v>
      </c>
      <c s="7" t="s">
        <v>730</v>
      </c>
      <c s="7" t="s">
        <v>58</v>
      </c>
      <c s="7" t="s">
        <v>1429</v>
      </c>
      <c s="7" t="s">
        <v>130</v>
      </c>
      <c s="10">
        <v>6.815</v>
      </c>
      <c s="14"/>
      <c s="13">
        <f>ROUND((H36*G36),2)</f>
      </c>
      <c r="O36">
        <f>rekapitulace!H8</f>
      </c>
      <c>
        <f>O36/100*I36</f>
      </c>
    </row>
    <row r="37" spans="5:5" ht="38.25">
      <c r="E37" s="15" t="s">
        <v>1430</v>
      </c>
    </row>
    <row r="38" spans="5:5" ht="409.5">
      <c r="E38" s="15" t="s">
        <v>1063</v>
      </c>
    </row>
    <row r="39" spans="1:16" ht="12.75">
      <c r="A39" s="7">
        <v>9</v>
      </c>
      <c s="7" t="s">
        <v>46</v>
      </c>
      <c s="7" t="s">
        <v>319</v>
      </c>
      <c s="7" t="s">
        <v>58</v>
      </c>
      <c s="7" t="s">
        <v>733</v>
      </c>
      <c s="7" t="s">
        <v>207</v>
      </c>
      <c s="10">
        <v>201.05</v>
      </c>
      <c s="14"/>
      <c s="13">
        <f>ROUND((H39*G39),2)</f>
      </c>
      <c r="O39">
        <f>rekapitulace!H8</f>
      </c>
      <c>
        <f>O39/100*I39</f>
      </c>
    </row>
    <row r="40" spans="5:5" ht="229.5">
      <c r="E40" s="15" t="s">
        <v>1431</v>
      </c>
    </row>
    <row r="41" spans="5:5" ht="165.75">
      <c r="E41" s="15" t="s">
        <v>322</v>
      </c>
    </row>
    <row r="42" spans="1:16" ht="12.75">
      <c r="A42" s="7">
        <v>10</v>
      </c>
      <c s="7" t="s">
        <v>46</v>
      </c>
      <c s="7" t="s">
        <v>323</v>
      </c>
      <c s="7" t="s">
        <v>25</v>
      </c>
      <c s="7" t="s">
        <v>1432</v>
      </c>
      <c s="7" t="s">
        <v>130</v>
      </c>
      <c s="10">
        <v>272</v>
      </c>
      <c s="14"/>
      <c s="13">
        <f>ROUND((H42*G42),2)</f>
      </c>
      <c r="O42">
        <f>rekapitulace!H8</f>
      </c>
      <c>
        <f>O42/100*I42</f>
      </c>
    </row>
    <row r="43" spans="5:5" ht="38.25">
      <c r="E43" s="15" t="s">
        <v>1433</v>
      </c>
    </row>
    <row r="44" spans="5:5" ht="409.5">
      <c r="E44" s="15" t="s">
        <v>1076</v>
      </c>
    </row>
    <row r="45" spans="1:16" ht="12.75">
      <c r="A45" s="7">
        <v>11</v>
      </c>
      <c s="7" t="s">
        <v>46</v>
      </c>
      <c s="7" t="s">
        <v>323</v>
      </c>
      <c s="7" t="s">
        <v>36</v>
      </c>
      <c s="7" t="s">
        <v>327</v>
      </c>
      <c s="7" t="s">
        <v>130</v>
      </c>
      <c s="10">
        <v>192</v>
      </c>
      <c s="14"/>
      <c s="13">
        <f>ROUND((H45*G45),2)</f>
      </c>
      <c r="O45">
        <f>rekapitulace!H8</f>
      </c>
      <c>
        <f>O45/100*I45</f>
      </c>
    </row>
    <row r="46" spans="5:5" ht="38.25">
      <c r="E46" s="15" t="s">
        <v>1434</v>
      </c>
    </row>
    <row r="47" spans="5:5" ht="409.5">
      <c r="E47" s="15" t="s">
        <v>1076</v>
      </c>
    </row>
    <row r="48" spans="1:16" ht="12.75">
      <c r="A48" s="7">
        <v>12</v>
      </c>
      <c s="7" t="s">
        <v>46</v>
      </c>
      <c s="7" t="s">
        <v>142</v>
      </c>
      <c s="7" t="s">
        <v>25</v>
      </c>
      <c s="7" t="s">
        <v>340</v>
      </c>
      <c s="7" t="s">
        <v>130</v>
      </c>
      <c s="10">
        <v>99</v>
      </c>
      <c s="14"/>
      <c s="13">
        <f>ROUND((H48*G48),2)</f>
      </c>
      <c r="O48">
        <f>rekapitulace!H8</f>
      </c>
      <c>
        <f>O48/100*I48</f>
      </c>
    </row>
    <row r="49" spans="5:5" ht="38.25">
      <c r="E49" s="15" t="s">
        <v>1435</v>
      </c>
    </row>
    <row r="50" spans="5:5" ht="409.5">
      <c r="E50" s="15" t="s">
        <v>145</v>
      </c>
    </row>
    <row r="51" spans="1:16" ht="12.75">
      <c r="A51" s="7">
        <v>13</v>
      </c>
      <c s="7" t="s">
        <v>46</v>
      </c>
      <c s="7" t="s">
        <v>142</v>
      </c>
      <c s="7" t="s">
        <v>36</v>
      </c>
      <c s="7" t="s">
        <v>343</v>
      </c>
      <c s="7" t="s">
        <v>130</v>
      </c>
      <c s="10">
        <v>402</v>
      </c>
      <c s="14"/>
      <c s="13">
        <f>ROUND((H51*G51),2)</f>
      </c>
      <c r="O51">
        <f>rekapitulace!H8</f>
      </c>
      <c>
        <f>O51/100*I51</f>
      </c>
    </row>
    <row r="52" spans="5:5" ht="51">
      <c r="E52" s="15" t="s">
        <v>1436</v>
      </c>
    </row>
    <row r="53" spans="5:5" ht="409.5">
      <c r="E53" s="15" t="s">
        <v>145</v>
      </c>
    </row>
    <row r="54" spans="1:16" ht="12.75">
      <c r="A54" s="7">
        <v>14</v>
      </c>
      <c s="7" t="s">
        <v>46</v>
      </c>
      <c s="7" t="s">
        <v>142</v>
      </c>
      <c s="7" t="s">
        <v>38</v>
      </c>
      <c s="7" t="s">
        <v>1437</v>
      </c>
      <c s="7" t="s">
        <v>130</v>
      </c>
      <c s="10">
        <v>47.88</v>
      </c>
      <c s="14"/>
      <c s="13">
        <f>ROUND((H54*G54),2)</f>
      </c>
      <c r="O54">
        <f>rekapitulace!H8</f>
      </c>
      <c>
        <f>O54/100*I54</f>
      </c>
    </row>
    <row r="55" spans="5:5" ht="51">
      <c r="E55" s="15" t="s">
        <v>1438</v>
      </c>
    </row>
    <row r="56" spans="5:5" ht="409.5">
      <c r="E56" s="15" t="s">
        <v>145</v>
      </c>
    </row>
    <row r="57" spans="1:16" ht="12.75">
      <c r="A57" s="7">
        <v>15</v>
      </c>
      <c s="7" t="s">
        <v>46</v>
      </c>
      <c s="7" t="s">
        <v>1268</v>
      </c>
      <c s="7" t="s">
        <v>58</v>
      </c>
      <c s="7" t="s">
        <v>1439</v>
      </c>
      <c s="7" t="s">
        <v>117</v>
      </c>
      <c s="10">
        <v>88.5</v>
      </c>
      <c s="14"/>
      <c s="13">
        <f>ROUND((H57*G57),2)</f>
      </c>
      <c r="O57">
        <f>rekapitulace!H8</f>
      </c>
      <c>
        <f>O57/100*I57</f>
      </c>
    </row>
    <row r="58" spans="5:5" ht="63.75">
      <c r="E58" s="15" t="s">
        <v>1440</v>
      </c>
    </row>
    <row r="59" spans="5:5" ht="409.5">
      <c r="E59" s="15" t="s">
        <v>1271</v>
      </c>
    </row>
    <row r="60" spans="1:16" ht="12.75">
      <c r="A60" s="7">
        <v>16</v>
      </c>
      <c s="7" t="s">
        <v>46</v>
      </c>
      <c s="7" t="s">
        <v>397</v>
      </c>
      <c s="7" t="s">
        <v>58</v>
      </c>
      <c s="7" t="s">
        <v>780</v>
      </c>
      <c s="7" t="s">
        <v>130</v>
      </c>
      <c s="10">
        <v>464</v>
      </c>
      <c s="14"/>
      <c s="13">
        <f>ROUND((H60*G60),2)</f>
      </c>
      <c r="O60">
        <f>rekapitulace!H8</f>
      </c>
      <c>
        <f>O60/100*I60</f>
      </c>
    </row>
    <row r="61" spans="5:5" ht="165.75">
      <c r="E61" s="15" t="s">
        <v>1441</v>
      </c>
    </row>
    <row r="62" spans="5:5" ht="409.5">
      <c r="E62" s="15" t="s">
        <v>1103</v>
      </c>
    </row>
    <row r="63" spans="1:16" ht="12.75">
      <c r="A63" s="7">
        <v>17</v>
      </c>
      <c s="7" t="s">
        <v>46</v>
      </c>
      <c s="7" t="s">
        <v>401</v>
      </c>
      <c s="7" t="s">
        <v>58</v>
      </c>
      <c s="7" t="s">
        <v>402</v>
      </c>
      <c s="7" t="s">
        <v>130</v>
      </c>
      <c s="10">
        <v>33</v>
      </c>
      <c s="14"/>
      <c s="13">
        <f>ROUND((H63*G63),2)</f>
      </c>
      <c r="O63">
        <f>rekapitulace!H8</f>
      </c>
      <c>
        <f>O63/100*I63</f>
      </c>
    </row>
    <row r="64" spans="5:5" ht="25.5">
      <c r="E64" s="15" t="s">
        <v>608</v>
      </c>
    </row>
    <row r="65" spans="5:5" ht="409.5">
      <c r="E65" s="15" t="s">
        <v>1103</v>
      </c>
    </row>
    <row r="66" spans="1:16" ht="12.75">
      <c r="A66" s="7">
        <v>18</v>
      </c>
      <c s="7" t="s">
        <v>46</v>
      </c>
      <c s="7" t="s">
        <v>146</v>
      </c>
      <c s="7" t="s">
        <v>58</v>
      </c>
      <c s="7" t="s">
        <v>1283</v>
      </c>
      <c s="7" t="s">
        <v>130</v>
      </c>
      <c s="10">
        <v>70.75</v>
      </c>
      <c s="14"/>
      <c s="13">
        <f>ROUND((H66*G66),2)</f>
      </c>
      <c r="O66">
        <f>rekapitulace!H8</f>
      </c>
      <c>
        <f>O66/100*I66</f>
      </c>
    </row>
    <row r="67" spans="5:5" ht="216.75">
      <c r="E67" s="15" t="s">
        <v>1442</v>
      </c>
    </row>
    <row r="68" spans="5:5" ht="409.5">
      <c r="E68" s="15" t="s">
        <v>149</v>
      </c>
    </row>
    <row r="69" spans="1:16" ht="12.75">
      <c r="A69" s="7">
        <v>19</v>
      </c>
      <c s="7" t="s">
        <v>46</v>
      </c>
      <c s="7" t="s">
        <v>405</v>
      </c>
      <c s="7" t="s">
        <v>58</v>
      </c>
      <c s="7" t="s">
        <v>406</v>
      </c>
      <c s="7" t="s">
        <v>130</v>
      </c>
      <c s="10">
        <v>402</v>
      </c>
      <c s="14"/>
      <c s="13">
        <f>ROUND((H69*G69),2)</f>
      </c>
      <c r="O69">
        <f>rekapitulace!H8</f>
      </c>
      <c>
        <f>O69/100*I69</f>
      </c>
    </row>
    <row r="70" spans="5:5" ht="51">
      <c r="E70" s="15" t="s">
        <v>1436</v>
      </c>
    </row>
    <row r="71" spans="5:5" ht="409.5">
      <c r="E71" s="15" t="s">
        <v>1103</v>
      </c>
    </row>
    <row r="72" spans="1:16" ht="12.75">
      <c r="A72" s="7">
        <v>20</v>
      </c>
      <c s="7" t="s">
        <v>46</v>
      </c>
      <c s="7" t="s">
        <v>411</v>
      </c>
      <c s="7" t="s">
        <v>58</v>
      </c>
      <c s="7" t="s">
        <v>412</v>
      </c>
      <c s="7" t="s">
        <v>130</v>
      </c>
      <c s="10">
        <v>17</v>
      </c>
      <c s="14"/>
      <c s="13">
        <f>ROUND((H72*G72),2)</f>
      </c>
      <c r="O72">
        <f>rekapitulace!H8</f>
      </c>
      <c>
        <f>O72/100*I72</f>
      </c>
    </row>
    <row r="73" spans="5:5" ht="25.5">
      <c r="E73" s="15" t="s">
        <v>1023</v>
      </c>
    </row>
    <row r="74" spans="5:5" ht="409.5">
      <c r="E74" s="15" t="s">
        <v>1107</v>
      </c>
    </row>
    <row r="75" spans="1:16" ht="12.75">
      <c r="A75" s="7">
        <v>21</v>
      </c>
      <c s="7" t="s">
        <v>46</v>
      </c>
      <c s="7" t="s">
        <v>799</v>
      </c>
      <c s="7" t="s">
        <v>58</v>
      </c>
      <c s="7" t="s">
        <v>800</v>
      </c>
      <c s="7" t="s">
        <v>130</v>
      </c>
      <c s="10">
        <v>66</v>
      </c>
      <c s="14"/>
      <c s="13">
        <f>ROUND((H75*G75),2)</f>
      </c>
      <c r="O75">
        <f>rekapitulace!H8</f>
      </c>
      <c>
        <f>O75/100*I75</f>
      </c>
    </row>
    <row r="76" spans="5:5" ht="25.5">
      <c r="E76" s="15" t="s">
        <v>1443</v>
      </c>
    </row>
    <row r="77" spans="5:5" ht="409.5">
      <c r="E77" s="15" t="s">
        <v>1444</v>
      </c>
    </row>
    <row r="78" spans="1:16" ht="12.75">
      <c r="A78" s="7">
        <v>22</v>
      </c>
      <c s="7" t="s">
        <v>46</v>
      </c>
      <c s="7" t="s">
        <v>427</v>
      </c>
      <c s="7" t="s">
        <v>58</v>
      </c>
      <c s="7" t="s">
        <v>1293</v>
      </c>
      <c s="7" t="s">
        <v>117</v>
      </c>
      <c s="10">
        <v>933.3</v>
      </c>
      <c s="14"/>
      <c s="13">
        <f>ROUND((H78*G78),2)</f>
      </c>
      <c r="O78">
        <f>rekapitulace!H8</f>
      </c>
      <c>
        <f>O78/100*I78</f>
      </c>
    </row>
    <row r="79" spans="5:5" ht="216.75">
      <c r="E79" s="15" t="s">
        <v>1445</v>
      </c>
    </row>
    <row r="80" spans="5:5" ht="153">
      <c r="E80" s="15" t="s">
        <v>1117</v>
      </c>
    </row>
    <row r="81" spans="1:16" ht="12.75">
      <c r="A81" s="7">
        <v>23</v>
      </c>
      <c s="7" t="s">
        <v>46</v>
      </c>
      <c s="7" t="s">
        <v>435</v>
      </c>
      <c s="7" t="s">
        <v>58</v>
      </c>
      <c s="7" t="s">
        <v>805</v>
      </c>
      <c s="7" t="s">
        <v>117</v>
      </c>
      <c s="10">
        <v>97.2</v>
      </c>
      <c s="14"/>
      <c s="13">
        <f>ROUND((H81*G81),2)</f>
      </c>
      <c r="O81">
        <f>rekapitulace!H8</f>
      </c>
      <c>
        <f>O81/100*I81</f>
      </c>
    </row>
    <row r="82" spans="5:5" ht="25.5">
      <c r="E82" s="15" t="s">
        <v>1446</v>
      </c>
    </row>
    <row r="83" spans="5:5" ht="204">
      <c r="E83" s="15" t="s">
        <v>1119</v>
      </c>
    </row>
    <row r="84" spans="1:16" ht="12.75">
      <c r="A84" s="7">
        <v>24</v>
      </c>
      <c s="7" t="s">
        <v>46</v>
      </c>
      <c s="7" t="s">
        <v>438</v>
      </c>
      <c s="7" t="s">
        <v>58</v>
      </c>
      <c s="7" t="s">
        <v>807</v>
      </c>
      <c s="7" t="s">
        <v>117</v>
      </c>
      <c s="10">
        <v>222</v>
      </c>
      <c s="14"/>
      <c s="13">
        <f>ROUND((H84*G84),2)</f>
      </c>
      <c r="O84">
        <f>rekapitulace!H8</f>
      </c>
      <c>
        <f>O84/100*I84</f>
      </c>
    </row>
    <row r="85" spans="5:5" ht="25.5">
      <c r="E85" s="15" t="s">
        <v>1447</v>
      </c>
    </row>
    <row r="86" spans="5:5" ht="216.75">
      <c r="E86" s="15" t="s">
        <v>153</v>
      </c>
    </row>
    <row r="87" spans="1:16" ht="12.75">
      <c r="A87" s="7">
        <v>25</v>
      </c>
      <c s="7" t="s">
        <v>46</v>
      </c>
      <c s="7" t="s">
        <v>442</v>
      </c>
      <c s="7" t="s">
        <v>58</v>
      </c>
      <c s="7" t="s">
        <v>809</v>
      </c>
      <c s="7" t="s">
        <v>117</v>
      </c>
      <c s="10">
        <v>319.2</v>
      </c>
      <c s="14"/>
      <c s="13">
        <f>ROUND((H87*G87),2)</f>
      </c>
      <c r="O87">
        <f>rekapitulace!H8</f>
      </c>
      <c>
        <f>O87/100*I87</f>
      </c>
    </row>
    <row r="88" spans="5:5" ht="38.25">
      <c r="E88" s="15" t="s">
        <v>1448</v>
      </c>
    </row>
    <row r="89" spans="5:5" ht="255">
      <c r="E89" s="15" t="s">
        <v>445</v>
      </c>
    </row>
    <row r="90" spans="1:16" ht="12.75" customHeight="1">
      <c r="A90" s="16"/>
      <c s="16"/>
      <c s="16" t="s">
        <v>25</v>
      </c>
      <c s="16"/>
      <c s="16" t="s">
        <v>114</v>
      </c>
      <c s="16"/>
      <c s="16"/>
      <c s="16"/>
      <c s="16">
        <f>SUM(I27:I89)</f>
      </c>
      <c r="P90">
        <f>ROUND(SUM(P27:P89),2)</f>
      </c>
    </row>
    <row r="92" spans="1:9" ht="12.75" customHeight="1">
      <c r="A92" s="9"/>
      <c s="9"/>
      <c s="9" t="s">
        <v>36</v>
      </c>
      <c s="9"/>
      <c s="9" t="s">
        <v>241</v>
      </c>
      <c s="9"/>
      <c s="11"/>
      <c s="9"/>
      <c s="11"/>
    </row>
    <row r="93" spans="1:16" ht="12.75">
      <c r="A93" s="7">
        <v>26</v>
      </c>
      <c s="7" t="s">
        <v>46</v>
      </c>
      <c s="7" t="s">
        <v>446</v>
      </c>
      <c s="7" t="s">
        <v>58</v>
      </c>
      <c s="7" t="s">
        <v>447</v>
      </c>
      <c s="7" t="s">
        <v>117</v>
      </c>
      <c s="10">
        <v>187</v>
      </c>
      <c s="14"/>
      <c s="13">
        <f>ROUND((H93*G93),2)</f>
      </c>
      <c r="O93">
        <f>rekapitulace!H8</f>
      </c>
      <c>
        <f>O93/100*I93</f>
      </c>
    </row>
    <row r="94" spans="5:5" ht="51">
      <c r="E94" s="15" t="s">
        <v>1449</v>
      </c>
    </row>
    <row r="95" spans="5:5" ht="267.75">
      <c r="E95" s="15" t="s">
        <v>449</v>
      </c>
    </row>
    <row r="96" spans="1:16" ht="12.75">
      <c r="A96" s="7">
        <v>27</v>
      </c>
      <c s="7" t="s">
        <v>46</v>
      </c>
      <c s="7" t="s">
        <v>454</v>
      </c>
      <c s="7" t="s">
        <v>58</v>
      </c>
      <c s="7" t="s">
        <v>455</v>
      </c>
      <c s="7" t="s">
        <v>207</v>
      </c>
      <c s="10">
        <v>110</v>
      </c>
      <c s="14"/>
      <c s="13">
        <f>ROUND((H96*G96),2)</f>
      </c>
      <c r="O96">
        <f>rekapitulace!H8</f>
      </c>
      <c>
        <f>O96/100*I96</f>
      </c>
    </row>
    <row r="97" spans="5:5" ht="25.5">
      <c r="E97" s="15" t="s">
        <v>1450</v>
      </c>
    </row>
    <row r="98" spans="5:5" ht="409.5">
      <c r="E98" s="15" t="s">
        <v>453</v>
      </c>
    </row>
    <row r="99" spans="1:16" ht="12.75">
      <c r="A99" s="7">
        <v>28</v>
      </c>
      <c s="7" t="s">
        <v>46</v>
      </c>
      <c s="7" t="s">
        <v>460</v>
      </c>
      <c s="7" t="s">
        <v>58</v>
      </c>
      <c s="7" t="s">
        <v>461</v>
      </c>
      <c s="7" t="s">
        <v>130</v>
      </c>
      <c s="10">
        <v>21</v>
      </c>
      <c s="14"/>
      <c s="13">
        <f>ROUND((H99*G99),2)</f>
      </c>
      <c r="O99">
        <f>rekapitulace!H8</f>
      </c>
      <c>
        <f>O99/100*I99</f>
      </c>
    </row>
    <row r="100" spans="5:5" ht="38.25">
      <c r="E100" s="15" t="s">
        <v>1451</v>
      </c>
    </row>
    <row r="101" spans="5:5" ht="306">
      <c r="E101" s="15" t="s">
        <v>463</v>
      </c>
    </row>
    <row r="102" spans="1:16" ht="12.75">
      <c r="A102" s="7">
        <v>29</v>
      </c>
      <c s="7" t="s">
        <v>46</v>
      </c>
      <c s="7" t="s">
        <v>464</v>
      </c>
      <c s="7" t="s">
        <v>58</v>
      </c>
      <c s="7" t="s">
        <v>1452</v>
      </c>
      <c s="7" t="s">
        <v>117</v>
      </c>
      <c s="10">
        <v>147.4</v>
      </c>
      <c s="14"/>
      <c s="13">
        <f>ROUND((H102*G102),2)</f>
      </c>
      <c r="O102">
        <f>rekapitulace!H8</f>
      </c>
      <c>
        <f>O102/100*I102</f>
      </c>
    </row>
    <row r="103" spans="5:5" ht="51">
      <c r="E103" s="15" t="s">
        <v>1453</v>
      </c>
    </row>
    <row r="104" spans="5:5" ht="409.5">
      <c r="E104" s="15" t="s">
        <v>467</v>
      </c>
    </row>
    <row r="105" spans="1:16" ht="12.75" customHeight="1">
      <c r="A105" s="16"/>
      <c s="16"/>
      <c s="16" t="s">
        <v>36</v>
      </c>
      <c s="16"/>
      <c s="16" t="s">
        <v>241</v>
      </c>
      <c s="16"/>
      <c s="16"/>
      <c s="16"/>
      <c s="16">
        <f>SUM(I93:I104)</f>
      </c>
      <c r="P105">
        <f>ROUND(SUM(P93:P104),2)</f>
      </c>
    </row>
    <row r="107" spans="1:9" ht="12.75" customHeight="1">
      <c r="A107" s="9"/>
      <c s="9"/>
      <c s="9" t="s">
        <v>37</v>
      </c>
      <c s="9"/>
      <c s="9" t="s">
        <v>187</v>
      </c>
      <c s="9"/>
      <c s="11"/>
      <c s="9"/>
      <c s="11"/>
    </row>
    <row r="108" spans="1:16" ht="12.75">
      <c r="A108" s="7">
        <v>30</v>
      </c>
      <c s="7" t="s">
        <v>46</v>
      </c>
      <c s="7" t="s">
        <v>1454</v>
      </c>
      <c s="7" t="s">
        <v>58</v>
      </c>
      <c s="7" t="s">
        <v>1455</v>
      </c>
      <c s="7" t="s">
        <v>117</v>
      </c>
      <c s="10">
        <v>45</v>
      </c>
      <c s="14"/>
      <c s="13">
        <f>ROUND((H108*G108),2)</f>
      </c>
      <c r="O108">
        <f>rekapitulace!H8</f>
      </c>
      <c>
        <f>O108/100*I108</f>
      </c>
    </row>
    <row r="109" spans="5:5" ht="25.5">
      <c r="E109" s="15" t="s">
        <v>1456</v>
      </c>
    </row>
    <row r="110" spans="5:5" ht="409.5">
      <c r="E110" s="15" t="s">
        <v>1457</v>
      </c>
    </row>
    <row r="111" spans="1:16" ht="12.75" customHeight="1">
      <c r="A111" s="16"/>
      <c s="16"/>
      <c s="16" t="s">
        <v>37</v>
      </c>
      <c s="16"/>
      <c s="16" t="s">
        <v>187</v>
      </c>
      <c s="16"/>
      <c s="16"/>
      <c s="16"/>
      <c s="16">
        <f>SUM(I108:I110)</f>
      </c>
      <c r="P111">
        <f>ROUND(SUM(P108:P110),2)</f>
      </c>
    </row>
    <row r="113" spans="1:9" ht="12.75" customHeight="1">
      <c r="A113" s="9"/>
      <c s="9"/>
      <c s="9" t="s">
        <v>38</v>
      </c>
      <c s="9"/>
      <c s="9" t="s">
        <v>192</v>
      </c>
      <c s="9"/>
      <c s="11"/>
      <c s="9"/>
      <c s="11"/>
    </row>
    <row r="114" spans="1:16" ht="12.75">
      <c r="A114" s="7">
        <v>31</v>
      </c>
      <c s="7" t="s">
        <v>46</v>
      </c>
      <c s="7" t="s">
        <v>881</v>
      </c>
      <c s="7" t="s">
        <v>58</v>
      </c>
      <c s="7" t="s">
        <v>1458</v>
      </c>
      <c s="7" t="s">
        <v>130</v>
      </c>
      <c s="10">
        <v>8.2</v>
      </c>
      <c s="14"/>
      <c s="13">
        <f>ROUND((H114*G114),2)</f>
      </c>
      <c r="O114">
        <f>rekapitulace!H8</f>
      </c>
      <c>
        <f>O114/100*I114</f>
      </c>
    </row>
    <row r="115" spans="5:5" ht="165.75">
      <c r="E115" s="15" t="s">
        <v>1459</v>
      </c>
    </row>
    <row r="116" spans="5:5" ht="409.5">
      <c r="E116" s="15" t="s">
        <v>1304</v>
      </c>
    </row>
    <row r="117" spans="1:16" ht="12.75" customHeight="1">
      <c r="A117" s="16"/>
      <c s="16"/>
      <c s="16" t="s">
        <v>38</v>
      </c>
      <c s="16"/>
      <c s="16" t="s">
        <v>192</v>
      </c>
      <c s="16"/>
      <c s="16"/>
      <c s="16"/>
      <c s="16">
        <f>SUM(I114:I116)</f>
      </c>
      <c r="P117">
        <f>ROUND(SUM(P114:P116),2)</f>
      </c>
    </row>
    <row r="119" spans="1:9" ht="12.75" customHeight="1">
      <c r="A119" s="9"/>
      <c s="9"/>
      <c s="9" t="s">
        <v>39</v>
      </c>
      <c s="9"/>
      <c s="9" t="s">
        <v>510</v>
      </c>
      <c s="9"/>
      <c s="11"/>
      <c s="9"/>
      <c s="11"/>
    </row>
    <row r="120" spans="1:16" ht="12.75">
      <c r="A120" s="7">
        <v>32</v>
      </c>
      <c s="7" t="s">
        <v>46</v>
      </c>
      <c s="7" t="s">
        <v>518</v>
      </c>
      <c s="7" t="s">
        <v>58</v>
      </c>
      <c s="7" t="s">
        <v>1460</v>
      </c>
      <c s="7" t="s">
        <v>130</v>
      </c>
      <c s="10">
        <v>172</v>
      </c>
      <c s="14"/>
      <c s="13">
        <f>ROUND((H120*G120),2)</f>
      </c>
      <c r="O120">
        <f>rekapitulace!H8</f>
      </c>
      <c>
        <f>O120/100*I120</f>
      </c>
    </row>
    <row r="121" spans="5:5" ht="25.5">
      <c r="E121" s="15" t="s">
        <v>992</v>
      </c>
    </row>
    <row r="122" spans="5:5" ht="331.5">
      <c r="E122" s="15" t="s">
        <v>521</v>
      </c>
    </row>
    <row r="123" spans="1:16" ht="12.75">
      <c r="A123" s="7">
        <v>33</v>
      </c>
      <c s="7" t="s">
        <v>46</v>
      </c>
      <c s="7" t="s">
        <v>533</v>
      </c>
      <c s="7" t="s">
        <v>58</v>
      </c>
      <c s="7" t="s">
        <v>900</v>
      </c>
      <c s="7" t="s">
        <v>117</v>
      </c>
      <c s="10">
        <v>159</v>
      </c>
      <c s="14"/>
      <c s="13">
        <f>ROUND((H123*G123),2)</f>
      </c>
      <c r="O123">
        <f>rekapitulace!H8</f>
      </c>
      <c>
        <f>O123/100*I123</f>
      </c>
    </row>
    <row r="124" spans="5:5" ht="25.5">
      <c r="E124" s="15" t="s">
        <v>1461</v>
      </c>
    </row>
    <row r="125" spans="5:5" ht="267.75">
      <c r="E125" s="15" t="s">
        <v>536</v>
      </c>
    </row>
    <row r="126" spans="1:16" ht="12.75">
      <c r="A126" s="7">
        <v>34</v>
      </c>
      <c s="7" t="s">
        <v>46</v>
      </c>
      <c s="7" t="s">
        <v>537</v>
      </c>
      <c s="7" t="s">
        <v>58</v>
      </c>
      <c s="7" t="s">
        <v>902</v>
      </c>
      <c s="7" t="s">
        <v>117</v>
      </c>
      <c s="10">
        <v>654.08</v>
      </c>
      <c s="14"/>
      <c s="13">
        <f>ROUND((H126*G126),2)</f>
      </c>
      <c r="O126">
        <f>rekapitulace!H8</f>
      </c>
      <c>
        <f>O126/100*I126</f>
      </c>
    </row>
    <row r="127" spans="5:5" ht="38.25">
      <c r="E127" s="15" t="s">
        <v>1462</v>
      </c>
    </row>
    <row r="128" spans="5:5" ht="357">
      <c r="E128" s="15" t="s">
        <v>540</v>
      </c>
    </row>
    <row r="129" spans="1:16" ht="12.75">
      <c r="A129" s="7">
        <v>35</v>
      </c>
      <c s="7" t="s">
        <v>46</v>
      </c>
      <c s="7" t="s">
        <v>1311</v>
      </c>
      <c s="7" t="s">
        <v>58</v>
      </c>
      <c s="7" t="s">
        <v>1463</v>
      </c>
      <c s="7" t="s">
        <v>117</v>
      </c>
      <c s="10">
        <v>592.8</v>
      </c>
      <c s="14"/>
      <c s="13">
        <f>ROUND((H129*G129),2)</f>
      </c>
      <c r="O129">
        <f>rekapitulace!H8</f>
      </c>
      <c>
        <f>O129/100*I129</f>
      </c>
    </row>
    <row r="130" spans="5:5" ht="38.25">
      <c r="E130" s="15" t="s">
        <v>1464</v>
      </c>
    </row>
    <row r="131" spans="5:5" ht="357">
      <c r="E131" s="15" t="s">
        <v>540</v>
      </c>
    </row>
    <row r="132" spans="1:16" ht="12.75">
      <c r="A132" s="7">
        <v>36</v>
      </c>
      <c s="7" t="s">
        <v>46</v>
      </c>
      <c s="7" t="s">
        <v>1322</v>
      </c>
      <c s="7" t="s">
        <v>58</v>
      </c>
      <c s="7" t="s">
        <v>1323</v>
      </c>
      <c s="7" t="s">
        <v>130</v>
      </c>
      <c s="10">
        <v>22.914</v>
      </c>
      <c s="14"/>
      <c s="13">
        <f>ROUND((H132*G132),2)</f>
      </c>
      <c r="O132">
        <f>rekapitulace!H8</f>
      </c>
      <c>
        <f>O132/100*I132</f>
      </c>
    </row>
    <row r="133" spans="5:5" ht="38.25">
      <c r="E133" s="15" t="s">
        <v>1465</v>
      </c>
    </row>
    <row r="134" spans="5:5" ht="409.5">
      <c r="E134" s="15" t="s">
        <v>547</v>
      </c>
    </row>
    <row r="135" spans="1:16" ht="12.75">
      <c r="A135" s="7">
        <v>37</v>
      </c>
      <c s="7" t="s">
        <v>46</v>
      </c>
      <c s="7" t="s">
        <v>548</v>
      </c>
      <c s="7" t="s">
        <v>58</v>
      </c>
      <c s="7" t="s">
        <v>1466</v>
      </c>
      <c s="7" t="s">
        <v>130</v>
      </c>
      <c s="10">
        <v>29.925</v>
      </c>
      <c s="14"/>
      <c s="13">
        <f>ROUND((H135*G135),2)</f>
      </c>
      <c r="O135">
        <f>rekapitulace!H8</f>
      </c>
      <c>
        <f>O135/100*I135</f>
      </c>
    </row>
    <row r="136" spans="5:5" ht="38.25">
      <c r="E136" s="15" t="s">
        <v>1467</v>
      </c>
    </row>
    <row r="137" spans="5:5" ht="409.5">
      <c r="E137" s="15" t="s">
        <v>547</v>
      </c>
    </row>
    <row r="138" spans="1:16" ht="12.75">
      <c r="A138" s="7">
        <v>38</v>
      </c>
      <c s="7" t="s">
        <v>46</v>
      </c>
      <c s="7" t="s">
        <v>560</v>
      </c>
      <c s="7" t="s">
        <v>58</v>
      </c>
      <c s="7" t="s">
        <v>910</v>
      </c>
      <c s="7" t="s">
        <v>117</v>
      </c>
      <c s="10">
        <v>654.08</v>
      </c>
      <c s="14"/>
      <c s="13">
        <f>ROUND((H138*G138),2)</f>
      </c>
      <c r="O138">
        <f>rekapitulace!H8</f>
      </c>
      <c>
        <f>O138/100*I138</f>
      </c>
    </row>
    <row r="139" spans="5:5" ht="38.25">
      <c r="E139" s="15" t="s">
        <v>1462</v>
      </c>
    </row>
    <row r="140" spans="5:5" ht="165.75">
      <c r="E140" s="15" t="s">
        <v>559</v>
      </c>
    </row>
    <row r="141" spans="1:16" ht="12.75">
      <c r="A141" s="7">
        <v>39</v>
      </c>
      <c s="7" t="s">
        <v>46</v>
      </c>
      <c s="7" t="s">
        <v>1468</v>
      </c>
      <c s="7" t="s">
        <v>58</v>
      </c>
      <c s="7" t="s">
        <v>1469</v>
      </c>
      <c s="7" t="s">
        <v>117</v>
      </c>
      <c s="10">
        <v>15</v>
      </c>
      <c s="14"/>
      <c s="13">
        <f>ROUND((H141*G141),2)</f>
      </c>
      <c r="O141">
        <f>rekapitulace!H8</f>
      </c>
      <c>
        <f>O141/100*I141</f>
      </c>
    </row>
    <row r="142" spans="5:5" ht="25.5">
      <c r="E142" s="15" t="s">
        <v>958</v>
      </c>
    </row>
    <row r="143" spans="5:5" ht="409.5">
      <c r="E143" s="15" t="s">
        <v>1178</v>
      </c>
    </row>
    <row r="144" spans="1:16" ht="12.75" customHeight="1">
      <c r="A144" s="16"/>
      <c s="16"/>
      <c s="16" t="s">
        <v>39</v>
      </c>
      <c s="16"/>
      <c s="16" t="s">
        <v>510</v>
      </c>
      <c s="16"/>
      <c s="16"/>
      <c s="16"/>
      <c s="16">
        <f>SUM(I120:I143)</f>
      </c>
      <c r="P144">
        <f>ROUND(SUM(P120:P143),2)</f>
      </c>
    </row>
    <row r="146" spans="1:9" ht="12.75" customHeight="1">
      <c r="A146" s="9"/>
      <c s="9"/>
      <c s="9" t="s">
        <v>43</v>
      </c>
      <c s="9"/>
      <c s="9" t="s">
        <v>204</v>
      </c>
      <c s="9"/>
      <c s="11"/>
      <c s="9"/>
      <c s="11"/>
    </row>
    <row r="147" spans="1:16" ht="12.75">
      <c r="A147" s="7">
        <v>40</v>
      </c>
      <c s="7" t="s">
        <v>46</v>
      </c>
      <c s="7" t="s">
        <v>988</v>
      </c>
      <c s="7" t="s">
        <v>58</v>
      </c>
      <c s="7" t="s">
        <v>1470</v>
      </c>
      <c s="7" t="s">
        <v>207</v>
      </c>
      <c s="10">
        <v>82</v>
      </c>
      <c s="14"/>
      <c s="13">
        <f>ROUND((H147*G147),2)</f>
      </c>
      <c r="O147">
        <f>rekapitulace!H8</f>
      </c>
      <c>
        <f>O147/100*I147</f>
      </c>
    </row>
    <row r="148" spans="5:5" ht="89.25">
      <c r="E148" s="15" t="s">
        <v>1471</v>
      </c>
    </row>
    <row r="149" spans="5:5" ht="382.5">
      <c r="E149" s="15" t="s">
        <v>991</v>
      </c>
    </row>
    <row r="150" spans="1:16" ht="12.75">
      <c r="A150" s="7">
        <v>41</v>
      </c>
      <c s="7" t="s">
        <v>46</v>
      </c>
      <c s="7" t="s">
        <v>671</v>
      </c>
      <c s="7" t="s">
        <v>58</v>
      </c>
      <c s="7" t="s">
        <v>1472</v>
      </c>
      <c s="7" t="s">
        <v>207</v>
      </c>
      <c s="10">
        <v>30</v>
      </c>
      <c s="14"/>
      <c s="13">
        <f>ROUND((H150*G150),2)</f>
      </c>
      <c r="O150">
        <f>rekapitulace!H8</f>
      </c>
      <c>
        <f>O150/100*I150</f>
      </c>
    </row>
    <row r="151" spans="5:5" ht="25.5">
      <c r="E151" s="15" t="s">
        <v>1473</v>
      </c>
    </row>
    <row r="152" spans="5:5" ht="255">
      <c r="E152" s="15" t="s">
        <v>1197</v>
      </c>
    </row>
    <row r="153" spans="1:16" ht="12.75">
      <c r="A153" s="7">
        <v>42</v>
      </c>
      <c s="7" t="s">
        <v>46</v>
      </c>
      <c s="7" t="s">
        <v>675</v>
      </c>
      <c s="7" t="s">
        <v>58</v>
      </c>
      <c s="7" t="s">
        <v>1198</v>
      </c>
      <c s="7" t="s">
        <v>207</v>
      </c>
      <c s="10">
        <v>8.2</v>
      </c>
      <c s="14"/>
      <c s="13">
        <f>ROUND((H153*G153),2)</f>
      </c>
      <c r="O153">
        <f>rekapitulace!H8</f>
      </c>
      <c>
        <f>O153/100*I153</f>
      </c>
    </row>
    <row r="154" spans="5:5" ht="25.5">
      <c r="E154" s="15" t="s">
        <v>1474</v>
      </c>
    </row>
    <row r="155" spans="5:5" ht="255">
      <c r="E155" s="15" t="s">
        <v>1197</v>
      </c>
    </row>
    <row r="156" spans="1:16" ht="12.75">
      <c r="A156" s="7">
        <v>43</v>
      </c>
      <c s="7" t="s">
        <v>46</v>
      </c>
      <c s="7" t="s">
        <v>694</v>
      </c>
      <c s="7" t="s">
        <v>58</v>
      </c>
      <c s="7" t="s">
        <v>695</v>
      </c>
      <c s="7" t="s">
        <v>207</v>
      </c>
      <c s="10">
        <v>201.05</v>
      </c>
      <c s="14"/>
      <c s="13">
        <f>ROUND((H156*G156),2)</f>
      </c>
      <c r="O156">
        <f>rekapitulace!H8</f>
      </c>
      <c>
        <f>O156/100*I156</f>
      </c>
    </row>
    <row r="157" spans="5:5" ht="229.5">
      <c r="E157" s="15" t="s">
        <v>1431</v>
      </c>
    </row>
    <row r="158" spans="5:5" ht="242.25">
      <c r="E158" s="15" t="s">
        <v>697</v>
      </c>
    </row>
    <row r="159" spans="1:16" ht="12.75">
      <c r="A159" s="7">
        <v>44</v>
      </c>
      <c s="7" t="s">
        <v>46</v>
      </c>
      <c s="7" t="s">
        <v>698</v>
      </c>
      <c s="7" t="s">
        <v>58</v>
      </c>
      <c s="7" t="s">
        <v>699</v>
      </c>
      <c s="7" t="s">
        <v>207</v>
      </c>
      <c s="10">
        <v>201.05</v>
      </c>
      <c s="14"/>
      <c s="13">
        <f>ROUND((H159*G159),2)</f>
      </c>
      <c r="O159">
        <f>rekapitulace!H8</f>
      </c>
      <c>
        <f>O159/100*I159</f>
      </c>
    </row>
    <row r="160" spans="5:5" ht="229.5">
      <c r="E160" s="15" t="s">
        <v>1431</v>
      </c>
    </row>
    <row r="161" spans="5:5" ht="204">
      <c r="E161" s="15" t="s">
        <v>700</v>
      </c>
    </row>
    <row r="162" spans="1:16" ht="12.75">
      <c r="A162" s="7">
        <v>45</v>
      </c>
      <c s="7" t="s">
        <v>46</v>
      </c>
      <c s="7" t="s">
        <v>701</v>
      </c>
      <c s="7" t="s">
        <v>58</v>
      </c>
      <c s="7" t="s">
        <v>1475</v>
      </c>
      <c s="7" t="s">
        <v>207</v>
      </c>
      <c s="10">
        <v>121</v>
      </c>
      <c s="14"/>
      <c s="13">
        <f>ROUND((H162*G162),2)</f>
      </c>
      <c r="O162">
        <f>rekapitulace!H8</f>
      </c>
      <c>
        <f>O162/100*I162</f>
      </c>
    </row>
    <row r="163" spans="5:5" ht="25.5">
      <c r="E163" s="15" t="s">
        <v>1476</v>
      </c>
    </row>
    <row r="164" spans="5:5" ht="409.5">
      <c r="E164" s="15" t="s">
        <v>704</v>
      </c>
    </row>
    <row r="165" spans="1:16" ht="12.75" customHeight="1">
      <c r="A165" s="16"/>
      <c s="16"/>
      <c s="16" t="s">
        <v>43</v>
      </c>
      <c s="16"/>
      <c s="16" t="s">
        <v>204</v>
      </c>
      <c s="16"/>
      <c s="16"/>
      <c s="16"/>
      <c s="16">
        <f>SUM(I147:I164)</f>
      </c>
      <c r="P165">
        <f>ROUND(SUM(P147:P164),2)</f>
      </c>
    </row>
    <row r="167" spans="1:16" ht="12.75" customHeight="1">
      <c r="A167" s="16"/>
      <c s="16"/>
      <c s="16"/>
      <c s="16"/>
      <c s="16" t="s">
        <v>105</v>
      </c>
      <c s="16"/>
      <c s="16"/>
      <c s="16"/>
      <c s="16">
        <f>+I24+I90+I105+I111+I117+I144+I165</f>
      </c>
      <c r="P167">
        <f>+P24+P90+P105+P111+P117+P144+P165</f>
      </c>
    </row>
    <row r="169" spans="1:9" ht="12.75" customHeight="1">
      <c r="A169" s="9" t="s">
        <v>106</v>
      </c>
      <c s="9"/>
      <c s="9"/>
      <c s="9"/>
      <c s="9"/>
      <c s="9"/>
      <c s="9"/>
      <c s="9"/>
      <c s="9"/>
    </row>
    <row r="170" spans="1:9" ht="12.75" customHeight="1">
      <c r="A170" s="9"/>
      <c s="9"/>
      <c s="9"/>
      <c s="9"/>
      <c s="9" t="s">
        <v>107</v>
      </c>
      <c s="9"/>
      <c s="9"/>
      <c s="9"/>
      <c s="9"/>
    </row>
    <row r="171" spans="1:16" ht="12.75" customHeight="1">
      <c r="A171" s="16"/>
      <c s="16"/>
      <c s="16"/>
      <c s="16"/>
      <c s="16" t="s">
        <v>108</v>
      </c>
      <c s="16"/>
      <c s="16"/>
      <c s="16"/>
      <c s="16">
        <v>0</v>
      </c>
      <c r="P171">
        <v>0</v>
      </c>
    </row>
    <row r="172" spans="1:9" ht="12.75" customHeight="1">
      <c r="A172" s="16"/>
      <c s="16"/>
      <c s="16"/>
      <c s="16"/>
      <c s="16" t="s">
        <v>109</v>
      </c>
      <c s="16"/>
      <c s="16"/>
      <c s="16"/>
      <c s="16"/>
    </row>
    <row r="173" spans="1:16" ht="12.75" customHeight="1">
      <c r="A173" s="16"/>
      <c s="16"/>
      <c s="16"/>
      <c s="16"/>
      <c s="16" t="s">
        <v>110</v>
      </c>
      <c s="16"/>
      <c s="16"/>
      <c s="16"/>
      <c s="16">
        <v>0</v>
      </c>
      <c r="P173">
        <v>0</v>
      </c>
    </row>
    <row r="174" spans="1:16" ht="12.75" customHeight="1">
      <c r="A174" s="16"/>
      <c s="16"/>
      <c s="16"/>
      <c s="16"/>
      <c s="16" t="s">
        <v>111</v>
      </c>
      <c s="16"/>
      <c s="16"/>
      <c s="16"/>
      <c s="16">
        <f>I171+I173</f>
      </c>
      <c r="P174">
        <f>P171+P173</f>
      </c>
    </row>
    <row r="176" spans="1:16" ht="12.75" customHeight="1">
      <c r="A176" s="16"/>
      <c s="16"/>
      <c s="16"/>
      <c s="16"/>
      <c s="16" t="s">
        <v>111</v>
      </c>
      <c s="16"/>
      <c s="16"/>
      <c s="16"/>
      <c s="16">
        <f>I167+I174</f>
      </c>
      <c r="P176">
        <f>P167+P174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6.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1477</v>
      </c>
      <c s="5"/>
      <c s="5" t="s">
        <v>1478</v>
      </c>
    </row>
    <row r="6" spans="1:5" ht="12.75" customHeight="1">
      <c r="A6" t="s">
        <v>17</v>
      </c>
      <c r="C6" s="5" t="s">
        <v>1477</v>
      </c>
      <c s="5"/>
      <c s="5" t="s">
        <v>1478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125.573</v>
      </c>
      <c s="14"/>
      <c s="13">
        <f>ROUND((H12*G12),2)</f>
      </c>
      <c r="O12">
        <f>rekapitulace!H8</f>
      </c>
      <c>
        <f>O12/100*I12</f>
      </c>
    </row>
    <row r="13" spans="5:5" ht="63.75">
      <c r="E13" s="15" t="s">
        <v>1479</v>
      </c>
    </row>
    <row r="14" spans="5:5" ht="153">
      <c r="E14" s="15" t="s">
        <v>169</v>
      </c>
    </row>
    <row r="15" spans="1:16" ht="12.75">
      <c r="A15" s="7">
        <v>2</v>
      </c>
      <c s="7" t="s">
        <v>46</v>
      </c>
      <c s="7" t="s">
        <v>165</v>
      </c>
      <c s="7" t="s">
        <v>37</v>
      </c>
      <c s="7" t="s">
        <v>721</v>
      </c>
      <c s="7" t="s">
        <v>167</v>
      </c>
      <c s="10">
        <v>344.7</v>
      </c>
      <c s="14"/>
      <c s="13">
        <f>ROUND((H15*G15),2)</f>
      </c>
      <c r="O15">
        <f>rekapitulace!H8</f>
      </c>
      <c>
        <f>O15/100*I15</f>
      </c>
    </row>
    <row r="16" spans="5:5" ht="165.75">
      <c r="E16" s="15" t="s">
        <v>1480</v>
      </c>
    </row>
    <row r="17" spans="5:5" ht="153">
      <c r="E17" s="15" t="s">
        <v>169</v>
      </c>
    </row>
    <row r="18" spans="1:16" ht="12.75">
      <c r="A18" s="7">
        <v>3</v>
      </c>
      <c s="7" t="s">
        <v>46</v>
      </c>
      <c s="7" t="s">
        <v>165</v>
      </c>
      <c s="7" t="s">
        <v>38</v>
      </c>
      <c s="7" t="s">
        <v>1420</v>
      </c>
      <c s="7" t="s">
        <v>167</v>
      </c>
      <c s="10">
        <v>55.68</v>
      </c>
      <c s="14"/>
      <c s="13">
        <f>ROUND((H18*G18),2)</f>
      </c>
      <c r="O18">
        <f>rekapitulace!H8</f>
      </c>
      <c>
        <f>O18/100*I18</f>
      </c>
    </row>
    <row r="19" spans="5:5" ht="76.5">
      <c r="E19" s="15" t="s">
        <v>1481</v>
      </c>
    </row>
    <row r="20" spans="5:5" ht="153">
      <c r="E20" s="15" t="s">
        <v>169</v>
      </c>
    </row>
    <row r="21" spans="1:16" ht="12.75">
      <c r="A21" s="7">
        <v>4</v>
      </c>
      <c s="7" t="s">
        <v>46</v>
      </c>
      <c s="7" t="s">
        <v>165</v>
      </c>
      <c s="7" t="s">
        <v>40</v>
      </c>
      <c s="7" t="s">
        <v>1233</v>
      </c>
      <c s="7" t="s">
        <v>167</v>
      </c>
      <c s="10">
        <v>43.2</v>
      </c>
      <c s="14"/>
      <c s="13">
        <f>ROUND((H21*G21),2)</f>
      </c>
      <c r="O21">
        <f>rekapitulace!H8</f>
      </c>
      <c>
        <f>O21/100*I21</f>
      </c>
    </row>
    <row r="22" spans="5:5" ht="127.5">
      <c r="E22" s="15" t="s">
        <v>1482</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1242</v>
      </c>
      <c s="7" t="s">
        <v>58</v>
      </c>
      <c s="7" t="s">
        <v>1425</v>
      </c>
      <c s="7" t="s">
        <v>117</v>
      </c>
      <c s="10">
        <v>87</v>
      </c>
      <c s="14"/>
      <c s="13">
        <f>ROUND((H27*G27),2)</f>
      </c>
      <c r="O27">
        <f>rekapitulace!H8</f>
      </c>
      <c>
        <f>O27/100*I27</f>
      </c>
    </row>
    <row r="28" spans="5:5" ht="25.5">
      <c r="E28" s="15" t="s">
        <v>1483</v>
      </c>
    </row>
    <row r="29" spans="5:5" ht="409.5">
      <c r="E29" s="15" t="s">
        <v>1245</v>
      </c>
    </row>
    <row r="30" spans="1:16" ht="12.75">
      <c r="A30" s="7">
        <v>6</v>
      </c>
      <c s="7" t="s">
        <v>46</v>
      </c>
      <c s="7" t="s">
        <v>315</v>
      </c>
      <c s="7" t="s">
        <v>58</v>
      </c>
      <c s="7" t="s">
        <v>1246</v>
      </c>
      <c s="7" t="s">
        <v>130</v>
      </c>
      <c s="10">
        <v>158.55</v>
      </c>
      <c s="14"/>
      <c s="13">
        <f>ROUND((H30*G30),2)</f>
      </c>
      <c r="O30">
        <f>rekapitulace!H8</f>
      </c>
      <c>
        <f>O30/100*I30</f>
      </c>
    </row>
    <row r="31" spans="5:5" ht="38.25">
      <c r="E31" s="15" t="s">
        <v>1484</v>
      </c>
    </row>
    <row r="32" spans="5:5" ht="409.5">
      <c r="E32" s="15" t="s">
        <v>1063</v>
      </c>
    </row>
    <row r="33" spans="1:16" ht="12.75">
      <c r="A33" s="7">
        <v>7</v>
      </c>
      <c s="7" t="s">
        <v>46</v>
      </c>
      <c s="7" t="s">
        <v>730</v>
      </c>
      <c s="7" t="s">
        <v>58</v>
      </c>
      <c s="7" t="s">
        <v>1485</v>
      </c>
      <c s="7" t="s">
        <v>130</v>
      </c>
      <c s="10">
        <v>52.322</v>
      </c>
      <c s="14"/>
      <c s="13">
        <f>ROUND((H33*G33),2)</f>
      </c>
      <c r="O33">
        <f>rekapitulace!H8</f>
      </c>
      <c>
        <f>O33/100*I33</f>
      </c>
    </row>
    <row r="34" spans="5:5" ht="38.25">
      <c r="E34" s="15" t="s">
        <v>1486</v>
      </c>
    </row>
    <row r="35" spans="5:5" ht="409.5">
      <c r="E35" s="15" t="s">
        <v>1063</v>
      </c>
    </row>
    <row r="36" spans="1:16" ht="12.75">
      <c r="A36" s="7">
        <v>8</v>
      </c>
      <c s="7" t="s">
        <v>46</v>
      </c>
      <c s="7" t="s">
        <v>319</v>
      </c>
      <c s="7" t="s">
        <v>58</v>
      </c>
      <c s="7" t="s">
        <v>1487</v>
      </c>
      <c s="7" t="s">
        <v>207</v>
      </c>
      <c s="10">
        <v>145</v>
      </c>
      <c s="14"/>
      <c s="13">
        <f>ROUND((H36*G36),2)</f>
      </c>
      <c r="O36">
        <f>rekapitulace!H8</f>
      </c>
      <c>
        <f>O36/100*I36</f>
      </c>
    </row>
    <row r="37" spans="5:5" ht="51">
      <c r="E37" s="15" t="s">
        <v>1488</v>
      </c>
    </row>
    <row r="38" spans="5:5" ht="165.75">
      <c r="E38" s="15" t="s">
        <v>322</v>
      </c>
    </row>
    <row r="39" spans="1:16" ht="12.75">
      <c r="A39" s="7">
        <v>9</v>
      </c>
      <c s="7" t="s">
        <v>46</v>
      </c>
      <c s="7" t="s">
        <v>323</v>
      </c>
      <c s="7" t="s">
        <v>25</v>
      </c>
      <c s="7" t="s">
        <v>324</v>
      </c>
      <c s="7" t="s">
        <v>130</v>
      </c>
      <c s="10">
        <v>45</v>
      </c>
      <c s="14"/>
      <c s="13">
        <f>ROUND((H39*G39),2)</f>
      </c>
      <c r="O39">
        <f>rekapitulace!H8</f>
      </c>
      <c>
        <f>O39/100*I39</f>
      </c>
    </row>
    <row r="40" spans="5:5" ht="38.25">
      <c r="E40" s="15" t="s">
        <v>1489</v>
      </c>
    </row>
    <row r="41" spans="5:5" ht="409.5">
      <c r="E41" s="15" t="s">
        <v>1076</v>
      </c>
    </row>
    <row r="42" spans="1:16" ht="12.75">
      <c r="A42" s="7">
        <v>10</v>
      </c>
      <c s="7" t="s">
        <v>46</v>
      </c>
      <c s="7" t="s">
        <v>323</v>
      </c>
      <c s="7" t="s">
        <v>36</v>
      </c>
      <c s="7" t="s">
        <v>327</v>
      </c>
      <c s="7" t="s">
        <v>130</v>
      </c>
      <c s="10">
        <v>322</v>
      </c>
      <c s="14"/>
      <c s="13">
        <f>ROUND((H42*G42),2)</f>
      </c>
      <c r="O42">
        <f>rekapitulace!H8</f>
      </c>
      <c>
        <f>O42/100*I42</f>
      </c>
    </row>
    <row r="43" spans="5:5" ht="38.25">
      <c r="E43" s="15" t="s">
        <v>1490</v>
      </c>
    </row>
    <row r="44" spans="5:5" ht="409.5">
      <c r="E44" s="15" t="s">
        <v>1076</v>
      </c>
    </row>
    <row r="45" spans="1:16" ht="12.75">
      <c r="A45" s="7">
        <v>11</v>
      </c>
      <c s="7" t="s">
        <v>46</v>
      </c>
      <c s="7" t="s">
        <v>142</v>
      </c>
      <c s="7" t="s">
        <v>25</v>
      </c>
      <c s="7" t="s">
        <v>340</v>
      </c>
      <c s="7" t="s">
        <v>130</v>
      </c>
      <c s="10">
        <v>5</v>
      </c>
      <c s="14"/>
      <c s="13">
        <f>ROUND((H45*G45),2)</f>
      </c>
      <c r="O45">
        <f>rekapitulace!H8</f>
      </c>
      <c>
        <f>O45/100*I45</f>
      </c>
    </row>
    <row r="46" spans="5:5" ht="38.25">
      <c r="E46" s="15" t="s">
        <v>1491</v>
      </c>
    </row>
    <row r="47" spans="5:5" ht="409.5">
      <c r="E47" s="15" t="s">
        <v>145</v>
      </c>
    </row>
    <row r="48" spans="1:16" ht="12.75">
      <c r="A48" s="7">
        <v>12</v>
      </c>
      <c s="7" t="s">
        <v>46</v>
      </c>
      <c s="7" t="s">
        <v>142</v>
      </c>
      <c s="7" t="s">
        <v>36</v>
      </c>
      <c s="7" t="s">
        <v>343</v>
      </c>
      <c s="7" t="s">
        <v>130</v>
      </c>
      <c s="10">
        <v>350</v>
      </c>
      <c s="14"/>
      <c s="13">
        <f>ROUND((H48*G48),2)</f>
      </c>
      <c r="O48">
        <f>rekapitulace!H8</f>
      </c>
      <c>
        <f>O48/100*I48</f>
      </c>
    </row>
    <row r="49" spans="5:5" ht="51">
      <c r="E49" s="15" t="s">
        <v>1492</v>
      </c>
    </row>
    <row r="50" spans="5:5" ht="409.5">
      <c r="E50" s="15" t="s">
        <v>145</v>
      </c>
    </row>
    <row r="51" spans="1:16" ht="12.75">
      <c r="A51" s="7">
        <v>13</v>
      </c>
      <c s="7" t="s">
        <v>46</v>
      </c>
      <c s="7" t="s">
        <v>142</v>
      </c>
      <c s="7" t="s">
        <v>38</v>
      </c>
      <c s="7" t="s">
        <v>1493</v>
      </c>
      <c s="7" t="s">
        <v>130</v>
      </c>
      <c s="10">
        <v>25.92</v>
      </c>
      <c s="14"/>
      <c s="13">
        <f>ROUND((H51*G51),2)</f>
      </c>
      <c r="O51">
        <f>rekapitulace!H8</f>
      </c>
      <c>
        <f>O51/100*I51</f>
      </c>
    </row>
    <row r="52" spans="5:5" ht="38.25">
      <c r="E52" s="15" t="s">
        <v>1494</v>
      </c>
    </row>
    <row r="53" spans="5:5" ht="409.5">
      <c r="E53" s="15" t="s">
        <v>145</v>
      </c>
    </row>
    <row r="54" spans="1:16" ht="12.75">
      <c r="A54" s="7">
        <v>14</v>
      </c>
      <c s="7" t="s">
        <v>46</v>
      </c>
      <c s="7" t="s">
        <v>142</v>
      </c>
      <c s="7" t="s">
        <v>250</v>
      </c>
      <c s="7" t="s">
        <v>1087</v>
      </c>
      <c s="7" t="s">
        <v>130</v>
      </c>
      <c s="10">
        <v>12.5</v>
      </c>
      <c s="14"/>
      <c s="13">
        <f>ROUND((H54*G54),2)</f>
      </c>
      <c r="O54">
        <f>rekapitulace!H8</f>
      </c>
      <c>
        <f>O54/100*I54</f>
      </c>
    </row>
    <row r="55" spans="5:5" ht="25.5">
      <c r="E55" s="15" t="s">
        <v>1495</v>
      </c>
    </row>
    <row r="56" spans="5:5" ht="409.5">
      <c r="E56" s="15" t="s">
        <v>145</v>
      </c>
    </row>
    <row r="57" spans="1:16" ht="12.75">
      <c r="A57" s="7">
        <v>15</v>
      </c>
      <c s="7" t="s">
        <v>46</v>
      </c>
      <c s="7" t="s">
        <v>1268</v>
      </c>
      <c s="7" t="s">
        <v>58</v>
      </c>
      <c s="7" t="s">
        <v>1269</v>
      </c>
      <c s="7" t="s">
        <v>117</v>
      </c>
      <c s="10">
        <v>92</v>
      </c>
      <c s="14"/>
      <c s="13">
        <f>ROUND((H57*G57),2)</f>
      </c>
      <c r="O57">
        <f>rekapitulace!H8</f>
      </c>
      <c>
        <f>O57/100*I57</f>
      </c>
    </row>
    <row r="58" spans="5:5" ht="25.5">
      <c r="E58" s="15" t="s">
        <v>1496</v>
      </c>
    </row>
    <row r="59" spans="5:5" ht="409.5">
      <c r="E59" s="15" t="s">
        <v>1271</v>
      </c>
    </row>
    <row r="60" spans="1:16" ht="12.75">
      <c r="A60" s="7">
        <v>16</v>
      </c>
      <c s="7" t="s">
        <v>46</v>
      </c>
      <c s="7" t="s">
        <v>359</v>
      </c>
      <c s="7" t="s">
        <v>25</v>
      </c>
      <c s="7" t="s">
        <v>1497</v>
      </c>
      <c s="7" t="s">
        <v>130</v>
      </c>
      <c s="10">
        <v>0.5</v>
      </c>
      <c s="14"/>
      <c s="13">
        <f>ROUND((H60*G60),2)</f>
      </c>
      <c r="O60">
        <f>rekapitulace!H8</f>
      </c>
      <c>
        <f>O60/100*I60</f>
      </c>
    </row>
    <row r="61" spans="5:5" ht="25.5">
      <c r="E61" s="15" t="s">
        <v>1498</v>
      </c>
    </row>
    <row r="62" spans="5:5" ht="409.5">
      <c r="E62" s="15" t="s">
        <v>1274</v>
      </c>
    </row>
    <row r="63" spans="1:16" ht="12.75">
      <c r="A63" s="7">
        <v>17</v>
      </c>
      <c s="7" t="s">
        <v>46</v>
      </c>
      <c s="7" t="s">
        <v>397</v>
      </c>
      <c s="7" t="s">
        <v>58</v>
      </c>
      <c s="7" t="s">
        <v>780</v>
      </c>
      <c s="7" t="s">
        <v>130</v>
      </c>
      <c s="10">
        <v>376.6</v>
      </c>
      <c s="14"/>
      <c s="13">
        <f>ROUND((H63*G63),2)</f>
      </c>
      <c r="O63">
        <f>rekapitulace!H8</f>
      </c>
      <c>
        <f>O63/100*I63</f>
      </c>
    </row>
    <row r="64" spans="5:5" ht="293.25">
      <c r="E64" s="15" t="s">
        <v>1499</v>
      </c>
    </row>
    <row r="65" spans="5:5" ht="409.5">
      <c r="E65" s="15" t="s">
        <v>1103</v>
      </c>
    </row>
    <row r="66" spans="1:16" ht="12.75">
      <c r="A66" s="7">
        <v>18</v>
      </c>
      <c s="7" t="s">
        <v>46</v>
      </c>
      <c s="7" t="s">
        <v>401</v>
      </c>
      <c s="7" t="s">
        <v>58</v>
      </c>
      <c s="7" t="s">
        <v>402</v>
      </c>
      <c s="7" t="s">
        <v>130</v>
      </c>
      <c s="10">
        <v>5</v>
      </c>
      <c s="14"/>
      <c s="13">
        <f>ROUND((H66*G66),2)</f>
      </c>
      <c r="O66">
        <f>rekapitulace!H8</f>
      </c>
      <c>
        <f>O66/100*I66</f>
      </c>
    </row>
    <row r="67" spans="5:5" ht="25.5">
      <c r="E67" s="15" t="s">
        <v>864</v>
      </c>
    </row>
    <row r="68" spans="5:5" ht="409.5">
      <c r="E68" s="15" t="s">
        <v>1103</v>
      </c>
    </row>
    <row r="69" spans="1:16" ht="12.75">
      <c r="A69" s="7">
        <v>19</v>
      </c>
      <c s="7" t="s">
        <v>46</v>
      </c>
      <c s="7" t="s">
        <v>146</v>
      </c>
      <c s="7" t="s">
        <v>58</v>
      </c>
      <c s="7" t="s">
        <v>1283</v>
      </c>
      <c s="7" t="s">
        <v>130</v>
      </c>
      <c s="10">
        <v>13.8</v>
      </c>
      <c s="14"/>
      <c s="13">
        <f>ROUND((H69*G69),2)</f>
      </c>
      <c r="O69">
        <f>rekapitulace!H8</f>
      </c>
      <c>
        <f>O69/100*I69</f>
      </c>
    </row>
    <row r="70" spans="5:5" ht="51">
      <c r="E70" s="15" t="s">
        <v>1500</v>
      </c>
    </row>
    <row r="71" spans="5:5" ht="409.5">
      <c r="E71" s="15" t="s">
        <v>149</v>
      </c>
    </row>
    <row r="72" spans="1:16" ht="12.75">
      <c r="A72" s="7">
        <v>20</v>
      </c>
      <c s="7" t="s">
        <v>46</v>
      </c>
      <c s="7" t="s">
        <v>146</v>
      </c>
      <c s="7" t="s">
        <v>250</v>
      </c>
      <c s="7" t="s">
        <v>271</v>
      </c>
      <c s="7" t="s">
        <v>130</v>
      </c>
      <c s="10">
        <v>12.5</v>
      </c>
      <c s="14"/>
      <c s="13">
        <f>ROUND((H72*G72),2)</f>
      </c>
      <c r="O72">
        <f>rekapitulace!H8</f>
      </c>
      <c>
        <f>O72/100*I72</f>
      </c>
    </row>
    <row r="73" spans="5:5" ht="25.5">
      <c r="E73" s="15" t="s">
        <v>1495</v>
      </c>
    </row>
    <row r="74" spans="5:5" ht="409.5">
      <c r="E74" s="15" t="s">
        <v>149</v>
      </c>
    </row>
    <row r="75" spans="1:16" ht="12.75">
      <c r="A75" s="7">
        <v>21</v>
      </c>
      <c s="7" t="s">
        <v>46</v>
      </c>
      <c s="7" t="s">
        <v>405</v>
      </c>
      <c s="7" t="s">
        <v>58</v>
      </c>
      <c s="7" t="s">
        <v>406</v>
      </c>
      <c s="7" t="s">
        <v>130</v>
      </c>
      <c s="10">
        <v>350</v>
      </c>
      <c s="14"/>
      <c s="13">
        <f>ROUND((H75*G75),2)</f>
      </c>
      <c r="O75">
        <f>rekapitulace!H8</f>
      </c>
      <c>
        <f>O75/100*I75</f>
      </c>
    </row>
    <row r="76" spans="5:5" ht="51">
      <c r="E76" s="15" t="s">
        <v>1492</v>
      </c>
    </row>
    <row r="77" spans="5:5" ht="409.5">
      <c r="E77" s="15" t="s">
        <v>1103</v>
      </c>
    </row>
    <row r="78" spans="1:16" ht="12.75">
      <c r="A78" s="7">
        <v>22</v>
      </c>
      <c s="7" t="s">
        <v>46</v>
      </c>
      <c s="7" t="s">
        <v>411</v>
      </c>
      <c s="7" t="s">
        <v>58</v>
      </c>
      <c s="7" t="s">
        <v>412</v>
      </c>
      <c s="7" t="s">
        <v>130</v>
      </c>
      <c s="10">
        <v>1</v>
      </c>
      <c s="14"/>
      <c s="13">
        <f>ROUND((H78*G78),2)</f>
      </c>
      <c r="O78">
        <f>rekapitulace!H8</f>
      </c>
      <c>
        <f>O78/100*I78</f>
      </c>
    </row>
    <row r="79" spans="5:5" ht="25.5">
      <c r="E79" s="15" t="s">
        <v>50</v>
      </c>
    </row>
    <row r="80" spans="5:5" ht="409.5">
      <c r="E80" s="15" t="s">
        <v>1107</v>
      </c>
    </row>
    <row r="81" spans="1:16" ht="12.75">
      <c r="A81" s="7">
        <v>23</v>
      </c>
      <c s="7" t="s">
        <v>46</v>
      </c>
      <c s="7" t="s">
        <v>427</v>
      </c>
      <c s="7" t="s">
        <v>58</v>
      </c>
      <c s="7" t="s">
        <v>1293</v>
      </c>
      <c s="7" t="s">
        <v>117</v>
      </c>
      <c s="10">
        <v>660</v>
      </c>
      <c s="14"/>
      <c s="13">
        <f>ROUND((H81*G81),2)</f>
      </c>
      <c r="O81">
        <f>rekapitulace!H8</f>
      </c>
      <c>
        <f>O81/100*I81</f>
      </c>
    </row>
    <row r="82" spans="5:5" ht="38.25">
      <c r="E82" s="15" t="s">
        <v>1501</v>
      </c>
    </row>
    <row r="83" spans="5:5" ht="153">
      <c r="E83" s="15" t="s">
        <v>1117</v>
      </c>
    </row>
    <row r="84" spans="1:16" ht="12.75">
      <c r="A84" s="7">
        <v>24</v>
      </c>
      <c s="7" t="s">
        <v>46</v>
      </c>
      <c s="7" t="s">
        <v>435</v>
      </c>
      <c s="7" t="s">
        <v>58</v>
      </c>
      <c s="7" t="s">
        <v>805</v>
      </c>
      <c s="7" t="s">
        <v>117</v>
      </c>
      <c s="10">
        <v>172.8</v>
      </c>
      <c s="14"/>
      <c s="13">
        <f>ROUND((H84*G84),2)</f>
      </c>
      <c r="O84">
        <f>rekapitulace!H8</f>
      </c>
      <c>
        <f>O84/100*I84</f>
      </c>
    </row>
    <row r="85" spans="5:5" ht="38.25">
      <c r="E85" s="15" t="s">
        <v>1502</v>
      </c>
    </row>
    <row r="86" spans="5:5" ht="204">
      <c r="E86" s="15" t="s">
        <v>1119</v>
      </c>
    </row>
    <row r="87" spans="1:16" ht="12.75">
      <c r="A87" s="7">
        <v>25</v>
      </c>
      <c s="7" t="s">
        <v>46</v>
      </c>
      <c s="7" t="s">
        <v>442</v>
      </c>
      <c s="7" t="s">
        <v>58</v>
      </c>
      <c s="7" t="s">
        <v>809</v>
      </c>
      <c s="7" t="s">
        <v>117</v>
      </c>
      <c s="10">
        <v>172.8</v>
      </c>
      <c s="14"/>
      <c s="13">
        <f>ROUND((H87*G87),2)</f>
      </c>
      <c r="O87">
        <f>rekapitulace!H8</f>
      </c>
      <c>
        <f>O87/100*I87</f>
      </c>
    </row>
    <row r="88" spans="5:5" ht="38.25">
      <c r="E88" s="15" t="s">
        <v>1502</v>
      </c>
    </row>
    <row r="89" spans="5:5" ht="255">
      <c r="E89" s="15" t="s">
        <v>445</v>
      </c>
    </row>
    <row r="90" spans="1:16" ht="12.75" customHeight="1">
      <c r="A90" s="16"/>
      <c s="16"/>
      <c s="16" t="s">
        <v>25</v>
      </c>
      <c s="16"/>
      <c s="16" t="s">
        <v>114</v>
      </c>
      <c s="16"/>
      <c s="16"/>
      <c s="16"/>
      <c s="16">
        <f>SUM(I27:I89)</f>
      </c>
      <c r="P90">
        <f>ROUND(SUM(P27:P89),2)</f>
      </c>
    </row>
    <row r="92" spans="1:9" ht="12.75" customHeight="1">
      <c r="A92" s="9"/>
      <c s="9"/>
      <c s="9" t="s">
        <v>36</v>
      </c>
      <c s="9"/>
      <c s="9" t="s">
        <v>241</v>
      </c>
      <c s="9"/>
      <c s="11"/>
      <c s="9"/>
      <c s="11"/>
    </row>
    <row r="93" spans="1:16" ht="12.75">
      <c r="A93" s="7">
        <v>26</v>
      </c>
      <c s="7" t="s">
        <v>46</v>
      </c>
      <c s="7" t="s">
        <v>446</v>
      </c>
      <c s="7" t="s">
        <v>58</v>
      </c>
      <c s="7" t="s">
        <v>447</v>
      </c>
      <c s="7" t="s">
        <v>117</v>
      </c>
      <c s="10">
        <v>41.6</v>
      </c>
      <c s="14"/>
      <c s="13">
        <f>ROUND((H93*G93),2)</f>
      </c>
      <c r="O93">
        <f>rekapitulace!H8</f>
      </c>
      <c>
        <f>O93/100*I93</f>
      </c>
    </row>
    <row r="94" spans="5:5" ht="38.25">
      <c r="E94" s="15" t="s">
        <v>1503</v>
      </c>
    </row>
    <row r="95" spans="5:5" ht="267.75">
      <c r="E95" s="15" t="s">
        <v>449</v>
      </c>
    </row>
    <row r="96" spans="1:16" ht="12.75">
      <c r="A96" s="7">
        <v>27</v>
      </c>
      <c s="7" t="s">
        <v>46</v>
      </c>
      <c s="7" t="s">
        <v>454</v>
      </c>
      <c s="7" t="s">
        <v>58</v>
      </c>
      <c s="7" t="s">
        <v>455</v>
      </c>
      <c s="7" t="s">
        <v>207</v>
      </c>
      <c s="10">
        <v>26</v>
      </c>
      <c s="14"/>
      <c s="13">
        <f>ROUND((H96*G96),2)</f>
      </c>
      <c r="O96">
        <f>rekapitulace!H8</f>
      </c>
      <c>
        <f>O96/100*I96</f>
      </c>
    </row>
    <row r="97" spans="5:5" ht="25.5">
      <c r="E97" s="15" t="s">
        <v>1051</v>
      </c>
    </row>
    <row r="98" spans="5:5" ht="409.5">
      <c r="E98" s="15" t="s">
        <v>453</v>
      </c>
    </row>
    <row r="99" spans="1:16" ht="12.75" customHeight="1">
      <c r="A99" s="16"/>
      <c s="16"/>
      <c s="16" t="s">
        <v>36</v>
      </c>
      <c s="16"/>
      <c s="16" t="s">
        <v>241</v>
      </c>
      <c s="16"/>
      <c s="16"/>
      <c s="16"/>
      <c s="16">
        <f>SUM(I93:I98)</f>
      </c>
      <c r="P99">
        <f>ROUND(SUM(P93:P98),2)</f>
      </c>
    </row>
    <row r="101" spans="1:9" ht="12.75" customHeight="1">
      <c r="A101" s="9"/>
      <c s="9"/>
      <c s="9" t="s">
        <v>39</v>
      </c>
      <c s="9"/>
      <c s="9" t="s">
        <v>510</v>
      </c>
      <c s="9"/>
      <c s="11"/>
      <c s="9"/>
      <c s="11"/>
    </row>
    <row r="102" spans="1:16" ht="12.75">
      <c r="A102" s="7">
        <v>28</v>
      </c>
      <c s="7" t="s">
        <v>46</v>
      </c>
      <c s="7" t="s">
        <v>518</v>
      </c>
      <c s="7" t="s">
        <v>58</v>
      </c>
      <c s="7" t="s">
        <v>1460</v>
      </c>
      <c s="7" t="s">
        <v>130</v>
      </c>
      <c s="10">
        <v>119</v>
      </c>
      <c s="14"/>
      <c s="13">
        <f>ROUND((H102*G102),2)</f>
      </c>
      <c r="O102">
        <f>rekapitulace!H8</f>
      </c>
      <c>
        <f>O102/100*I102</f>
      </c>
    </row>
    <row r="103" spans="5:5" ht="25.5">
      <c r="E103" s="15" t="s">
        <v>1025</v>
      </c>
    </row>
    <row r="104" spans="5:5" ht="331.5">
      <c r="E104" s="15" t="s">
        <v>521</v>
      </c>
    </row>
    <row r="105" spans="1:16" ht="12.75">
      <c r="A105" s="7">
        <v>29</v>
      </c>
      <c s="7" t="s">
        <v>46</v>
      </c>
      <c s="7" t="s">
        <v>533</v>
      </c>
      <c s="7" t="s">
        <v>58</v>
      </c>
      <c s="7" t="s">
        <v>900</v>
      </c>
      <c s="7" t="s">
        <v>117</v>
      </c>
      <c s="10">
        <v>92</v>
      </c>
      <c s="14"/>
      <c s="13">
        <f>ROUND((H105*G105),2)</f>
      </c>
      <c r="O105">
        <f>rekapitulace!H8</f>
      </c>
      <c>
        <f>O105/100*I105</f>
      </c>
    </row>
    <row r="106" spans="5:5" ht="25.5">
      <c r="E106" s="15" t="s">
        <v>1496</v>
      </c>
    </row>
    <row r="107" spans="5:5" ht="267.75">
      <c r="E107" s="15" t="s">
        <v>536</v>
      </c>
    </row>
    <row r="108" spans="1:16" ht="12.75">
      <c r="A108" s="7">
        <v>30</v>
      </c>
      <c s="7" t="s">
        <v>46</v>
      </c>
      <c s="7" t="s">
        <v>537</v>
      </c>
      <c s="7" t="s">
        <v>58</v>
      </c>
      <c s="7" t="s">
        <v>1504</v>
      </c>
      <c s="7" t="s">
        <v>117</v>
      </c>
      <c s="10">
        <v>480</v>
      </c>
      <c s="14"/>
      <c s="13">
        <f>ROUND((H108*G108),2)</f>
      </c>
      <c r="O108">
        <f>rekapitulace!H8</f>
      </c>
      <c>
        <f>O108/100*I108</f>
      </c>
    </row>
    <row r="109" spans="5:5" ht="38.25">
      <c r="E109" s="15" t="s">
        <v>1505</v>
      </c>
    </row>
    <row r="110" spans="5:5" ht="357">
      <c r="E110" s="15" t="s">
        <v>540</v>
      </c>
    </row>
    <row r="111" spans="1:16" ht="12.75">
      <c r="A111" s="7">
        <v>31</v>
      </c>
      <c s="7" t="s">
        <v>46</v>
      </c>
      <c s="7" t="s">
        <v>1311</v>
      </c>
      <c s="7" t="s">
        <v>58</v>
      </c>
      <c s="7" t="s">
        <v>1463</v>
      </c>
      <c s="7" t="s">
        <v>117</v>
      </c>
      <c s="10">
        <v>471.12</v>
      </c>
      <c s="14"/>
      <c s="13">
        <f>ROUND((H111*G111),2)</f>
      </c>
      <c r="O111">
        <f>rekapitulace!H8</f>
      </c>
      <c>
        <f>O111/100*I111</f>
      </c>
    </row>
    <row r="112" spans="5:5" ht="38.25">
      <c r="E112" s="15" t="s">
        <v>1506</v>
      </c>
    </row>
    <row r="113" spans="5:5" ht="357">
      <c r="E113" s="15" t="s">
        <v>540</v>
      </c>
    </row>
    <row r="114" spans="1:16" ht="12.75">
      <c r="A114" s="7">
        <v>32</v>
      </c>
      <c s="7" t="s">
        <v>46</v>
      </c>
      <c s="7" t="s">
        <v>1322</v>
      </c>
      <c s="7" t="s">
        <v>58</v>
      </c>
      <c s="7" t="s">
        <v>1323</v>
      </c>
      <c s="7" t="s">
        <v>130</v>
      </c>
      <c s="10">
        <v>18.211</v>
      </c>
      <c s="14"/>
      <c s="13">
        <f>ROUND((H114*G114),2)</f>
      </c>
      <c r="O114">
        <f>rekapitulace!H8</f>
      </c>
      <c>
        <f>O114/100*I114</f>
      </c>
    </row>
    <row r="115" spans="5:5" ht="38.25">
      <c r="E115" s="15" t="s">
        <v>1507</v>
      </c>
    </row>
    <row r="116" spans="5:5" ht="409.5">
      <c r="E116" s="15" t="s">
        <v>547</v>
      </c>
    </row>
    <row r="117" spans="1:16" ht="12.75">
      <c r="A117" s="7">
        <v>33</v>
      </c>
      <c s="7" t="s">
        <v>46</v>
      </c>
      <c s="7" t="s">
        <v>548</v>
      </c>
      <c s="7" t="s">
        <v>58</v>
      </c>
      <c s="7" t="s">
        <v>1466</v>
      </c>
      <c s="7" t="s">
        <v>130</v>
      </c>
      <c s="10">
        <v>23.783</v>
      </c>
      <c s="14"/>
      <c s="13">
        <f>ROUND((H117*G117),2)</f>
      </c>
      <c r="O117">
        <f>rekapitulace!H8</f>
      </c>
      <c>
        <f>O117/100*I117</f>
      </c>
    </row>
    <row r="118" spans="5:5" ht="38.25">
      <c r="E118" s="15" t="s">
        <v>1508</v>
      </c>
    </row>
    <row r="119" spans="5:5" ht="409.5">
      <c r="E119" s="15" t="s">
        <v>547</v>
      </c>
    </row>
    <row r="120" spans="1:16" ht="12.75">
      <c r="A120" s="7">
        <v>34</v>
      </c>
      <c s="7" t="s">
        <v>46</v>
      </c>
      <c s="7" t="s">
        <v>560</v>
      </c>
      <c s="7" t="s">
        <v>58</v>
      </c>
      <c s="7" t="s">
        <v>910</v>
      </c>
      <c s="7" t="s">
        <v>117</v>
      </c>
      <c s="10">
        <v>480</v>
      </c>
      <c s="14"/>
      <c s="13">
        <f>ROUND((H120*G120),2)</f>
      </c>
      <c r="O120">
        <f>rekapitulace!H8</f>
      </c>
      <c>
        <f>O120/100*I120</f>
      </c>
    </row>
    <row r="121" spans="5:5" ht="38.25">
      <c r="E121" s="15" t="s">
        <v>1505</v>
      </c>
    </row>
    <row r="122" spans="5:5" ht="165.75">
      <c r="E122" s="15" t="s">
        <v>559</v>
      </c>
    </row>
    <row r="123" spans="1:16" ht="12.75" customHeight="1">
      <c r="A123" s="16"/>
      <c s="16"/>
      <c s="16" t="s">
        <v>39</v>
      </c>
      <c s="16"/>
      <c s="16" t="s">
        <v>510</v>
      </c>
      <c s="16"/>
      <c s="16"/>
      <c s="16"/>
      <c s="16">
        <f>SUM(I102:I122)</f>
      </c>
      <c r="P123">
        <f>ROUND(SUM(P102:P122),2)</f>
      </c>
    </row>
    <row r="125" spans="1:9" ht="12.75" customHeight="1">
      <c r="A125" s="9"/>
      <c s="9"/>
      <c s="9" t="s">
        <v>42</v>
      </c>
      <c s="9"/>
      <c s="9" t="s">
        <v>200</v>
      </c>
      <c s="9"/>
      <c s="11"/>
      <c s="9"/>
      <c s="11"/>
    </row>
    <row r="126" spans="1:16" ht="12.75">
      <c r="A126" s="7">
        <v>35</v>
      </c>
      <c s="7" t="s">
        <v>46</v>
      </c>
      <c s="7" t="s">
        <v>595</v>
      </c>
      <c s="7" t="s">
        <v>58</v>
      </c>
      <c s="7" t="s">
        <v>596</v>
      </c>
      <c s="7" t="s">
        <v>73</v>
      </c>
      <c s="10">
        <v>1</v>
      </c>
      <c s="14"/>
      <c s="13">
        <f>ROUND((H126*G126),2)</f>
      </c>
      <c r="O126">
        <f>rekapitulace!H8</f>
      </c>
      <c>
        <f>O126/100*I126</f>
      </c>
    </row>
    <row r="127" spans="5:5" ht="25.5">
      <c r="E127" s="15" t="s">
        <v>50</v>
      </c>
    </row>
    <row r="128" spans="5:5" ht="409.5">
      <c r="E128" s="15" t="s">
        <v>1183</v>
      </c>
    </row>
    <row r="129" spans="1:16" ht="12.75" customHeight="1">
      <c r="A129" s="16"/>
      <c s="16"/>
      <c s="16" t="s">
        <v>42</v>
      </c>
      <c s="16"/>
      <c s="16" t="s">
        <v>200</v>
      </c>
      <c s="16"/>
      <c s="16"/>
      <c s="16"/>
      <c s="16">
        <f>SUM(I126:I128)</f>
      </c>
      <c r="P129">
        <f>ROUND(SUM(P126:P128),2)</f>
      </c>
    </row>
    <row r="131" spans="1:9" ht="12.75" customHeight="1">
      <c r="A131" s="9"/>
      <c s="9"/>
      <c s="9" t="s">
        <v>43</v>
      </c>
      <c s="9"/>
      <c s="9" t="s">
        <v>204</v>
      </c>
      <c s="9"/>
      <c s="11"/>
      <c s="9"/>
      <c s="11"/>
    </row>
    <row r="132" spans="1:16" ht="12.75">
      <c r="A132" s="7">
        <v>36</v>
      </c>
      <c s="7" t="s">
        <v>46</v>
      </c>
      <c s="7" t="s">
        <v>694</v>
      </c>
      <c s="7" t="s">
        <v>58</v>
      </c>
      <c s="7" t="s">
        <v>695</v>
      </c>
      <c s="7" t="s">
        <v>207</v>
      </c>
      <c s="10">
        <v>145</v>
      </c>
      <c s="14"/>
      <c s="13">
        <f>ROUND((H132*G132),2)</f>
      </c>
      <c r="O132">
        <f>rekapitulace!H8</f>
      </c>
      <c>
        <f>O132/100*I132</f>
      </c>
    </row>
    <row r="133" spans="5:5" ht="51">
      <c r="E133" s="15" t="s">
        <v>1488</v>
      </c>
    </row>
    <row r="134" spans="5:5" ht="242.25">
      <c r="E134" s="15" t="s">
        <v>697</v>
      </c>
    </row>
    <row r="135" spans="1:16" ht="12.75">
      <c r="A135" s="7">
        <v>37</v>
      </c>
      <c s="7" t="s">
        <v>46</v>
      </c>
      <c s="7" t="s">
        <v>698</v>
      </c>
      <c s="7" t="s">
        <v>58</v>
      </c>
      <c s="7" t="s">
        <v>699</v>
      </c>
      <c s="7" t="s">
        <v>207</v>
      </c>
      <c s="10">
        <v>145</v>
      </c>
      <c s="14"/>
      <c s="13">
        <f>ROUND((H135*G135),2)</f>
      </c>
      <c r="O135">
        <f>rekapitulace!H8</f>
      </c>
      <c>
        <f>O135/100*I135</f>
      </c>
    </row>
    <row r="136" spans="5:5" ht="51">
      <c r="E136" s="15" t="s">
        <v>1488</v>
      </c>
    </row>
    <row r="137" spans="5:5" ht="204">
      <c r="E137" s="15" t="s">
        <v>700</v>
      </c>
    </row>
    <row r="138" spans="1:16" ht="12.75">
      <c r="A138" s="7">
        <v>38</v>
      </c>
      <c s="7" t="s">
        <v>46</v>
      </c>
      <c s="7" t="s">
        <v>701</v>
      </c>
      <c s="7" t="s">
        <v>58</v>
      </c>
      <c s="7" t="s">
        <v>1475</v>
      </c>
      <c s="7" t="s">
        <v>207</v>
      </c>
      <c s="10">
        <v>145</v>
      </c>
      <c s="14"/>
      <c s="13">
        <f>ROUND((H138*G138),2)</f>
      </c>
      <c r="O138">
        <f>rekapitulace!H8</f>
      </c>
      <c>
        <f>O138/100*I138</f>
      </c>
    </row>
    <row r="139" spans="5:5" ht="25.5">
      <c r="E139" s="15" t="s">
        <v>1509</v>
      </c>
    </row>
    <row r="140" spans="5:5" ht="409.5">
      <c r="E140" s="15" t="s">
        <v>704</v>
      </c>
    </row>
    <row r="141" spans="1:16" ht="12.75" customHeight="1">
      <c r="A141" s="16"/>
      <c s="16"/>
      <c s="16" t="s">
        <v>43</v>
      </c>
      <c s="16"/>
      <c s="16" t="s">
        <v>204</v>
      </c>
      <c s="16"/>
      <c s="16"/>
      <c s="16"/>
      <c s="16">
        <f>SUM(I132:I140)</f>
      </c>
      <c r="P141">
        <f>ROUND(SUM(P132:P140),2)</f>
      </c>
    </row>
    <row r="143" spans="1:16" ht="12.75" customHeight="1">
      <c r="A143" s="16"/>
      <c s="16"/>
      <c s="16"/>
      <c s="16"/>
      <c s="16" t="s">
        <v>105</v>
      </c>
      <c s="16"/>
      <c s="16"/>
      <c s="16"/>
      <c s="16">
        <f>+I24+I90+I99+I123+I129+I141</f>
      </c>
      <c r="P143">
        <f>+P24+P90+P99+P123+P129+P141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7.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1510</v>
      </c>
      <c s="5"/>
      <c s="5" t="s">
        <v>1511</v>
      </c>
    </row>
    <row r="6" spans="1:5" ht="12.75" customHeight="1">
      <c r="A6" t="s">
        <v>17</v>
      </c>
      <c r="C6" s="5" t="s">
        <v>1510</v>
      </c>
      <c s="5"/>
      <c s="5" t="s">
        <v>1511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142</v>
      </c>
      <c s="7" t="s">
        <v>36</v>
      </c>
      <c s="7" t="s">
        <v>343</v>
      </c>
      <c s="7" t="s">
        <v>130</v>
      </c>
      <c s="10">
        <v>401</v>
      </c>
      <c s="14"/>
      <c s="13">
        <f>ROUND((H12*G12),2)</f>
      </c>
      <c r="O12">
        <f>rekapitulace!H8</f>
      </c>
      <c>
        <f>O12/100*I12</f>
      </c>
    </row>
    <row r="13" spans="5:5" ht="25.5">
      <c r="E13" s="15" t="s">
        <v>1512</v>
      </c>
    </row>
    <row r="14" spans="5:5" ht="409.5">
      <c r="E14" s="15" t="s">
        <v>145</v>
      </c>
    </row>
    <row r="15" spans="1:16" ht="12.75">
      <c r="A15" s="7">
        <v>2</v>
      </c>
      <c s="7" t="s">
        <v>46</v>
      </c>
      <c s="7" t="s">
        <v>142</v>
      </c>
      <c s="7" t="s">
        <v>38</v>
      </c>
      <c s="7" t="s">
        <v>1513</v>
      </c>
      <c s="7" t="s">
        <v>130</v>
      </c>
      <c s="10">
        <v>23.4</v>
      </c>
      <c s="14"/>
      <c s="13">
        <f>ROUND((H15*G15),2)</f>
      </c>
      <c r="O15">
        <f>rekapitulace!H8</f>
      </c>
      <c>
        <f>O15/100*I15</f>
      </c>
    </row>
    <row r="16" spans="5:5" ht="38.25">
      <c r="E16" s="15" t="s">
        <v>1514</v>
      </c>
    </row>
    <row r="17" spans="5:5" ht="409.5">
      <c r="E17" s="15" t="s">
        <v>145</v>
      </c>
    </row>
    <row r="18" spans="1:16" ht="12.75">
      <c r="A18" s="7">
        <v>3</v>
      </c>
      <c s="7" t="s">
        <v>46</v>
      </c>
      <c s="7" t="s">
        <v>405</v>
      </c>
      <c s="7" t="s">
        <v>58</v>
      </c>
      <c s="7" t="s">
        <v>406</v>
      </c>
      <c s="7" t="s">
        <v>130</v>
      </c>
      <c s="10">
        <v>401</v>
      </c>
      <c s="14"/>
      <c s="13">
        <f>ROUND((H18*G18),2)</f>
      </c>
      <c r="O18">
        <f>rekapitulace!H8</f>
      </c>
      <c>
        <f>O18/100*I18</f>
      </c>
    </row>
    <row r="19" spans="5:5" ht="25.5">
      <c r="E19" s="15" t="s">
        <v>1512</v>
      </c>
    </row>
    <row r="20" spans="5:5" ht="409.5">
      <c r="E20" s="15" t="s">
        <v>1103</v>
      </c>
    </row>
    <row r="21" spans="1:16" ht="12.75">
      <c r="A21" s="7">
        <v>4</v>
      </c>
      <c s="7" t="s">
        <v>46</v>
      </c>
      <c s="7" t="s">
        <v>411</v>
      </c>
      <c s="7" t="s">
        <v>58</v>
      </c>
      <c s="7" t="s">
        <v>412</v>
      </c>
      <c s="7" t="s">
        <v>130</v>
      </c>
      <c s="10">
        <v>13</v>
      </c>
      <c s="14"/>
      <c s="13">
        <f>ROUND((H21*G21),2)</f>
      </c>
      <c r="O21">
        <f>rekapitulace!H8</f>
      </c>
      <c>
        <f>O21/100*I21</f>
      </c>
    </row>
    <row r="22" spans="5:5" ht="25.5">
      <c r="E22" s="15" t="s">
        <v>1515</v>
      </c>
    </row>
    <row r="23" spans="5:5" ht="409.5">
      <c r="E23" s="15" t="s">
        <v>1107</v>
      </c>
    </row>
    <row r="24" spans="1:16" ht="12.75">
      <c r="A24" s="7">
        <v>5</v>
      </c>
      <c s="7" t="s">
        <v>46</v>
      </c>
      <c s="7" t="s">
        <v>427</v>
      </c>
      <c s="7" t="s">
        <v>58</v>
      </c>
      <c s="7" t="s">
        <v>1516</v>
      </c>
      <c s="7" t="s">
        <v>117</v>
      </c>
      <c s="10">
        <v>788.4</v>
      </c>
      <c s="14"/>
      <c s="13">
        <f>ROUND((H24*G24),2)</f>
      </c>
      <c r="O24">
        <f>rekapitulace!H8</f>
      </c>
      <c>
        <f>O24/100*I24</f>
      </c>
    </row>
    <row r="25" spans="5:5" ht="38.25">
      <c r="E25" s="15" t="s">
        <v>1517</v>
      </c>
    </row>
    <row r="26" spans="5:5" ht="153">
      <c r="E26" s="15" t="s">
        <v>1117</v>
      </c>
    </row>
    <row r="27" spans="1:16" ht="12.75">
      <c r="A27" s="7">
        <v>6</v>
      </c>
      <c s="7" t="s">
        <v>46</v>
      </c>
      <c s="7" t="s">
        <v>438</v>
      </c>
      <c s="7" t="s">
        <v>58</v>
      </c>
      <c s="7" t="s">
        <v>807</v>
      </c>
      <c s="7" t="s">
        <v>117</v>
      </c>
      <c s="10">
        <v>156</v>
      </c>
      <c s="14"/>
      <c s="13">
        <f>ROUND((H27*G27),2)</f>
      </c>
      <c r="O27">
        <f>rekapitulace!H8</f>
      </c>
      <c>
        <f>O27/100*I27</f>
      </c>
    </row>
    <row r="28" spans="5:5" ht="25.5">
      <c r="E28" s="15" t="s">
        <v>1518</v>
      </c>
    </row>
    <row r="29" spans="5:5" ht="216.75">
      <c r="E29" s="15" t="s">
        <v>153</v>
      </c>
    </row>
    <row r="30" spans="1:16" ht="12.75">
      <c r="A30" s="7">
        <v>7</v>
      </c>
      <c s="7" t="s">
        <v>46</v>
      </c>
      <c s="7" t="s">
        <v>442</v>
      </c>
      <c s="7" t="s">
        <v>58</v>
      </c>
      <c s="7" t="s">
        <v>809</v>
      </c>
      <c s="7" t="s">
        <v>117</v>
      </c>
      <c s="10">
        <v>156</v>
      </c>
      <c s="14"/>
      <c s="13">
        <f>ROUND((H30*G30),2)</f>
      </c>
      <c r="O30">
        <f>rekapitulace!H8</f>
      </c>
      <c>
        <f>O30/100*I30</f>
      </c>
    </row>
    <row r="31" spans="5:5" ht="25.5">
      <c r="E31" s="15" t="s">
        <v>1518</v>
      </c>
    </row>
    <row r="32" spans="5:5" ht="255">
      <c r="E32" s="15" t="s">
        <v>445</v>
      </c>
    </row>
    <row r="33" spans="1:16" ht="12.75" customHeight="1">
      <c r="A33" s="16"/>
      <c s="16"/>
      <c s="16" t="s">
        <v>25</v>
      </c>
      <c s="16"/>
      <c s="16" t="s">
        <v>114</v>
      </c>
      <c s="16"/>
      <c s="16"/>
      <c s="16"/>
      <c s="16">
        <f>SUM(I12:I32)</f>
      </c>
      <c r="P33">
        <f>ROUND(SUM(P12:P32),2)</f>
      </c>
    </row>
    <row r="35" spans="1:9" ht="12.75" customHeight="1">
      <c r="A35" s="9"/>
      <c s="9"/>
      <c s="9" t="s">
        <v>38</v>
      </c>
      <c s="9"/>
      <c s="9" t="s">
        <v>192</v>
      </c>
      <c s="9"/>
      <c s="11"/>
      <c s="9"/>
      <c s="11"/>
    </row>
    <row r="36" spans="1:16" ht="12.75">
      <c r="A36" s="7">
        <v>8</v>
      </c>
      <c s="7" t="s">
        <v>46</v>
      </c>
      <c s="7" t="s">
        <v>881</v>
      </c>
      <c s="7" t="s">
        <v>58</v>
      </c>
      <c s="7" t="s">
        <v>1519</v>
      </c>
      <c s="7" t="s">
        <v>130</v>
      </c>
      <c s="10">
        <v>28.8</v>
      </c>
      <c s="14"/>
      <c s="13">
        <f>ROUND((H36*G36),2)</f>
      </c>
      <c r="O36">
        <f>rekapitulace!H8</f>
      </c>
      <c>
        <f>O36/100*I36</f>
      </c>
    </row>
    <row r="37" spans="5:5" ht="89.25">
      <c r="E37" s="15" t="s">
        <v>1520</v>
      </c>
    </row>
    <row r="38" spans="5:5" ht="409.5">
      <c r="E38" s="15" t="s">
        <v>1304</v>
      </c>
    </row>
    <row r="39" spans="1:16" ht="12.75" customHeight="1">
      <c r="A39" s="16"/>
      <c s="16"/>
      <c s="16" t="s">
        <v>38</v>
      </c>
      <c s="16"/>
      <c s="16" t="s">
        <v>192</v>
      </c>
      <c s="16"/>
      <c s="16"/>
      <c s="16"/>
      <c s="16">
        <f>SUM(I36:I38)</f>
      </c>
      <c r="P39">
        <f>ROUND(SUM(P36:P38),2)</f>
      </c>
    </row>
    <row r="41" spans="1:9" ht="12.75" customHeight="1">
      <c r="A41" s="9"/>
      <c s="9"/>
      <c s="9" t="s">
        <v>39</v>
      </c>
      <c s="9"/>
      <c s="9" t="s">
        <v>510</v>
      </c>
      <c s="9"/>
      <c s="11"/>
      <c s="9"/>
      <c s="11"/>
    </row>
    <row r="42" spans="1:16" ht="12.75">
      <c r="A42" s="7">
        <v>9</v>
      </c>
      <c s="7" t="s">
        <v>46</v>
      </c>
      <c s="7" t="s">
        <v>518</v>
      </c>
      <c s="7" t="s">
        <v>58</v>
      </c>
      <c s="7" t="s">
        <v>1521</v>
      </c>
      <c s="7" t="s">
        <v>130</v>
      </c>
      <c s="10">
        <v>212.61</v>
      </c>
      <c s="14"/>
      <c s="13">
        <f>ROUND((H42*G42),2)</f>
      </c>
      <c r="O42">
        <f>rekapitulace!H8</f>
      </c>
      <c>
        <f>O42/100*I42</f>
      </c>
    </row>
    <row r="43" spans="5:5" ht="153">
      <c r="E43" s="15" t="s">
        <v>1522</v>
      </c>
    </row>
    <row r="44" spans="5:5" ht="331.5">
      <c r="E44" s="15" t="s">
        <v>521</v>
      </c>
    </row>
    <row r="45" spans="1:16" ht="12.75">
      <c r="A45" s="7">
        <v>10</v>
      </c>
      <c s="7" t="s">
        <v>46</v>
      </c>
      <c s="7" t="s">
        <v>572</v>
      </c>
      <c s="7" t="s">
        <v>58</v>
      </c>
      <c s="7" t="s">
        <v>913</v>
      </c>
      <c s="7" t="s">
        <v>117</v>
      </c>
      <c s="10">
        <v>804.1</v>
      </c>
      <c s="14"/>
      <c s="13">
        <f>ROUND((H45*G45),2)</f>
      </c>
      <c r="O45">
        <f>rekapitulace!H8</f>
      </c>
      <c>
        <f>O45/100*I45</f>
      </c>
    </row>
    <row r="46" spans="5:5" ht="51">
      <c r="E46" s="15" t="s">
        <v>1523</v>
      </c>
    </row>
    <row r="47" spans="5:5" ht="409.5">
      <c r="E47" s="15" t="s">
        <v>1178</v>
      </c>
    </row>
    <row r="48" spans="1:16" ht="12.75">
      <c r="A48" s="7">
        <v>11</v>
      </c>
      <c s="7" t="s">
        <v>46</v>
      </c>
      <c s="7" t="s">
        <v>1524</v>
      </c>
      <c s="7" t="s">
        <v>58</v>
      </c>
      <c s="7" t="s">
        <v>1525</v>
      </c>
      <c s="7" t="s">
        <v>117</v>
      </c>
      <c s="10">
        <v>21.9</v>
      </c>
      <c s="14"/>
      <c s="13">
        <f>ROUND((H48*G48),2)</f>
      </c>
      <c r="O48">
        <f>rekapitulace!H8</f>
      </c>
      <c>
        <f>O48/100*I48</f>
      </c>
    </row>
    <row r="49" spans="5:5" ht="38.25">
      <c r="E49" s="15" t="s">
        <v>1526</v>
      </c>
    </row>
    <row r="50" spans="5:5" ht="409.5">
      <c r="E50" s="15" t="s">
        <v>1178</v>
      </c>
    </row>
    <row r="51" spans="1:16" ht="12.75">
      <c r="A51" s="7">
        <v>12</v>
      </c>
      <c s="7" t="s">
        <v>46</v>
      </c>
      <c s="7" t="s">
        <v>578</v>
      </c>
      <c s="7" t="s">
        <v>58</v>
      </c>
      <c s="7" t="s">
        <v>1527</v>
      </c>
      <c s="7" t="s">
        <v>117</v>
      </c>
      <c s="10">
        <v>9</v>
      </c>
      <c s="14"/>
      <c s="13">
        <f>ROUND((H51*G51),2)</f>
      </c>
      <c r="O51">
        <f>rekapitulace!H8</f>
      </c>
      <c>
        <f>O51/100*I51</f>
      </c>
    </row>
    <row r="52" spans="5:5" ht="25.5">
      <c r="E52" s="15" t="s">
        <v>1528</v>
      </c>
    </row>
    <row r="53" spans="5:5" ht="409.5">
      <c r="E53" s="15" t="s">
        <v>1178</v>
      </c>
    </row>
    <row r="54" spans="1:16" ht="12.75" customHeight="1">
      <c r="A54" s="16"/>
      <c s="16"/>
      <c s="16" t="s">
        <v>39</v>
      </c>
      <c s="16"/>
      <c s="16" t="s">
        <v>510</v>
      </c>
      <c s="16"/>
      <c s="16"/>
      <c s="16"/>
      <c s="16">
        <f>SUM(I42:I53)</f>
      </c>
      <c r="P54">
        <f>ROUND(SUM(P42:P53),2)</f>
      </c>
    </row>
    <row r="56" spans="1:9" ht="12.75" customHeight="1">
      <c r="A56" s="9"/>
      <c s="9"/>
      <c s="9" t="s">
        <v>43</v>
      </c>
      <c s="9"/>
      <c s="9" t="s">
        <v>204</v>
      </c>
      <c s="9"/>
      <c s="11"/>
      <c s="9"/>
      <c s="11"/>
    </row>
    <row r="57" spans="1:16" ht="12.75">
      <c r="A57" s="7">
        <v>13</v>
      </c>
      <c s="7" t="s">
        <v>46</v>
      </c>
      <c s="7" t="s">
        <v>988</v>
      </c>
      <c s="7" t="s">
        <v>58</v>
      </c>
      <c s="7" t="s">
        <v>1470</v>
      </c>
      <c s="7" t="s">
        <v>207</v>
      </c>
      <c s="10">
        <v>288</v>
      </c>
      <c s="14"/>
      <c s="13">
        <f>ROUND((H57*G57),2)</f>
      </c>
      <c r="O57">
        <f>rekapitulace!H8</f>
      </c>
      <c>
        <f>O57/100*I57</f>
      </c>
    </row>
    <row r="58" spans="5:5" ht="25.5">
      <c r="E58" s="15" t="s">
        <v>1529</v>
      </c>
    </row>
    <row r="59" spans="5:5" ht="382.5">
      <c r="E59" s="15" t="s">
        <v>991</v>
      </c>
    </row>
    <row r="60" spans="1:16" ht="12.75">
      <c r="A60" s="7">
        <v>14</v>
      </c>
      <c s="7" t="s">
        <v>46</v>
      </c>
      <c s="7" t="s">
        <v>671</v>
      </c>
      <c s="7" t="s">
        <v>58</v>
      </c>
      <c s="7" t="s">
        <v>1472</v>
      </c>
      <c s="7" t="s">
        <v>207</v>
      </c>
      <c s="10">
        <v>332</v>
      </c>
      <c s="14"/>
      <c s="13">
        <f>ROUND((H60*G60),2)</f>
      </c>
      <c r="O60">
        <f>rekapitulace!H8</f>
      </c>
      <c>
        <f>O60/100*I60</f>
      </c>
    </row>
    <row r="61" spans="5:5" ht="25.5">
      <c r="E61" s="15" t="s">
        <v>1530</v>
      </c>
    </row>
    <row r="62" spans="5:5" ht="255">
      <c r="E62" s="15" t="s">
        <v>1197</v>
      </c>
    </row>
    <row r="63" spans="1:16" ht="12.75">
      <c r="A63" s="7">
        <v>15</v>
      </c>
      <c s="7" t="s">
        <v>46</v>
      </c>
      <c s="7" t="s">
        <v>675</v>
      </c>
      <c s="7" t="s">
        <v>58</v>
      </c>
      <c s="7" t="s">
        <v>1531</v>
      </c>
      <c s="7" t="s">
        <v>207</v>
      </c>
      <c s="10">
        <v>4</v>
      </c>
      <c s="14"/>
      <c s="13">
        <f>ROUND((H63*G63),2)</f>
      </c>
      <c r="O63">
        <f>rekapitulace!H8</f>
      </c>
      <c>
        <f>O63/100*I63</f>
      </c>
    </row>
    <row r="64" spans="5:5" ht="25.5">
      <c r="E64" s="15" t="s">
        <v>212</v>
      </c>
    </row>
    <row r="65" spans="5:5" ht="255">
      <c r="E65" s="15" t="s">
        <v>1197</v>
      </c>
    </row>
    <row r="66" spans="1:16" ht="12.75" customHeight="1">
      <c r="A66" s="16"/>
      <c s="16"/>
      <c s="16" t="s">
        <v>43</v>
      </c>
      <c s="16"/>
      <c s="16" t="s">
        <v>204</v>
      </c>
      <c s="16"/>
      <c s="16"/>
      <c s="16"/>
      <c s="16">
        <f>SUM(I57:I65)</f>
      </c>
      <c r="P66">
        <f>ROUND(SUM(P57:P65),2)</f>
      </c>
    </row>
    <row r="68" spans="1:16" ht="12.75" customHeight="1">
      <c r="A68" s="16"/>
      <c s="16"/>
      <c s="16"/>
      <c s="16"/>
      <c s="16" t="s">
        <v>105</v>
      </c>
      <c s="16"/>
      <c s="16"/>
      <c s="16"/>
      <c s="16">
        <f>+I33+I39+I54+I66</f>
      </c>
      <c r="P68">
        <f>+P33+P39+P54+P66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8.xml><?xml version="1.0" encoding="utf-8"?>
<worksheet xmlns="http://schemas.openxmlformats.org/spreadsheetml/2006/main" xmlns:r="http://schemas.openxmlformats.org/officeDocument/2006/relationships">
  <sheetPr>
    <pageSetUpPr fitToPage="1"/>
  </sheetPr>
  <dimension ref="A1:P16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1532</v>
      </c>
      <c s="5"/>
      <c s="5" t="s">
        <v>1533</v>
      </c>
    </row>
    <row r="6" spans="1:5" ht="12.75" customHeight="1">
      <c r="A6" t="s">
        <v>17</v>
      </c>
      <c r="C6" s="5" t="s">
        <v>1532</v>
      </c>
      <c s="5"/>
      <c s="5" t="s">
        <v>1533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323</v>
      </c>
      <c s="7" t="s">
        <v>25</v>
      </c>
      <c s="7" t="s">
        <v>324</v>
      </c>
      <c s="7" t="s">
        <v>130</v>
      </c>
      <c s="10">
        <v>456</v>
      </c>
      <c s="14"/>
      <c s="13">
        <f>ROUND((H12*G12),2)</f>
      </c>
      <c r="O12">
        <f>rekapitulace!H8</f>
      </c>
      <c>
        <f>O12/100*I12</f>
      </c>
    </row>
    <row r="13" spans="5:5" ht="51">
      <c r="E13" s="15" t="s">
        <v>1534</v>
      </c>
    </row>
    <row r="14" spans="5:5" ht="409.5">
      <c r="E14" s="15" t="s">
        <v>1076</v>
      </c>
    </row>
    <row r="15" spans="1:16" ht="12.75">
      <c r="A15" s="7">
        <v>2</v>
      </c>
      <c s="7" t="s">
        <v>46</v>
      </c>
      <c s="7" t="s">
        <v>323</v>
      </c>
      <c s="7" t="s">
        <v>36</v>
      </c>
      <c s="7" t="s">
        <v>327</v>
      </c>
      <c s="7" t="s">
        <v>130</v>
      </c>
      <c s="10">
        <v>1273</v>
      </c>
      <c s="14"/>
      <c s="13">
        <f>ROUND((H15*G15),2)</f>
      </c>
      <c r="O15">
        <f>rekapitulace!H8</f>
      </c>
      <c>
        <f>O15/100*I15</f>
      </c>
    </row>
    <row r="16" spans="5:5" ht="38.25">
      <c r="E16" s="15" t="s">
        <v>1535</v>
      </c>
    </row>
    <row r="17" spans="5:5" ht="409.5">
      <c r="E17" s="15" t="s">
        <v>1076</v>
      </c>
    </row>
    <row r="18" spans="1:16" ht="12.75">
      <c r="A18" s="7">
        <v>3</v>
      </c>
      <c s="7" t="s">
        <v>46</v>
      </c>
      <c s="7" t="s">
        <v>329</v>
      </c>
      <c s="7" t="s">
        <v>25</v>
      </c>
      <c s="7" t="s">
        <v>330</v>
      </c>
      <c s="7" t="s">
        <v>130</v>
      </c>
      <c s="10">
        <v>284</v>
      </c>
      <c s="14"/>
      <c s="13">
        <f>ROUND((H18*G18),2)</f>
      </c>
      <c r="O18">
        <f>rekapitulace!H8</f>
      </c>
      <c>
        <f>O18/100*I18</f>
      </c>
    </row>
    <row r="19" spans="5:5" ht="25.5">
      <c r="E19" s="15" t="s">
        <v>1536</v>
      </c>
    </row>
    <row r="20" spans="5:5" ht="409.5">
      <c r="E20" s="15" t="s">
        <v>1081</v>
      </c>
    </row>
    <row r="21" spans="1:16" ht="12.75">
      <c r="A21" s="7">
        <v>4</v>
      </c>
      <c s="7" t="s">
        <v>46</v>
      </c>
      <c s="7" t="s">
        <v>329</v>
      </c>
      <c s="7" t="s">
        <v>36</v>
      </c>
      <c s="7" t="s">
        <v>333</v>
      </c>
      <c s="7" t="s">
        <v>130</v>
      </c>
      <c s="10">
        <v>296</v>
      </c>
      <c s="14"/>
      <c s="13">
        <f>ROUND((H21*G21),2)</f>
      </c>
      <c r="O21">
        <f>rekapitulace!H8</f>
      </c>
      <c>
        <f>O21/100*I21</f>
      </c>
    </row>
    <row r="22" spans="5:5" ht="25.5">
      <c r="E22" s="15" t="s">
        <v>1537</v>
      </c>
    </row>
    <row r="23" spans="5:5" ht="409.5">
      <c r="E23" s="15" t="s">
        <v>1081</v>
      </c>
    </row>
    <row r="24" spans="1:16" ht="12.75">
      <c r="A24" s="7">
        <v>5</v>
      </c>
      <c s="7" t="s">
        <v>46</v>
      </c>
      <c s="7" t="s">
        <v>329</v>
      </c>
      <c s="7" t="s">
        <v>37</v>
      </c>
      <c s="7" t="s">
        <v>1538</v>
      </c>
      <c s="7" t="s">
        <v>130</v>
      </c>
      <c s="10">
        <v>28.022</v>
      </c>
      <c s="14"/>
      <c s="13">
        <f>ROUND((H24*G24),2)</f>
      </c>
      <c r="O24">
        <f>rekapitulace!H8</f>
      </c>
      <c>
        <f>O24/100*I24</f>
      </c>
    </row>
    <row r="25" spans="5:5" ht="409.5">
      <c r="E25" s="15" t="s">
        <v>1539</v>
      </c>
    </row>
    <row r="26" spans="5:5" ht="409.5">
      <c r="E26" s="15" t="s">
        <v>1081</v>
      </c>
    </row>
    <row r="27" spans="1:16" ht="12.75">
      <c r="A27" s="7">
        <v>6</v>
      </c>
      <c s="7" t="s">
        <v>46</v>
      </c>
      <c s="7" t="s">
        <v>335</v>
      </c>
      <c s="7" t="s">
        <v>25</v>
      </c>
      <c s="7" t="s">
        <v>336</v>
      </c>
      <c s="7" t="s">
        <v>130</v>
      </c>
      <c s="10">
        <v>90</v>
      </c>
      <c s="14"/>
      <c s="13">
        <f>ROUND((H27*G27),2)</f>
      </c>
      <c r="O27">
        <f>rekapitulace!H8</f>
      </c>
      <c>
        <f>O27/100*I27</f>
      </c>
    </row>
    <row r="28" spans="5:5" ht="25.5">
      <c r="E28" s="15" t="s">
        <v>1540</v>
      </c>
    </row>
    <row r="29" spans="5:5" ht="409.5">
      <c r="E29" s="15" t="s">
        <v>1081</v>
      </c>
    </row>
    <row r="30" spans="1:16" ht="12.75">
      <c r="A30" s="7">
        <v>7</v>
      </c>
      <c s="7" t="s">
        <v>46</v>
      </c>
      <c s="7" t="s">
        <v>335</v>
      </c>
      <c s="7" t="s">
        <v>36</v>
      </c>
      <c s="7" t="s">
        <v>338</v>
      </c>
      <c s="7" t="s">
        <v>130</v>
      </c>
      <c s="10">
        <v>104</v>
      </c>
      <c s="14"/>
      <c s="13">
        <f>ROUND((H30*G30),2)</f>
      </c>
      <c r="O30">
        <f>rekapitulace!H8</f>
      </c>
      <c>
        <f>O30/100*I30</f>
      </c>
    </row>
    <row r="31" spans="5:5" ht="25.5">
      <c r="E31" s="15" t="s">
        <v>1541</v>
      </c>
    </row>
    <row r="32" spans="5:5" ht="409.5">
      <c r="E32" s="15" t="s">
        <v>1081</v>
      </c>
    </row>
    <row r="33" spans="1:16" ht="12.75">
      <c r="A33" s="7">
        <v>8</v>
      </c>
      <c s="7" t="s">
        <v>46</v>
      </c>
      <c s="7" t="s">
        <v>335</v>
      </c>
      <c s="7" t="s">
        <v>37</v>
      </c>
      <c s="7" t="s">
        <v>1542</v>
      </c>
      <c s="7" t="s">
        <v>130</v>
      </c>
      <c s="10">
        <v>9.6</v>
      </c>
      <c s="14"/>
      <c s="13">
        <f>ROUND((H33*G33),2)</f>
      </c>
      <c r="O33">
        <f>rekapitulace!H8</f>
      </c>
      <c>
        <f>O33/100*I33</f>
      </c>
    </row>
    <row r="34" spans="5:5" ht="165.75">
      <c r="E34" s="15" t="s">
        <v>1543</v>
      </c>
    </row>
    <row r="35" spans="5:5" ht="409.5">
      <c r="E35" s="15" t="s">
        <v>1081</v>
      </c>
    </row>
    <row r="36" spans="1:16" ht="12.75">
      <c r="A36" s="7">
        <v>9</v>
      </c>
      <c s="7" t="s">
        <v>46</v>
      </c>
      <c s="7" t="s">
        <v>142</v>
      </c>
      <c s="7" t="s">
        <v>25</v>
      </c>
      <c s="7" t="s">
        <v>1544</v>
      </c>
      <c s="7" t="s">
        <v>130</v>
      </c>
      <c s="10">
        <v>973.465</v>
      </c>
      <c s="14"/>
      <c s="13">
        <f>ROUND((H36*G36),2)</f>
      </c>
      <c r="O36">
        <f>rekapitulace!H8</f>
      </c>
      <c>
        <f>O36/100*I36</f>
      </c>
    </row>
    <row r="37" spans="5:5" ht="153">
      <c r="E37" s="15" t="s">
        <v>1545</v>
      </c>
    </row>
    <row r="38" spans="5:5" ht="409.5">
      <c r="E38" s="15" t="s">
        <v>145</v>
      </c>
    </row>
    <row r="39" spans="1:16" ht="12.75">
      <c r="A39" s="7">
        <v>10</v>
      </c>
      <c s="7" t="s">
        <v>46</v>
      </c>
      <c s="7" t="s">
        <v>142</v>
      </c>
      <c s="7" t="s">
        <v>36</v>
      </c>
      <c s="7" t="s">
        <v>343</v>
      </c>
      <c s="7" t="s">
        <v>130</v>
      </c>
      <c s="10">
        <v>3215</v>
      </c>
      <c s="14"/>
      <c s="13">
        <f>ROUND((H39*G39),2)</f>
      </c>
      <c r="O39">
        <f>rekapitulace!H8</f>
      </c>
      <c>
        <f>O39/100*I39</f>
      </c>
    </row>
    <row r="40" spans="5:5" ht="76.5">
      <c r="E40" s="15" t="s">
        <v>1546</v>
      </c>
    </row>
    <row r="41" spans="5:5" ht="409.5">
      <c r="E41" s="15" t="s">
        <v>145</v>
      </c>
    </row>
    <row r="42" spans="1:16" ht="12.75">
      <c r="A42" s="7">
        <v>11</v>
      </c>
      <c s="7" t="s">
        <v>46</v>
      </c>
      <c s="7" t="s">
        <v>142</v>
      </c>
      <c s="7" t="s">
        <v>38</v>
      </c>
      <c s="7" t="s">
        <v>1547</v>
      </c>
      <c s="7" t="s">
        <v>130</v>
      </c>
      <c s="10">
        <v>772.17</v>
      </c>
      <c s="14"/>
      <c s="13">
        <f>ROUND((H42*G42),2)</f>
      </c>
      <c r="O42">
        <f>rekapitulace!H8</f>
      </c>
      <c>
        <f>O42/100*I42</f>
      </c>
    </row>
    <row r="43" spans="5:5" ht="51">
      <c r="E43" s="15" t="s">
        <v>1548</v>
      </c>
    </row>
    <row r="44" spans="5:5" ht="409.5">
      <c r="E44" s="15" t="s">
        <v>145</v>
      </c>
    </row>
    <row r="45" spans="1:16" ht="12.75">
      <c r="A45" s="7">
        <v>12</v>
      </c>
      <c s="7" t="s">
        <v>46</v>
      </c>
      <c s="7" t="s">
        <v>254</v>
      </c>
      <c s="7" t="s">
        <v>25</v>
      </c>
      <c s="7" t="s">
        <v>351</v>
      </c>
      <c s="7" t="s">
        <v>130</v>
      </c>
      <c s="10">
        <v>319.022</v>
      </c>
      <c s="14"/>
      <c s="13">
        <f>ROUND((H45*G45),2)</f>
      </c>
      <c r="O45">
        <f>rekapitulace!H8</f>
      </c>
      <c>
        <f>O45/100*I45</f>
      </c>
    </row>
    <row r="46" spans="5:5" ht="293.25">
      <c r="E46" s="15" t="s">
        <v>1549</v>
      </c>
    </row>
    <row r="47" spans="5:5" ht="102">
      <c r="E47" s="15" t="s">
        <v>257</v>
      </c>
    </row>
    <row r="48" spans="1:16" ht="12.75">
      <c r="A48" s="7">
        <v>13</v>
      </c>
      <c s="7" t="s">
        <v>46</v>
      </c>
      <c s="7" t="s">
        <v>254</v>
      </c>
      <c s="7" t="s">
        <v>36</v>
      </c>
      <c s="7" t="s">
        <v>353</v>
      </c>
      <c s="7" t="s">
        <v>130</v>
      </c>
      <c s="10">
        <v>296</v>
      </c>
      <c s="14"/>
      <c s="13">
        <f>ROUND((H48*G48),2)</f>
      </c>
      <c r="O48">
        <f>rekapitulace!H8</f>
      </c>
      <c>
        <f>O48/100*I48</f>
      </c>
    </row>
    <row r="49" spans="5:5" ht="63.75">
      <c r="E49" s="15" t="s">
        <v>1550</v>
      </c>
    </row>
    <row r="50" spans="5:5" ht="102">
      <c r="E50" s="15" t="s">
        <v>257</v>
      </c>
    </row>
    <row r="51" spans="1:16" ht="12.75">
      <c r="A51" s="7">
        <v>14</v>
      </c>
      <c s="7" t="s">
        <v>46</v>
      </c>
      <c s="7" t="s">
        <v>258</v>
      </c>
      <c s="7" t="s">
        <v>25</v>
      </c>
      <c s="7" t="s">
        <v>355</v>
      </c>
      <c s="7" t="s">
        <v>130</v>
      </c>
      <c s="10">
        <v>99.6</v>
      </c>
      <c s="14"/>
      <c s="13">
        <f>ROUND((H51*G51),2)</f>
      </c>
      <c r="O51">
        <f>rekapitulace!H8</f>
      </c>
      <c>
        <f>O51/100*I51</f>
      </c>
    </row>
    <row r="52" spans="5:5" ht="165.75">
      <c r="E52" s="15" t="s">
        <v>1551</v>
      </c>
    </row>
    <row r="53" spans="5:5" ht="102">
      <c r="E53" s="15" t="s">
        <v>257</v>
      </c>
    </row>
    <row r="54" spans="1:16" ht="12.75">
      <c r="A54" s="7">
        <v>15</v>
      </c>
      <c s="7" t="s">
        <v>46</v>
      </c>
      <c s="7" t="s">
        <v>258</v>
      </c>
      <c s="7" t="s">
        <v>36</v>
      </c>
      <c s="7" t="s">
        <v>357</v>
      </c>
      <c s="7" t="s">
        <v>130</v>
      </c>
      <c s="10">
        <v>104</v>
      </c>
      <c s="14"/>
      <c s="13">
        <f>ROUND((H54*G54),2)</f>
      </c>
      <c r="O54">
        <f>rekapitulace!H8</f>
      </c>
      <c>
        <f>O54/100*I54</f>
      </c>
    </row>
    <row r="55" spans="5:5" ht="63.75">
      <c r="E55" s="15" t="s">
        <v>1552</v>
      </c>
    </row>
    <row r="56" spans="5:5" ht="102">
      <c r="E56" s="15" t="s">
        <v>257</v>
      </c>
    </row>
    <row r="57" spans="1:16" ht="12.75">
      <c r="A57" s="7">
        <v>16</v>
      </c>
      <c s="7" t="s">
        <v>46</v>
      </c>
      <c s="7" t="s">
        <v>367</v>
      </c>
      <c s="7" t="s">
        <v>58</v>
      </c>
      <c s="7" t="s">
        <v>1553</v>
      </c>
      <c s="7" t="s">
        <v>130</v>
      </c>
      <c s="10">
        <v>2.2</v>
      </c>
      <c s="14"/>
      <c s="13">
        <f>ROUND((H57*G57),2)</f>
      </c>
      <c r="O57">
        <f>rekapitulace!H8</f>
      </c>
      <c>
        <f>O57/100*I57</f>
      </c>
    </row>
    <row r="58" spans="5:5" ht="38.25">
      <c r="E58" s="15" t="s">
        <v>1554</v>
      </c>
    </row>
    <row r="59" spans="5:5" ht="409.5">
      <c r="E59" s="15" t="s">
        <v>1555</v>
      </c>
    </row>
    <row r="60" spans="1:16" ht="12.75">
      <c r="A60" s="7">
        <v>17</v>
      </c>
      <c s="7" t="s">
        <v>46</v>
      </c>
      <c s="7" t="s">
        <v>385</v>
      </c>
      <c s="7" t="s">
        <v>58</v>
      </c>
      <c s="7" t="s">
        <v>1556</v>
      </c>
      <c s="7" t="s">
        <v>130</v>
      </c>
      <c s="10">
        <v>4.8</v>
      </c>
      <c s="14"/>
      <c s="13">
        <f>ROUND((H60*G60),2)</f>
      </c>
      <c r="O60">
        <f>rekapitulace!H8</f>
      </c>
      <c>
        <f>O60/100*I60</f>
      </c>
    </row>
    <row r="61" spans="5:5" ht="38.25">
      <c r="E61" s="15" t="s">
        <v>1557</v>
      </c>
    </row>
    <row r="62" spans="5:5" ht="409.5">
      <c r="E62" s="15" t="s">
        <v>267</v>
      </c>
    </row>
    <row r="63" spans="1:16" ht="12.75">
      <c r="A63" s="7">
        <v>18</v>
      </c>
      <c s="7" t="s">
        <v>46</v>
      </c>
      <c s="7" t="s">
        <v>397</v>
      </c>
      <c s="7" t="s">
        <v>58</v>
      </c>
      <c s="7" t="s">
        <v>780</v>
      </c>
      <c s="7" t="s">
        <v>130</v>
      </c>
      <c s="10">
        <v>2547.622</v>
      </c>
      <c s="14"/>
      <c s="13">
        <f>ROUND((H63*G63),2)</f>
      </c>
      <c r="O63">
        <f>rekapitulace!H8</f>
      </c>
      <c>
        <f>O63/100*I63</f>
      </c>
    </row>
    <row r="64" spans="5:5" ht="409.5">
      <c r="E64" s="15" t="s">
        <v>1558</v>
      </c>
    </row>
    <row r="65" spans="5:5" ht="409.5">
      <c r="E65" s="15" t="s">
        <v>1103</v>
      </c>
    </row>
    <row r="66" spans="1:16" ht="12.75">
      <c r="A66" s="7">
        <v>19</v>
      </c>
      <c s="7" t="s">
        <v>46</v>
      </c>
      <c s="7" t="s">
        <v>401</v>
      </c>
      <c s="7" t="s">
        <v>58</v>
      </c>
      <c s="7" t="s">
        <v>402</v>
      </c>
      <c s="7" t="s">
        <v>130</v>
      </c>
      <c s="10">
        <v>968.986</v>
      </c>
      <c s="14"/>
      <c s="13">
        <f>ROUND((H66*G66),2)</f>
      </c>
      <c r="O66">
        <f>rekapitulace!H8</f>
      </c>
      <c>
        <f>O66/100*I66</f>
      </c>
    </row>
    <row r="67" spans="5:5" ht="409.5">
      <c r="E67" s="15" t="s">
        <v>1559</v>
      </c>
    </row>
    <row r="68" spans="5:5" ht="409.5">
      <c r="E68" s="15" t="s">
        <v>1103</v>
      </c>
    </row>
    <row r="69" spans="1:16" ht="12.75">
      <c r="A69" s="7">
        <v>20</v>
      </c>
      <c s="7" t="s">
        <v>46</v>
      </c>
      <c s="7" t="s">
        <v>405</v>
      </c>
      <c s="7" t="s">
        <v>58</v>
      </c>
      <c s="7" t="s">
        <v>406</v>
      </c>
      <c s="7" t="s">
        <v>130</v>
      </c>
      <c s="10">
        <v>3215</v>
      </c>
      <c s="14"/>
      <c s="13">
        <f>ROUND((H69*G69),2)</f>
      </c>
      <c r="O69">
        <f>rekapitulace!H8</f>
      </c>
      <c>
        <f>O69/100*I69</f>
      </c>
    </row>
    <row r="70" spans="5:5" ht="76.5">
      <c r="E70" s="15" t="s">
        <v>1546</v>
      </c>
    </row>
    <row r="71" spans="5:5" ht="409.5">
      <c r="E71" s="15" t="s">
        <v>1103</v>
      </c>
    </row>
    <row r="72" spans="1:16" ht="12.75">
      <c r="A72" s="7">
        <v>21</v>
      </c>
      <c s="7" t="s">
        <v>46</v>
      </c>
      <c s="7" t="s">
        <v>411</v>
      </c>
      <c s="7" t="s">
        <v>58</v>
      </c>
      <c s="7" t="s">
        <v>412</v>
      </c>
      <c s="7" t="s">
        <v>130</v>
      </c>
      <c s="10">
        <v>294</v>
      </c>
      <c s="14"/>
      <c s="13">
        <f>ROUND((H72*G72),2)</f>
      </c>
      <c r="O72">
        <f>rekapitulace!H8</f>
      </c>
      <c>
        <f>O72/100*I72</f>
      </c>
    </row>
    <row r="73" spans="5:5" ht="25.5">
      <c r="E73" s="15" t="s">
        <v>1560</v>
      </c>
    </row>
    <row r="74" spans="5:5" ht="409.5">
      <c r="E74" s="15" t="s">
        <v>1107</v>
      </c>
    </row>
    <row r="75" spans="1:16" ht="12.75">
      <c r="A75" s="7">
        <v>22</v>
      </c>
      <c s="7" t="s">
        <v>46</v>
      </c>
      <c s="7" t="s">
        <v>183</v>
      </c>
      <c s="7" t="s">
        <v>58</v>
      </c>
      <c s="7" t="s">
        <v>1561</v>
      </c>
      <c s="7" t="s">
        <v>130</v>
      </c>
      <c s="10">
        <v>4.479</v>
      </c>
      <c s="14"/>
      <c s="13">
        <f>ROUND((H75*G75),2)</f>
      </c>
      <c r="O75">
        <f>rekapitulace!H8</f>
      </c>
      <c>
        <f>O75/100*I75</f>
      </c>
    </row>
    <row r="76" spans="5:5" ht="242.25">
      <c r="E76" s="15" t="s">
        <v>1562</v>
      </c>
    </row>
    <row r="77" spans="5:5" ht="409.5">
      <c r="E77" s="15" t="s">
        <v>186</v>
      </c>
    </row>
    <row r="78" spans="1:16" ht="12.75">
      <c r="A78" s="7">
        <v>23</v>
      </c>
      <c s="7" t="s">
        <v>46</v>
      </c>
      <c s="7" t="s">
        <v>427</v>
      </c>
      <c s="7" t="s">
        <v>58</v>
      </c>
      <c s="7" t="s">
        <v>1563</v>
      </c>
      <c s="7" t="s">
        <v>117</v>
      </c>
      <c s="10">
        <v>6565.6</v>
      </c>
      <c s="14"/>
      <c s="13">
        <f>ROUND((H78*G78),2)</f>
      </c>
      <c r="O78">
        <f>rekapitulace!H8</f>
      </c>
      <c>
        <f>O78/100*I78</f>
      </c>
    </row>
    <row r="79" spans="5:5" ht="409.5">
      <c r="E79" s="15" t="s">
        <v>1564</v>
      </c>
    </row>
    <row r="80" spans="5:5" ht="153">
      <c r="E80" s="15" t="s">
        <v>1117</v>
      </c>
    </row>
    <row r="81" spans="1:16" ht="12.75">
      <c r="A81" s="7">
        <v>24</v>
      </c>
      <c s="7" t="s">
        <v>46</v>
      </c>
      <c s="7" t="s">
        <v>435</v>
      </c>
      <c s="7" t="s">
        <v>58</v>
      </c>
      <c s="7" t="s">
        <v>805</v>
      </c>
      <c s="7" t="s">
        <v>117</v>
      </c>
      <c s="10">
        <v>1421.8</v>
      </c>
      <c s="14"/>
      <c s="13">
        <f>ROUND((H81*G81),2)</f>
      </c>
      <c r="O81">
        <f>rekapitulace!H8</f>
      </c>
      <c>
        <f>O81/100*I81</f>
      </c>
    </row>
    <row r="82" spans="5:5" ht="153">
      <c r="E82" s="15" t="s">
        <v>1565</v>
      </c>
    </row>
    <row r="83" spans="5:5" ht="204">
      <c r="E83" s="15" t="s">
        <v>1119</v>
      </c>
    </row>
    <row r="84" spans="1:16" ht="12.75">
      <c r="A84" s="7">
        <v>25</v>
      </c>
      <c s="7" t="s">
        <v>46</v>
      </c>
      <c s="7" t="s">
        <v>438</v>
      </c>
      <c s="7" t="s">
        <v>58</v>
      </c>
      <c s="7" t="s">
        <v>807</v>
      </c>
      <c s="7" t="s">
        <v>117</v>
      </c>
      <c s="10">
        <v>3726</v>
      </c>
      <c s="14"/>
      <c s="13">
        <f>ROUND((H84*G84),2)</f>
      </c>
      <c r="O84">
        <f>rekapitulace!H8</f>
      </c>
      <c>
        <f>O84/100*I84</f>
      </c>
    </row>
    <row r="85" spans="5:5" ht="38.25">
      <c r="E85" s="15" t="s">
        <v>1566</v>
      </c>
    </row>
    <row r="86" spans="5:5" ht="216.75">
      <c r="E86" s="15" t="s">
        <v>153</v>
      </c>
    </row>
    <row r="87" spans="1:16" ht="12.75">
      <c r="A87" s="7">
        <v>26</v>
      </c>
      <c s="7" t="s">
        <v>46</v>
      </c>
      <c s="7" t="s">
        <v>442</v>
      </c>
      <c s="7" t="s">
        <v>58</v>
      </c>
      <c s="7" t="s">
        <v>809</v>
      </c>
      <c s="7" t="s">
        <v>117</v>
      </c>
      <c s="10">
        <v>5147.8</v>
      </c>
      <c s="14"/>
      <c s="13">
        <f>ROUND((H87*G87),2)</f>
      </c>
      <c r="O87">
        <f>rekapitulace!H8</f>
      </c>
      <c>
        <f>O87/100*I87</f>
      </c>
    </row>
    <row r="88" spans="5:5" ht="51">
      <c r="E88" s="15" t="s">
        <v>1567</v>
      </c>
    </row>
    <row r="89" spans="5:5" ht="255">
      <c r="E89" s="15" t="s">
        <v>445</v>
      </c>
    </row>
    <row r="90" spans="1:16" ht="12.75" customHeight="1">
      <c r="A90" s="16"/>
      <c s="16"/>
      <c s="16" t="s">
        <v>25</v>
      </c>
      <c s="16"/>
      <c s="16" t="s">
        <v>114</v>
      </c>
      <c s="16"/>
      <c s="16"/>
      <c s="16"/>
      <c s="16">
        <f>SUM(I12:I89)</f>
      </c>
      <c r="P90">
        <f>ROUND(SUM(P12:P89),2)</f>
      </c>
    </row>
    <row r="92" spans="1:9" ht="12.75" customHeight="1">
      <c r="A92" s="9"/>
      <c s="9"/>
      <c s="9" t="s">
        <v>38</v>
      </c>
      <c s="9"/>
      <c s="9" t="s">
        <v>192</v>
      </c>
      <c s="9"/>
      <c s="11"/>
      <c s="9"/>
      <c s="11"/>
    </row>
    <row r="93" spans="1:16" ht="12.75">
      <c r="A93" s="7">
        <v>27</v>
      </c>
      <c s="7" t="s">
        <v>46</v>
      </c>
      <c s="7" t="s">
        <v>193</v>
      </c>
      <c s="7" t="s">
        <v>58</v>
      </c>
      <c s="7" t="s">
        <v>475</v>
      </c>
      <c s="7" t="s">
        <v>130</v>
      </c>
      <c s="10">
        <v>0.2</v>
      </c>
      <c s="14"/>
      <c s="13">
        <f>ROUND((H93*G93),2)</f>
      </c>
      <c r="O93">
        <f>rekapitulace!H8</f>
      </c>
      <c>
        <f>O93/100*I93</f>
      </c>
    </row>
    <row r="94" spans="5:5" ht="51">
      <c r="E94" s="15" t="s">
        <v>1568</v>
      </c>
    </row>
    <row r="95" spans="5:5" ht="409.5">
      <c r="E95" s="15" t="s">
        <v>191</v>
      </c>
    </row>
    <row r="96" spans="1:16" ht="12.75">
      <c r="A96" s="7">
        <v>28</v>
      </c>
      <c s="7" t="s">
        <v>46</v>
      </c>
      <c s="7" t="s">
        <v>881</v>
      </c>
      <c s="7" t="s">
        <v>58</v>
      </c>
      <c s="7" t="s">
        <v>1519</v>
      </c>
      <c s="7" t="s">
        <v>130</v>
      </c>
      <c s="10">
        <v>1.6</v>
      </c>
      <c s="14"/>
      <c s="13">
        <f>ROUND((H96*G96),2)</f>
      </c>
      <c r="O96">
        <f>rekapitulace!H8</f>
      </c>
      <c>
        <f>O96/100*I96</f>
      </c>
    </row>
    <row r="97" spans="5:5" ht="89.25">
      <c r="E97" s="15" t="s">
        <v>1569</v>
      </c>
    </row>
    <row r="98" spans="5:5" ht="409.5">
      <c r="E98" s="15" t="s">
        <v>1304</v>
      </c>
    </row>
    <row r="99" spans="1:16" ht="12.75" customHeight="1">
      <c r="A99" s="16"/>
      <c s="16"/>
      <c s="16" t="s">
        <v>38</v>
      </c>
      <c s="16"/>
      <c s="16" t="s">
        <v>192</v>
      </c>
      <c s="16"/>
      <c s="16"/>
      <c s="16"/>
      <c s="16">
        <f>SUM(I93:I98)</f>
      </c>
      <c r="P99">
        <f>ROUND(SUM(P93:P98),2)</f>
      </c>
    </row>
    <row r="101" spans="1:9" ht="12.75" customHeight="1">
      <c r="A101" s="9"/>
      <c s="9"/>
      <c s="9" t="s">
        <v>39</v>
      </c>
      <c s="9"/>
      <c s="9" t="s">
        <v>510</v>
      </c>
      <c s="9"/>
      <c s="11"/>
      <c s="9"/>
      <c s="11"/>
    </row>
    <row r="102" spans="1:16" ht="12.75">
      <c r="A102" s="7">
        <v>29</v>
      </c>
      <c s="7" t="s">
        <v>46</v>
      </c>
      <c s="7" t="s">
        <v>518</v>
      </c>
      <c s="7" t="s">
        <v>58</v>
      </c>
      <c s="7" t="s">
        <v>1460</v>
      </c>
      <c s="7" t="s">
        <v>130</v>
      </c>
      <c s="10">
        <v>763.72</v>
      </c>
      <c s="14"/>
      <c s="13">
        <f>ROUND((H102*G102),2)</f>
      </c>
      <c r="O102">
        <f>rekapitulace!H8</f>
      </c>
      <c>
        <f>O102/100*I102</f>
      </c>
    </row>
    <row r="103" spans="5:5" ht="409.5">
      <c r="E103" s="15" t="s">
        <v>1570</v>
      </c>
    </row>
    <row r="104" spans="5:5" ht="331.5">
      <c r="E104" s="15" t="s">
        <v>521</v>
      </c>
    </row>
    <row r="105" spans="1:16" ht="12.75">
      <c r="A105" s="7">
        <v>30</v>
      </c>
      <c s="7" t="s">
        <v>46</v>
      </c>
      <c s="7" t="s">
        <v>572</v>
      </c>
      <c s="7" t="s">
        <v>58</v>
      </c>
      <c s="7" t="s">
        <v>913</v>
      </c>
      <c s="7" t="s">
        <v>117</v>
      </c>
      <c s="10">
        <v>3898.7</v>
      </c>
      <c s="14"/>
      <c s="13">
        <f>ROUND((H105*G105),2)</f>
      </c>
      <c r="O105">
        <f>rekapitulace!H8</f>
      </c>
      <c>
        <f>O105/100*I105</f>
      </c>
    </row>
    <row r="106" spans="5:5" ht="63.75">
      <c r="E106" s="15" t="s">
        <v>1571</v>
      </c>
    </row>
    <row r="107" spans="5:5" ht="409.5">
      <c r="E107" s="15" t="s">
        <v>1178</v>
      </c>
    </row>
    <row r="108" spans="1:16" ht="12.75">
      <c r="A108" s="7">
        <v>31</v>
      </c>
      <c s="7" t="s">
        <v>46</v>
      </c>
      <c s="7" t="s">
        <v>575</v>
      </c>
      <c s="7" t="s">
        <v>58</v>
      </c>
      <c s="7" t="s">
        <v>1176</v>
      </c>
      <c s="7" t="s">
        <v>117</v>
      </c>
      <c s="10">
        <v>36.1</v>
      </c>
      <c s="14"/>
      <c s="13">
        <f>ROUND((H108*G108),2)</f>
      </c>
      <c r="O108">
        <f>rekapitulace!H8</f>
      </c>
      <c>
        <f>O108/100*I108</f>
      </c>
    </row>
    <row r="109" spans="5:5" ht="51">
      <c r="E109" s="15" t="s">
        <v>1572</v>
      </c>
    </row>
    <row r="110" spans="5:5" ht="409.5">
      <c r="E110" s="15" t="s">
        <v>1178</v>
      </c>
    </row>
    <row r="111" spans="1:16" ht="12.75">
      <c r="A111" s="7">
        <v>32</v>
      </c>
      <c s="7" t="s">
        <v>46</v>
      </c>
      <c s="7" t="s">
        <v>1524</v>
      </c>
      <c s="7" t="s">
        <v>58</v>
      </c>
      <c s="7" t="s">
        <v>1525</v>
      </c>
      <c s="7" t="s">
        <v>117</v>
      </c>
      <c s="10">
        <v>99.3</v>
      </c>
      <c s="14"/>
      <c s="13">
        <f>ROUND((H111*G111),2)</f>
      </c>
      <c r="O111">
        <f>rekapitulace!H8</f>
      </c>
      <c>
        <f>O111/100*I111</f>
      </c>
    </row>
    <row r="112" spans="5:5" ht="38.25">
      <c r="E112" s="15" t="s">
        <v>1573</v>
      </c>
    </row>
    <row r="113" spans="5:5" ht="409.5">
      <c r="E113" s="15" t="s">
        <v>1178</v>
      </c>
    </row>
    <row r="114" spans="1:16" ht="12.75">
      <c r="A114" s="7">
        <v>33</v>
      </c>
      <c s="7" t="s">
        <v>46</v>
      </c>
      <c s="7" t="s">
        <v>1574</v>
      </c>
      <c s="7" t="s">
        <v>58</v>
      </c>
      <c s="7" t="s">
        <v>1575</v>
      </c>
      <c s="7" t="s">
        <v>117</v>
      </c>
      <c s="10">
        <v>0.9</v>
      </c>
      <c s="14"/>
      <c s="13">
        <f>ROUND((H114*G114),2)</f>
      </c>
      <c r="O114">
        <f>rekapitulace!H8</f>
      </c>
      <c>
        <f>O114/100*I114</f>
      </c>
    </row>
    <row r="115" spans="5:5" ht="38.25">
      <c r="E115" s="15" t="s">
        <v>1576</v>
      </c>
    </row>
    <row r="116" spans="5:5" ht="409.5">
      <c r="E116" s="15" t="s">
        <v>1178</v>
      </c>
    </row>
    <row r="117" spans="1:16" ht="12.75">
      <c r="A117" s="7">
        <v>34</v>
      </c>
      <c s="7" t="s">
        <v>46</v>
      </c>
      <c s="7" t="s">
        <v>578</v>
      </c>
      <c s="7" t="s">
        <v>58</v>
      </c>
      <c s="7" t="s">
        <v>1527</v>
      </c>
      <c s="7" t="s">
        <v>117</v>
      </c>
      <c s="10">
        <v>29</v>
      </c>
      <c s="14"/>
      <c s="13">
        <f>ROUND((H117*G117),2)</f>
      </c>
      <c r="O117">
        <f>rekapitulace!H8</f>
      </c>
      <c>
        <f>O117/100*I117</f>
      </c>
    </row>
    <row r="118" spans="5:5" ht="25.5">
      <c r="E118" s="15" t="s">
        <v>1577</v>
      </c>
    </row>
    <row r="119" spans="5:5" ht="409.5">
      <c r="E119" s="15" t="s">
        <v>1178</v>
      </c>
    </row>
    <row r="120" spans="1:16" ht="12.75" customHeight="1">
      <c r="A120" s="16"/>
      <c s="16"/>
      <c s="16" t="s">
        <v>39</v>
      </c>
      <c s="16"/>
      <c s="16" t="s">
        <v>510</v>
      </c>
      <c s="16"/>
      <c s="16"/>
      <c s="16"/>
      <c s="16">
        <f>SUM(I102:I119)</f>
      </c>
      <c r="P120">
        <f>ROUND(SUM(P102:P119),2)</f>
      </c>
    </row>
    <row r="122" spans="1:9" ht="12.75" customHeight="1">
      <c r="A122" s="9"/>
      <c s="9"/>
      <c s="9" t="s">
        <v>42</v>
      </c>
      <c s="9"/>
      <c s="9" t="s">
        <v>200</v>
      </c>
      <c s="9"/>
      <c s="11"/>
      <c s="9"/>
      <c s="11"/>
    </row>
    <row r="123" spans="1:16" ht="12.75">
      <c r="A123" s="7">
        <v>35</v>
      </c>
      <c s="7" t="s">
        <v>46</v>
      </c>
      <c s="7" t="s">
        <v>585</v>
      </c>
      <c s="7" t="s">
        <v>58</v>
      </c>
      <c s="7" t="s">
        <v>1578</v>
      </c>
      <c s="7" t="s">
        <v>207</v>
      </c>
      <c s="10">
        <v>4.8</v>
      </c>
      <c s="14"/>
      <c s="13">
        <f>ROUND((H123*G123),2)</f>
      </c>
      <c r="O123">
        <f>rekapitulace!H8</f>
      </c>
      <c>
        <f>O123/100*I123</f>
      </c>
    </row>
    <row r="124" spans="5:5" ht="38.25">
      <c r="E124" s="15" t="s">
        <v>1579</v>
      </c>
    </row>
    <row r="125" spans="5:5" ht="409.5">
      <c r="E125" s="15" t="s">
        <v>1342</v>
      </c>
    </row>
    <row r="126" spans="1:16" ht="12.75">
      <c r="A126" s="7">
        <v>36</v>
      </c>
      <c s="7" t="s">
        <v>46</v>
      </c>
      <c s="7" t="s">
        <v>602</v>
      </c>
      <c s="7" t="s">
        <v>58</v>
      </c>
      <c s="7" t="s">
        <v>1580</v>
      </c>
      <c s="7" t="s">
        <v>73</v>
      </c>
      <c s="10">
        <v>2</v>
      </c>
      <c s="14"/>
      <c s="13">
        <f>ROUND((H126*G126),2)</f>
      </c>
      <c r="O126">
        <f>rekapitulace!H8</f>
      </c>
      <c>
        <f>O126/100*I126</f>
      </c>
    </row>
    <row r="127" spans="5:5" ht="25.5">
      <c r="E127" s="15" t="s">
        <v>76</v>
      </c>
    </row>
    <row r="128" spans="5:5" ht="409.5">
      <c r="E128" s="15" t="s">
        <v>1358</v>
      </c>
    </row>
    <row r="129" spans="1:16" ht="12.75">
      <c r="A129" s="7">
        <v>37</v>
      </c>
      <c s="7" t="s">
        <v>46</v>
      </c>
      <c s="7" t="s">
        <v>617</v>
      </c>
      <c s="7" t="s">
        <v>58</v>
      </c>
      <c s="7" t="s">
        <v>1581</v>
      </c>
      <c s="7" t="s">
        <v>73</v>
      </c>
      <c s="10">
        <v>1</v>
      </c>
      <c s="14"/>
      <c s="13">
        <f>ROUND((H129*G129),2)</f>
      </c>
      <c r="O129">
        <f>rekapitulace!H8</f>
      </c>
      <c>
        <f>O129/100*I129</f>
      </c>
    </row>
    <row r="130" spans="5:5" ht="25.5">
      <c r="E130" s="15" t="s">
        <v>50</v>
      </c>
    </row>
    <row r="131" spans="5:5" ht="395.25">
      <c r="E131" s="15" t="s">
        <v>613</v>
      </c>
    </row>
    <row r="132" spans="1:16" ht="12.75">
      <c r="A132" s="7">
        <v>38</v>
      </c>
      <c s="7" t="s">
        <v>46</v>
      </c>
      <c s="7" t="s">
        <v>623</v>
      </c>
      <c s="7" t="s">
        <v>58</v>
      </c>
      <c s="7" t="s">
        <v>1582</v>
      </c>
      <c s="7" t="s">
        <v>73</v>
      </c>
      <c s="10">
        <v>1</v>
      </c>
      <c s="14"/>
      <c s="13">
        <f>ROUND((H132*G132),2)</f>
      </c>
      <c r="O132">
        <f>rekapitulace!H8</f>
      </c>
      <c>
        <f>O132/100*I132</f>
      </c>
    </row>
    <row r="133" spans="5:5" ht="25.5">
      <c r="E133" s="15" t="s">
        <v>50</v>
      </c>
    </row>
    <row r="134" spans="5:5" ht="395.25">
      <c r="E134" s="15" t="s">
        <v>613</v>
      </c>
    </row>
    <row r="135" spans="1:16" ht="12.75">
      <c r="A135" s="7">
        <v>39</v>
      </c>
      <c s="7" t="s">
        <v>46</v>
      </c>
      <c s="7" t="s">
        <v>626</v>
      </c>
      <c s="7" t="s">
        <v>58</v>
      </c>
      <c s="7" t="s">
        <v>627</v>
      </c>
      <c s="7" t="s">
        <v>130</v>
      </c>
      <c s="10">
        <v>0.503</v>
      </c>
      <c s="14"/>
      <c s="13">
        <f>ROUND((H135*G135),2)</f>
      </c>
      <c r="O135">
        <f>rekapitulace!H8</f>
      </c>
      <c>
        <f>O135/100*I135</f>
      </c>
    </row>
    <row r="136" spans="5:5" ht="76.5">
      <c r="E136" s="15" t="s">
        <v>1583</v>
      </c>
    </row>
    <row r="137" spans="5:5" ht="409.5">
      <c r="E137" s="15" t="s">
        <v>191</v>
      </c>
    </row>
    <row r="138" spans="1:16" ht="12.75" customHeight="1">
      <c r="A138" s="16"/>
      <c s="16"/>
      <c s="16" t="s">
        <v>42</v>
      </c>
      <c s="16"/>
      <c s="16" t="s">
        <v>200</v>
      </c>
      <c s="16"/>
      <c s="16"/>
      <c s="16"/>
      <c s="16">
        <f>SUM(I123:I137)</f>
      </c>
      <c r="P138">
        <f>ROUND(SUM(P123:P137),2)</f>
      </c>
    </row>
    <row r="140" spans="1:9" ht="12.75" customHeight="1">
      <c r="A140" s="9"/>
      <c s="9"/>
      <c s="9" t="s">
        <v>43</v>
      </c>
      <c s="9"/>
      <c s="9" t="s">
        <v>204</v>
      </c>
      <c s="9"/>
      <c s="11"/>
      <c s="9"/>
      <c s="11"/>
    </row>
    <row r="141" spans="1:16" ht="12.75">
      <c r="A141" s="7">
        <v>40</v>
      </c>
      <c s="7" t="s">
        <v>46</v>
      </c>
      <c s="7" t="s">
        <v>988</v>
      </c>
      <c s="7" t="s">
        <v>58</v>
      </c>
      <c s="7" t="s">
        <v>1470</v>
      </c>
      <c s="7" t="s">
        <v>207</v>
      </c>
      <c s="10">
        <v>16</v>
      </c>
      <c s="14"/>
      <c s="13">
        <f>ROUND((H141*G141),2)</f>
      </c>
      <c r="O141">
        <f>rekapitulace!H8</f>
      </c>
      <c>
        <f>O141/100*I141</f>
      </c>
    </row>
    <row r="142" spans="5:5" ht="25.5">
      <c r="E142" s="15" t="s">
        <v>1584</v>
      </c>
    </row>
    <row r="143" spans="5:5" ht="382.5">
      <c r="E143" s="15" t="s">
        <v>991</v>
      </c>
    </row>
    <row r="144" spans="1:16" ht="12.75">
      <c r="A144" s="7">
        <v>41</v>
      </c>
      <c s="7" t="s">
        <v>46</v>
      </c>
      <c s="7" t="s">
        <v>671</v>
      </c>
      <c s="7" t="s">
        <v>58</v>
      </c>
      <c s="7" t="s">
        <v>1472</v>
      </c>
      <c s="7" t="s">
        <v>207</v>
      </c>
      <c s="10">
        <v>2575</v>
      </c>
      <c s="14"/>
      <c s="13">
        <f>ROUND((H144*G144),2)</f>
      </c>
      <c r="O144">
        <f>rekapitulace!H8</f>
      </c>
      <c>
        <f>O144/100*I144</f>
      </c>
    </row>
    <row r="145" spans="5:5" ht="38.25">
      <c r="E145" s="15" t="s">
        <v>1585</v>
      </c>
    </row>
    <row r="146" spans="5:5" ht="255">
      <c r="E146" s="15" t="s">
        <v>1197</v>
      </c>
    </row>
    <row r="147" spans="1:16" ht="12.75">
      <c r="A147" s="7">
        <v>42</v>
      </c>
      <c s="7" t="s">
        <v>46</v>
      </c>
      <c s="7" t="s">
        <v>675</v>
      </c>
      <c s="7" t="s">
        <v>58</v>
      </c>
      <c s="7" t="s">
        <v>1531</v>
      </c>
      <c s="7" t="s">
        <v>207</v>
      </c>
      <c s="10">
        <v>34.6</v>
      </c>
      <c s="14"/>
      <c s="13">
        <f>ROUND((H147*G147),2)</f>
      </c>
      <c r="O147">
        <f>rekapitulace!H8</f>
      </c>
      <c>
        <f>O147/100*I147</f>
      </c>
    </row>
    <row r="148" spans="5:5" ht="25.5">
      <c r="E148" s="15" t="s">
        <v>1586</v>
      </c>
    </row>
    <row r="149" spans="5:5" ht="255">
      <c r="E149" s="15" t="s">
        <v>1197</v>
      </c>
    </row>
    <row r="150" spans="1:16" ht="12.75">
      <c r="A150" s="7">
        <v>43</v>
      </c>
      <c s="7" t="s">
        <v>46</v>
      </c>
      <c s="7" t="s">
        <v>701</v>
      </c>
      <c s="7" t="s">
        <v>58</v>
      </c>
      <c s="7" t="s">
        <v>1587</v>
      </c>
      <c s="7" t="s">
        <v>207</v>
      </c>
      <c s="10">
        <v>52</v>
      </c>
      <c s="14"/>
      <c s="13">
        <f>ROUND((H150*G150),2)</f>
      </c>
      <c r="O150">
        <f>rekapitulace!H8</f>
      </c>
      <c>
        <f>O150/100*I150</f>
      </c>
    </row>
    <row r="151" spans="5:5" ht="25.5">
      <c r="E151" s="15" t="s">
        <v>1588</v>
      </c>
    </row>
    <row r="152" spans="5:5" ht="409.5">
      <c r="E152" s="15" t="s">
        <v>704</v>
      </c>
    </row>
    <row r="153" spans="1:16" ht="12.75" customHeight="1">
      <c r="A153" s="16"/>
      <c s="16"/>
      <c s="16" t="s">
        <v>43</v>
      </c>
      <c s="16"/>
      <c s="16" t="s">
        <v>204</v>
      </c>
      <c s="16"/>
      <c s="16"/>
      <c s="16"/>
      <c s="16">
        <f>SUM(I141:I152)</f>
      </c>
      <c r="P153">
        <f>ROUND(SUM(P141:P152),2)</f>
      </c>
    </row>
    <row r="155" spans="1:16" ht="12.75" customHeight="1">
      <c r="A155" s="16"/>
      <c s="16"/>
      <c s="16"/>
      <c s="16"/>
      <c s="16" t="s">
        <v>105</v>
      </c>
      <c s="16"/>
      <c s="16"/>
      <c s="16"/>
      <c s="16">
        <f>+I90+I99+I120+I138+I153</f>
      </c>
      <c r="P155">
        <f>+P90+P99+P120+P138+P153</f>
      </c>
    </row>
    <row r="157" spans="1:9" ht="12.75" customHeight="1">
      <c r="A157" s="9" t="s">
        <v>106</v>
      </c>
      <c s="9"/>
      <c s="9"/>
      <c s="9"/>
      <c s="9"/>
      <c s="9"/>
      <c s="9"/>
      <c s="9"/>
      <c s="9"/>
    </row>
    <row r="158" spans="1:9" ht="12.75" customHeight="1">
      <c r="A158" s="9"/>
      <c s="9"/>
      <c s="9"/>
      <c s="9"/>
      <c s="9" t="s">
        <v>107</v>
      </c>
      <c s="9"/>
      <c s="9"/>
      <c s="9"/>
      <c s="9"/>
    </row>
    <row r="159" spans="1:16" ht="12.75" customHeight="1">
      <c r="A159" s="16"/>
      <c s="16"/>
      <c s="16"/>
      <c s="16"/>
      <c s="16" t="s">
        <v>108</v>
      </c>
      <c s="16"/>
      <c s="16"/>
      <c s="16"/>
      <c s="16">
        <v>0</v>
      </c>
      <c r="P159">
        <v>0</v>
      </c>
    </row>
    <row r="160" spans="1:9" ht="12.75" customHeight="1">
      <c r="A160" s="16"/>
      <c s="16"/>
      <c s="16"/>
      <c s="16"/>
      <c s="16" t="s">
        <v>109</v>
      </c>
      <c s="16"/>
      <c s="16"/>
      <c s="16"/>
      <c s="16"/>
    </row>
    <row r="161" spans="1:16" ht="12.75" customHeight="1">
      <c r="A161" s="16"/>
      <c s="16"/>
      <c s="16"/>
      <c s="16"/>
      <c s="16" t="s">
        <v>110</v>
      </c>
      <c s="16"/>
      <c s="16"/>
      <c s="16"/>
      <c s="16">
        <v>0</v>
      </c>
      <c r="P161">
        <v>0</v>
      </c>
    </row>
    <row r="162" spans="1:16" ht="12.75" customHeight="1">
      <c r="A162" s="16"/>
      <c s="16"/>
      <c s="16"/>
      <c s="16"/>
      <c s="16" t="s">
        <v>111</v>
      </c>
      <c s="16"/>
      <c s="16"/>
      <c s="16"/>
      <c s="16">
        <f>I159+I161</f>
      </c>
      <c r="P162">
        <f>P159+P161</f>
      </c>
    </row>
    <row r="164" spans="1:16" ht="12.75" customHeight="1">
      <c r="A164" s="16"/>
      <c s="16"/>
      <c s="16"/>
      <c s="16"/>
      <c s="16" t="s">
        <v>111</v>
      </c>
      <c s="16"/>
      <c s="16"/>
      <c s="16"/>
      <c s="16">
        <f>I155+I162</f>
      </c>
      <c r="P164">
        <f>P155+P162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19.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1589</v>
      </c>
      <c s="5"/>
      <c s="5" t="s">
        <v>1590</v>
      </c>
    </row>
    <row r="6" spans="1:5" ht="12.75" customHeight="1">
      <c r="A6" t="s">
        <v>17</v>
      </c>
      <c r="C6" s="5" t="s">
        <v>1589</v>
      </c>
      <c s="5"/>
      <c s="5" t="s">
        <v>1590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37</v>
      </c>
      <c s="7" t="s">
        <v>1591</v>
      </c>
      <c s="7" t="s">
        <v>167</v>
      </c>
      <c s="10">
        <v>85.28</v>
      </c>
      <c s="14"/>
      <c s="13">
        <f>ROUND((H12*G12),2)</f>
      </c>
      <c r="O12">
        <f>rekapitulace!H8</f>
      </c>
      <c>
        <f>O12/100*I12</f>
      </c>
    </row>
    <row r="13" spans="5:5" ht="63.75">
      <c r="E13" s="15" t="s">
        <v>1592</v>
      </c>
    </row>
    <row r="14" spans="5:5" ht="153">
      <c r="E14" s="15" t="s">
        <v>169</v>
      </c>
    </row>
    <row r="15" spans="1:16" ht="12.75">
      <c r="A15" s="7">
        <v>2</v>
      </c>
      <c s="7" t="s">
        <v>46</v>
      </c>
      <c s="7" t="s">
        <v>165</v>
      </c>
      <c s="7" t="s">
        <v>40</v>
      </c>
      <c s="7" t="s">
        <v>1233</v>
      </c>
      <c s="7" t="s">
        <v>167</v>
      </c>
      <c s="10">
        <v>393.692</v>
      </c>
      <c s="14"/>
      <c s="13">
        <f>ROUND((H15*G15),2)</f>
      </c>
      <c r="O15">
        <f>rekapitulace!H8</f>
      </c>
      <c>
        <f>O15/100*I15</f>
      </c>
    </row>
    <row r="16" spans="5:5" ht="38.25">
      <c r="E16" s="15" t="s">
        <v>1593</v>
      </c>
    </row>
    <row r="17" spans="5:5" ht="153">
      <c r="E17" s="15" t="s">
        <v>169</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315</v>
      </c>
      <c s="7" t="s">
        <v>58</v>
      </c>
      <c s="7" t="s">
        <v>1594</v>
      </c>
      <c s="7" t="s">
        <v>130</v>
      </c>
      <c s="10">
        <v>42.64</v>
      </c>
      <c s="14"/>
      <c s="13">
        <f>ROUND((H21*G21),2)</f>
      </c>
      <c r="O21">
        <f>rekapitulace!H8</f>
      </c>
      <c>
        <f>O21/100*I21</f>
      </c>
    </row>
    <row r="22" spans="5:5" ht="38.25">
      <c r="E22" s="15" t="s">
        <v>1595</v>
      </c>
    </row>
    <row r="23" spans="5:5" ht="409.5">
      <c r="E23" s="15" t="s">
        <v>1063</v>
      </c>
    </row>
    <row r="24" spans="1:16" ht="12.75">
      <c r="A24" s="7">
        <v>4</v>
      </c>
      <c s="7" t="s">
        <v>46</v>
      </c>
      <c s="7" t="s">
        <v>323</v>
      </c>
      <c s="7" t="s">
        <v>25</v>
      </c>
      <c s="7" t="s">
        <v>324</v>
      </c>
      <c s="7" t="s">
        <v>130</v>
      </c>
      <c s="10">
        <v>175</v>
      </c>
      <c s="14"/>
      <c s="13">
        <f>ROUND((H24*G24),2)</f>
      </c>
      <c r="O24">
        <f>rekapitulace!H8</f>
      </c>
      <c>
        <f>O24/100*I24</f>
      </c>
    </row>
    <row r="25" spans="5:5" ht="25.5">
      <c r="E25" s="15" t="s">
        <v>1596</v>
      </c>
    </row>
    <row r="26" spans="5:5" ht="409.5">
      <c r="E26" s="15" t="s">
        <v>1076</v>
      </c>
    </row>
    <row r="27" spans="1:16" ht="12.75">
      <c r="A27" s="7">
        <v>5</v>
      </c>
      <c s="7" t="s">
        <v>46</v>
      </c>
      <c s="7" t="s">
        <v>323</v>
      </c>
      <c s="7" t="s">
        <v>36</v>
      </c>
      <c s="7" t="s">
        <v>327</v>
      </c>
      <c s="7" t="s">
        <v>130</v>
      </c>
      <c s="10">
        <v>212</v>
      </c>
      <c s="14"/>
      <c s="13">
        <f>ROUND((H27*G27),2)</f>
      </c>
      <c r="O27">
        <f>rekapitulace!H8</f>
      </c>
      <c>
        <f>O27/100*I27</f>
      </c>
    </row>
    <row r="28" spans="5:5" ht="25.5">
      <c r="E28" s="15" t="s">
        <v>1597</v>
      </c>
    </row>
    <row r="29" spans="5:5" ht="409.5">
      <c r="E29" s="15" t="s">
        <v>1076</v>
      </c>
    </row>
    <row r="30" spans="1:16" ht="12.75">
      <c r="A30" s="7">
        <v>6</v>
      </c>
      <c s="7" t="s">
        <v>46</v>
      </c>
      <c s="7" t="s">
        <v>142</v>
      </c>
      <c s="7" t="s">
        <v>25</v>
      </c>
      <c s="7" t="s">
        <v>343</v>
      </c>
      <c s="7" t="s">
        <v>130</v>
      </c>
      <c s="10">
        <v>226.154</v>
      </c>
      <c s="14"/>
      <c s="13">
        <f>ROUND((H30*G30),2)</f>
      </c>
      <c r="O30">
        <f>rekapitulace!H8</f>
      </c>
      <c>
        <f>O30/100*I30</f>
      </c>
    </row>
    <row r="31" spans="5:5" ht="38.25">
      <c r="E31" s="15" t="s">
        <v>1598</v>
      </c>
    </row>
    <row r="32" spans="5:5" ht="409.5">
      <c r="E32" s="15" t="s">
        <v>145</v>
      </c>
    </row>
    <row r="33" spans="1:16" ht="12.75">
      <c r="A33" s="7">
        <v>7</v>
      </c>
      <c s="7" t="s">
        <v>46</v>
      </c>
      <c s="7" t="s">
        <v>142</v>
      </c>
      <c s="7" t="s">
        <v>38</v>
      </c>
      <c s="7" t="s">
        <v>1599</v>
      </c>
      <c s="7" t="s">
        <v>130</v>
      </c>
      <c s="10">
        <v>33.294</v>
      </c>
      <c s="14"/>
      <c s="13">
        <f>ROUND((H33*G33),2)</f>
      </c>
      <c r="O33">
        <f>rekapitulace!H8</f>
      </c>
      <c>
        <f>O33/100*I33</f>
      </c>
    </row>
    <row r="34" spans="5:5" ht="38.25">
      <c r="E34" s="15" t="s">
        <v>1600</v>
      </c>
    </row>
    <row r="35" spans="5:5" ht="409.5">
      <c r="E35" s="15" t="s">
        <v>145</v>
      </c>
    </row>
    <row r="36" spans="1:16" ht="12.75">
      <c r="A36" s="7">
        <v>8</v>
      </c>
      <c s="7" t="s">
        <v>46</v>
      </c>
      <c s="7" t="s">
        <v>142</v>
      </c>
      <c s="7" t="s">
        <v>250</v>
      </c>
      <c s="7" t="s">
        <v>1087</v>
      </c>
      <c s="7" t="s">
        <v>130</v>
      </c>
      <c s="10">
        <v>196.846</v>
      </c>
      <c s="14"/>
      <c s="13">
        <f>ROUND((H36*G36),2)</f>
      </c>
      <c r="O36">
        <f>rekapitulace!H8</f>
      </c>
      <c>
        <f>O36/100*I36</f>
      </c>
    </row>
    <row r="37" spans="5:5" ht="38.25">
      <c r="E37" s="15" t="s">
        <v>1601</v>
      </c>
    </row>
    <row r="38" spans="5:5" ht="409.5">
      <c r="E38" s="15" t="s">
        <v>145</v>
      </c>
    </row>
    <row r="39" spans="1:16" ht="12.75">
      <c r="A39" s="7">
        <v>9</v>
      </c>
      <c s="7" t="s">
        <v>46</v>
      </c>
      <c s="7" t="s">
        <v>177</v>
      </c>
      <c s="7" t="s">
        <v>25</v>
      </c>
      <c s="7" t="s">
        <v>1602</v>
      </c>
      <c s="7" t="s">
        <v>130</v>
      </c>
      <c s="10">
        <v>36</v>
      </c>
      <c s="14"/>
      <c s="13">
        <f>ROUND((H39*G39),2)</f>
      </c>
      <c r="O39">
        <f>rekapitulace!H8</f>
      </c>
      <c>
        <f>O39/100*I39</f>
      </c>
    </row>
    <row r="40" spans="5:5" ht="25.5">
      <c r="E40" s="15" t="s">
        <v>1603</v>
      </c>
    </row>
    <row r="41" spans="5:5" ht="409.5">
      <c r="E41" s="15" t="s">
        <v>180</v>
      </c>
    </row>
    <row r="42" spans="1:16" ht="12.75">
      <c r="A42" s="7">
        <v>10</v>
      </c>
      <c s="7" t="s">
        <v>46</v>
      </c>
      <c s="7" t="s">
        <v>397</v>
      </c>
      <c s="7" t="s">
        <v>25</v>
      </c>
      <c s="7" t="s">
        <v>1604</v>
      </c>
      <c s="7" t="s">
        <v>130</v>
      </c>
      <c s="10">
        <v>11.154</v>
      </c>
      <c s="14"/>
      <c s="13">
        <f>ROUND((H42*G42),2)</f>
      </c>
      <c r="O42">
        <f>rekapitulace!H8</f>
      </c>
      <c>
        <f>O42/100*I42</f>
      </c>
    </row>
    <row r="43" spans="5:5" ht="51">
      <c r="E43" s="15" t="s">
        <v>1605</v>
      </c>
    </row>
    <row r="44" spans="5:5" ht="409.5">
      <c r="E44" s="15" t="s">
        <v>1103</v>
      </c>
    </row>
    <row r="45" spans="1:16" ht="12.75">
      <c r="A45" s="7">
        <v>11</v>
      </c>
      <c s="7" t="s">
        <v>46</v>
      </c>
      <c s="7" t="s">
        <v>397</v>
      </c>
      <c s="7" t="s">
        <v>36</v>
      </c>
      <c s="7" t="s">
        <v>1606</v>
      </c>
      <c s="7" t="s">
        <v>130</v>
      </c>
      <c s="10">
        <v>423</v>
      </c>
      <c s="14"/>
      <c s="13">
        <f>ROUND((H45*G45),2)</f>
      </c>
      <c r="O45">
        <f>rekapitulace!H8</f>
      </c>
      <c>
        <f>O45/100*I45</f>
      </c>
    </row>
    <row r="46" spans="5:5" ht="229.5">
      <c r="E46" s="15" t="s">
        <v>1607</v>
      </c>
    </row>
    <row r="47" spans="5:5" ht="409.5">
      <c r="E47" s="15" t="s">
        <v>1103</v>
      </c>
    </row>
    <row r="48" spans="1:16" ht="12.75">
      <c r="A48" s="7">
        <v>12</v>
      </c>
      <c s="7" t="s">
        <v>46</v>
      </c>
      <c s="7" t="s">
        <v>146</v>
      </c>
      <c s="7" t="s">
        <v>250</v>
      </c>
      <c s="7" t="s">
        <v>271</v>
      </c>
      <c s="7" t="s">
        <v>130</v>
      </c>
      <c s="10">
        <v>196.846</v>
      </c>
      <c s="14"/>
      <c s="13">
        <f>ROUND((H48*G48),2)</f>
      </c>
      <c r="O48">
        <f>rekapitulace!H8</f>
      </c>
      <c>
        <f>O48/100*I48</f>
      </c>
    </row>
    <row r="49" spans="5:5" ht="38.25">
      <c r="E49" s="15" t="s">
        <v>1601</v>
      </c>
    </row>
    <row r="50" spans="5:5" ht="409.5">
      <c r="E50" s="15" t="s">
        <v>149</v>
      </c>
    </row>
    <row r="51" spans="1:16" ht="12.75">
      <c r="A51" s="7">
        <v>13</v>
      </c>
      <c s="7" t="s">
        <v>46</v>
      </c>
      <c s="7" t="s">
        <v>405</v>
      </c>
      <c s="7" t="s">
        <v>58</v>
      </c>
      <c s="7" t="s">
        <v>406</v>
      </c>
      <c s="7" t="s">
        <v>130</v>
      </c>
      <c s="10">
        <v>215</v>
      </c>
      <c s="14"/>
      <c s="13">
        <f>ROUND((H51*G51),2)</f>
      </c>
      <c r="O51">
        <f>rekapitulace!H8</f>
      </c>
      <c>
        <f>O51/100*I51</f>
      </c>
    </row>
    <row r="52" spans="5:5" ht="25.5">
      <c r="E52" s="15" t="s">
        <v>1608</v>
      </c>
    </row>
    <row r="53" spans="5:5" ht="409.5">
      <c r="E53" s="15" t="s">
        <v>1103</v>
      </c>
    </row>
    <row r="54" spans="1:16" ht="12.75">
      <c r="A54" s="7">
        <v>14</v>
      </c>
      <c s="7" t="s">
        <v>46</v>
      </c>
      <c s="7" t="s">
        <v>411</v>
      </c>
      <c s="7" t="s">
        <v>58</v>
      </c>
      <c s="7" t="s">
        <v>412</v>
      </c>
      <c s="7" t="s">
        <v>130</v>
      </c>
      <c s="10">
        <v>35</v>
      </c>
      <c s="14"/>
      <c s="13">
        <f>ROUND((H54*G54),2)</f>
      </c>
      <c r="O54">
        <f>rekapitulace!H8</f>
      </c>
      <c>
        <f>O54/100*I54</f>
      </c>
    </row>
    <row r="55" spans="5:5" ht="25.5">
      <c r="E55" s="15" t="s">
        <v>1609</v>
      </c>
    </row>
    <row r="56" spans="5:5" ht="409.5">
      <c r="E56" s="15" t="s">
        <v>1107</v>
      </c>
    </row>
    <row r="57" spans="1:16" ht="12.75">
      <c r="A57" s="7">
        <v>15</v>
      </c>
      <c s="7" t="s">
        <v>46</v>
      </c>
      <c s="7" t="s">
        <v>793</v>
      </c>
      <c s="7" t="s">
        <v>58</v>
      </c>
      <c s="7" t="s">
        <v>1610</v>
      </c>
      <c s="7" t="s">
        <v>130</v>
      </c>
      <c s="10">
        <v>39</v>
      </c>
      <c s="14"/>
      <c s="13">
        <f>ROUND((H57*G57),2)</f>
      </c>
      <c r="O57">
        <f>rekapitulace!H8</f>
      </c>
      <c>
        <f>O57/100*I57</f>
      </c>
    </row>
    <row r="58" spans="5:5" ht="25.5">
      <c r="E58" s="15" t="s">
        <v>1611</v>
      </c>
    </row>
    <row r="59" spans="5:5" ht="409.5">
      <c r="E59" s="15" t="s">
        <v>1112</v>
      </c>
    </row>
    <row r="60" spans="1:16" ht="12.75">
      <c r="A60" s="7">
        <v>16</v>
      </c>
      <c s="7" t="s">
        <v>46</v>
      </c>
      <c s="7" t="s">
        <v>427</v>
      </c>
      <c s="7" t="s">
        <v>58</v>
      </c>
      <c s="7" t="s">
        <v>1612</v>
      </c>
      <c s="7" t="s">
        <v>117</v>
      </c>
      <c s="10">
        <v>516</v>
      </c>
      <c s="14"/>
      <c s="13">
        <f>ROUND((H60*G60),2)</f>
      </c>
      <c r="O60">
        <f>rekapitulace!H8</f>
      </c>
      <c>
        <f>O60/100*I60</f>
      </c>
    </row>
    <row r="61" spans="5:5" ht="38.25">
      <c r="E61" s="15" t="s">
        <v>1613</v>
      </c>
    </row>
    <row r="62" spans="5:5" ht="153">
      <c r="E62" s="15" t="s">
        <v>1117</v>
      </c>
    </row>
    <row r="63" spans="1:16" ht="12.75">
      <c r="A63" s="7">
        <v>17</v>
      </c>
      <c s="7" t="s">
        <v>46</v>
      </c>
      <c s="7" t="s">
        <v>435</v>
      </c>
      <c s="7" t="s">
        <v>58</v>
      </c>
      <c s="7" t="s">
        <v>1614</v>
      </c>
      <c s="7" t="s">
        <v>117</v>
      </c>
      <c s="10">
        <v>130.96</v>
      </c>
      <c s="14"/>
      <c s="13">
        <f>ROUND((H63*G63),2)</f>
      </c>
      <c r="O63">
        <f>rekapitulace!H8</f>
      </c>
      <c>
        <f>O63/100*I63</f>
      </c>
    </row>
    <row r="64" spans="5:5" ht="89.25">
      <c r="E64" s="15" t="s">
        <v>1615</v>
      </c>
    </row>
    <row r="65" spans="5:5" ht="204">
      <c r="E65" s="15" t="s">
        <v>1119</v>
      </c>
    </row>
    <row r="66" spans="1:16" ht="12.75">
      <c r="A66" s="7">
        <v>18</v>
      </c>
      <c s="7" t="s">
        <v>46</v>
      </c>
      <c s="7" t="s">
        <v>438</v>
      </c>
      <c s="7" t="s">
        <v>25</v>
      </c>
      <c s="7" t="s">
        <v>1616</v>
      </c>
      <c s="7" t="s">
        <v>117</v>
      </c>
      <c s="10">
        <v>1.8</v>
      </c>
      <c s="14"/>
      <c s="13">
        <f>ROUND((H66*G66),2)</f>
      </c>
      <c r="O66">
        <f>rekapitulace!H8</f>
      </c>
      <c>
        <f>O66/100*I66</f>
      </c>
    </row>
    <row r="67" spans="5:5" ht="102">
      <c r="E67" s="15" t="s">
        <v>1617</v>
      </c>
    </row>
    <row r="68" spans="5:5" ht="216.75">
      <c r="E68" s="15" t="s">
        <v>153</v>
      </c>
    </row>
    <row r="69" spans="1:16" ht="12.75">
      <c r="A69" s="7">
        <v>19</v>
      </c>
      <c s="7" t="s">
        <v>46</v>
      </c>
      <c s="7" t="s">
        <v>438</v>
      </c>
      <c s="7" t="s">
        <v>36</v>
      </c>
      <c s="7" t="s">
        <v>1618</v>
      </c>
      <c s="7" t="s">
        <v>117</v>
      </c>
      <c s="10">
        <v>91</v>
      </c>
      <c s="14"/>
      <c s="13">
        <f>ROUND((H69*G69),2)</f>
      </c>
      <c r="O69">
        <f>rekapitulace!H8</f>
      </c>
      <c>
        <f>O69/100*I69</f>
      </c>
    </row>
    <row r="70" spans="5:5" ht="25.5">
      <c r="E70" s="15" t="s">
        <v>1619</v>
      </c>
    </row>
    <row r="71" spans="5:5" ht="216.75">
      <c r="E71" s="15" t="s">
        <v>153</v>
      </c>
    </row>
    <row r="72" spans="1:16" ht="12.75">
      <c r="A72" s="7">
        <v>20</v>
      </c>
      <c s="7" t="s">
        <v>46</v>
      </c>
      <c s="7" t="s">
        <v>442</v>
      </c>
      <c s="7" t="s">
        <v>58</v>
      </c>
      <c s="7" t="s">
        <v>809</v>
      </c>
      <c s="7" t="s">
        <v>117</v>
      </c>
      <c s="10">
        <v>221.96</v>
      </c>
      <c s="14"/>
      <c s="13">
        <f>ROUND((H72*G72),2)</f>
      </c>
      <c r="O72">
        <f>rekapitulace!H8</f>
      </c>
      <c>
        <f>O72/100*I72</f>
      </c>
    </row>
    <row r="73" spans="5:5" ht="38.25">
      <c r="E73" s="15" t="s">
        <v>1620</v>
      </c>
    </row>
    <row r="74" spans="5:5" ht="255">
      <c r="E74" s="15" t="s">
        <v>445</v>
      </c>
    </row>
    <row r="75" spans="1:16" ht="12.75" customHeight="1">
      <c r="A75" s="16"/>
      <c s="16"/>
      <c s="16" t="s">
        <v>25</v>
      </c>
      <c s="16"/>
      <c s="16" t="s">
        <v>114</v>
      </c>
      <c s="16"/>
      <c s="16"/>
      <c s="16"/>
      <c s="16">
        <f>SUM(I21:I74)</f>
      </c>
      <c r="P75">
        <f>ROUND(SUM(P21:P74),2)</f>
      </c>
    </row>
    <row r="77" spans="1:9" ht="12.75" customHeight="1">
      <c r="A77" s="9"/>
      <c s="9"/>
      <c s="9" t="s">
        <v>36</v>
      </c>
      <c s="9"/>
      <c s="9" t="s">
        <v>241</v>
      </c>
      <c s="9"/>
      <c s="11"/>
      <c s="9"/>
      <c s="11"/>
    </row>
    <row r="78" spans="1:16" ht="12.75">
      <c r="A78" s="7">
        <v>21</v>
      </c>
      <c s="7" t="s">
        <v>46</v>
      </c>
      <c s="7" t="s">
        <v>446</v>
      </c>
      <c s="7" t="s">
        <v>58</v>
      </c>
      <c s="7" t="s">
        <v>1621</v>
      </c>
      <c s="7" t="s">
        <v>117</v>
      </c>
      <c s="10">
        <v>189</v>
      </c>
      <c s="14"/>
      <c s="13">
        <f>ROUND((H78*G78),2)</f>
      </c>
      <c r="O78">
        <f>rekapitulace!H8</f>
      </c>
      <c>
        <f>O78/100*I78</f>
      </c>
    </row>
    <row r="79" spans="5:5" ht="38.25">
      <c r="E79" s="15" t="s">
        <v>1622</v>
      </c>
    </row>
    <row r="80" spans="5:5" ht="267.75">
      <c r="E80" s="15" t="s">
        <v>449</v>
      </c>
    </row>
    <row r="81" spans="1:16" ht="12.75" customHeight="1">
      <c r="A81" s="16"/>
      <c s="16"/>
      <c s="16" t="s">
        <v>36</v>
      </c>
      <c s="16"/>
      <c s="16" t="s">
        <v>241</v>
      </c>
      <c s="16"/>
      <c s="16"/>
      <c s="16"/>
      <c s="16">
        <f>SUM(I78:I80)</f>
      </c>
      <c r="P81">
        <f>ROUND(SUM(P78:P80),2)</f>
      </c>
    </row>
    <row r="83" spans="1:9" ht="12.75" customHeight="1">
      <c r="A83" s="9"/>
      <c s="9"/>
      <c s="9" t="s">
        <v>39</v>
      </c>
      <c s="9"/>
      <c s="9" t="s">
        <v>510</v>
      </c>
      <c s="9"/>
      <c s="11"/>
      <c s="9"/>
      <c s="11"/>
    </row>
    <row r="84" spans="1:16" ht="12.75">
      <c r="A84" s="7">
        <v>22</v>
      </c>
      <c s="7" t="s">
        <v>46</v>
      </c>
      <c s="7" t="s">
        <v>518</v>
      </c>
      <c s="7" t="s">
        <v>58</v>
      </c>
      <c s="7" t="s">
        <v>1623</v>
      </c>
      <c s="7" t="s">
        <v>130</v>
      </c>
      <c s="10">
        <v>123.84</v>
      </c>
      <c s="14"/>
      <c s="13">
        <f>ROUND((H84*G84),2)</f>
      </c>
      <c r="O84">
        <f>rekapitulace!H8</f>
      </c>
      <c>
        <f>O84/100*I84</f>
      </c>
    </row>
    <row r="85" spans="5:5" ht="38.25">
      <c r="E85" s="15" t="s">
        <v>1624</v>
      </c>
    </row>
    <row r="86" spans="5:5" ht="331.5">
      <c r="E86" s="15" t="s">
        <v>521</v>
      </c>
    </row>
    <row r="87" spans="1:16" ht="12.75">
      <c r="A87" s="7">
        <v>23</v>
      </c>
      <c s="7" t="s">
        <v>46</v>
      </c>
      <c s="7" t="s">
        <v>529</v>
      </c>
      <c s="7" t="s">
        <v>58</v>
      </c>
      <c s="7" t="s">
        <v>1625</v>
      </c>
      <c s="7" t="s">
        <v>117</v>
      </c>
      <c s="10">
        <v>344</v>
      </c>
      <c s="14"/>
      <c s="13">
        <f>ROUND((H87*G87),2)</f>
      </c>
      <c r="O87">
        <f>rekapitulace!H8</f>
      </c>
      <c>
        <f>O87/100*I87</f>
      </c>
    </row>
    <row r="88" spans="5:5" ht="25.5">
      <c r="E88" s="15" t="s">
        <v>1073</v>
      </c>
    </row>
    <row r="89" spans="5:5" ht="409.5">
      <c r="E89" s="15" t="s">
        <v>1164</v>
      </c>
    </row>
    <row r="90" spans="1:16" ht="12.75">
      <c r="A90" s="7">
        <v>24</v>
      </c>
      <c s="7" t="s">
        <v>46</v>
      </c>
      <c s="7" t="s">
        <v>533</v>
      </c>
      <c s="7" t="s">
        <v>58</v>
      </c>
      <c s="7" t="s">
        <v>1626</v>
      </c>
      <c s="7" t="s">
        <v>117</v>
      </c>
      <c s="10">
        <v>104</v>
      </c>
      <c s="14"/>
      <c s="13">
        <f>ROUND((H90*G90),2)</f>
      </c>
      <c r="O90">
        <f>rekapitulace!H8</f>
      </c>
      <c>
        <f>O90/100*I90</f>
      </c>
    </row>
    <row r="91" spans="5:5" ht="25.5">
      <c r="E91" s="15" t="s">
        <v>1541</v>
      </c>
    </row>
    <row r="92" spans="5:5" ht="267.75">
      <c r="E92" s="15" t="s">
        <v>536</v>
      </c>
    </row>
    <row r="93" spans="1:16" ht="12.75" customHeight="1">
      <c r="A93" s="16"/>
      <c s="16"/>
      <c s="16" t="s">
        <v>39</v>
      </c>
      <c s="16"/>
      <c s="16" t="s">
        <v>510</v>
      </c>
      <c s="16"/>
      <c s="16"/>
      <c s="16"/>
      <c s="16">
        <f>SUM(I84:I92)</f>
      </c>
      <c r="P93">
        <f>ROUND(SUM(P84:P92),2)</f>
      </c>
    </row>
    <row r="95" spans="1:16" ht="12.75" customHeight="1">
      <c r="A95" s="16"/>
      <c s="16"/>
      <c s="16"/>
      <c s="16"/>
      <c s="16" t="s">
        <v>105</v>
      </c>
      <c s="16"/>
      <c s="16"/>
      <c s="16"/>
      <c s="16">
        <f>+I18+I75+I81+I93</f>
      </c>
      <c r="P95">
        <f>+P18+P75+P81+P93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22</v>
      </c>
      <c s="5"/>
      <c s="5" t="s">
        <v>23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47</v>
      </c>
      <c s="7" t="s">
        <v>25</v>
      </c>
      <c s="7" t="s">
        <v>48</v>
      </c>
      <c s="7" t="s">
        <v>49</v>
      </c>
      <c s="10">
        <v>1</v>
      </c>
      <c s="14"/>
      <c s="13">
        <f>ROUND((H12*G12),2)</f>
      </c>
      <c r="O12">
        <f>rekapitulace!H8</f>
      </c>
      <c>
        <f>O12/100*I12</f>
      </c>
    </row>
    <row r="13" spans="5:5" ht="25.5">
      <c r="E13" s="15" t="s">
        <v>50</v>
      </c>
    </row>
    <row r="14" spans="5:5" ht="127.5">
      <c r="E14" s="15" t="s">
        <v>51</v>
      </c>
    </row>
    <row r="15" spans="1:16" ht="12.75">
      <c r="A15" s="7">
        <v>2</v>
      </c>
      <c s="7" t="s">
        <v>46</v>
      </c>
      <c s="7" t="s">
        <v>47</v>
      </c>
      <c s="7" t="s">
        <v>36</v>
      </c>
      <c s="7" t="s">
        <v>52</v>
      </c>
      <c s="7" t="s">
        <v>49</v>
      </c>
      <c s="10">
        <v>1</v>
      </c>
      <c s="14"/>
      <c s="13">
        <f>ROUND((H15*G15),2)</f>
      </c>
      <c r="O15">
        <f>rekapitulace!H8</f>
      </c>
      <c>
        <f>O15/100*I15</f>
      </c>
    </row>
    <row r="16" spans="5:5" ht="25.5">
      <c r="E16" s="15" t="s">
        <v>50</v>
      </c>
    </row>
    <row r="17" spans="5:5" ht="127.5">
      <c r="E17" s="15" t="s">
        <v>51</v>
      </c>
    </row>
    <row r="18" spans="1:16" ht="12.75">
      <c r="A18" s="7">
        <v>3</v>
      </c>
      <c s="7" t="s">
        <v>46</v>
      </c>
      <c s="7" t="s">
        <v>53</v>
      </c>
      <c s="7" t="s">
        <v>25</v>
      </c>
      <c s="7" t="s">
        <v>54</v>
      </c>
      <c s="7" t="s">
        <v>49</v>
      </c>
      <c s="10">
        <v>1</v>
      </c>
      <c s="14"/>
      <c s="13">
        <f>ROUND((H18*G18),2)</f>
      </c>
      <c r="O18">
        <f>rekapitulace!H8</f>
      </c>
      <c>
        <f>O18/100*I18</f>
      </c>
    </row>
    <row r="19" spans="5:5" ht="25.5">
      <c r="E19" s="15" t="s">
        <v>50</v>
      </c>
    </row>
    <row r="20" spans="5:5" ht="114.75">
      <c r="E20" s="15" t="s">
        <v>55</v>
      </c>
    </row>
    <row r="21" spans="1:16" ht="12.75">
      <c r="A21" s="7">
        <v>4</v>
      </c>
      <c s="7" t="s">
        <v>46</v>
      </c>
      <c s="7" t="s">
        <v>53</v>
      </c>
      <c s="7" t="s">
        <v>36</v>
      </c>
      <c s="7" t="s">
        <v>56</v>
      </c>
      <c s="7" t="s">
        <v>49</v>
      </c>
      <c s="10">
        <v>1</v>
      </c>
      <c s="14"/>
      <c s="13">
        <f>ROUND((H21*G21),2)</f>
      </c>
      <c r="O21">
        <f>rekapitulace!H8</f>
      </c>
      <c>
        <f>O21/100*I21</f>
      </c>
    </row>
    <row r="22" spans="5:5" ht="25.5">
      <c r="E22" s="15" t="s">
        <v>50</v>
      </c>
    </row>
    <row r="23" spans="5:5" ht="114.75">
      <c r="E23" s="15" t="s">
        <v>55</v>
      </c>
    </row>
    <row r="24" spans="1:16" ht="12.75">
      <c r="A24" s="7">
        <v>5</v>
      </c>
      <c s="7" t="s">
        <v>46</v>
      </c>
      <c s="7" t="s">
        <v>57</v>
      </c>
      <c s="7" t="s">
        <v>58</v>
      </c>
      <c s="7" t="s">
        <v>59</v>
      </c>
      <c s="7" t="s">
        <v>49</v>
      </c>
      <c s="10">
        <v>1</v>
      </c>
      <c s="14"/>
      <c s="13">
        <f>ROUND((H24*G24),2)</f>
      </c>
      <c r="O24">
        <f>rekapitulace!H8</f>
      </c>
      <c>
        <f>O24/100*I24</f>
      </c>
    </row>
    <row r="25" spans="5:5" ht="25.5">
      <c r="E25" s="15" t="s">
        <v>50</v>
      </c>
    </row>
    <row r="26" spans="5:5" ht="114.75">
      <c r="E26" s="15" t="s">
        <v>60</v>
      </c>
    </row>
    <row r="27" spans="1:16" ht="12.75">
      <c r="A27" s="7">
        <v>6</v>
      </c>
      <c s="7" t="s">
        <v>46</v>
      </c>
      <c s="7" t="s">
        <v>61</v>
      </c>
      <c s="7" t="s">
        <v>58</v>
      </c>
      <c s="7" t="s">
        <v>62</v>
      </c>
      <c s="7" t="s">
        <v>49</v>
      </c>
      <c s="10">
        <v>1</v>
      </c>
      <c s="14"/>
      <c s="13">
        <f>ROUND((H27*G27),2)</f>
      </c>
      <c r="O27">
        <f>rekapitulace!H8</f>
      </c>
      <c>
        <f>O27/100*I27</f>
      </c>
    </row>
    <row r="28" spans="5:5" ht="25.5">
      <c r="E28" s="15" t="s">
        <v>50</v>
      </c>
    </row>
    <row r="29" spans="5:5" ht="280.5">
      <c r="E29" s="15" t="s">
        <v>63</v>
      </c>
    </row>
    <row r="30" spans="1:16" ht="12.75">
      <c r="A30" s="7">
        <v>7</v>
      </c>
      <c s="7" t="s">
        <v>46</v>
      </c>
      <c s="7" t="s">
        <v>64</v>
      </c>
      <c s="7" t="s">
        <v>65</v>
      </c>
      <c s="7" t="s">
        <v>66</v>
      </c>
      <c s="7" t="s">
        <v>49</v>
      </c>
      <c s="10">
        <v>1</v>
      </c>
      <c s="14"/>
      <c s="13">
        <f>ROUND((H30*G30),2)</f>
      </c>
      <c r="O30">
        <f>rekapitulace!H8</f>
      </c>
      <c>
        <f>O30/100*I30</f>
      </c>
    </row>
    <row r="31" spans="5:5" ht="25.5">
      <c r="E31" s="15" t="s">
        <v>50</v>
      </c>
    </row>
    <row r="32" spans="5:5" ht="114.75">
      <c r="E32" s="15" t="s">
        <v>60</v>
      </c>
    </row>
    <row r="33" spans="1:16" ht="12.75">
      <c r="A33" s="7">
        <v>8</v>
      </c>
      <c s="7" t="s">
        <v>46</v>
      </c>
      <c s="7" t="s">
        <v>64</v>
      </c>
      <c s="7" t="s">
        <v>67</v>
      </c>
      <c s="7" t="s">
        <v>68</v>
      </c>
      <c s="7" t="s">
        <v>49</v>
      </c>
      <c s="10">
        <v>1</v>
      </c>
      <c s="14"/>
      <c s="13">
        <f>ROUND((H33*G33),2)</f>
      </c>
      <c r="O33">
        <f>rekapitulace!H8</f>
      </c>
      <c>
        <f>O33/100*I33</f>
      </c>
    </row>
    <row r="34" spans="5:5" ht="25.5">
      <c r="E34" s="15" t="s">
        <v>50</v>
      </c>
    </row>
    <row r="35" spans="5:5" ht="114.75">
      <c r="E35" s="15" t="s">
        <v>60</v>
      </c>
    </row>
    <row r="36" spans="1:16" ht="12.75">
      <c r="A36" s="7">
        <v>9</v>
      </c>
      <c s="7" t="s">
        <v>46</v>
      </c>
      <c s="7" t="s">
        <v>64</v>
      </c>
      <c s="7" t="s">
        <v>69</v>
      </c>
      <c s="7" t="s">
        <v>70</v>
      </c>
      <c s="7" t="s">
        <v>49</v>
      </c>
      <c s="10">
        <v>1</v>
      </c>
      <c s="14"/>
      <c s="13">
        <f>ROUND((H36*G36),2)</f>
      </c>
      <c r="O36">
        <f>rekapitulace!H8</f>
      </c>
      <c>
        <f>O36/100*I36</f>
      </c>
    </row>
    <row r="37" spans="5:5" ht="25.5">
      <c r="E37" s="15" t="s">
        <v>50</v>
      </c>
    </row>
    <row r="38" spans="5:5" ht="114.75">
      <c r="E38" s="15" t="s">
        <v>60</v>
      </c>
    </row>
    <row r="39" spans="1:16" ht="12.75">
      <c r="A39" s="7">
        <v>10</v>
      </c>
      <c s="7" t="s">
        <v>46</v>
      </c>
      <c s="7" t="s">
        <v>71</v>
      </c>
      <c s="7" t="s">
        <v>58</v>
      </c>
      <c s="7" t="s">
        <v>72</v>
      </c>
      <c s="7" t="s">
        <v>73</v>
      </c>
      <c s="10">
        <v>1</v>
      </c>
      <c s="14"/>
      <c s="13">
        <f>ROUND((H39*G39),2)</f>
      </c>
      <c r="O39">
        <f>rekapitulace!H8</f>
      </c>
      <c>
        <f>O39/100*I39</f>
      </c>
    </row>
    <row r="40" spans="5:5" ht="25.5">
      <c r="E40" s="15" t="s">
        <v>50</v>
      </c>
    </row>
    <row r="41" spans="5:5" ht="114.75">
      <c r="E41" s="15" t="s">
        <v>60</v>
      </c>
    </row>
    <row r="42" spans="1:16" ht="12.75">
      <c r="A42" s="7">
        <v>11</v>
      </c>
      <c s="7" t="s">
        <v>46</v>
      </c>
      <c s="7" t="s">
        <v>74</v>
      </c>
      <c s="7" t="s">
        <v>65</v>
      </c>
      <c s="7" t="s">
        <v>75</v>
      </c>
      <c s="7" t="s">
        <v>73</v>
      </c>
      <c s="10">
        <v>2</v>
      </c>
      <c s="14"/>
      <c s="13">
        <f>ROUND((H42*G42),2)</f>
      </c>
      <c r="O42">
        <f>rekapitulace!H8</f>
      </c>
      <c>
        <f>O42/100*I42</f>
      </c>
    </row>
    <row r="43" spans="5:5" ht="25.5">
      <c r="E43" s="15" t="s">
        <v>76</v>
      </c>
    </row>
    <row r="44" spans="5:5" ht="178.5">
      <c r="E44" s="15" t="s">
        <v>77</v>
      </c>
    </row>
    <row r="45" spans="1:16" ht="12.75">
      <c r="A45" s="7">
        <v>12</v>
      </c>
      <c s="7" t="s">
        <v>46</v>
      </c>
      <c s="7" t="s">
        <v>74</v>
      </c>
      <c s="7" t="s">
        <v>67</v>
      </c>
      <c s="7" t="s">
        <v>78</v>
      </c>
      <c s="7" t="s">
        <v>73</v>
      </c>
      <c s="10">
        <v>1</v>
      </c>
      <c s="14"/>
      <c s="13">
        <f>ROUND((H45*G45),2)</f>
      </c>
      <c r="O45">
        <f>rekapitulace!H8</f>
      </c>
      <c>
        <f>O45/100*I45</f>
      </c>
    </row>
    <row r="46" spans="5:5" ht="25.5">
      <c r="E46" s="15" t="s">
        <v>50</v>
      </c>
    </row>
    <row r="47" spans="5:5" ht="178.5">
      <c r="E47" s="15" t="s">
        <v>77</v>
      </c>
    </row>
    <row r="48" spans="1:16" ht="12.75">
      <c r="A48" s="7">
        <v>13</v>
      </c>
      <c s="7" t="s">
        <v>46</v>
      </c>
      <c s="7" t="s">
        <v>79</v>
      </c>
      <c s="7" t="s">
        <v>58</v>
      </c>
      <c s="7" t="s">
        <v>80</v>
      </c>
      <c s="7" t="s">
        <v>49</v>
      </c>
      <c s="10">
        <v>1</v>
      </c>
      <c s="14"/>
      <c s="13">
        <f>ROUND((H48*G48),2)</f>
      </c>
      <c r="O48">
        <f>rekapitulace!H8</f>
      </c>
      <c>
        <f>O48/100*I48</f>
      </c>
    </row>
    <row r="49" spans="5:5" ht="25.5">
      <c r="E49" s="15" t="s">
        <v>50</v>
      </c>
    </row>
    <row r="50" spans="5:5" ht="114.75">
      <c r="E50" s="15" t="s">
        <v>60</v>
      </c>
    </row>
    <row r="51" spans="1:16" ht="12.75">
      <c r="A51" s="7">
        <v>14</v>
      </c>
      <c s="7" t="s">
        <v>46</v>
      </c>
      <c s="7" t="s">
        <v>81</v>
      </c>
      <c s="7" t="s">
        <v>58</v>
      </c>
      <c s="7" t="s">
        <v>82</v>
      </c>
      <c s="7" t="s">
        <v>49</v>
      </c>
      <c s="10">
        <v>1</v>
      </c>
      <c s="14"/>
      <c s="13">
        <f>ROUND((H51*G51),2)</f>
      </c>
      <c r="O51">
        <f>rekapitulace!H8</f>
      </c>
      <c>
        <f>O51/100*I51</f>
      </c>
    </row>
    <row r="52" spans="5:5" ht="25.5">
      <c r="E52" s="15" t="s">
        <v>50</v>
      </c>
    </row>
    <row r="53" spans="5:5" ht="114.75">
      <c r="E53" s="15" t="s">
        <v>60</v>
      </c>
    </row>
    <row r="54" spans="1:16" ht="12.75">
      <c r="A54" s="7">
        <v>15</v>
      </c>
      <c s="7" t="s">
        <v>46</v>
      </c>
      <c s="7" t="s">
        <v>83</v>
      </c>
      <c s="7" t="s">
        <v>58</v>
      </c>
      <c s="7" t="s">
        <v>84</v>
      </c>
      <c s="7" t="s">
        <v>49</v>
      </c>
      <c s="10">
        <v>1</v>
      </c>
      <c s="14"/>
      <c s="13">
        <f>ROUND((H54*G54),2)</f>
      </c>
      <c r="O54">
        <f>rekapitulace!H8</f>
      </c>
      <c>
        <f>O54/100*I54</f>
      </c>
    </row>
    <row r="55" spans="5:5" ht="25.5">
      <c r="E55" s="15" t="s">
        <v>50</v>
      </c>
    </row>
    <row r="56" spans="5:5" ht="114.75">
      <c r="E56" s="15" t="s">
        <v>60</v>
      </c>
    </row>
    <row r="57" spans="1:16" ht="12.75">
      <c r="A57" s="7">
        <v>16</v>
      </c>
      <c s="7" t="s">
        <v>46</v>
      </c>
      <c s="7" t="s">
        <v>85</v>
      </c>
      <c s="7" t="s">
        <v>86</v>
      </c>
      <c s="7" t="s">
        <v>87</v>
      </c>
      <c s="7" t="s">
        <v>49</v>
      </c>
      <c s="10">
        <v>1</v>
      </c>
      <c s="14"/>
      <c s="13">
        <f>ROUND((H57*G57),2)</f>
      </c>
      <c r="O57">
        <f>rekapitulace!H8</f>
      </c>
      <c>
        <f>O57/100*I57</f>
      </c>
    </row>
    <row r="58" spans="5:5" ht="25.5">
      <c r="E58" s="15" t="s">
        <v>50</v>
      </c>
    </row>
    <row r="59" spans="5:5" ht="409.5">
      <c r="E59" s="15" t="s">
        <v>88</v>
      </c>
    </row>
    <row r="60" spans="1:16" ht="12.75">
      <c r="A60" s="7">
        <v>17</v>
      </c>
      <c s="7" t="s">
        <v>46</v>
      </c>
      <c s="7" t="s">
        <v>89</v>
      </c>
      <c s="7" t="s">
        <v>58</v>
      </c>
      <c s="7" t="s">
        <v>90</v>
      </c>
      <c s="7" t="s">
        <v>49</v>
      </c>
      <c s="10">
        <v>1</v>
      </c>
      <c s="14"/>
      <c s="13">
        <f>ROUND((H60*G60),2)</f>
      </c>
      <c r="O60">
        <f>rekapitulace!H8</f>
      </c>
      <c>
        <f>O60/100*I60</f>
      </c>
    </row>
    <row r="61" spans="5:5" ht="25.5">
      <c r="E61" s="15" t="s">
        <v>50</v>
      </c>
    </row>
    <row r="62" spans="5:5" ht="409.5">
      <c r="E62" s="15" t="s">
        <v>91</v>
      </c>
    </row>
    <row r="63" spans="1:16" ht="12.75">
      <c r="A63" s="7">
        <v>18</v>
      </c>
      <c s="7" t="s">
        <v>46</v>
      </c>
      <c s="7" t="s">
        <v>92</v>
      </c>
      <c s="7" t="s">
        <v>58</v>
      </c>
      <c s="7" t="s">
        <v>93</v>
      </c>
      <c s="7" t="s">
        <v>49</v>
      </c>
      <c s="10">
        <v>1</v>
      </c>
      <c s="14"/>
      <c s="13">
        <f>ROUND((H63*G63),2)</f>
      </c>
      <c r="O63">
        <f>rekapitulace!H8</f>
      </c>
      <c>
        <f>O63/100*I63</f>
      </c>
    </row>
    <row r="64" spans="5:5" ht="25.5">
      <c r="E64" s="15" t="s">
        <v>50</v>
      </c>
    </row>
    <row r="65" spans="5:5" ht="114.75">
      <c r="E65" s="15" t="s">
        <v>60</v>
      </c>
    </row>
    <row r="66" spans="1:16" ht="12.75">
      <c r="A66" s="7">
        <v>19</v>
      </c>
      <c s="7" t="s">
        <v>46</v>
      </c>
      <c s="7" t="s">
        <v>94</v>
      </c>
      <c s="7" t="s">
        <v>86</v>
      </c>
      <c s="7" t="s">
        <v>95</v>
      </c>
      <c s="7" t="s">
        <v>49</v>
      </c>
      <c s="10">
        <v>1</v>
      </c>
      <c s="14"/>
      <c s="13">
        <f>ROUND((H66*G66),2)</f>
      </c>
      <c r="O66">
        <f>rekapitulace!H8</f>
      </c>
      <c>
        <f>O66/100*I66</f>
      </c>
    </row>
    <row r="67" spans="5:5" ht="25.5">
      <c r="E67" s="15" t="s">
        <v>50</v>
      </c>
    </row>
    <row r="68" spans="5:5" ht="114.75">
      <c r="E68" s="15" t="s">
        <v>60</v>
      </c>
    </row>
    <row r="69" spans="1:16" ht="12.75">
      <c r="A69" s="7">
        <v>20</v>
      </c>
      <c s="7" t="s">
        <v>46</v>
      </c>
      <c s="7" t="s">
        <v>96</v>
      </c>
      <c s="7" t="s">
        <v>97</v>
      </c>
      <c s="7" t="s">
        <v>98</v>
      </c>
      <c s="7" t="s">
        <v>73</v>
      </c>
      <c s="10">
        <v>2</v>
      </c>
      <c s="14"/>
      <c s="13">
        <f>ROUND((H69*G69),2)</f>
      </c>
      <c r="O69">
        <f>rekapitulace!H8</f>
      </c>
      <c>
        <f>O69/100*I69</f>
      </c>
    </row>
    <row r="70" spans="5:5" ht="25.5">
      <c r="E70" s="15" t="s">
        <v>76</v>
      </c>
    </row>
    <row r="71" spans="5:5" ht="409.5">
      <c r="E71" s="15" t="s">
        <v>99</v>
      </c>
    </row>
    <row r="72" spans="1:16" ht="12.75">
      <c r="A72" s="7">
        <v>21</v>
      </c>
      <c s="7" t="s">
        <v>46</v>
      </c>
      <c s="7" t="s">
        <v>96</v>
      </c>
      <c s="7" t="s">
        <v>100</v>
      </c>
      <c s="7" t="s">
        <v>101</v>
      </c>
      <c s="7" t="s">
        <v>73</v>
      </c>
      <c s="10">
        <v>1</v>
      </c>
      <c s="14"/>
      <c s="13">
        <f>ROUND((H72*G72),2)</f>
      </c>
      <c r="O72">
        <f>rekapitulace!H8</f>
      </c>
      <c>
        <f>O72/100*I72</f>
      </c>
    </row>
    <row r="73" spans="5:5" ht="25.5">
      <c r="E73" s="15" t="s">
        <v>50</v>
      </c>
    </row>
    <row r="74" spans="5:5" ht="409.5">
      <c r="E74" s="15" t="s">
        <v>99</v>
      </c>
    </row>
    <row r="75" spans="1:16" ht="12.75">
      <c r="A75" s="7">
        <v>22</v>
      </c>
      <c s="7" t="s">
        <v>46</v>
      </c>
      <c s="7" t="s">
        <v>102</v>
      </c>
      <c s="7" t="s">
        <v>58</v>
      </c>
      <c s="7" t="s">
        <v>103</v>
      </c>
      <c s="7" t="s">
        <v>49</v>
      </c>
      <c s="10">
        <v>1</v>
      </c>
      <c s="14"/>
      <c s="13">
        <f>ROUND((H75*G75),2)</f>
      </c>
      <c r="O75">
        <f>rekapitulace!H8</f>
      </c>
      <c>
        <f>O75/100*I75</f>
      </c>
    </row>
    <row r="76" spans="5:5" ht="25.5">
      <c r="E76" s="15" t="s">
        <v>50</v>
      </c>
    </row>
    <row r="77" spans="5:5" ht="216.75">
      <c r="E77" s="15" t="s">
        <v>104</v>
      </c>
    </row>
    <row r="78" spans="1:16" ht="12.75" customHeight="1">
      <c r="A78" s="16"/>
      <c s="16"/>
      <c s="16" t="s">
        <v>45</v>
      </c>
      <c s="16"/>
      <c s="16" t="s">
        <v>44</v>
      </c>
      <c s="16"/>
      <c s="16"/>
      <c s="16"/>
      <c s="16">
        <f>SUM(I12:I77)</f>
      </c>
      <c r="P78">
        <f>ROUND(SUM(P12:P77),2)</f>
      </c>
    </row>
    <row r="80" spans="1:16" ht="12.75" customHeight="1">
      <c r="A80" s="16"/>
      <c s="16"/>
      <c s="16"/>
      <c s="16"/>
      <c s="16" t="s">
        <v>105</v>
      </c>
      <c s="16"/>
      <c s="16"/>
      <c s="16"/>
      <c s="16">
        <f>+I78</f>
      </c>
      <c r="P80">
        <f>+P78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0.xml><?xml version="1.0" encoding="utf-8"?>
<worksheet xmlns="http://schemas.openxmlformats.org/spreadsheetml/2006/main" xmlns:r="http://schemas.openxmlformats.org/officeDocument/2006/relationships">
  <sheetPr>
    <pageSetUpPr fitToPage="1"/>
  </sheetPr>
  <dimension ref="A1:P17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1627</v>
      </c>
      <c s="5"/>
      <c s="5" t="s">
        <v>1628</v>
      </c>
    </row>
    <row r="6" spans="1:5" ht="12.75" customHeight="1">
      <c r="A6" t="s">
        <v>17</v>
      </c>
      <c r="C6" s="5" t="s">
        <v>1627</v>
      </c>
      <c s="5"/>
      <c s="5" t="s">
        <v>1628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233.604</v>
      </c>
      <c s="14"/>
      <c s="13">
        <f>ROUND((H12*G12),2)</f>
      </c>
      <c r="O12">
        <f>rekapitulace!H8</f>
      </c>
      <c>
        <f>O12/100*I12</f>
      </c>
    </row>
    <row r="13" spans="5:5" ht="63.75">
      <c r="E13" s="15" t="s">
        <v>1629</v>
      </c>
    </row>
    <row r="14" spans="5:5" ht="153">
      <c r="E14" s="15" t="s">
        <v>169</v>
      </c>
    </row>
    <row r="15" spans="1:16" ht="12.75">
      <c r="A15" s="7">
        <v>2</v>
      </c>
      <c s="7" t="s">
        <v>46</v>
      </c>
      <c s="7" t="s">
        <v>165</v>
      </c>
      <c s="7" t="s">
        <v>37</v>
      </c>
      <c s="7" t="s">
        <v>721</v>
      </c>
      <c s="7" t="s">
        <v>167</v>
      </c>
      <c s="10">
        <v>349.72</v>
      </c>
      <c s="14"/>
      <c s="13">
        <f>ROUND((H15*G15),2)</f>
      </c>
      <c r="O15">
        <f>rekapitulace!H8</f>
      </c>
      <c>
        <f>O15/100*I15</f>
      </c>
    </row>
    <row r="16" spans="5:5" ht="63.75">
      <c r="E16" s="15" t="s">
        <v>1630</v>
      </c>
    </row>
    <row r="17" spans="5:5" ht="153">
      <c r="E17" s="15" t="s">
        <v>169</v>
      </c>
    </row>
    <row r="18" spans="1:16" ht="12.75">
      <c r="A18" s="7">
        <v>3</v>
      </c>
      <c s="7" t="s">
        <v>46</v>
      </c>
      <c s="7" t="s">
        <v>165</v>
      </c>
      <c s="7" t="s">
        <v>40</v>
      </c>
      <c s="7" t="s">
        <v>1233</v>
      </c>
      <c s="7" t="s">
        <v>167</v>
      </c>
      <c s="10">
        <v>993.25</v>
      </c>
      <c s="14"/>
      <c s="13">
        <f>ROUND((H18*G18),2)</f>
      </c>
      <c r="O18">
        <f>rekapitulace!H8</f>
      </c>
      <c>
        <f>O18/100*I18</f>
      </c>
    </row>
    <row r="19" spans="5:5" ht="38.25">
      <c r="E19" s="15" t="s">
        <v>1631</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315</v>
      </c>
      <c s="7" t="s">
        <v>58</v>
      </c>
      <c s="7" t="s">
        <v>1246</v>
      </c>
      <c s="7" t="s">
        <v>130</v>
      </c>
      <c s="10">
        <v>174.86</v>
      </c>
      <c s="14"/>
      <c s="13">
        <f>ROUND((H24*G24),2)</f>
      </c>
      <c r="O24">
        <f>rekapitulace!H8</f>
      </c>
      <c>
        <f>O24/100*I24</f>
      </c>
    </row>
    <row r="25" spans="5:5" ht="140.25">
      <c r="E25" s="15" t="s">
        <v>1632</v>
      </c>
    </row>
    <row r="26" spans="5:5" ht="409.5">
      <c r="E26" s="15" t="s">
        <v>1063</v>
      </c>
    </row>
    <row r="27" spans="1:16" ht="12.75">
      <c r="A27" s="7">
        <v>5</v>
      </c>
      <c s="7" t="s">
        <v>46</v>
      </c>
      <c s="7" t="s">
        <v>730</v>
      </c>
      <c s="7" t="s">
        <v>58</v>
      </c>
      <c s="7" t="s">
        <v>1633</v>
      </c>
      <c s="7" t="s">
        <v>130</v>
      </c>
      <c s="10">
        <v>97.335</v>
      </c>
      <c s="14"/>
      <c s="13">
        <f>ROUND((H27*G27),2)</f>
      </c>
      <c r="O27">
        <f>rekapitulace!H8</f>
      </c>
      <c>
        <f>O27/100*I27</f>
      </c>
    </row>
    <row r="28" spans="5:5" ht="38.25">
      <c r="E28" s="15" t="s">
        <v>1634</v>
      </c>
    </row>
    <row r="29" spans="5:5" ht="409.5">
      <c r="E29" s="15" t="s">
        <v>1063</v>
      </c>
    </row>
    <row r="30" spans="1:16" ht="12.75">
      <c r="A30" s="7">
        <v>6</v>
      </c>
      <c s="7" t="s">
        <v>46</v>
      </c>
      <c s="7" t="s">
        <v>319</v>
      </c>
      <c s="7" t="s">
        <v>58</v>
      </c>
      <c s="7" t="s">
        <v>733</v>
      </c>
      <c s="7" t="s">
        <v>207</v>
      </c>
      <c s="10">
        <v>71</v>
      </c>
      <c s="14"/>
      <c s="13">
        <f>ROUND((H30*G30),2)</f>
      </c>
      <c r="O30">
        <f>rekapitulace!H8</f>
      </c>
      <c>
        <f>O30/100*I30</f>
      </c>
    </row>
    <row r="31" spans="5:5" ht="25.5">
      <c r="E31" s="15" t="s">
        <v>1635</v>
      </c>
    </row>
    <row r="32" spans="5:5" ht="165.75">
      <c r="E32" s="15" t="s">
        <v>322</v>
      </c>
    </row>
    <row r="33" spans="1:16" ht="12.75">
      <c r="A33" s="7">
        <v>7</v>
      </c>
      <c s="7" t="s">
        <v>46</v>
      </c>
      <c s="7" t="s">
        <v>323</v>
      </c>
      <c s="7" t="s">
        <v>25</v>
      </c>
      <c s="7" t="s">
        <v>324</v>
      </c>
      <c s="7" t="s">
        <v>130</v>
      </c>
      <c s="10">
        <v>532.54</v>
      </c>
      <c s="14"/>
      <c s="13">
        <f>ROUND((H33*G33),2)</f>
      </c>
      <c r="O33">
        <f>rekapitulace!H8</f>
      </c>
      <c>
        <f>O33/100*I33</f>
      </c>
    </row>
    <row r="34" spans="5:5" ht="344.25">
      <c r="E34" s="15" t="s">
        <v>1636</v>
      </c>
    </row>
    <row r="35" spans="5:5" ht="409.5">
      <c r="E35" s="15" t="s">
        <v>1076</v>
      </c>
    </row>
    <row r="36" spans="1:16" ht="12.75">
      <c r="A36" s="7">
        <v>8</v>
      </c>
      <c s="7" t="s">
        <v>46</v>
      </c>
      <c s="7" t="s">
        <v>323</v>
      </c>
      <c s="7" t="s">
        <v>36</v>
      </c>
      <c s="7" t="s">
        <v>1637</v>
      </c>
      <c s="7" t="s">
        <v>130</v>
      </c>
      <c s="10">
        <v>753.15</v>
      </c>
      <c s="14"/>
      <c s="13">
        <f>ROUND((H36*G36),2)</f>
      </c>
      <c r="O36">
        <f>rekapitulace!H8</f>
      </c>
      <c>
        <f>O36/100*I36</f>
      </c>
    </row>
    <row r="37" spans="5:5" ht="293.25">
      <c r="E37" s="15" t="s">
        <v>1638</v>
      </c>
    </row>
    <row r="38" spans="5:5" ht="409.5">
      <c r="E38" s="15" t="s">
        <v>1076</v>
      </c>
    </row>
    <row r="39" spans="1:16" ht="12.75">
      <c r="A39" s="7">
        <v>9</v>
      </c>
      <c s="7" t="s">
        <v>46</v>
      </c>
      <c s="7" t="s">
        <v>142</v>
      </c>
      <c s="7" t="s">
        <v>25</v>
      </c>
      <c s="7" t="s">
        <v>340</v>
      </c>
      <c s="7" t="s">
        <v>130</v>
      </c>
      <c s="10">
        <v>102.215</v>
      </c>
      <c s="14"/>
      <c s="13">
        <f>ROUND((H39*G39),2)</f>
      </c>
      <c r="O39">
        <f>rekapitulace!H8</f>
      </c>
      <c>
        <f>O39/100*I39</f>
      </c>
    </row>
    <row r="40" spans="5:5" ht="140.25">
      <c r="E40" s="15" t="s">
        <v>1639</v>
      </c>
    </row>
    <row r="41" spans="5:5" ht="409.5">
      <c r="E41" s="15" t="s">
        <v>145</v>
      </c>
    </row>
    <row r="42" spans="1:16" ht="12.75">
      <c r="A42" s="7">
        <v>10</v>
      </c>
      <c s="7" t="s">
        <v>46</v>
      </c>
      <c s="7" t="s">
        <v>142</v>
      </c>
      <c s="7" t="s">
        <v>36</v>
      </c>
      <c s="7" t="s">
        <v>343</v>
      </c>
      <c s="7" t="s">
        <v>130</v>
      </c>
      <c s="10">
        <v>758.15</v>
      </c>
      <c s="14"/>
      <c s="13">
        <f>ROUND((H42*G42),2)</f>
      </c>
      <c r="O42">
        <f>rekapitulace!H8</f>
      </c>
      <c>
        <f>O42/100*I42</f>
      </c>
    </row>
    <row r="43" spans="5:5" ht="293.25">
      <c r="E43" s="15" t="s">
        <v>1640</v>
      </c>
    </row>
    <row r="44" spans="5:5" ht="409.5">
      <c r="E44" s="15" t="s">
        <v>145</v>
      </c>
    </row>
    <row r="45" spans="1:16" ht="12.75">
      <c r="A45" s="7">
        <v>11</v>
      </c>
      <c s="7" t="s">
        <v>46</v>
      </c>
      <c s="7" t="s">
        <v>142</v>
      </c>
      <c s="7" t="s">
        <v>38</v>
      </c>
      <c s="7" t="s">
        <v>1437</v>
      </c>
      <c s="7" t="s">
        <v>130</v>
      </c>
      <c s="10">
        <v>96.036</v>
      </c>
      <c s="14"/>
      <c s="13">
        <f>ROUND((H45*G45),2)</f>
      </c>
      <c r="O45">
        <f>rekapitulace!H8</f>
      </c>
      <c>
        <f>O45/100*I45</f>
      </c>
    </row>
    <row r="46" spans="5:5" ht="51">
      <c r="E46" s="15" t="s">
        <v>1641</v>
      </c>
    </row>
    <row r="47" spans="5:5" ht="409.5">
      <c r="E47" s="15" t="s">
        <v>145</v>
      </c>
    </row>
    <row r="48" spans="1:16" ht="12.75">
      <c r="A48" s="7">
        <v>12</v>
      </c>
      <c s="7" t="s">
        <v>46</v>
      </c>
      <c s="7" t="s">
        <v>142</v>
      </c>
      <c s="7" t="s">
        <v>250</v>
      </c>
      <c s="7" t="s">
        <v>1087</v>
      </c>
      <c s="7" t="s">
        <v>130</v>
      </c>
      <c s="10">
        <v>496.625</v>
      </c>
      <c s="14"/>
      <c s="13">
        <f>ROUND((H48*G48),2)</f>
      </c>
      <c r="O48">
        <f>rekapitulace!H8</f>
      </c>
      <c>
        <f>O48/100*I48</f>
      </c>
    </row>
    <row r="49" spans="5:5" ht="38.25">
      <c r="E49" s="15" t="s">
        <v>1642</v>
      </c>
    </row>
    <row r="50" spans="5:5" ht="409.5">
      <c r="E50" s="15" t="s">
        <v>145</v>
      </c>
    </row>
    <row r="51" spans="1:16" ht="12.75">
      <c r="A51" s="7">
        <v>13</v>
      </c>
      <c s="7" t="s">
        <v>46</v>
      </c>
      <c s="7" t="s">
        <v>359</v>
      </c>
      <c s="7" t="s">
        <v>58</v>
      </c>
      <c s="7" t="s">
        <v>1643</v>
      </c>
      <c s="7" t="s">
        <v>130</v>
      </c>
      <c s="10">
        <v>2.9</v>
      </c>
      <c s="14"/>
      <c s="13">
        <f>ROUND((H51*G51),2)</f>
      </c>
      <c r="O51">
        <f>rekapitulace!H8</f>
      </c>
      <c>
        <f>O51/100*I51</f>
      </c>
    </row>
    <row r="52" spans="5:5" ht="127.5">
      <c r="E52" s="15" t="s">
        <v>1644</v>
      </c>
    </row>
    <row r="53" spans="5:5" ht="409.5">
      <c r="E53" s="15" t="s">
        <v>1274</v>
      </c>
    </row>
    <row r="54" spans="1:16" ht="12.75">
      <c r="A54" s="7">
        <v>14</v>
      </c>
      <c s="7" t="s">
        <v>46</v>
      </c>
      <c s="7" t="s">
        <v>177</v>
      </c>
      <c s="7" t="s">
        <v>58</v>
      </c>
      <c s="7" t="s">
        <v>1645</v>
      </c>
      <c s="7" t="s">
        <v>130</v>
      </c>
      <c s="10">
        <v>68.4</v>
      </c>
      <c s="14"/>
      <c s="13">
        <f>ROUND((H54*G54),2)</f>
      </c>
      <c r="O54">
        <f>rekapitulace!H8</f>
      </c>
      <c>
        <f>O54/100*I54</f>
      </c>
    </row>
    <row r="55" spans="5:5" ht="153">
      <c r="E55" s="15" t="s">
        <v>1646</v>
      </c>
    </row>
    <row r="56" spans="5:5" ht="409.5">
      <c r="E56" s="15" t="s">
        <v>180</v>
      </c>
    </row>
    <row r="57" spans="1:16" ht="12.75">
      <c r="A57" s="7">
        <v>15</v>
      </c>
      <c s="7" t="s">
        <v>46</v>
      </c>
      <c s="7" t="s">
        <v>397</v>
      </c>
      <c s="7" t="s">
        <v>58</v>
      </c>
      <c s="7" t="s">
        <v>780</v>
      </c>
      <c s="7" t="s">
        <v>130</v>
      </c>
      <c s="10">
        <v>1428.69</v>
      </c>
      <c s="14"/>
      <c s="13">
        <f>ROUND((H57*G57),2)</f>
      </c>
      <c r="O57">
        <f>rekapitulace!H8</f>
      </c>
      <c>
        <f>O57/100*I57</f>
      </c>
    </row>
    <row r="58" spans="5:5" ht="318.75">
      <c r="E58" s="15" t="s">
        <v>1647</v>
      </c>
    </row>
    <row r="59" spans="5:5" ht="409.5">
      <c r="E59" s="15" t="s">
        <v>1103</v>
      </c>
    </row>
    <row r="60" spans="1:16" ht="12.75">
      <c r="A60" s="7">
        <v>16</v>
      </c>
      <c s="7" t="s">
        <v>46</v>
      </c>
      <c s="7" t="s">
        <v>401</v>
      </c>
      <c s="7" t="s">
        <v>58</v>
      </c>
      <c s="7" t="s">
        <v>402</v>
      </c>
      <c s="7" t="s">
        <v>130</v>
      </c>
      <c s="10">
        <v>63.45</v>
      </c>
      <c s="14"/>
      <c s="13">
        <f>ROUND((H60*G60),2)</f>
      </c>
      <c r="O60">
        <f>rekapitulace!H8</f>
      </c>
      <c>
        <f>O60/100*I60</f>
      </c>
    </row>
    <row r="61" spans="5:5" ht="178.5">
      <c r="E61" s="15" t="s">
        <v>1648</v>
      </c>
    </row>
    <row r="62" spans="5:5" ht="409.5">
      <c r="E62" s="15" t="s">
        <v>1103</v>
      </c>
    </row>
    <row r="63" spans="1:16" ht="12.75">
      <c r="A63" s="7">
        <v>17</v>
      </c>
      <c s="7" t="s">
        <v>46</v>
      </c>
      <c s="7" t="s">
        <v>146</v>
      </c>
      <c s="7" t="s">
        <v>250</v>
      </c>
      <c s="7" t="s">
        <v>271</v>
      </c>
      <c s="7" t="s">
        <v>130</v>
      </c>
      <c s="10">
        <v>496.625</v>
      </c>
      <c s="14"/>
      <c s="13">
        <f>ROUND((H63*G63),2)</f>
      </c>
      <c r="O63">
        <f>rekapitulace!H8</f>
      </c>
      <c>
        <f>O63/100*I63</f>
      </c>
    </row>
    <row r="64" spans="5:5" ht="38.25">
      <c r="E64" s="15" t="s">
        <v>1642</v>
      </c>
    </row>
    <row r="65" spans="5:5" ht="409.5">
      <c r="E65" s="15" t="s">
        <v>149</v>
      </c>
    </row>
    <row r="66" spans="1:16" ht="12.75">
      <c r="A66" s="7">
        <v>18</v>
      </c>
      <c s="7" t="s">
        <v>46</v>
      </c>
      <c s="7" t="s">
        <v>405</v>
      </c>
      <c s="7" t="s">
        <v>58</v>
      </c>
      <c s="7" t="s">
        <v>406</v>
      </c>
      <c s="7" t="s">
        <v>130</v>
      </c>
      <c s="10">
        <v>758.15</v>
      </c>
      <c s="14"/>
      <c s="13">
        <f>ROUND((H66*G66),2)</f>
      </c>
      <c r="O66">
        <f>rekapitulace!H8</f>
      </c>
      <c>
        <f>O66/100*I66</f>
      </c>
    </row>
    <row r="67" spans="5:5" ht="293.25">
      <c r="E67" s="15" t="s">
        <v>1649</v>
      </c>
    </row>
    <row r="68" spans="5:5" ht="409.5">
      <c r="E68" s="15" t="s">
        <v>1103</v>
      </c>
    </row>
    <row r="69" spans="1:16" ht="12.75">
      <c r="A69" s="7">
        <v>19</v>
      </c>
      <c s="7" t="s">
        <v>46</v>
      </c>
      <c s="7" t="s">
        <v>411</v>
      </c>
      <c s="7" t="s">
        <v>58</v>
      </c>
      <c s="7" t="s">
        <v>412</v>
      </c>
      <c s="7" t="s">
        <v>130</v>
      </c>
      <c s="10">
        <v>96.2</v>
      </c>
      <c s="14"/>
      <c s="13">
        <f>ROUND((H69*G69),2)</f>
      </c>
      <c r="O69">
        <f>rekapitulace!H8</f>
      </c>
      <c>
        <f>O69/100*I69</f>
      </c>
    </row>
    <row r="70" spans="5:5" ht="204">
      <c r="E70" s="15" t="s">
        <v>1650</v>
      </c>
    </row>
    <row r="71" spans="5:5" ht="409.5">
      <c r="E71" s="15" t="s">
        <v>1107</v>
      </c>
    </row>
    <row r="72" spans="1:16" ht="12.75">
      <c r="A72" s="7">
        <v>20</v>
      </c>
      <c s="7" t="s">
        <v>46</v>
      </c>
      <c s="7" t="s">
        <v>183</v>
      </c>
      <c s="7" t="s">
        <v>58</v>
      </c>
      <c s="7" t="s">
        <v>1651</v>
      </c>
      <c s="7" t="s">
        <v>130</v>
      </c>
      <c s="10">
        <v>38.765</v>
      </c>
      <c s="14"/>
      <c s="13">
        <f>ROUND((H72*G72),2)</f>
      </c>
      <c r="O72">
        <f>rekapitulace!H8</f>
      </c>
      <c>
        <f>O72/100*I72</f>
      </c>
    </row>
    <row r="73" spans="5:5" ht="318.75">
      <c r="E73" s="15" t="s">
        <v>1652</v>
      </c>
    </row>
    <row r="74" spans="5:5" ht="409.5">
      <c r="E74" s="15" t="s">
        <v>186</v>
      </c>
    </row>
    <row r="75" spans="1:16" ht="12.75">
      <c r="A75" s="7">
        <v>21</v>
      </c>
      <c s="7" t="s">
        <v>46</v>
      </c>
      <c s="7" t="s">
        <v>427</v>
      </c>
      <c s="7" t="s">
        <v>58</v>
      </c>
      <c s="7" t="s">
        <v>1293</v>
      </c>
      <c s="7" t="s">
        <v>117</v>
      </c>
      <c s="10">
        <v>1655.1</v>
      </c>
      <c s="14"/>
      <c s="13">
        <f>ROUND((H75*G75),2)</f>
      </c>
      <c r="O75">
        <f>rekapitulace!H8</f>
      </c>
      <c>
        <f>O75/100*I75</f>
      </c>
    </row>
    <row r="76" spans="5:5" ht="369.75">
      <c r="E76" s="15" t="s">
        <v>1653</v>
      </c>
    </row>
    <row r="77" spans="5:5" ht="153">
      <c r="E77" s="15" t="s">
        <v>1117</v>
      </c>
    </row>
    <row r="78" spans="1:16" ht="12.75">
      <c r="A78" s="7">
        <v>22</v>
      </c>
      <c s="7" t="s">
        <v>46</v>
      </c>
      <c s="7" t="s">
        <v>435</v>
      </c>
      <c s="7" t="s">
        <v>58</v>
      </c>
      <c s="7" t="s">
        <v>1654</v>
      </c>
      <c s="7" t="s">
        <v>117</v>
      </c>
      <c s="10">
        <v>351.24</v>
      </c>
      <c s="14"/>
      <c s="13">
        <f>ROUND((H78*G78),2)</f>
      </c>
      <c r="O78">
        <f>rekapitulace!H8</f>
      </c>
      <c>
        <f>O78/100*I78</f>
      </c>
    </row>
    <row r="79" spans="5:5" ht="140.25">
      <c r="E79" s="15" t="s">
        <v>1655</v>
      </c>
    </row>
    <row r="80" spans="5:5" ht="204">
      <c r="E80" s="15" t="s">
        <v>1119</v>
      </c>
    </row>
    <row r="81" spans="1:16" ht="12.75">
      <c r="A81" s="7">
        <v>23</v>
      </c>
      <c s="7" t="s">
        <v>46</v>
      </c>
      <c s="7" t="s">
        <v>438</v>
      </c>
      <c s="7" t="s">
        <v>58</v>
      </c>
      <c s="7" t="s">
        <v>807</v>
      </c>
      <c s="7" t="s">
        <v>117</v>
      </c>
      <c s="10">
        <v>289</v>
      </c>
      <c s="14"/>
      <c s="13">
        <f>ROUND((H81*G81),2)</f>
      </c>
      <c r="O81">
        <f>rekapitulace!H8</f>
      </c>
      <c>
        <f>O81/100*I81</f>
      </c>
    </row>
    <row r="82" spans="5:5" ht="25.5">
      <c r="E82" s="15" t="s">
        <v>1656</v>
      </c>
    </row>
    <row r="83" spans="5:5" ht="216.75">
      <c r="E83" s="15" t="s">
        <v>153</v>
      </c>
    </row>
    <row r="84" spans="1:16" ht="12.75">
      <c r="A84" s="7">
        <v>24</v>
      </c>
      <c s="7" t="s">
        <v>46</v>
      </c>
      <c s="7" t="s">
        <v>442</v>
      </c>
      <c s="7" t="s">
        <v>58</v>
      </c>
      <c s="7" t="s">
        <v>809</v>
      </c>
      <c s="7" t="s">
        <v>117</v>
      </c>
      <c s="10">
        <v>640.24</v>
      </c>
      <c s="14"/>
      <c s="13">
        <f>ROUND((H84*G84),2)</f>
      </c>
      <c r="O84">
        <f>rekapitulace!H8</f>
      </c>
      <c>
        <f>O84/100*I84</f>
      </c>
    </row>
    <row r="85" spans="5:5" ht="38.25">
      <c r="E85" s="15" t="s">
        <v>1657</v>
      </c>
    </row>
    <row r="86" spans="5:5" ht="255">
      <c r="E86" s="15" t="s">
        <v>445</v>
      </c>
    </row>
    <row r="87" spans="1:16" ht="12.75" customHeight="1">
      <c r="A87" s="16"/>
      <c s="16"/>
      <c s="16" t="s">
        <v>25</v>
      </c>
      <c s="16"/>
      <c s="16" t="s">
        <v>114</v>
      </c>
      <c s="16"/>
      <c s="16"/>
      <c s="16"/>
      <c s="16">
        <f>SUM(I24:I86)</f>
      </c>
      <c r="P87">
        <f>ROUND(SUM(P24:P86),2)</f>
      </c>
    </row>
    <row r="89" spans="1:9" ht="12.75" customHeight="1">
      <c r="A89" s="9"/>
      <c s="9"/>
      <c s="9" t="s">
        <v>36</v>
      </c>
      <c s="9"/>
      <c s="9" t="s">
        <v>241</v>
      </c>
      <c s="9"/>
      <c s="11"/>
      <c s="9"/>
      <c s="11"/>
    </row>
    <row r="90" spans="1:16" ht="12.75">
      <c r="A90" s="7">
        <v>25</v>
      </c>
      <c s="7" t="s">
        <v>46</v>
      </c>
      <c s="7" t="s">
        <v>446</v>
      </c>
      <c s="7" t="s">
        <v>58</v>
      </c>
      <c s="7" t="s">
        <v>447</v>
      </c>
      <c s="7" t="s">
        <v>117</v>
      </c>
      <c s="10">
        <v>334.6</v>
      </c>
      <c s="14"/>
      <c s="13">
        <f>ROUND((H90*G90),2)</f>
      </c>
      <c r="O90">
        <f>rekapitulace!H8</f>
      </c>
      <c>
        <f>O90/100*I90</f>
      </c>
    </row>
    <row r="91" spans="5:5" ht="51">
      <c r="E91" s="15" t="s">
        <v>1658</v>
      </c>
    </row>
    <row r="92" spans="5:5" ht="267.75">
      <c r="E92" s="15" t="s">
        <v>449</v>
      </c>
    </row>
    <row r="93" spans="1:16" ht="12.75">
      <c r="A93" s="7">
        <v>26</v>
      </c>
      <c s="7" t="s">
        <v>46</v>
      </c>
      <c s="7" t="s">
        <v>450</v>
      </c>
      <c s="7" t="s">
        <v>58</v>
      </c>
      <c s="7" t="s">
        <v>451</v>
      </c>
      <c s="7" t="s">
        <v>207</v>
      </c>
      <c s="10">
        <v>239</v>
      </c>
      <c s="14"/>
      <c s="13">
        <f>ROUND((H93*G93),2)</f>
      </c>
      <c r="O93">
        <f>rekapitulace!H8</f>
      </c>
      <c>
        <f>O93/100*I93</f>
      </c>
    </row>
    <row r="94" spans="5:5" ht="25.5">
      <c r="E94" s="15" t="s">
        <v>1659</v>
      </c>
    </row>
    <row r="95" spans="5:5" ht="409.5">
      <c r="E95" s="15" t="s">
        <v>453</v>
      </c>
    </row>
    <row r="96" spans="1:16" ht="12.75" customHeight="1">
      <c r="A96" s="16"/>
      <c s="16"/>
      <c s="16" t="s">
        <v>36</v>
      </c>
      <c s="16"/>
      <c s="16" t="s">
        <v>241</v>
      </c>
      <c s="16"/>
      <c s="16"/>
      <c s="16"/>
      <c s="16">
        <f>SUM(I90:I95)</f>
      </c>
      <c r="P96">
        <f>ROUND(SUM(P90:P95),2)</f>
      </c>
    </row>
    <row r="98" spans="1:9" ht="12.75" customHeight="1">
      <c r="A98" s="9"/>
      <c s="9"/>
      <c s="9" t="s">
        <v>38</v>
      </c>
      <c s="9"/>
      <c s="9" t="s">
        <v>192</v>
      </c>
      <c s="9"/>
      <c s="11"/>
      <c s="9"/>
      <c s="11"/>
    </row>
    <row r="99" spans="1:16" ht="12.75">
      <c r="A99" s="7">
        <v>27</v>
      </c>
      <c s="7" t="s">
        <v>46</v>
      </c>
      <c s="7" t="s">
        <v>193</v>
      </c>
      <c s="7" t="s">
        <v>58</v>
      </c>
      <c s="7" t="s">
        <v>475</v>
      </c>
      <c s="7" t="s">
        <v>130</v>
      </c>
      <c s="10">
        <v>0.4</v>
      </c>
      <c s="14"/>
      <c s="13">
        <f>ROUND((H99*G99),2)</f>
      </c>
      <c r="O99">
        <f>rekapitulace!H8</f>
      </c>
      <c>
        <f>O99/100*I99</f>
      </c>
    </row>
    <row r="100" spans="5:5" ht="140.25">
      <c r="E100" s="15" t="s">
        <v>1660</v>
      </c>
    </row>
    <row r="101" spans="5:5" ht="409.5">
      <c r="E101" s="15" t="s">
        <v>191</v>
      </c>
    </row>
    <row r="102" spans="1:16" ht="12.75" customHeight="1">
      <c r="A102" s="16"/>
      <c s="16"/>
      <c s="16" t="s">
        <v>38</v>
      </c>
      <c s="16"/>
      <c s="16" t="s">
        <v>192</v>
      </c>
      <c s="16"/>
      <c s="16"/>
      <c s="16"/>
      <c s="16">
        <f>SUM(I99:I101)</f>
      </c>
      <c r="P102">
        <f>ROUND(SUM(P99:P101),2)</f>
      </c>
    </row>
    <row r="104" spans="1:9" ht="12.75" customHeight="1">
      <c r="A104" s="9"/>
      <c s="9"/>
      <c s="9" t="s">
        <v>39</v>
      </c>
      <c s="9"/>
      <c s="9" t="s">
        <v>510</v>
      </c>
      <c s="9"/>
      <c s="11"/>
      <c s="9"/>
      <c s="11"/>
    </row>
    <row r="105" spans="1:16" ht="12.75">
      <c r="A105" s="7">
        <v>28</v>
      </c>
      <c s="7" t="s">
        <v>46</v>
      </c>
      <c s="7" t="s">
        <v>518</v>
      </c>
      <c s="7" t="s">
        <v>25</v>
      </c>
      <c s="7" t="s">
        <v>1661</v>
      </c>
      <c s="7" t="s">
        <v>130</v>
      </c>
      <c s="10">
        <v>297</v>
      </c>
      <c s="14"/>
      <c s="13">
        <f>ROUND((H105*G105),2)</f>
      </c>
      <c r="O105">
        <f>rekapitulace!H8</f>
      </c>
      <c>
        <f>O105/100*I105</f>
      </c>
    </row>
    <row r="106" spans="5:5" ht="191.25">
      <c r="E106" s="15" t="s">
        <v>1662</v>
      </c>
    </row>
    <row r="107" spans="5:5" ht="331.5">
      <c r="E107" s="15" t="s">
        <v>521</v>
      </c>
    </row>
    <row r="108" spans="1:16" ht="12.75">
      <c r="A108" s="7">
        <v>29</v>
      </c>
      <c s="7" t="s">
        <v>46</v>
      </c>
      <c s="7" t="s">
        <v>518</v>
      </c>
      <c s="7" t="s">
        <v>36</v>
      </c>
      <c s="7" t="s">
        <v>1663</v>
      </c>
      <c s="7" t="s">
        <v>130</v>
      </c>
      <c s="10">
        <v>111.288</v>
      </c>
      <c s="14"/>
      <c s="13">
        <f>ROUND((H108*G108),2)</f>
      </c>
      <c r="O108">
        <f>rekapitulace!H8</f>
      </c>
      <c>
        <f>O108/100*I108</f>
      </c>
    </row>
    <row r="109" spans="5:5" ht="229.5">
      <c r="E109" s="15" t="s">
        <v>1664</v>
      </c>
    </row>
    <row r="110" spans="5:5" ht="331.5">
      <c r="E110" s="15" t="s">
        <v>521</v>
      </c>
    </row>
    <row r="111" spans="1:16" ht="12.75">
      <c r="A111" s="7">
        <v>30</v>
      </c>
      <c s="7" t="s">
        <v>46</v>
      </c>
      <c s="7" t="s">
        <v>529</v>
      </c>
      <c s="7" t="s">
        <v>58</v>
      </c>
      <c s="7" t="s">
        <v>530</v>
      </c>
      <c s="7" t="s">
        <v>117</v>
      </c>
      <c s="10">
        <v>326.2</v>
      </c>
      <c s="14"/>
      <c s="13">
        <f>ROUND((H111*G111),2)</f>
      </c>
      <c r="O111">
        <f>rekapitulace!H8</f>
      </c>
      <c>
        <f>O111/100*I111</f>
      </c>
    </row>
    <row r="112" spans="5:5" ht="114.75">
      <c r="E112" s="15" t="s">
        <v>1665</v>
      </c>
    </row>
    <row r="113" spans="5:5" ht="409.5">
      <c r="E113" s="15" t="s">
        <v>1164</v>
      </c>
    </row>
    <row r="114" spans="1:16" ht="12.75">
      <c r="A114" s="7">
        <v>31</v>
      </c>
      <c s="7" t="s">
        <v>46</v>
      </c>
      <c s="7" t="s">
        <v>533</v>
      </c>
      <c s="7" t="s">
        <v>58</v>
      </c>
      <c s="7" t="s">
        <v>900</v>
      </c>
      <c s="7" t="s">
        <v>117</v>
      </c>
      <c s="10">
        <v>194.5</v>
      </c>
      <c s="14"/>
      <c s="13">
        <f>ROUND((H114*G114),2)</f>
      </c>
      <c r="O114">
        <f>rekapitulace!H8</f>
      </c>
      <c>
        <f>O114/100*I114</f>
      </c>
    </row>
    <row r="115" spans="5:5" ht="165.75">
      <c r="E115" s="15" t="s">
        <v>1666</v>
      </c>
    </row>
    <row r="116" spans="5:5" ht="267.75">
      <c r="E116" s="15" t="s">
        <v>536</v>
      </c>
    </row>
    <row r="117" spans="1:16" ht="12.75">
      <c r="A117" s="7">
        <v>32</v>
      </c>
      <c s="7" t="s">
        <v>46</v>
      </c>
      <c s="7" t="s">
        <v>537</v>
      </c>
      <c s="7" t="s">
        <v>58</v>
      </c>
      <c s="7" t="s">
        <v>902</v>
      </c>
      <c s="7" t="s">
        <v>117</v>
      </c>
      <c s="10">
        <v>931.95</v>
      </c>
      <c s="14"/>
      <c s="13">
        <f>ROUND((H117*G117),2)</f>
      </c>
      <c r="O117">
        <f>rekapitulace!H8</f>
      </c>
      <c>
        <f>O117/100*I117</f>
      </c>
    </row>
    <row r="118" spans="5:5" ht="165.75">
      <c r="E118" s="15" t="s">
        <v>1667</v>
      </c>
    </row>
    <row r="119" spans="5:5" ht="357">
      <c r="E119" s="15" t="s">
        <v>540</v>
      </c>
    </row>
    <row r="120" spans="1:16" ht="12.75">
      <c r="A120" s="7">
        <v>33</v>
      </c>
      <c s="7" t="s">
        <v>46</v>
      </c>
      <c s="7" t="s">
        <v>1668</v>
      </c>
      <c s="7" t="s">
        <v>58</v>
      </c>
      <c s="7" t="s">
        <v>1669</v>
      </c>
      <c s="7" t="s">
        <v>130</v>
      </c>
      <c s="10">
        <v>51.3</v>
      </c>
      <c s="14"/>
      <c s="13">
        <f>ROUND((H120*G120),2)</f>
      </c>
      <c r="O120">
        <f>rekapitulace!H8</f>
      </c>
      <c>
        <f>O120/100*I120</f>
      </c>
    </row>
    <row r="121" spans="5:5" ht="165.75">
      <c r="E121" s="15" t="s">
        <v>1670</v>
      </c>
    </row>
    <row r="122" spans="5:5" ht="409.5">
      <c r="E122" s="15" t="s">
        <v>547</v>
      </c>
    </row>
    <row r="123" spans="1:16" ht="12.75">
      <c r="A123" s="7">
        <v>34</v>
      </c>
      <c s="7" t="s">
        <v>46</v>
      </c>
      <c s="7" t="s">
        <v>560</v>
      </c>
      <c s="7" t="s">
        <v>58</v>
      </c>
      <c s="7" t="s">
        <v>910</v>
      </c>
      <c s="7" t="s">
        <v>117</v>
      </c>
      <c s="10">
        <v>931.95</v>
      </c>
      <c s="14"/>
      <c s="13">
        <f>ROUND((H123*G123),2)</f>
      </c>
      <c r="O123">
        <f>rekapitulace!H8</f>
      </c>
      <c>
        <f>O123/100*I123</f>
      </c>
    </row>
    <row r="124" spans="5:5" ht="165.75">
      <c r="E124" s="15" t="s">
        <v>1667</v>
      </c>
    </row>
    <row r="125" spans="5:5" ht="165.75">
      <c r="E125" s="15" t="s">
        <v>559</v>
      </c>
    </row>
    <row r="126" spans="1:16" ht="12.75">
      <c r="A126" s="7">
        <v>35</v>
      </c>
      <c s="7" t="s">
        <v>46</v>
      </c>
      <c s="7" t="s">
        <v>1574</v>
      </c>
      <c s="7" t="s">
        <v>58</v>
      </c>
      <c s="7" t="s">
        <v>1575</v>
      </c>
      <c s="7" t="s">
        <v>117</v>
      </c>
      <c s="10">
        <v>105</v>
      </c>
      <c s="14"/>
      <c s="13">
        <f>ROUND((H126*G126),2)</f>
      </c>
      <c r="O126">
        <f>rekapitulace!H8</f>
      </c>
      <c>
        <f>O126/100*I126</f>
      </c>
    </row>
    <row r="127" spans="5:5" ht="25.5">
      <c r="E127" s="15" t="s">
        <v>1671</v>
      </c>
    </row>
    <row r="128" spans="5:5" ht="409.5">
      <c r="E128" s="15" t="s">
        <v>1178</v>
      </c>
    </row>
    <row r="129" spans="1:16" ht="12.75">
      <c r="A129" s="7">
        <v>36</v>
      </c>
      <c s="7" t="s">
        <v>46</v>
      </c>
      <c s="7" t="s">
        <v>581</v>
      </c>
      <c s="7" t="s">
        <v>58</v>
      </c>
      <c s="7" t="s">
        <v>582</v>
      </c>
      <c s="7" t="s">
        <v>207</v>
      </c>
      <c s="10">
        <v>5.25</v>
      </c>
      <c s="14"/>
      <c s="13">
        <f>ROUND((H129*G129),2)</f>
      </c>
      <c r="O129">
        <f>rekapitulace!H8</f>
      </c>
      <c>
        <f>O129/100*I129</f>
      </c>
    </row>
    <row r="130" spans="5:5" ht="25.5">
      <c r="E130" s="15" t="s">
        <v>1672</v>
      </c>
    </row>
    <row r="131" spans="5:5" ht="140.25">
      <c r="E131" s="15" t="s">
        <v>584</v>
      </c>
    </row>
    <row r="132" spans="1:16" ht="12.75" customHeight="1">
      <c r="A132" s="16"/>
      <c s="16"/>
      <c s="16" t="s">
        <v>39</v>
      </c>
      <c s="16"/>
      <c s="16" t="s">
        <v>510</v>
      </c>
      <c s="16"/>
      <c s="16"/>
      <c s="16"/>
      <c s="16">
        <f>SUM(I105:I131)</f>
      </c>
      <c r="P132">
        <f>ROUND(SUM(P105:P131),2)</f>
      </c>
    </row>
    <row r="134" spans="1:9" ht="12.75" customHeight="1">
      <c r="A134" s="9"/>
      <c s="9"/>
      <c s="9" t="s">
        <v>42</v>
      </c>
      <c s="9"/>
      <c s="9" t="s">
        <v>200</v>
      </c>
      <c s="9"/>
      <c s="11"/>
      <c s="9"/>
      <c s="11"/>
    </row>
    <row r="135" spans="1:16" ht="12.75">
      <c r="A135" s="7">
        <v>37</v>
      </c>
      <c s="7" t="s">
        <v>46</v>
      </c>
      <c s="7" t="s">
        <v>585</v>
      </c>
      <c s="7" t="s">
        <v>58</v>
      </c>
      <c s="7" t="s">
        <v>1673</v>
      </c>
      <c s="7" t="s">
        <v>207</v>
      </c>
      <c s="10">
        <v>12</v>
      </c>
      <c s="14"/>
      <c s="13">
        <f>ROUND((H135*G135),2)</f>
      </c>
      <c r="O135">
        <f>rekapitulace!H8</f>
      </c>
      <c>
        <f>O135/100*I135</f>
      </c>
    </row>
    <row r="136" spans="5:5" ht="25.5">
      <c r="E136" s="15" t="s">
        <v>1674</v>
      </c>
    </row>
    <row r="137" spans="5:5" ht="409.5">
      <c r="E137" s="15" t="s">
        <v>1342</v>
      </c>
    </row>
    <row r="138" spans="1:16" ht="12.75">
      <c r="A138" s="7">
        <v>38</v>
      </c>
      <c s="7" t="s">
        <v>46</v>
      </c>
      <c s="7" t="s">
        <v>598</v>
      </c>
      <c s="7" t="s">
        <v>58</v>
      </c>
      <c s="7" t="s">
        <v>1675</v>
      </c>
      <c s="7" t="s">
        <v>73</v>
      </c>
      <c s="10">
        <v>3</v>
      </c>
      <c s="14"/>
      <c s="13">
        <f>ROUND((H138*G138),2)</f>
      </c>
      <c r="O138">
        <f>rekapitulace!H8</f>
      </c>
      <c>
        <f>O138/100*I138</f>
      </c>
    </row>
    <row r="139" spans="5:5" ht="25.5">
      <c r="E139" s="15" t="s">
        <v>600</v>
      </c>
    </row>
    <row r="140" spans="5:5" ht="409.5">
      <c r="E140" s="15" t="s">
        <v>1357</v>
      </c>
    </row>
    <row r="141" spans="1:16" ht="12.75">
      <c r="A141" s="7">
        <v>39</v>
      </c>
      <c s="7" t="s">
        <v>46</v>
      </c>
      <c s="7" t="s">
        <v>602</v>
      </c>
      <c s="7" t="s">
        <v>58</v>
      </c>
      <c s="7" t="s">
        <v>1580</v>
      </c>
      <c s="7" t="s">
        <v>73</v>
      </c>
      <c s="10">
        <v>1</v>
      </c>
      <c s="14"/>
      <c s="13">
        <f>ROUND((H141*G141),2)</f>
      </c>
      <c r="O141">
        <f>rekapitulace!H8</f>
      </c>
      <c>
        <f>O141/100*I141</f>
      </c>
    </row>
    <row r="142" spans="5:5" ht="25.5">
      <c r="E142" s="15" t="s">
        <v>50</v>
      </c>
    </row>
    <row r="143" spans="5:5" ht="409.5">
      <c r="E143" s="15" t="s">
        <v>1358</v>
      </c>
    </row>
    <row r="144" spans="1:16" ht="12.75">
      <c r="A144" s="7">
        <v>40</v>
      </c>
      <c s="7" t="s">
        <v>46</v>
      </c>
      <c s="7" t="s">
        <v>620</v>
      </c>
      <c s="7" t="s">
        <v>58</v>
      </c>
      <c s="7" t="s">
        <v>1676</v>
      </c>
      <c s="7" t="s">
        <v>73</v>
      </c>
      <c s="10">
        <v>1</v>
      </c>
      <c s="14"/>
      <c s="13">
        <f>ROUND((H144*G144),2)</f>
      </c>
      <c r="O144">
        <f>rekapitulace!H8</f>
      </c>
      <c>
        <f>O144/100*I144</f>
      </c>
    </row>
    <row r="145" spans="5:5" ht="25.5">
      <c r="E145" s="15" t="s">
        <v>50</v>
      </c>
    </row>
    <row r="146" spans="5:5" ht="395.25">
      <c r="E146" s="15" t="s">
        <v>613</v>
      </c>
    </row>
    <row r="147" spans="1:16" ht="12.75">
      <c r="A147" s="7">
        <v>41</v>
      </c>
      <c s="7" t="s">
        <v>46</v>
      </c>
      <c s="7" t="s">
        <v>626</v>
      </c>
      <c s="7" t="s">
        <v>58</v>
      </c>
      <c s="7" t="s">
        <v>627</v>
      </c>
      <c s="7" t="s">
        <v>130</v>
      </c>
      <c s="10">
        <v>11.788</v>
      </c>
      <c s="14"/>
      <c s="13">
        <f>ROUND((H147*G147),2)</f>
      </c>
      <c r="O147">
        <f>rekapitulace!H8</f>
      </c>
      <c>
        <f>O147/100*I147</f>
      </c>
    </row>
    <row r="148" spans="5:5" ht="63.75">
      <c r="E148" s="15" t="s">
        <v>1677</v>
      </c>
    </row>
    <row r="149" spans="5:5" ht="409.5">
      <c r="E149" s="15" t="s">
        <v>191</v>
      </c>
    </row>
    <row r="150" spans="1:16" ht="12.75" customHeight="1">
      <c r="A150" s="16"/>
      <c s="16"/>
      <c s="16" t="s">
        <v>42</v>
      </c>
      <c s="16"/>
      <c s="16" t="s">
        <v>200</v>
      </c>
      <c s="16"/>
      <c s="16"/>
      <c s="16"/>
      <c s="16">
        <f>SUM(I135:I149)</f>
      </c>
      <c r="P150">
        <f>ROUND(SUM(P135:P149),2)</f>
      </c>
    </row>
    <row r="152" spans="1:9" ht="12.75" customHeight="1">
      <c r="A152" s="9"/>
      <c s="9"/>
      <c s="9" t="s">
        <v>43</v>
      </c>
      <c s="9"/>
      <c s="9" t="s">
        <v>204</v>
      </c>
      <c s="9"/>
      <c s="11"/>
      <c s="9"/>
      <c s="11"/>
    </row>
    <row r="153" spans="1:16" ht="12.75">
      <c r="A153" s="7">
        <v>42</v>
      </c>
      <c s="7" t="s">
        <v>46</v>
      </c>
      <c s="7" t="s">
        <v>667</v>
      </c>
      <c s="7" t="s">
        <v>58</v>
      </c>
      <c s="7" t="s">
        <v>1678</v>
      </c>
      <c s="7" t="s">
        <v>130</v>
      </c>
      <c s="10">
        <v>7.56</v>
      </c>
      <c s="14"/>
      <c s="13">
        <f>ROUND((H153*G153),2)</f>
      </c>
      <c r="O153">
        <f>rekapitulace!H8</f>
      </c>
      <c>
        <f>O153/100*I153</f>
      </c>
    </row>
    <row r="154" spans="5:5" ht="38.25">
      <c r="E154" s="15" t="s">
        <v>1679</v>
      </c>
    </row>
    <row r="155" spans="5:5" ht="242.25">
      <c r="E155" s="15" t="s">
        <v>1680</v>
      </c>
    </row>
    <row r="156" spans="1:16" ht="12.75">
      <c r="A156" s="7">
        <v>43</v>
      </c>
      <c s="7" t="s">
        <v>46</v>
      </c>
      <c s="7" t="s">
        <v>675</v>
      </c>
      <c s="7" t="s">
        <v>58</v>
      </c>
      <c s="7" t="s">
        <v>1531</v>
      </c>
      <c s="7" t="s">
        <v>207</v>
      </c>
      <c s="10">
        <v>172</v>
      </c>
      <c s="14"/>
      <c s="13">
        <f>ROUND((H156*G156),2)</f>
      </c>
      <c r="O156">
        <f>rekapitulace!H8</f>
      </c>
      <c>
        <f>O156/100*I156</f>
      </c>
    </row>
    <row r="157" spans="5:5" ht="38.25">
      <c r="E157" s="15" t="s">
        <v>1681</v>
      </c>
    </row>
    <row r="158" spans="5:5" ht="255">
      <c r="E158" s="15" t="s">
        <v>1197</v>
      </c>
    </row>
    <row r="159" spans="1:16" ht="12.75">
      <c r="A159" s="7">
        <v>44</v>
      </c>
      <c s="7" t="s">
        <v>46</v>
      </c>
      <c s="7" t="s">
        <v>691</v>
      </c>
      <c s="7" t="s">
        <v>58</v>
      </c>
      <c s="7" t="s">
        <v>1682</v>
      </c>
      <c s="7" t="s">
        <v>207</v>
      </c>
      <c s="10">
        <v>5.25</v>
      </c>
      <c s="14"/>
      <c s="13">
        <f>ROUND((H159*G159),2)</f>
      </c>
      <c r="O159">
        <f>rekapitulace!H8</f>
      </c>
      <c>
        <f>O159/100*I159</f>
      </c>
    </row>
    <row r="160" spans="5:5" ht="25.5">
      <c r="E160" s="15" t="s">
        <v>1672</v>
      </c>
    </row>
    <row r="161" spans="5:5" ht="140.25">
      <c r="E161" s="15" t="s">
        <v>693</v>
      </c>
    </row>
    <row r="162" spans="1:16" ht="12.75">
      <c r="A162" s="7">
        <v>45</v>
      </c>
      <c s="7" t="s">
        <v>46</v>
      </c>
      <c s="7" t="s">
        <v>694</v>
      </c>
      <c s="7" t="s">
        <v>58</v>
      </c>
      <c s="7" t="s">
        <v>695</v>
      </c>
      <c s="7" t="s">
        <v>207</v>
      </c>
      <c s="10">
        <v>71</v>
      </c>
      <c s="14"/>
      <c s="13">
        <f>ROUND((H162*G162),2)</f>
      </c>
      <c r="O162">
        <f>rekapitulace!H8</f>
      </c>
      <c>
        <f>O162/100*I162</f>
      </c>
    </row>
    <row r="163" spans="5:5" ht="25.5">
      <c r="E163" s="15" t="s">
        <v>1635</v>
      </c>
    </row>
    <row r="164" spans="5:5" ht="242.25">
      <c r="E164" s="15" t="s">
        <v>697</v>
      </c>
    </row>
    <row r="165" spans="1:16" ht="12.75">
      <c r="A165" s="7">
        <v>46</v>
      </c>
      <c s="7" t="s">
        <v>46</v>
      </c>
      <c s="7" t="s">
        <v>698</v>
      </c>
      <c s="7" t="s">
        <v>58</v>
      </c>
      <c s="7" t="s">
        <v>699</v>
      </c>
      <c s="7" t="s">
        <v>207</v>
      </c>
      <c s="10">
        <v>71</v>
      </c>
      <c s="14"/>
      <c s="13">
        <f>ROUND((H165*G165),2)</f>
      </c>
      <c r="O165">
        <f>rekapitulace!H8</f>
      </c>
      <c>
        <f>O165/100*I165</f>
      </c>
    </row>
    <row r="166" spans="5:5" ht="25.5">
      <c r="E166" s="15" t="s">
        <v>1635</v>
      </c>
    </row>
    <row r="167" spans="5:5" ht="204">
      <c r="E167" s="15" t="s">
        <v>700</v>
      </c>
    </row>
    <row r="168" spans="1:16" ht="12.75" customHeight="1">
      <c r="A168" s="16"/>
      <c s="16"/>
      <c s="16" t="s">
        <v>43</v>
      </c>
      <c s="16"/>
      <c s="16" t="s">
        <v>204</v>
      </c>
      <c s="16"/>
      <c s="16"/>
      <c s="16"/>
      <c s="16">
        <f>SUM(I153:I167)</f>
      </c>
      <c r="P168">
        <f>ROUND(SUM(P153:P167),2)</f>
      </c>
    </row>
    <row r="170" spans="1:16" ht="12.75" customHeight="1">
      <c r="A170" s="16"/>
      <c s="16"/>
      <c s="16"/>
      <c s="16"/>
      <c s="16" t="s">
        <v>105</v>
      </c>
      <c s="16"/>
      <c s="16"/>
      <c s="16"/>
      <c s="16">
        <f>+I21+I87+I96+I102+I132+I150+I168</f>
      </c>
      <c r="P170">
        <f>+P21+P87+P96+P102+P132+P150+P168</f>
      </c>
    </row>
    <row r="172" spans="1:9" ht="12.75" customHeight="1">
      <c r="A172" s="9" t="s">
        <v>106</v>
      </c>
      <c s="9"/>
      <c s="9"/>
      <c s="9"/>
      <c s="9"/>
      <c s="9"/>
      <c s="9"/>
      <c s="9"/>
      <c s="9"/>
    </row>
    <row r="173" spans="1:9" ht="12.75" customHeight="1">
      <c r="A173" s="9"/>
      <c s="9"/>
      <c s="9"/>
      <c s="9"/>
      <c s="9" t="s">
        <v>107</v>
      </c>
      <c s="9"/>
      <c s="9"/>
      <c s="9"/>
      <c s="9"/>
    </row>
    <row r="174" spans="1:16" ht="12.75" customHeight="1">
      <c r="A174" s="16"/>
      <c s="16"/>
      <c s="16"/>
      <c s="16"/>
      <c s="16" t="s">
        <v>108</v>
      </c>
      <c s="16"/>
      <c s="16"/>
      <c s="16"/>
      <c s="16">
        <v>0</v>
      </c>
      <c r="P174">
        <v>0</v>
      </c>
    </row>
    <row r="175" spans="1:9" ht="12.75" customHeight="1">
      <c r="A175" s="16"/>
      <c s="16"/>
      <c s="16"/>
      <c s="16"/>
      <c s="16" t="s">
        <v>109</v>
      </c>
      <c s="16"/>
      <c s="16"/>
      <c s="16"/>
      <c s="16"/>
    </row>
    <row r="176" spans="1:16" ht="12.75" customHeight="1">
      <c r="A176" s="16"/>
      <c s="16"/>
      <c s="16"/>
      <c s="16"/>
      <c s="16" t="s">
        <v>110</v>
      </c>
      <c s="16"/>
      <c s="16"/>
      <c s="16"/>
      <c s="16">
        <v>0</v>
      </c>
      <c r="P176">
        <v>0</v>
      </c>
    </row>
    <row r="177" spans="1:16" ht="12.75" customHeight="1">
      <c r="A177" s="16"/>
      <c s="16"/>
      <c s="16"/>
      <c s="16"/>
      <c s="16" t="s">
        <v>111</v>
      </c>
      <c s="16"/>
      <c s="16"/>
      <c s="16"/>
      <c s="16">
        <f>I174+I176</f>
      </c>
      <c r="P177">
        <f>P174+P176</f>
      </c>
    </row>
    <row r="179" spans="1:16" ht="12.75" customHeight="1">
      <c r="A179" s="16"/>
      <c s="16"/>
      <c s="16"/>
      <c s="16"/>
      <c s="16" t="s">
        <v>111</v>
      </c>
      <c s="16"/>
      <c s="16"/>
      <c s="16"/>
      <c s="16">
        <f>I170+I177</f>
      </c>
      <c r="P179">
        <f>P170+P177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1.xml><?xml version="1.0" encoding="utf-8"?>
<worksheet xmlns="http://schemas.openxmlformats.org/spreadsheetml/2006/main" xmlns:r="http://schemas.openxmlformats.org/officeDocument/2006/relationships">
  <sheetPr>
    <pageSetUpPr fitToPage="1"/>
  </sheetPr>
  <dimension ref="A1:P23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1683</v>
      </c>
      <c s="5"/>
      <c s="5" t="s">
        <v>1684</v>
      </c>
    </row>
    <row r="6" spans="1:5" ht="12.75" customHeight="1">
      <c r="A6" t="s">
        <v>17</v>
      </c>
      <c r="C6" s="5" t="s">
        <v>1683</v>
      </c>
      <c s="5"/>
      <c s="5" t="s">
        <v>1684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319</v>
      </c>
      <c s="7" t="s">
        <v>58</v>
      </c>
      <c s="7" t="s">
        <v>733</v>
      </c>
      <c s="7" t="s">
        <v>207</v>
      </c>
      <c s="10">
        <v>128</v>
      </c>
      <c s="14"/>
      <c s="13">
        <f>ROUND((H12*G12),2)</f>
      </c>
      <c r="O12">
        <f>rekapitulace!H8</f>
      </c>
      <c>
        <f>O12/100*I12</f>
      </c>
    </row>
    <row r="13" spans="5:5" ht="140.25">
      <c r="E13" s="15" t="s">
        <v>1685</v>
      </c>
    </row>
    <row r="14" spans="5:5" ht="165.75">
      <c r="E14" s="15" t="s">
        <v>322</v>
      </c>
    </row>
    <row r="15" spans="1:16" ht="12.75">
      <c r="A15" s="7">
        <v>2</v>
      </c>
      <c s="7" t="s">
        <v>46</v>
      </c>
      <c s="7" t="s">
        <v>323</v>
      </c>
      <c s="7" t="s">
        <v>25</v>
      </c>
      <c s="7" t="s">
        <v>324</v>
      </c>
      <c s="7" t="s">
        <v>130</v>
      </c>
      <c s="10">
        <v>4516</v>
      </c>
      <c s="14"/>
      <c s="13">
        <f>ROUND((H15*G15),2)</f>
      </c>
      <c r="O15">
        <f>rekapitulace!H8</f>
      </c>
      <c>
        <f>O15/100*I15</f>
      </c>
    </row>
    <row r="16" spans="5:5" ht="51">
      <c r="E16" s="15" t="s">
        <v>1686</v>
      </c>
    </row>
    <row r="17" spans="5:5" ht="409.5">
      <c r="E17" s="15" t="s">
        <v>1076</v>
      </c>
    </row>
    <row r="18" spans="1:16" ht="12.75">
      <c r="A18" s="7">
        <v>3</v>
      </c>
      <c s="7" t="s">
        <v>46</v>
      </c>
      <c s="7" t="s">
        <v>323</v>
      </c>
      <c s="7" t="s">
        <v>36</v>
      </c>
      <c s="7" t="s">
        <v>327</v>
      </c>
      <c s="7" t="s">
        <v>130</v>
      </c>
      <c s="10">
        <v>418</v>
      </c>
      <c s="14"/>
      <c s="13">
        <f>ROUND((H18*G18),2)</f>
      </c>
      <c r="O18">
        <f>rekapitulace!H8</f>
      </c>
      <c>
        <f>O18/100*I18</f>
      </c>
    </row>
    <row r="19" spans="5:5" ht="25.5">
      <c r="E19" s="15" t="s">
        <v>1687</v>
      </c>
    </row>
    <row r="20" spans="5:5" ht="409.5">
      <c r="E20" s="15" t="s">
        <v>1076</v>
      </c>
    </row>
    <row r="21" spans="1:16" ht="12.75">
      <c r="A21" s="7">
        <v>4</v>
      </c>
      <c s="7" t="s">
        <v>46</v>
      </c>
      <c s="7" t="s">
        <v>329</v>
      </c>
      <c s="7" t="s">
        <v>25</v>
      </c>
      <c s="7" t="s">
        <v>1688</v>
      </c>
      <c s="7" t="s">
        <v>130</v>
      </c>
      <c s="10">
        <v>2812.461</v>
      </c>
      <c s="14"/>
      <c s="13">
        <f>ROUND((H21*G21),2)</f>
      </c>
      <c r="O21">
        <f>rekapitulace!H8</f>
      </c>
      <c>
        <f>O21/100*I21</f>
      </c>
    </row>
    <row r="22" spans="5:5" ht="229.5">
      <c r="E22" s="15" t="s">
        <v>1689</v>
      </c>
    </row>
    <row r="23" spans="5:5" ht="409.5">
      <c r="E23" s="15" t="s">
        <v>1081</v>
      </c>
    </row>
    <row r="24" spans="1:16" ht="12.75">
      <c r="A24" s="7">
        <v>5</v>
      </c>
      <c s="7" t="s">
        <v>46</v>
      </c>
      <c s="7" t="s">
        <v>329</v>
      </c>
      <c s="7" t="s">
        <v>36</v>
      </c>
      <c s="7" t="s">
        <v>333</v>
      </c>
      <c s="7" t="s">
        <v>130</v>
      </c>
      <c s="10">
        <v>875</v>
      </c>
      <c s="14"/>
      <c s="13">
        <f>ROUND((H24*G24),2)</f>
      </c>
      <c r="O24">
        <f>rekapitulace!H8</f>
      </c>
      <c>
        <f>O24/100*I24</f>
      </c>
    </row>
    <row r="25" spans="5:5" ht="25.5">
      <c r="E25" s="15" t="s">
        <v>1690</v>
      </c>
    </row>
    <row r="26" spans="5:5" ht="409.5">
      <c r="E26" s="15" t="s">
        <v>1081</v>
      </c>
    </row>
    <row r="27" spans="1:16" ht="12.75">
      <c r="A27" s="7">
        <v>6</v>
      </c>
      <c s="7" t="s">
        <v>46</v>
      </c>
      <c s="7" t="s">
        <v>335</v>
      </c>
      <c s="7" t="s">
        <v>25</v>
      </c>
      <c s="7" t="s">
        <v>336</v>
      </c>
      <c s="7" t="s">
        <v>130</v>
      </c>
      <c s="10">
        <v>648</v>
      </c>
      <c s="14"/>
      <c s="13">
        <f>ROUND((H27*G27),2)</f>
      </c>
      <c r="O27">
        <f>rekapitulace!H8</f>
      </c>
      <c>
        <f>O27/100*I27</f>
      </c>
    </row>
    <row r="28" spans="5:5" ht="25.5">
      <c r="E28" s="15" t="s">
        <v>1691</v>
      </c>
    </row>
    <row r="29" spans="5:5" ht="409.5">
      <c r="E29" s="15" t="s">
        <v>1081</v>
      </c>
    </row>
    <row r="30" spans="1:16" ht="12.75">
      <c r="A30" s="7">
        <v>7</v>
      </c>
      <c s="7" t="s">
        <v>46</v>
      </c>
      <c s="7" t="s">
        <v>142</v>
      </c>
      <c s="7" t="s">
        <v>25</v>
      </c>
      <c s="7" t="s">
        <v>1692</v>
      </c>
      <c s="7" t="s">
        <v>130</v>
      </c>
      <c s="10">
        <v>7383.976</v>
      </c>
      <c s="14"/>
      <c s="13">
        <f>ROUND((H30*G30),2)</f>
      </c>
      <c r="O30">
        <f>rekapitulace!H8</f>
      </c>
      <c>
        <f>O30/100*I30</f>
      </c>
    </row>
    <row r="31" spans="5:5" ht="63.75">
      <c r="E31" s="15" t="s">
        <v>1693</v>
      </c>
    </row>
    <row r="32" spans="5:5" ht="409.5">
      <c r="E32" s="15" t="s">
        <v>145</v>
      </c>
    </row>
    <row r="33" spans="1:16" ht="12.75">
      <c r="A33" s="7">
        <v>8</v>
      </c>
      <c s="7" t="s">
        <v>46</v>
      </c>
      <c s="7" t="s">
        <v>142</v>
      </c>
      <c s="7" t="s">
        <v>36</v>
      </c>
      <c s="7" t="s">
        <v>1694</v>
      </c>
      <c s="7" t="s">
        <v>130</v>
      </c>
      <c s="10">
        <v>3010.75</v>
      </c>
      <c s="14"/>
      <c s="13">
        <f>ROUND((H33*G33),2)</f>
      </c>
      <c r="O33">
        <f>rekapitulace!H8</f>
      </c>
      <c>
        <f>O33/100*I33</f>
      </c>
    </row>
    <row r="34" spans="5:5" ht="204">
      <c r="E34" s="15" t="s">
        <v>1695</v>
      </c>
    </row>
    <row r="35" spans="5:5" ht="409.5">
      <c r="E35" s="15" t="s">
        <v>145</v>
      </c>
    </row>
    <row r="36" spans="1:16" ht="12.75">
      <c r="A36" s="7">
        <v>9</v>
      </c>
      <c s="7" t="s">
        <v>46</v>
      </c>
      <c s="7" t="s">
        <v>142</v>
      </c>
      <c s="7" t="s">
        <v>38</v>
      </c>
      <c s="7" t="s">
        <v>1547</v>
      </c>
      <c s="7" t="s">
        <v>130</v>
      </c>
      <c s="10">
        <v>869.592</v>
      </c>
      <c s="14"/>
      <c s="13">
        <f>ROUND((H36*G36),2)</f>
      </c>
      <c r="O36">
        <f>rekapitulace!H8</f>
      </c>
      <c>
        <f>O36/100*I36</f>
      </c>
    </row>
    <row r="37" spans="5:5" ht="51">
      <c r="E37" s="15" t="s">
        <v>1696</v>
      </c>
    </row>
    <row r="38" spans="5:5" ht="409.5">
      <c r="E38" s="15" t="s">
        <v>145</v>
      </c>
    </row>
    <row r="39" spans="1:16" ht="12.75">
      <c r="A39" s="7">
        <v>10</v>
      </c>
      <c s="7" t="s">
        <v>46</v>
      </c>
      <c s="7" t="s">
        <v>254</v>
      </c>
      <c s="7" t="s">
        <v>25</v>
      </c>
      <c s="7" t="s">
        <v>1697</v>
      </c>
      <c s="7" t="s">
        <v>130</v>
      </c>
      <c s="10">
        <v>2827.978</v>
      </c>
      <c s="14"/>
      <c s="13">
        <f>ROUND((H39*G39),2)</f>
      </c>
      <c r="O39">
        <f>rekapitulace!H8</f>
      </c>
      <c>
        <f>O39/100*I39</f>
      </c>
    </row>
    <row r="40" spans="5:5" ht="165.75">
      <c r="E40" s="15" t="s">
        <v>1698</v>
      </c>
    </row>
    <row r="41" spans="5:5" ht="102">
      <c r="E41" s="15" t="s">
        <v>257</v>
      </c>
    </row>
    <row r="42" spans="1:16" ht="12.75">
      <c r="A42" s="7">
        <v>11</v>
      </c>
      <c s="7" t="s">
        <v>46</v>
      </c>
      <c s="7" t="s">
        <v>254</v>
      </c>
      <c s="7" t="s">
        <v>36</v>
      </c>
      <c s="7" t="s">
        <v>1699</v>
      </c>
      <c s="7" t="s">
        <v>130</v>
      </c>
      <c s="10">
        <v>875</v>
      </c>
      <c s="14"/>
      <c s="13">
        <f>ROUND((H42*G42),2)</f>
      </c>
      <c r="O42">
        <f>rekapitulace!H8</f>
      </c>
      <c>
        <f>O42/100*I42</f>
      </c>
    </row>
    <row r="43" spans="5:5" ht="51">
      <c r="E43" s="15" t="s">
        <v>1700</v>
      </c>
    </row>
    <row r="44" spans="5:5" ht="102">
      <c r="E44" s="15" t="s">
        <v>257</v>
      </c>
    </row>
    <row r="45" spans="1:16" ht="12.75">
      <c r="A45" s="7">
        <v>12</v>
      </c>
      <c s="7" t="s">
        <v>46</v>
      </c>
      <c s="7" t="s">
        <v>258</v>
      </c>
      <c s="7" t="s">
        <v>25</v>
      </c>
      <c s="7" t="s">
        <v>1701</v>
      </c>
      <c s="7" t="s">
        <v>130</v>
      </c>
      <c s="10">
        <v>648</v>
      </c>
      <c s="14"/>
      <c s="13">
        <f>ROUND((H45*G45),2)</f>
      </c>
      <c r="O45">
        <f>rekapitulace!H8</f>
      </c>
      <c>
        <f>O45/100*I45</f>
      </c>
    </row>
    <row r="46" spans="5:5" ht="51">
      <c r="E46" s="15" t="s">
        <v>1702</v>
      </c>
    </row>
    <row r="47" spans="5:5" ht="102">
      <c r="E47" s="15" t="s">
        <v>257</v>
      </c>
    </row>
    <row r="48" spans="1:16" ht="12.75">
      <c r="A48" s="7">
        <v>13</v>
      </c>
      <c s="7" t="s">
        <v>46</v>
      </c>
      <c s="7" t="s">
        <v>385</v>
      </c>
      <c s="7" t="s">
        <v>58</v>
      </c>
      <c s="7" t="s">
        <v>1703</v>
      </c>
      <c s="7" t="s">
        <v>130</v>
      </c>
      <c s="10">
        <v>15.517</v>
      </c>
      <c s="14"/>
      <c s="13">
        <f>ROUND((H48*G48),2)</f>
      </c>
      <c r="O48">
        <f>rekapitulace!H8</f>
      </c>
      <c>
        <f>O48/100*I48</f>
      </c>
    </row>
    <row r="49" spans="5:5" ht="409.5">
      <c r="E49" s="15" t="s">
        <v>1704</v>
      </c>
    </row>
    <row r="50" spans="5:5" ht="409.5">
      <c r="E50" s="15" t="s">
        <v>267</v>
      </c>
    </row>
    <row r="51" spans="1:16" ht="12.75">
      <c r="A51" s="7">
        <v>14</v>
      </c>
      <c s="7" t="s">
        <v>46</v>
      </c>
      <c s="7" t="s">
        <v>397</v>
      </c>
      <c s="7" t="s">
        <v>58</v>
      </c>
      <c s="7" t="s">
        <v>398</v>
      </c>
      <c s="7" t="s">
        <v>130</v>
      </c>
      <c s="10">
        <v>9284.978</v>
      </c>
      <c s="14"/>
      <c s="13">
        <f>ROUND((H51*G51),2)</f>
      </c>
      <c r="O51">
        <f>rekapitulace!H8</f>
      </c>
      <c>
        <f>O51/100*I51</f>
      </c>
    </row>
    <row r="52" spans="5:5" ht="395.25">
      <c r="E52" s="15" t="s">
        <v>1705</v>
      </c>
    </row>
    <row r="53" spans="5:5" ht="409.5">
      <c r="E53" s="15" t="s">
        <v>1103</v>
      </c>
    </row>
    <row r="54" spans="1:16" ht="12.75">
      <c r="A54" s="7">
        <v>15</v>
      </c>
      <c s="7" t="s">
        <v>46</v>
      </c>
      <c s="7" t="s">
        <v>401</v>
      </c>
      <c s="7" t="s">
        <v>58</v>
      </c>
      <c s="7" t="s">
        <v>402</v>
      </c>
      <c s="7" t="s">
        <v>130</v>
      </c>
      <c s="10">
        <v>7383.976</v>
      </c>
      <c s="14"/>
      <c s="13">
        <f>ROUND((H54*G54),2)</f>
      </c>
      <c r="O54">
        <f>rekapitulace!H8</f>
      </c>
      <c>
        <f>O54/100*I54</f>
      </c>
    </row>
    <row r="55" spans="5:5" ht="267.75">
      <c r="E55" s="15" t="s">
        <v>1706</v>
      </c>
    </row>
    <row r="56" spans="5:5" ht="409.5">
      <c r="E56" s="15" t="s">
        <v>1103</v>
      </c>
    </row>
    <row r="57" spans="1:16" ht="12.75">
      <c r="A57" s="7">
        <v>16</v>
      </c>
      <c s="7" t="s">
        <v>46</v>
      </c>
      <c s="7" t="s">
        <v>405</v>
      </c>
      <c s="7" t="s">
        <v>58</v>
      </c>
      <c s="7" t="s">
        <v>406</v>
      </c>
      <c s="7" t="s">
        <v>130</v>
      </c>
      <c s="10">
        <v>3010.75</v>
      </c>
      <c s="14"/>
      <c s="13">
        <f>ROUND((H57*G57),2)</f>
      </c>
      <c r="O57">
        <f>rekapitulace!H8</f>
      </c>
      <c>
        <f>O57/100*I57</f>
      </c>
    </row>
    <row r="58" spans="5:5" ht="204">
      <c r="E58" s="15" t="s">
        <v>1695</v>
      </c>
    </row>
    <row r="59" spans="5:5" ht="409.5">
      <c r="E59" s="15" t="s">
        <v>1103</v>
      </c>
    </row>
    <row r="60" spans="1:16" ht="12.75">
      <c r="A60" s="7">
        <v>17</v>
      </c>
      <c s="7" t="s">
        <v>46</v>
      </c>
      <c s="7" t="s">
        <v>411</v>
      </c>
      <c s="7" t="s">
        <v>58</v>
      </c>
      <c s="7" t="s">
        <v>412</v>
      </c>
      <c s="7" t="s">
        <v>130</v>
      </c>
      <c s="10">
        <v>226</v>
      </c>
      <c s="14"/>
      <c s="13">
        <f>ROUND((H60*G60),2)</f>
      </c>
      <c r="O60">
        <f>rekapitulace!H8</f>
      </c>
      <c>
        <f>O60/100*I60</f>
      </c>
    </row>
    <row r="61" spans="5:5" ht="25.5">
      <c r="E61" s="15" t="s">
        <v>1707</v>
      </c>
    </row>
    <row r="62" spans="5:5" ht="409.5">
      <c r="E62" s="15" t="s">
        <v>1107</v>
      </c>
    </row>
    <row r="63" spans="1:16" ht="12.75">
      <c r="A63" s="7">
        <v>18</v>
      </c>
      <c s="7" t="s">
        <v>46</v>
      </c>
      <c s="7" t="s">
        <v>793</v>
      </c>
      <c s="7" t="s">
        <v>58</v>
      </c>
      <c s="7" t="s">
        <v>1708</v>
      </c>
      <c s="7" t="s">
        <v>130</v>
      </c>
      <c s="10">
        <v>6.4</v>
      </c>
      <c s="14"/>
      <c s="13">
        <f>ROUND((H63*G63),2)</f>
      </c>
      <c r="O63">
        <f>rekapitulace!H8</f>
      </c>
      <c>
        <f>O63/100*I63</f>
      </c>
    </row>
    <row r="64" spans="5:5" ht="38.25">
      <c r="E64" s="15" t="s">
        <v>1709</v>
      </c>
    </row>
    <row r="65" spans="5:5" ht="409.5">
      <c r="E65" s="15" t="s">
        <v>1112</v>
      </c>
    </row>
    <row r="66" spans="1:16" ht="12.75">
      <c r="A66" s="7">
        <v>19</v>
      </c>
      <c s="7" t="s">
        <v>46</v>
      </c>
      <c s="7" t="s">
        <v>272</v>
      </c>
      <c s="7" t="s">
        <v>58</v>
      </c>
      <c s="7" t="s">
        <v>1710</v>
      </c>
      <c s="7" t="s">
        <v>130</v>
      </c>
      <c s="10">
        <v>53.449</v>
      </c>
      <c s="14"/>
      <c s="13">
        <f>ROUND((H66*G66),2)</f>
      </c>
      <c r="O66">
        <f>rekapitulace!H8</f>
      </c>
      <c>
        <f>O66/100*I66</f>
      </c>
    </row>
    <row r="67" spans="5:5" ht="89.25">
      <c r="E67" s="15" t="s">
        <v>1711</v>
      </c>
    </row>
    <row r="68" spans="5:5" ht="409.5">
      <c r="E68" s="15" t="s">
        <v>275</v>
      </c>
    </row>
    <row r="69" spans="1:16" ht="12.75">
      <c r="A69" s="7">
        <v>20</v>
      </c>
      <c s="7" t="s">
        <v>46</v>
      </c>
      <c s="7" t="s">
        <v>427</v>
      </c>
      <c s="7" t="s">
        <v>58</v>
      </c>
      <c s="7" t="s">
        <v>1293</v>
      </c>
      <c s="7" t="s">
        <v>117</v>
      </c>
      <c s="10">
        <v>5629.2</v>
      </c>
      <c s="14"/>
      <c s="13">
        <f>ROUND((H69*G69),2)</f>
      </c>
      <c r="O69">
        <f>rekapitulace!H8</f>
      </c>
      <c>
        <f>O69/100*I69</f>
      </c>
    </row>
    <row r="70" spans="5:5" ht="318.75">
      <c r="E70" s="15" t="s">
        <v>1712</v>
      </c>
    </row>
    <row r="71" spans="5:5" ht="153">
      <c r="E71" s="15" t="s">
        <v>1117</v>
      </c>
    </row>
    <row r="72" spans="1:16" ht="12.75">
      <c r="A72" s="7">
        <v>21</v>
      </c>
      <c s="7" t="s">
        <v>46</v>
      </c>
      <c s="7" t="s">
        <v>435</v>
      </c>
      <c s="7" t="s">
        <v>58</v>
      </c>
      <c s="7" t="s">
        <v>436</v>
      </c>
      <c s="7" t="s">
        <v>117</v>
      </c>
      <c s="10">
        <v>4978.28</v>
      </c>
      <c s="14"/>
      <c s="13">
        <f>ROUND((H72*G72),2)</f>
      </c>
      <c r="O72">
        <f>rekapitulace!H8</f>
      </c>
      <c>
        <f>O72/100*I72</f>
      </c>
    </row>
    <row r="73" spans="5:5" ht="178.5">
      <c r="E73" s="15" t="s">
        <v>1713</v>
      </c>
    </row>
    <row r="74" spans="5:5" ht="204">
      <c r="E74" s="15" t="s">
        <v>1119</v>
      </c>
    </row>
    <row r="75" spans="1:16" ht="12.75">
      <c r="A75" s="7">
        <v>22</v>
      </c>
      <c s="7" t="s">
        <v>46</v>
      </c>
      <c s="7" t="s">
        <v>438</v>
      </c>
      <c s="7" t="s">
        <v>58</v>
      </c>
      <c s="7" t="s">
        <v>439</v>
      </c>
      <c s="7" t="s">
        <v>117</v>
      </c>
      <c s="10">
        <v>819</v>
      </c>
      <c s="14"/>
      <c s="13">
        <f>ROUND((H75*G75),2)</f>
      </c>
      <c r="O75">
        <f>rekapitulace!H8</f>
      </c>
      <c>
        <f>O75/100*I75</f>
      </c>
    </row>
    <row r="76" spans="5:5" ht="25.5">
      <c r="E76" s="15" t="s">
        <v>1714</v>
      </c>
    </row>
    <row r="77" spans="5:5" ht="216.75">
      <c r="E77" s="15" t="s">
        <v>153</v>
      </c>
    </row>
    <row r="78" spans="1:16" ht="12.75">
      <c r="A78" s="7">
        <v>23</v>
      </c>
      <c s="7" t="s">
        <v>46</v>
      </c>
      <c s="7" t="s">
        <v>442</v>
      </c>
      <c s="7" t="s">
        <v>58</v>
      </c>
      <c s="7" t="s">
        <v>809</v>
      </c>
      <c s="7" t="s">
        <v>117</v>
      </c>
      <c s="10">
        <v>5797.28</v>
      </c>
      <c s="14"/>
      <c s="13">
        <f>ROUND((H78*G78),2)</f>
      </c>
      <c r="O78">
        <f>rekapitulace!H8</f>
      </c>
      <c>
        <f>O78/100*I78</f>
      </c>
    </row>
    <row r="79" spans="5:5" ht="51">
      <c r="E79" s="15" t="s">
        <v>1715</v>
      </c>
    </row>
    <row r="80" spans="5:5" ht="255">
      <c r="E80" s="15" t="s">
        <v>445</v>
      </c>
    </row>
    <row r="81" spans="1:16" ht="12.75" customHeight="1">
      <c r="A81" s="16"/>
      <c s="16"/>
      <c s="16" t="s">
        <v>25</v>
      </c>
      <c s="16"/>
      <c s="16" t="s">
        <v>114</v>
      </c>
      <c s="16"/>
      <c s="16"/>
      <c s="16"/>
      <c s="16">
        <f>SUM(I12:I80)</f>
      </c>
      <c r="P81">
        <f>ROUND(SUM(P12:P80),2)</f>
      </c>
    </row>
    <row r="83" spans="1:9" ht="12.75" customHeight="1">
      <c r="A83" s="9"/>
      <c s="9"/>
      <c s="9" t="s">
        <v>36</v>
      </c>
      <c s="9"/>
      <c s="9" t="s">
        <v>241</v>
      </c>
      <c s="9"/>
      <c s="11"/>
      <c s="9"/>
      <c s="11"/>
    </row>
    <row r="84" spans="1:16" ht="12.75">
      <c r="A84" s="7">
        <v>24</v>
      </c>
      <c s="7" t="s">
        <v>46</v>
      </c>
      <c s="7" t="s">
        <v>460</v>
      </c>
      <c s="7" t="s">
        <v>58</v>
      </c>
      <c s="7" t="s">
        <v>461</v>
      </c>
      <c s="7" t="s">
        <v>130</v>
      </c>
      <c s="10">
        <v>1428.3</v>
      </c>
      <c s="14"/>
      <c s="13">
        <f>ROUND((H84*G84),2)</f>
      </c>
      <c r="O84">
        <f>rekapitulace!H8</f>
      </c>
      <c>
        <f>O84/100*I84</f>
      </c>
    </row>
    <row r="85" spans="5:5" ht="38.25">
      <c r="E85" s="15" t="s">
        <v>1716</v>
      </c>
    </row>
    <row r="86" spans="5:5" ht="306">
      <c r="E86" s="15" t="s">
        <v>463</v>
      </c>
    </row>
    <row r="87" spans="1:16" ht="12.75">
      <c r="A87" s="7">
        <v>25</v>
      </c>
      <c s="7" t="s">
        <v>46</v>
      </c>
      <c s="7" t="s">
        <v>839</v>
      </c>
      <c s="7" t="s">
        <v>58</v>
      </c>
      <c s="7" t="s">
        <v>1129</v>
      </c>
      <c s="7" t="s">
        <v>167</v>
      </c>
      <c s="10">
        <v>0.075</v>
      </c>
      <c s="14"/>
      <c s="13">
        <f>ROUND((H87*G87),2)</f>
      </c>
      <c r="O87">
        <f>rekapitulace!H8</f>
      </c>
      <c>
        <f>O87/100*I87</f>
      </c>
    </row>
    <row r="88" spans="5:5" ht="38.25">
      <c r="E88" s="15" t="s">
        <v>1717</v>
      </c>
    </row>
    <row r="89" spans="5:5" ht="409.5">
      <c r="E89" s="15" t="s">
        <v>1128</v>
      </c>
    </row>
    <row r="90" spans="1:16" ht="12.75">
      <c r="A90" s="7">
        <v>26</v>
      </c>
      <c s="7" t="s">
        <v>46</v>
      </c>
      <c s="7" t="s">
        <v>464</v>
      </c>
      <c s="7" t="s">
        <v>58</v>
      </c>
      <c s="7" t="s">
        <v>465</v>
      </c>
      <c s="7" t="s">
        <v>117</v>
      </c>
      <c s="10">
        <v>6489</v>
      </c>
      <c s="14"/>
      <c s="13">
        <f>ROUND((H90*G90),2)</f>
      </c>
      <c r="O90">
        <f>rekapitulace!H8</f>
      </c>
      <c>
        <f>O90/100*I90</f>
      </c>
    </row>
    <row r="91" spans="5:5" ht="127.5">
      <c r="E91" s="15" t="s">
        <v>1718</v>
      </c>
    </row>
    <row r="92" spans="5:5" ht="409.5">
      <c r="E92" s="15" t="s">
        <v>467</v>
      </c>
    </row>
    <row r="93" spans="1:16" ht="12.75">
      <c r="A93" s="7">
        <v>27</v>
      </c>
      <c s="7" t="s">
        <v>46</v>
      </c>
      <c s="7" t="s">
        <v>468</v>
      </c>
      <c s="7" t="s">
        <v>58</v>
      </c>
      <c s="7" t="s">
        <v>469</v>
      </c>
      <c s="7" t="s">
        <v>117</v>
      </c>
      <c s="10">
        <v>924.16</v>
      </c>
      <c s="14"/>
      <c s="13">
        <f>ROUND((H93*G93),2)</f>
      </c>
      <c r="O93">
        <f>rekapitulace!H8</f>
      </c>
      <c>
        <f>O93/100*I93</f>
      </c>
    </row>
    <row r="94" spans="5:5" ht="114.75">
      <c r="E94" s="15" t="s">
        <v>1719</v>
      </c>
    </row>
    <row r="95" spans="5:5" ht="409.5">
      <c r="E95" s="15" t="s">
        <v>471</v>
      </c>
    </row>
    <row r="96" spans="1:16" ht="12.75" customHeight="1">
      <c r="A96" s="16"/>
      <c s="16"/>
      <c s="16" t="s">
        <v>36</v>
      </c>
      <c s="16"/>
      <c s="16" t="s">
        <v>241</v>
      </c>
      <c s="16"/>
      <c s="16"/>
      <c s="16"/>
      <c s="16">
        <f>SUM(I84:I95)</f>
      </c>
      <c r="P96">
        <f>ROUND(SUM(P84:P95),2)</f>
      </c>
    </row>
    <row r="98" spans="1:9" ht="12.75" customHeight="1">
      <c r="A98" s="9"/>
      <c s="9"/>
      <c s="9" t="s">
        <v>38</v>
      </c>
      <c s="9"/>
      <c s="9" t="s">
        <v>192</v>
      </c>
      <c s="9"/>
      <c s="11"/>
      <c s="9"/>
      <c s="11"/>
    </row>
    <row r="99" spans="1:16" ht="12.75">
      <c r="A99" s="7">
        <v>28</v>
      </c>
      <c s="7" t="s">
        <v>46</v>
      </c>
      <c s="7" t="s">
        <v>193</v>
      </c>
      <c s="7" t="s">
        <v>58</v>
      </c>
      <c s="7" t="s">
        <v>1131</v>
      </c>
      <c s="7" t="s">
        <v>130</v>
      </c>
      <c s="10">
        <v>0.394</v>
      </c>
      <c s="14"/>
      <c s="13">
        <f>ROUND((H99*G99),2)</f>
      </c>
      <c r="O99">
        <f>rekapitulace!H8</f>
      </c>
      <c>
        <f>O99/100*I99</f>
      </c>
    </row>
    <row r="100" spans="5:5" ht="63.75">
      <c r="E100" s="15" t="s">
        <v>1720</v>
      </c>
    </row>
    <row r="101" spans="5:5" ht="409.5">
      <c r="E101" s="15" t="s">
        <v>191</v>
      </c>
    </row>
    <row r="102" spans="1:16" ht="12.75">
      <c r="A102" s="7">
        <v>29</v>
      </c>
      <c s="7" t="s">
        <v>46</v>
      </c>
      <c s="7" t="s">
        <v>478</v>
      </c>
      <c s="7" t="s">
        <v>58</v>
      </c>
      <c s="7" t="s">
        <v>867</v>
      </c>
      <c s="7" t="s">
        <v>130</v>
      </c>
      <c s="10">
        <v>40.875</v>
      </c>
      <c s="14"/>
      <c s="13">
        <f>ROUND((H102*G102),2)</f>
      </c>
      <c r="O102">
        <f>rekapitulace!H8</f>
      </c>
      <c>
        <f>O102/100*I102</f>
      </c>
    </row>
    <row r="103" spans="5:5" ht="38.25">
      <c r="E103" s="15" t="s">
        <v>1721</v>
      </c>
    </row>
    <row r="104" spans="5:5" ht="409.5">
      <c r="E104" s="15" t="s">
        <v>191</v>
      </c>
    </row>
    <row r="105" spans="1:16" ht="12.75">
      <c r="A105" s="7">
        <v>30</v>
      </c>
      <c s="7" t="s">
        <v>46</v>
      </c>
      <c s="7" t="s">
        <v>869</v>
      </c>
      <c s="7" t="s">
        <v>58</v>
      </c>
      <c s="7" t="s">
        <v>1722</v>
      </c>
      <c s="7" t="s">
        <v>130</v>
      </c>
      <c s="10">
        <v>2.48</v>
      </c>
      <c s="14"/>
      <c s="13">
        <f>ROUND((H105*G105),2)</f>
      </c>
      <c r="O105">
        <f>rekapitulace!H8</f>
      </c>
      <c>
        <f>O105/100*I105</f>
      </c>
    </row>
    <row r="106" spans="5:5" ht="38.25">
      <c r="E106" s="15" t="s">
        <v>1723</v>
      </c>
    </row>
    <row r="107" spans="5:5" ht="409.5">
      <c r="E107" s="15" t="s">
        <v>191</v>
      </c>
    </row>
    <row r="108" spans="1:16" ht="12.75">
      <c r="A108" s="7">
        <v>31</v>
      </c>
      <c s="7" t="s">
        <v>46</v>
      </c>
      <c s="7" t="s">
        <v>488</v>
      </c>
      <c s="7" t="s">
        <v>58</v>
      </c>
      <c s="7" t="s">
        <v>1724</v>
      </c>
      <c s="7" t="s">
        <v>130</v>
      </c>
      <c s="10">
        <v>8.384</v>
      </c>
      <c s="14"/>
      <c s="13">
        <f>ROUND((H108*G108),2)</f>
      </c>
      <c r="O108">
        <f>rekapitulace!H8</f>
      </c>
      <c>
        <f>O108/100*I108</f>
      </c>
    </row>
    <row r="109" spans="5:5" ht="38.25">
      <c r="E109" s="15" t="s">
        <v>1725</v>
      </c>
    </row>
    <row r="110" spans="5:5" ht="306">
      <c r="E110" s="15" t="s">
        <v>463</v>
      </c>
    </row>
    <row r="111" spans="1:16" ht="12.75">
      <c r="A111" s="7">
        <v>32</v>
      </c>
      <c s="7" t="s">
        <v>46</v>
      </c>
      <c s="7" t="s">
        <v>491</v>
      </c>
      <c s="7" t="s">
        <v>58</v>
      </c>
      <c s="7" t="s">
        <v>1726</v>
      </c>
      <c s="7" t="s">
        <v>117</v>
      </c>
      <c s="10">
        <v>2158.37</v>
      </c>
      <c s="14"/>
      <c s="13">
        <f>ROUND((H111*G111),2)</f>
      </c>
      <c r="O111">
        <f>rekapitulace!H8</f>
      </c>
      <c>
        <f>O111/100*I111</f>
      </c>
    </row>
    <row r="112" spans="5:5" ht="409.5">
      <c r="E112" s="15" t="s">
        <v>1727</v>
      </c>
    </row>
    <row r="113" spans="5:5" ht="409.5">
      <c r="E113" s="15" t="s">
        <v>1140</v>
      </c>
    </row>
    <row r="114" spans="1:16" ht="12.75">
      <c r="A114" s="7">
        <v>33</v>
      </c>
      <c s="7" t="s">
        <v>46</v>
      </c>
      <c s="7" t="s">
        <v>495</v>
      </c>
      <c s="7" t="s">
        <v>58</v>
      </c>
      <c s="7" t="s">
        <v>496</v>
      </c>
      <c s="7" t="s">
        <v>130</v>
      </c>
      <c s="10">
        <v>32.7</v>
      </c>
      <c s="14"/>
      <c s="13">
        <f>ROUND((H114*G114),2)</f>
      </c>
      <c r="O114">
        <f>rekapitulace!H8</f>
      </c>
      <c>
        <f>O114/100*I114</f>
      </c>
    </row>
    <row r="115" spans="5:5" ht="38.25">
      <c r="E115" s="15" t="s">
        <v>1728</v>
      </c>
    </row>
    <row r="116" spans="5:5" ht="409.5">
      <c r="E116" s="15" t="s">
        <v>1142</v>
      </c>
    </row>
    <row r="117" spans="1:16" ht="12.75">
      <c r="A117" s="7">
        <v>34</v>
      </c>
      <c s="7" t="s">
        <v>46</v>
      </c>
      <c s="7" t="s">
        <v>499</v>
      </c>
      <c s="7" t="s">
        <v>25</v>
      </c>
      <c s="7" t="s">
        <v>1729</v>
      </c>
      <c s="7" t="s">
        <v>130</v>
      </c>
      <c s="10">
        <v>96.839</v>
      </c>
      <c s="14"/>
      <c s="13">
        <f>ROUND((H117*G117),2)</f>
      </c>
      <c r="O117">
        <f>rekapitulace!H8</f>
      </c>
      <c>
        <f>O117/100*I117</f>
      </c>
    </row>
    <row r="118" spans="5:5" ht="76.5">
      <c r="E118" s="15" t="s">
        <v>1730</v>
      </c>
    </row>
    <row r="119" spans="5:5" ht="409.5">
      <c r="E119" s="15" t="s">
        <v>502</v>
      </c>
    </row>
    <row r="120" spans="1:16" ht="12.75">
      <c r="A120" s="7">
        <v>35</v>
      </c>
      <c s="7" t="s">
        <v>46</v>
      </c>
      <c s="7" t="s">
        <v>499</v>
      </c>
      <c s="7" t="s">
        <v>36</v>
      </c>
      <c s="7" t="s">
        <v>1731</v>
      </c>
      <c s="7" t="s">
        <v>130</v>
      </c>
      <c s="10">
        <v>35.806</v>
      </c>
      <c s="14"/>
      <c s="13">
        <f>ROUND((H120*G120),2)</f>
      </c>
      <c r="O120">
        <f>rekapitulace!H8</f>
      </c>
      <c>
        <f>O120/100*I120</f>
      </c>
    </row>
    <row r="121" spans="5:5" ht="165.75">
      <c r="E121" s="15" t="s">
        <v>1732</v>
      </c>
    </row>
    <row r="122" spans="5:5" ht="409.5">
      <c r="E122" s="15" t="s">
        <v>502</v>
      </c>
    </row>
    <row r="123" spans="1:16" ht="12.75">
      <c r="A123" s="7">
        <v>36</v>
      </c>
      <c s="7" t="s">
        <v>46</v>
      </c>
      <c s="7" t="s">
        <v>507</v>
      </c>
      <c s="7" t="s">
        <v>25</v>
      </c>
      <c s="7" t="s">
        <v>1149</v>
      </c>
      <c s="7" t="s">
        <v>130</v>
      </c>
      <c s="10">
        <v>1.462</v>
      </c>
      <c s="14"/>
      <c s="13">
        <f>ROUND((H123*G123),2)</f>
      </c>
      <c r="O123">
        <f>rekapitulace!H8</f>
      </c>
      <c>
        <f>O123/100*I123</f>
      </c>
    </row>
    <row r="124" spans="5:5" ht="114.75">
      <c r="E124" s="15" t="s">
        <v>1733</v>
      </c>
    </row>
    <row r="125" spans="5:5" ht="409.5">
      <c r="E125" s="15" t="s">
        <v>1151</v>
      </c>
    </row>
    <row r="126" spans="1:16" ht="12.75">
      <c r="A126" s="7">
        <v>37</v>
      </c>
      <c s="7" t="s">
        <v>46</v>
      </c>
      <c s="7" t="s">
        <v>507</v>
      </c>
      <c s="7" t="s">
        <v>36</v>
      </c>
      <c s="7" t="s">
        <v>1734</v>
      </c>
      <c s="7" t="s">
        <v>130</v>
      </c>
      <c s="10">
        <v>5.76</v>
      </c>
      <c s="14"/>
      <c s="13">
        <f>ROUND((H126*G126),2)</f>
      </c>
      <c r="O126">
        <f>rekapitulace!H8</f>
      </c>
      <c>
        <f>O126/100*I126</f>
      </c>
    </row>
    <row r="127" spans="5:5" ht="165.75">
      <c r="E127" s="15" t="s">
        <v>1735</v>
      </c>
    </row>
    <row r="128" spans="5:5" ht="409.5">
      <c r="E128" s="15" t="s">
        <v>1151</v>
      </c>
    </row>
    <row r="129" spans="1:16" ht="12.75">
      <c r="A129" s="7">
        <v>38</v>
      </c>
      <c s="7" t="s">
        <v>46</v>
      </c>
      <c s="7" t="s">
        <v>1154</v>
      </c>
      <c s="7" t="s">
        <v>58</v>
      </c>
      <c s="7" t="s">
        <v>1155</v>
      </c>
      <c s="7" t="s">
        <v>130</v>
      </c>
      <c s="10">
        <v>5.009</v>
      </c>
      <c s="14"/>
      <c s="13">
        <f>ROUND((H129*G129),2)</f>
      </c>
      <c r="O129">
        <f>rekapitulace!H8</f>
      </c>
      <c>
        <f>O129/100*I129</f>
      </c>
    </row>
    <row r="130" spans="5:5" ht="89.25">
      <c r="E130" s="15" t="s">
        <v>1736</v>
      </c>
    </row>
    <row r="131" spans="5:5" ht="409.5">
      <c r="E131" s="15" t="s">
        <v>1157</v>
      </c>
    </row>
    <row r="132" spans="1:16" ht="12.75" customHeight="1">
      <c r="A132" s="16"/>
      <c s="16"/>
      <c s="16" t="s">
        <v>38</v>
      </c>
      <c s="16"/>
      <c s="16" t="s">
        <v>192</v>
      </c>
      <c s="16"/>
      <c s="16"/>
      <c s="16"/>
      <c s="16">
        <f>SUM(I99:I131)</f>
      </c>
      <c r="P132">
        <f>ROUND(SUM(P99:P131),2)</f>
      </c>
    </row>
    <row r="134" spans="1:9" ht="12.75" customHeight="1">
      <c r="A134" s="9"/>
      <c s="9"/>
      <c s="9" t="s">
        <v>39</v>
      </c>
      <c s="9"/>
      <c s="9" t="s">
        <v>510</v>
      </c>
      <c s="9"/>
      <c s="11"/>
      <c s="9"/>
      <c s="11"/>
    </row>
    <row r="135" spans="1:16" ht="12.75">
      <c r="A135" s="7">
        <v>39</v>
      </c>
      <c s="7" t="s">
        <v>46</v>
      </c>
      <c s="7" t="s">
        <v>515</v>
      </c>
      <c s="7" t="s">
        <v>58</v>
      </c>
      <c s="7" t="s">
        <v>894</v>
      </c>
      <c s="7" t="s">
        <v>130</v>
      </c>
      <c s="10">
        <v>743.145</v>
      </c>
      <c s="14"/>
      <c s="13">
        <f>ROUND((H135*G135),2)</f>
      </c>
      <c r="O135">
        <f>rekapitulace!H8</f>
      </c>
      <c>
        <f>O135/100*I135</f>
      </c>
    </row>
    <row r="136" spans="5:5" ht="140.25">
      <c r="E136" s="15" t="s">
        <v>1737</v>
      </c>
    </row>
    <row r="137" spans="5:5" ht="409.5">
      <c r="E137" s="15" t="s">
        <v>514</v>
      </c>
    </row>
    <row r="138" spans="1:16" ht="12.75">
      <c r="A138" s="7">
        <v>40</v>
      </c>
      <c s="7" t="s">
        <v>46</v>
      </c>
      <c s="7" t="s">
        <v>518</v>
      </c>
      <c s="7" t="s">
        <v>58</v>
      </c>
      <c s="7" t="s">
        <v>896</v>
      </c>
      <c s="7" t="s">
        <v>130</v>
      </c>
      <c s="10">
        <v>1044</v>
      </c>
      <c s="14"/>
      <c s="13">
        <f>ROUND((H138*G138),2)</f>
      </c>
      <c r="O138">
        <f>rekapitulace!H8</f>
      </c>
      <c>
        <f>O138/100*I138</f>
      </c>
    </row>
    <row r="139" spans="5:5" ht="38.25">
      <c r="E139" s="15" t="s">
        <v>1738</v>
      </c>
    </row>
    <row r="140" spans="5:5" ht="331.5">
      <c r="E140" s="15" t="s">
        <v>521</v>
      </c>
    </row>
    <row r="141" spans="1:16" ht="12.75">
      <c r="A141" s="7">
        <v>41</v>
      </c>
      <c s="7" t="s">
        <v>46</v>
      </c>
      <c s="7" t="s">
        <v>533</v>
      </c>
      <c s="7" t="s">
        <v>58</v>
      </c>
      <c s="7" t="s">
        <v>900</v>
      </c>
      <c s="7" t="s">
        <v>117</v>
      </c>
      <c s="10">
        <v>436</v>
      </c>
      <c s="14"/>
      <c s="13">
        <f>ROUND((H141*G141),2)</f>
      </c>
      <c r="O141">
        <f>rekapitulace!H8</f>
      </c>
      <c>
        <f>O141/100*I141</f>
      </c>
    </row>
    <row r="142" spans="5:5" ht="25.5">
      <c r="E142" s="15" t="s">
        <v>1739</v>
      </c>
    </row>
    <row r="143" spans="5:5" ht="267.75">
      <c r="E143" s="15" t="s">
        <v>536</v>
      </c>
    </row>
    <row r="144" spans="1:16" ht="12.75">
      <c r="A144" s="7">
        <v>42</v>
      </c>
      <c s="7" t="s">
        <v>46</v>
      </c>
      <c s="7" t="s">
        <v>537</v>
      </c>
      <c s="7" t="s">
        <v>58</v>
      </c>
      <c s="7" t="s">
        <v>1740</v>
      </c>
      <c s="7" t="s">
        <v>117</v>
      </c>
      <c s="10">
        <v>4147</v>
      </c>
      <c s="14"/>
      <c s="13">
        <f>ROUND((H144*G144),2)</f>
      </c>
      <c r="O144">
        <f>rekapitulace!H8</f>
      </c>
      <c>
        <f>O144/100*I144</f>
      </c>
    </row>
    <row r="145" spans="5:5" ht="38.25">
      <c r="E145" s="15" t="s">
        <v>1741</v>
      </c>
    </row>
    <row r="146" spans="5:5" ht="357">
      <c r="E146" s="15" t="s">
        <v>540</v>
      </c>
    </row>
    <row r="147" spans="1:16" ht="12.75">
      <c r="A147" s="7">
        <v>43</v>
      </c>
      <c s="7" t="s">
        <v>46</v>
      </c>
      <c s="7" t="s">
        <v>541</v>
      </c>
      <c s="7" t="s">
        <v>58</v>
      </c>
      <c s="7" t="s">
        <v>542</v>
      </c>
      <c s="7" t="s">
        <v>117</v>
      </c>
      <c s="10">
        <v>7784.74</v>
      </c>
      <c s="14"/>
      <c s="13">
        <f>ROUND((H147*G147),2)</f>
      </c>
      <c r="O147">
        <f>rekapitulace!H8</f>
      </c>
      <c>
        <f>O147/100*I147</f>
      </c>
    </row>
    <row r="148" spans="5:5" ht="63.75">
      <c r="E148" s="15" t="s">
        <v>1742</v>
      </c>
    </row>
    <row r="149" spans="5:5" ht="357">
      <c r="E149" s="15" t="s">
        <v>540</v>
      </c>
    </row>
    <row r="150" spans="1:16" ht="12.75">
      <c r="A150" s="7">
        <v>44</v>
      </c>
      <c s="7" t="s">
        <v>46</v>
      </c>
      <c s="7" t="s">
        <v>544</v>
      </c>
      <c s="7" t="s">
        <v>58</v>
      </c>
      <c s="7" t="s">
        <v>545</v>
      </c>
      <c s="7" t="s">
        <v>130</v>
      </c>
      <c s="10">
        <v>269.821</v>
      </c>
      <c s="14"/>
      <c s="13">
        <f>ROUND((H150*G150),2)</f>
      </c>
      <c r="O150">
        <f>rekapitulace!H8</f>
      </c>
      <c>
        <f>O150/100*I150</f>
      </c>
    </row>
    <row r="151" spans="5:5" ht="38.25">
      <c r="E151" s="15" t="s">
        <v>1743</v>
      </c>
    </row>
    <row r="152" spans="5:5" ht="409.5">
      <c r="E152" s="15" t="s">
        <v>547</v>
      </c>
    </row>
    <row r="153" spans="1:16" ht="12.75">
      <c r="A153" s="7">
        <v>45</v>
      </c>
      <c s="7" t="s">
        <v>46</v>
      </c>
      <c s="7" t="s">
        <v>548</v>
      </c>
      <c s="7" t="s">
        <v>58</v>
      </c>
      <c s="7" t="s">
        <v>549</v>
      </c>
      <c s="7" t="s">
        <v>130</v>
      </c>
      <c s="10">
        <v>235.81</v>
      </c>
      <c s="14"/>
      <c s="13">
        <f>ROUND((H153*G153),2)</f>
      </c>
      <c r="O153">
        <f>rekapitulace!H8</f>
      </c>
      <c>
        <f>O153/100*I153</f>
      </c>
    </row>
    <row r="154" spans="5:5" ht="38.25">
      <c r="E154" s="15" t="s">
        <v>1744</v>
      </c>
    </row>
    <row r="155" spans="5:5" ht="409.5">
      <c r="E155" s="15" t="s">
        <v>547</v>
      </c>
    </row>
    <row r="156" spans="1:16" ht="12.75">
      <c r="A156" s="7">
        <v>46</v>
      </c>
      <c s="7" t="s">
        <v>46</v>
      </c>
      <c s="7" t="s">
        <v>551</v>
      </c>
      <c s="7" t="s">
        <v>58</v>
      </c>
      <c s="7" t="s">
        <v>552</v>
      </c>
      <c s="7" t="s">
        <v>130</v>
      </c>
      <c s="10">
        <v>151.916</v>
      </c>
      <c s="14"/>
      <c s="13">
        <f>ROUND((H156*G156),2)</f>
      </c>
      <c r="O156">
        <f>rekapitulace!H8</f>
      </c>
      <c>
        <f>O156/100*I156</f>
      </c>
    </row>
    <row r="157" spans="5:5" ht="38.25">
      <c r="E157" s="15" t="s">
        <v>1745</v>
      </c>
    </row>
    <row r="158" spans="5:5" ht="409.5">
      <c r="E158" s="15" t="s">
        <v>547</v>
      </c>
    </row>
    <row r="159" spans="1:16" ht="12.75">
      <c r="A159" s="7">
        <v>47</v>
      </c>
      <c s="7" t="s">
        <v>46</v>
      </c>
      <c s="7" t="s">
        <v>556</v>
      </c>
      <c s="7" t="s">
        <v>58</v>
      </c>
      <c s="7" t="s">
        <v>557</v>
      </c>
      <c s="7" t="s">
        <v>117</v>
      </c>
      <c s="10">
        <v>3779</v>
      </c>
      <c s="14"/>
      <c s="13">
        <f>ROUND((H159*G159),2)</f>
      </c>
      <c r="O159">
        <f>rekapitulace!H8</f>
      </c>
      <c>
        <f>O159/100*I159</f>
      </c>
    </row>
    <row r="160" spans="5:5" ht="38.25">
      <c r="E160" s="15" t="s">
        <v>1746</v>
      </c>
    </row>
    <row r="161" spans="5:5" ht="165.75">
      <c r="E161" s="15" t="s">
        <v>559</v>
      </c>
    </row>
    <row r="162" spans="1:16" ht="12.75">
      <c r="A162" s="7">
        <v>48</v>
      </c>
      <c s="7" t="s">
        <v>46</v>
      </c>
      <c s="7" t="s">
        <v>560</v>
      </c>
      <c s="7" t="s">
        <v>58</v>
      </c>
      <c s="7" t="s">
        <v>1747</v>
      </c>
      <c s="7" t="s">
        <v>117</v>
      </c>
      <c s="10">
        <v>4147</v>
      </c>
      <c s="14"/>
      <c s="13">
        <f>ROUND((H162*G162),2)</f>
      </c>
      <c r="O162">
        <f>rekapitulace!H8</f>
      </c>
      <c>
        <f>O162/100*I162</f>
      </c>
    </row>
    <row r="163" spans="5:5" ht="38.25">
      <c r="E163" s="15" t="s">
        <v>1741</v>
      </c>
    </row>
    <row r="164" spans="5:5" ht="165.75">
      <c r="E164" s="15" t="s">
        <v>559</v>
      </c>
    </row>
    <row r="165" spans="1:16" ht="12.75">
      <c r="A165" s="7">
        <v>49</v>
      </c>
      <c s="7" t="s">
        <v>46</v>
      </c>
      <c s="7" t="s">
        <v>566</v>
      </c>
      <c s="7" t="s">
        <v>58</v>
      </c>
      <c s="7" t="s">
        <v>1748</v>
      </c>
      <c s="7" t="s">
        <v>117</v>
      </c>
      <c s="10">
        <v>119</v>
      </c>
      <c s="14"/>
      <c s="13">
        <f>ROUND((H165*G165),2)</f>
      </c>
      <c r="O165">
        <f>rekapitulace!H8</f>
      </c>
      <c>
        <f>O165/100*I165</f>
      </c>
    </row>
    <row r="166" spans="5:5" ht="25.5">
      <c r="E166" s="15" t="s">
        <v>1025</v>
      </c>
    </row>
    <row r="167" spans="5:5" ht="409.5">
      <c r="E167" s="15" t="s">
        <v>1178</v>
      </c>
    </row>
    <row r="168" spans="1:16" ht="12.75" customHeight="1">
      <c r="A168" s="16"/>
      <c s="16"/>
      <c s="16" t="s">
        <v>39</v>
      </c>
      <c s="16"/>
      <c s="16" t="s">
        <v>510</v>
      </c>
      <c s="16"/>
      <c s="16"/>
      <c s="16"/>
      <c s="16">
        <f>SUM(I135:I167)</f>
      </c>
      <c r="P168">
        <f>ROUND(SUM(P135:P167),2)</f>
      </c>
    </row>
    <row r="170" spans="1:9" ht="12.75" customHeight="1">
      <c r="A170" s="9"/>
      <c s="9"/>
      <c s="9" t="s">
        <v>42</v>
      </c>
      <c s="9"/>
      <c s="9" t="s">
        <v>200</v>
      </c>
      <c s="9"/>
      <c s="11"/>
      <c s="9"/>
      <c s="11"/>
    </row>
    <row r="171" spans="1:16" ht="12.75">
      <c r="A171" s="7">
        <v>50</v>
      </c>
      <c s="7" t="s">
        <v>46</v>
      </c>
      <c s="7" t="s">
        <v>629</v>
      </c>
      <c s="7" t="s">
        <v>58</v>
      </c>
      <c s="7" t="s">
        <v>1749</v>
      </c>
      <c s="7" t="s">
        <v>130</v>
      </c>
      <c s="10">
        <v>5.67</v>
      </c>
      <c s="14"/>
      <c s="13">
        <f>ROUND((H171*G171),2)</f>
      </c>
      <c r="O171">
        <f>rekapitulace!H8</f>
      </c>
      <c>
        <f>O171/100*I171</f>
      </c>
    </row>
    <row r="172" spans="5:5" ht="38.25">
      <c r="E172" s="15" t="s">
        <v>1750</v>
      </c>
    </row>
    <row r="173" spans="5:5" ht="409.5">
      <c r="E173" s="15" t="s">
        <v>191</v>
      </c>
    </row>
    <row r="174" spans="1:16" ht="12.75" customHeight="1">
      <c r="A174" s="16"/>
      <c s="16"/>
      <c s="16" t="s">
        <v>42</v>
      </c>
      <c s="16"/>
      <c s="16" t="s">
        <v>200</v>
      </c>
      <c s="16"/>
      <c s="16"/>
      <c s="16"/>
      <c s="16">
        <f>SUM(I171:I173)</f>
      </c>
      <c r="P174">
        <f>ROUND(SUM(P171:P173),2)</f>
      </c>
    </row>
    <row r="176" spans="1:9" ht="12.75" customHeight="1">
      <c r="A176" s="9"/>
      <c s="9"/>
      <c s="9" t="s">
        <v>43</v>
      </c>
      <c s="9"/>
      <c s="9" t="s">
        <v>204</v>
      </c>
      <c s="9"/>
      <c s="11"/>
      <c s="9"/>
      <c s="11"/>
    </row>
    <row r="177" spans="1:16" ht="12.75">
      <c r="A177" s="7">
        <v>51</v>
      </c>
      <c s="7" t="s">
        <v>46</v>
      </c>
      <c s="7" t="s">
        <v>638</v>
      </c>
      <c s="7" t="s">
        <v>58</v>
      </c>
      <c s="7" t="s">
        <v>1751</v>
      </c>
      <c s="7" t="s">
        <v>207</v>
      </c>
      <c s="10">
        <v>488</v>
      </c>
      <c s="14"/>
      <c s="13">
        <f>ROUND((H177*G177),2)</f>
      </c>
      <c r="O177">
        <f>rekapitulace!H8</f>
      </c>
      <c>
        <f>O177/100*I177</f>
      </c>
    </row>
    <row r="178" spans="5:5" ht="229.5">
      <c r="E178" s="15" t="s">
        <v>1752</v>
      </c>
    </row>
    <row r="179" spans="5:5" ht="409.5">
      <c r="E179" s="15" t="s">
        <v>1753</v>
      </c>
    </row>
    <row r="180" spans="1:16" ht="12.75">
      <c r="A180" s="7">
        <v>52</v>
      </c>
      <c s="7" t="s">
        <v>46</v>
      </c>
      <c s="7" t="s">
        <v>1754</v>
      </c>
      <c s="7" t="s">
        <v>58</v>
      </c>
      <c s="7" t="s">
        <v>1755</v>
      </c>
      <c s="7" t="s">
        <v>207</v>
      </c>
      <c s="10">
        <v>32</v>
      </c>
      <c s="14"/>
      <c s="13">
        <f>ROUND((H180*G180),2)</f>
      </c>
      <c r="O180">
        <f>rekapitulace!H8</f>
      </c>
      <c>
        <f>O180/100*I180</f>
      </c>
    </row>
    <row r="181" spans="5:5" ht="140.25">
      <c r="E181" s="15" t="s">
        <v>1756</v>
      </c>
    </row>
    <row r="182" spans="5:5" ht="409.5">
      <c r="E182" s="15" t="s">
        <v>1753</v>
      </c>
    </row>
    <row r="183" spans="1:16" ht="12.75">
      <c r="A183" s="7">
        <v>53</v>
      </c>
      <c s="7" t="s">
        <v>46</v>
      </c>
      <c s="7" t="s">
        <v>646</v>
      </c>
      <c s="7" t="s">
        <v>58</v>
      </c>
      <c s="7" t="s">
        <v>1365</v>
      </c>
      <c s="7" t="s">
        <v>73</v>
      </c>
      <c s="10">
        <v>25</v>
      </c>
      <c s="14"/>
      <c s="13">
        <f>ROUND((H183*G183),2)</f>
      </c>
      <c r="O183">
        <f>rekapitulace!H8</f>
      </c>
      <c>
        <f>O183/100*I183</f>
      </c>
    </row>
    <row r="184" spans="5:5" ht="25.5">
      <c r="E184" s="15" t="s">
        <v>1757</v>
      </c>
    </row>
    <row r="185" spans="5:5" ht="255">
      <c r="E185" s="15" t="s">
        <v>649</v>
      </c>
    </row>
    <row r="186" spans="1:16" ht="12.75">
      <c r="A186" s="7">
        <v>54</v>
      </c>
      <c s="7" t="s">
        <v>46</v>
      </c>
      <c s="7" t="s">
        <v>650</v>
      </c>
      <c s="7" t="s">
        <v>58</v>
      </c>
      <c s="7" t="s">
        <v>651</v>
      </c>
      <c s="7" t="s">
        <v>73</v>
      </c>
      <c s="10">
        <v>51</v>
      </c>
      <c s="14"/>
      <c s="13">
        <f>ROUND((H186*G186),2)</f>
      </c>
      <c r="O186">
        <f>rekapitulace!H8</f>
      </c>
      <c>
        <f>O186/100*I186</f>
      </c>
    </row>
    <row r="187" spans="5:5" ht="114.75">
      <c r="E187" s="15" t="s">
        <v>1758</v>
      </c>
    </row>
    <row r="188" spans="5:5" ht="255">
      <c r="E188" s="15" t="s">
        <v>649</v>
      </c>
    </row>
    <row r="189" spans="1:16" ht="12.75">
      <c r="A189" s="7">
        <v>55</v>
      </c>
      <c s="7" t="s">
        <v>46</v>
      </c>
      <c s="7" t="s">
        <v>653</v>
      </c>
      <c s="7" t="s">
        <v>58</v>
      </c>
      <c s="7" t="s">
        <v>654</v>
      </c>
      <c s="7" t="s">
        <v>73</v>
      </c>
      <c s="10">
        <v>49</v>
      </c>
      <c s="14"/>
      <c s="13">
        <f>ROUND((H189*G189),2)</f>
      </c>
      <c r="O189">
        <f>rekapitulace!H8</f>
      </c>
      <c>
        <f>O189/100*I189</f>
      </c>
    </row>
    <row r="190" spans="5:5" ht="25.5">
      <c r="E190" s="15" t="s">
        <v>1759</v>
      </c>
    </row>
    <row r="191" spans="5:5" ht="38.25">
      <c r="E191" s="15">
        <v>-2146826259</v>
      </c>
    </row>
    <row r="192" spans="1:16" ht="12.75">
      <c r="A192" s="7">
        <v>56</v>
      </c>
      <c s="7" t="s">
        <v>46</v>
      </c>
      <c s="7" t="s">
        <v>675</v>
      </c>
      <c s="7" t="s">
        <v>58</v>
      </c>
      <c s="7" t="s">
        <v>676</v>
      </c>
      <c s="7" t="s">
        <v>207</v>
      </c>
      <c s="10">
        <v>58</v>
      </c>
      <c s="14"/>
      <c s="13">
        <f>ROUND((H192*G192),2)</f>
      </c>
      <c r="O192">
        <f>rekapitulace!H8</f>
      </c>
      <c>
        <f>O192/100*I192</f>
      </c>
    </row>
    <row r="193" spans="5:5" ht="51">
      <c r="E193" s="15" t="s">
        <v>1760</v>
      </c>
    </row>
    <row r="194" spans="5:5" ht="255">
      <c r="E194" s="15" t="s">
        <v>1197</v>
      </c>
    </row>
    <row r="195" spans="1:16" ht="12.75">
      <c r="A195" s="7">
        <v>57</v>
      </c>
      <c s="7" t="s">
        <v>46</v>
      </c>
      <c s="7" t="s">
        <v>683</v>
      </c>
      <c s="7" t="s">
        <v>58</v>
      </c>
      <c s="7" t="s">
        <v>1005</v>
      </c>
      <c s="7" t="s">
        <v>207</v>
      </c>
      <c s="10">
        <v>70</v>
      </c>
      <c s="14"/>
      <c s="13">
        <f>ROUND((H195*G195),2)</f>
      </c>
      <c r="O195">
        <f>rekapitulace!H8</f>
      </c>
      <c>
        <f>O195/100*I195</f>
      </c>
    </row>
    <row r="196" spans="5:5" ht="51">
      <c r="E196" s="15" t="s">
        <v>1761</v>
      </c>
    </row>
    <row r="197" spans="5:5" ht="255">
      <c r="E197" s="15" t="s">
        <v>1762</v>
      </c>
    </row>
    <row r="198" spans="1:16" ht="12.75">
      <c r="A198" s="7">
        <v>58</v>
      </c>
      <c s="7" t="s">
        <v>46</v>
      </c>
      <c s="7" t="s">
        <v>1199</v>
      </c>
      <c s="7" t="s">
        <v>58</v>
      </c>
      <c s="7" t="s">
        <v>1763</v>
      </c>
      <c s="7" t="s">
        <v>207</v>
      </c>
      <c s="10">
        <v>18.46</v>
      </c>
      <c s="14"/>
      <c s="13">
        <f>ROUND((H198*G198),2)</f>
      </c>
      <c r="O198">
        <f>rekapitulace!H8</f>
      </c>
      <c>
        <f>O198/100*I198</f>
      </c>
    </row>
    <row r="199" spans="5:5" ht="25.5">
      <c r="E199" s="15" t="s">
        <v>1764</v>
      </c>
    </row>
    <row r="200" spans="5:5" ht="344.25">
      <c r="E200" s="15" t="s">
        <v>690</v>
      </c>
    </row>
    <row r="201" spans="1:16" ht="12.75">
      <c r="A201" s="7">
        <v>59</v>
      </c>
      <c s="7" t="s">
        <v>46</v>
      </c>
      <c s="7" t="s">
        <v>1011</v>
      </c>
      <c s="7" t="s">
        <v>58</v>
      </c>
      <c s="7" t="s">
        <v>1765</v>
      </c>
      <c s="7" t="s">
        <v>207</v>
      </c>
      <c s="10">
        <v>16.1</v>
      </c>
      <c s="14"/>
      <c s="13">
        <f>ROUND((H201*G201),2)</f>
      </c>
      <c r="O201">
        <f>rekapitulace!H8</f>
      </c>
      <c>
        <f>O201/100*I201</f>
      </c>
    </row>
    <row r="202" spans="5:5" ht="25.5">
      <c r="E202" s="15" t="s">
        <v>1766</v>
      </c>
    </row>
    <row r="203" spans="5:5" ht="344.25">
      <c r="E203" s="15" t="s">
        <v>690</v>
      </c>
    </row>
    <row r="204" spans="1:16" ht="12.75">
      <c r="A204" s="7">
        <v>60</v>
      </c>
      <c s="7" t="s">
        <v>46</v>
      </c>
      <c s="7" t="s">
        <v>694</v>
      </c>
      <c s="7" t="s">
        <v>58</v>
      </c>
      <c s="7" t="s">
        <v>1017</v>
      </c>
      <c s="7" t="s">
        <v>207</v>
      </c>
      <c s="10">
        <v>128</v>
      </c>
      <c s="14"/>
      <c s="13">
        <f>ROUND((H204*G204),2)</f>
      </c>
      <c r="O204">
        <f>rekapitulace!H8</f>
      </c>
      <c>
        <f>O204/100*I204</f>
      </c>
    </row>
    <row r="205" spans="5:5" ht="140.25">
      <c r="E205" s="15" t="s">
        <v>1685</v>
      </c>
    </row>
    <row r="206" spans="5:5" ht="242.25">
      <c r="E206" s="15" t="s">
        <v>697</v>
      </c>
    </row>
    <row r="207" spans="1:16" ht="12.75">
      <c r="A207" s="7">
        <v>61</v>
      </c>
      <c s="7" t="s">
        <v>46</v>
      </c>
      <c s="7" t="s">
        <v>698</v>
      </c>
      <c s="7" t="s">
        <v>58</v>
      </c>
      <c s="7" t="s">
        <v>699</v>
      </c>
      <c s="7" t="s">
        <v>207</v>
      </c>
      <c s="10">
        <v>128</v>
      </c>
      <c s="14"/>
      <c s="13">
        <f>ROUND((H207*G207),2)</f>
      </c>
      <c r="O207">
        <f>rekapitulace!H8</f>
      </c>
      <c>
        <f>O207/100*I207</f>
      </c>
    </row>
    <row r="208" spans="5:5" ht="140.25">
      <c r="E208" s="15" t="s">
        <v>1685</v>
      </c>
    </row>
    <row r="209" spans="5:5" ht="204">
      <c r="E209" s="15" t="s">
        <v>700</v>
      </c>
    </row>
    <row r="210" spans="1:16" ht="12.75">
      <c r="A210" s="7">
        <v>62</v>
      </c>
      <c s="7" t="s">
        <v>46</v>
      </c>
      <c s="7" t="s">
        <v>1206</v>
      </c>
      <c s="7" t="s">
        <v>58</v>
      </c>
      <c s="7" t="s">
        <v>1207</v>
      </c>
      <c s="7" t="s">
        <v>130</v>
      </c>
      <c s="10">
        <v>0.042</v>
      </c>
      <c s="14"/>
      <c s="13">
        <f>ROUND((H210*G210),2)</f>
      </c>
      <c r="O210">
        <f>rekapitulace!H8</f>
      </c>
      <c>
        <f>O210/100*I210</f>
      </c>
    </row>
    <row r="211" spans="5:5" ht="38.25">
      <c r="E211" s="15" t="s">
        <v>1767</v>
      </c>
    </row>
    <row r="212" spans="5:5" ht="409.5">
      <c r="E212" s="15" t="s">
        <v>1209</v>
      </c>
    </row>
    <row r="213" spans="1:16" ht="12.75">
      <c r="A213" s="7">
        <v>63</v>
      </c>
      <c s="7" t="s">
        <v>46</v>
      </c>
      <c s="7" t="s">
        <v>701</v>
      </c>
      <c s="7" t="s">
        <v>58</v>
      </c>
      <c s="7" t="s">
        <v>1768</v>
      </c>
      <c s="7" t="s">
        <v>207</v>
      </c>
      <c s="10">
        <v>386</v>
      </c>
      <c s="14"/>
      <c s="13">
        <f>ROUND((H213*G213),2)</f>
      </c>
      <c r="O213">
        <f>rekapitulace!H8</f>
      </c>
      <c>
        <f>O213/100*I213</f>
      </c>
    </row>
    <row r="214" spans="5:5" ht="25.5">
      <c r="E214" s="15" t="s">
        <v>1769</v>
      </c>
    </row>
    <row r="215" spans="5:5" ht="409.5">
      <c r="E215" s="15" t="s">
        <v>704</v>
      </c>
    </row>
    <row r="216" spans="1:16" ht="12.75">
      <c r="A216" s="7">
        <v>64</v>
      </c>
      <c s="7" t="s">
        <v>46</v>
      </c>
      <c s="7" t="s">
        <v>1211</v>
      </c>
      <c s="7" t="s">
        <v>58</v>
      </c>
      <c s="7" t="s">
        <v>1212</v>
      </c>
      <c s="7" t="s">
        <v>1213</v>
      </c>
      <c s="10">
        <v>42.54</v>
      </c>
      <c s="14"/>
      <c s="13">
        <f>ROUND((H216*G216),2)</f>
      </c>
      <c r="O216">
        <f>rekapitulace!H8</f>
      </c>
      <c>
        <f>O216/100*I216</f>
      </c>
    </row>
    <row r="217" spans="5:5" ht="38.25">
      <c r="E217" s="15" t="s">
        <v>1770</v>
      </c>
    </row>
    <row r="218" spans="5:5" ht="409.5">
      <c r="E218" s="15" t="s">
        <v>1215</v>
      </c>
    </row>
    <row r="219" spans="1:16" ht="12.75" customHeight="1">
      <c r="A219" s="16"/>
      <c s="16"/>
      <c s="16" t="s">
        <v>43</v>
      </c>
      <c s="16"/>
      <c s="16" t="s">
        <v>204</v>
      </c>
      <c s="16"/>
      <c s="16"/>
      <c s="16"/>
      <c s="16">
        <f>SUM(I177:I218)</f>
      </c>
      <c r="P219">
        <f>ROUND(SUM(P177:P218),2)</f>
      </c>
    </row>
    <row r="221" spans="1:16" ht="12.75" customHeight="1">
      <c r="A221" s="16"/>
      <c s="16"/>
      <c s="16"/>
      <c s="16"/>
      <c s="16" t="s">
        <v>105</v>
      </c>
      <c s="16"/>
      <c s="16"/>
      <c s="16"/>
      <c s="16">
        <f>+I81+I96+I132+I168+I174+I219</f>
      </c>
      <c r="P221">
        <f>+P81+P96+P132+P168+P174+P219</f>
      </c>
    </row>
    <row r="223" spans="1:9" ht="12.75" customHeight="1">
      <c r="A223" s="9" t="s">
        <v>106</v>
      </c>
      <c s="9"/>
      <c s="9"/>
      <c s="9"/>
      <c s="9"/>
      <c s="9"/>
      <c s="9"/>
      <c s="9"/>
      <c s="9"/>
    </row>
    <row r="224" spans="1:9" ht="12.75" customHeight="1">
      <c r="A224" s="9"/>
      <c s="9"/>
      <c s="9"/>
      <c s="9"/>
      <c s="9" t="s">
        <v>107</v>
      </c>
      <c s="9"/>
      <c s="9"/>
      <c s="9"/>
      <c s="9"/>
    </row>
    <row r="225" spans="1:16" ht="12.75" customHeight="1">
      <c r="A225" s="16"/>
      <c s="16"/>
      <c s="16"/>
      <c s="16"/>
      <c s="16" t="s">
        <v>108</v>
      </c>
      <c s="16"/>
      <c s="16"/>
      <c s="16"/>
      <c s="16">
        <v>0</v>
      </c>
      <c r="P225">
        <v>0</v>
      </c>
    </row>
    <row r="226" spans="1:9" ht="12.75" customHeight="1">
      <c r="A226" s="16"/>
      <c s="16"/>
      <c s="16"/>
      <c s="16"/>
      <c s="16" t="s">
        <v>109</v>
      </c>
      <c s="16"/>
      <c s="16"/>
      <c s="16"/>
      <c s="16"/>
    </row>
    <row r="227" spans="1:16" ht="12.75" customHeight="1">
      <c r="A227" s="16"/>
      <c s="16"/>
      <c s="16"/>
      <c s="16"/>
      <c s="16" t="s">
        <v>110</v>
      </c>
      <c s="16"/>
      <c s="16"/>
      <c s="16"/>
      <c s="16">
        <v>0</v>
      </c>
      <c r="P227">
        <v>0</v>
      </c>
    </row>
    <row r="228" spans="1:16" ht="12.75" customHeight="1">
      <c r="A228" s="16"/>
      <c s="16"/>
      <c s="16"/>
      <c s="16"/>
      <c s="16" t="s">
        <v>111</v>
      </c>
      <c s="16"/>
      <c s="16"/>
      <c s="16"/>
      <c s="16">
        <f>I225+I227</f>
      </c>
      <c r="P228">
        <f>P225+P227</f>
      </c>
    </row>
    <row r="230" spans="1:16" ht="12.75" customHeight="1">
      <c r="A230" s="16"/>
      <c s="16"/>
      <c s="16"/>
      <c s="16"/>
      <c s="16" t="s">
        <v>111</v>
      </c>
      <c s="16"/>
      <c s="16"/>
      <c s="16"/>
      <c s="16">
        <f>I221+I228</f>
      </c>
      <c r="P230">
        <f>P221+P228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2.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1771</v>
      </c>
      <c s="5"/>
      <c s="5" t="s">
        <v>1772</v>
      </c>
    </row>
    <row r="6" spans="1:5" ht="12.75" customHeight="1">
      <c r="A6" t="s">
        <v>17</v>
      </c>
      <c r="C6" s="5" t="s">
        <v>1771</v>
      </c>
      <c s="5"/>
      <c s="5" t="s">
        <v>1772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37</v>
      </c>
      <c s="7" t="s">
        <v>721</v>
      </c>
      <c s="7" t="s">
        <v>167</v>
      </c>
      <c s="10">
        <v>38.376</v>
      </c>
      <c s="14"/>
      <c s="13">
        <f>ROUND((H12*G12),2)</f>
      </c>
      <c r="O12">
        <f>rekapitulace!H8</f>
      </c>
      <c>
        <f>O12/100*I12</f>
      </c>
    </row>
    <row r="13" spans="5:5" ht="51">
      <c r="E13" s="15" t="s">
        <v>1773</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315</v>
      </c>
      <c s="7" t="s">
        <v>58</v>
      </c>
      <c s="7" t="s">
        <v>1594</v>
      </c>
      <c s="7" t="s">
        <v>130</v>
      </c>
      <c s="10">
        <v>19.188</v>
      </c>
      <c s="14"/>
      <c s="13">
        <f>ROUND((H18*G18),2)</f>
      </c>
      <c r="O18">
        <f>rekapitulace!H8</f>
      </c>
      <c>
        <f>O18/100*I18</f>
      </c>
    </row>
    <row r="19" spans="5:5" ht="38.25">
      <c r="E19" s="15" t="s">
        <v>1774</v>
      </c>
    </row>
    <row r="20" spans="5:5" ht="409.5">
      <c r="E20" s="15" t="s">
        <v>1063</v>
      </c>
    </row>
    <row r="21" spans="1:16" ht="12.75">
      <c r="A21" s="7">
        <v>3</v>
      </c>
      <c s="7" t="s">
        <v>46</v>
      </c>
      <c s="7" t="s">
        <v>323</v>
      </c>
      <c s="7" t="s">
        <v>25</v>
      </c>
      <c s="7" t="s">
        <v>324</v>
      </c>
      <c s="7" t="s">
        <v>130</v>
      </c>
      <c s="10">
        <v>399</v>
      </c>
      <c s="14"/>
      <c s="13">
        <f>ROUND((H21*G21),2)</f>
      </c>
      <c r="O21">
        <f>rekapitulace!H8</f>
      </c>
      <c>
        <f>O21/100*I21</f>
      </c>
    </row>
    <row r="22" spans="5:5" ht="25.5">
      <c r="E22" s="15" t="s">
        <v>1775</v>
      </c>
    </row>
    <row r="23" spans="5:5" ht="409.5">
      <c r="E23" s="15" t="s">
        <v>1076</v>
      </c>
    </row>
    <row r="24" spans="1:16" ht="12.75">
      <c r="A24" s="7">
        <v>4</v>
      </c>
      <c s="7" t="s">
        <v>46</v>
      </c>
      <c s="7" t="s">
        <v>323</v>
      </c>
      <c s="7" t="s">
        <v>36</v>
      </c>
      <c s="7" t="s">
        <v>1776</v>
      </c>
      <c s="7" t="s">
        <v>130</v>
      </c>
      <c s="10">
        <v>221</v>
      </c>
      <c s="14"/>
      <c s="13">
        <f>ROUND((H24*G24),2)</f>
      </c>
      <c r="O24">
        <f>rekapitulace!H8</f>
      </c>
      <c>
        <f>O24/100*I24</f>
      </c>
    </row>
    <row r="25" spans="5:5" ht="25.5">
      <c r="E25" s="15" t="s">
        <v>1777</v>
      </c>
    </row>
    <row r="26" spans="5:5" ht="409.5">
      <c r="E26" s="15" t="s">
        <v>1076</v>
      </c>
    </row>
    <row r="27" spans="1:16" ht="12.75">
      <c r="A27" s="7">
        <v>5</v>
      </c>
      <c s="7" t="s">
        <v>46</v>
      </c>
      <c s="7" t="s">
        <v>142</v>
      </c>
      <c s="7" t="s">
        <v>25</v>
      </c>
      <c s="7" t="s">
        <v>340</v>
      </c>
      <c s="7" t="s">
        <v>130</v>
      </c>
      <c s="10">
        <v>225</v>
      </c>
      <c s="14"/>
      <c s="13">
        <f>ROUND((H27*G27),2)</f>
      </c>
      <c r="O27">
        <f>rekapitulace!H8</f>
      </c>
      <c>
        <f>O27/100*I27</f>
      </c>
    </row>
    <row r="28" spans="5:5" ht="25.5">
      <c r="E28" s="15" t="s">
        <v>1778</v>
      </c>
    </row>
    <row r="29" spans="5:5" ht="409.5">
      <c r="E29" s="15" t="s">
        <v>145</v>
      </c>
    </row>
    <row r="30" spans="1:16" ht="12.75">
      <c r="A30" s="7">
        <v>6</v>
      </c>
      <c s="7" t="s">
        <v>46</v>
      </c>
      <c s="7" t="s">
        <v>142</v>
      </c>
      <c s="7" t="s">
        <v>36</v>
      </c>
      <c s="7" t="s">
        <v>343</v>
      </c>
      <c s="7" t="s">
        <v>130</v>
      </c>
      <c s="10">
        <v>647</v>
      </c>
      <c s="14"/>
      <c s="13">
        <f>ROUND((H30*G30),2)</f>
      </c>
      <c r="O30">
        <f>rekapitulace!H8</f>
      </c>
      <c>
        <f>O30/100*I30</f>
      </c>
    </row>
    <row r="31" spans="5:5" ht="38.25">
      <c r="E31" s="15" t="s">
        <v>1779</v>
      </c>
    </row>
    <row r="32" spans="5:5" ht="409.5">
      <c r="E32" s="15" t="s">
        <v>145</v>
      </c>
    </row>
    <row r="33" spans="1:16" ht="12.75">
      <c r="A33" s="7">
        <v>7</v>
      </c>
      <c s="7" t="s">
        <v>46</v>
      </c>
      <c s="7" t="s">
        <v>142</v>
      </c>
      <c s="7" t="s">
        <v>38</v>
      </c>
      <c s="7" t="s">
        <v>1780</v>
      </c>
      <c s="7" t="s">
        <v>130</v>
      </c>
      <c s="10">
        <v>88.398</v>
      </c>
      <c s="14"/>
      <c s="13">
        <f>ROUND((H33*G33),2)</f>
      </c>
      <c r="O33">
        <f>rekapitulace!H8</f>
      </c>
      <c>
        <f>O33/100*I33</f>
      </c>
    </row>
    <row r="34" spans="5:5" ht="38.25">
      <c r="E34" s="15" t="s">
        <v>1781</v>
      </c>
    </row>
    <row r="35" spans="5:5" ht="409.5">
      <c r="E35" s="15" t="s">
        <v>145</v>
      </c>
    </row>
    <row r="36" spans="1:16" ht="12.75">
      <c r="A36" s="7">
        <v>8</v>
      </c>
      <c s="7" t="s">
        <v>46</v>
      </c>
      <c s="7" t="s">
        <v>397</v>
      </c>
      <c s="7" t="s">
        <v>58</v>
      </c>
      <c s="7" t="s">
        <v>1782</v>
      </c>
      <c s="7" t="s">
        <v>130</v>
      </c>
      <c s="10">
        <v>560</v>
      </c>
      <c s="14"/>
      <c s="13">
        <f>ROUND((H36*G36),2)</f>
      </c>
      <c r="O36">
        <f>rekapitulace!H8</f>
      </c>
      <c>
        <f>O36/100*I36</f>
      </c>
    </row>
    <row r="37" spans="5:5" ht="165.75">
      <c r="E37" s="15" t="s">
        <v>1783</v>
      </c>
    </row>
    <row r="38" spans="5:5" ht="409.5">
      <c r="E38" s="15" t="s">
        <v>1103</v>
      </c>
    </row>
    <row r="39" spans="1:16" ht="12.75">
      <c r="A39" s="7">
        <v>9</v>
      </c>
      <c s="7" t="s">
        <v>46</v>
      </c>
      <c s="7" t="s">
        <v>401</v>
      </c>
      <c s="7" t="s">
        <v>58</v>
      </c>
      <c s="7" t="s">
        <v>402</v>
      </c>
      <c s="7" t="s">
        <v>130</v>
      </c>
      <c s="10">
        <v>225</v>
      </c>
      <c s="14"/>
      <c s="13">
        <f>ROUND((H39*G39),2)</f>
      </c>
      <c r="O39">
        <f>rekapitulace!H8</f>
      </c>
      <c>
        <f>O39/100*I39</f>
      </c>
    </row>
    <row r="40" spans="5:5" ht="25.5">
      <c r="E40" s="15" t="s">
        <v>1778</v>
      </c>
    </row>
    <row r="41" spans="5:5" ht="409.5">
      <c r="E41" s="15" t="s">
        <v>1103</v>
      </c>
    </row>
    <row r="42" spans="1:16" ht="12.75">
      <c r="A42" s="7">
        <v>10</v>
      </c>
      <c s="7" t="s">
        <v>46</v>
      </c>
      <c s="7" t="s">
        <v>405</v>
      </c>
      <c s="7" t="s">
        <v>58</v>
      </c>
      <c s="7" t="s">
        <v>406</v>
      </c>
      <c s="7" t="s">
        <v>130</v>
      </c>
      <c s="10">
        <v>647</v>
      </c>
      <c s="14"/>
      <c s="13">
        <f>ROUND((H42*G42),2)</f>
      </c>
      <c r="O42">
        <f>rekapitulace!H8</f>
      </c>
      <c>
        <f>O42/100*I42</f>
      </c>
    </row>
    <row r="43" spans="5:5" ht="38.25">
      <c r="E43" s="15" t="s">
        <v>1779</v>
      </c>
    </row>
    <row r="44" spans="5:5" ht="409.5">
      <c r="E44" s="15" t="s">
        <v>1103</v>
      </c>
    </row>
    <row r="45" spans="1:16" ht="12.75">
      <c r="A45" s="7">
        <v>11</v>
      </c>
      <c s="7" t="s">
        <v>46</v>
      </c>
      <c s="7" t="s">
        <v>411</v>
      </c>
      <c s="7" t="s">
        <v>58</v>
      </c>
      <c s="7" t="s">
        <v>412</v>
      </c>
      <c s="7" t="s">
        <v>130</v>
      </c>
      <c s="10">
        <v>2</v>
      </c>
      <c s="14"/>
      <c s="13">
        <f>ROUND((H45*G45),2)</f>
      </c>
      <c r="O45">
        <f>rekapitulace!H8</f>
      </c>
      <c>
        <f>O45/100*I45</f>
      </c>
    </row>
    <row r="46" spans="5:5" ht="25.5">
      <c r="E46" s="15" t="s">
        <v>76</v>
      </c>
    </row>
    <row r="47" spans="5:5" ht="409.5">
      <c r="E47" s="15" t="s">
        <v>1107</v>
      </c>
    </row>
    <row r="48" spans="1:16" ht="12.75">
      <c r="A48" s="7">
        <v>12</v>
      </c>
      <c s="7" t="s">
        <v>46</v>
      </c>
      <c s="7" t="s">
        <v>427</v>
      </c>
      <c s="7" t="s">
        <v>58</v>
      </c>
      <c s="7" t="s">
        <v>1784</v>
      </c>
      <c s="7" t="s">
        <v>117</v>
      </c>
      <c s="10">
        <v>1260.1</v>
      </c>
      <c s="14"/>
      <c s="13">
        <f>ROUND((H48*G48),2)</f>
      </c>
      <c r="O48">
        <f>rekapitulace!H8</f>
      </c>
      <c>
        <f>O48/100*I48</f>
      </c>
    </row>
    <row r="49" spans="5:5" ht="127.5">
      <c r="E49" s="15" t="s">
        <v>1785</v>
      </c>
    </row>
    <row r="50" spans="5:5" ht="153">
      <c r="E50" s="15" t="s">
        <v>1117</v>
      </c>
    </row>
    <row r="51" spans="1:16" ht="12.75">
      <c r="A51" s="7">
        <v>13</v>
      </c>
      <c s="7" t="s">
        <v>46</v>
      </c>
      <c s="7" t="s">
        <v>435</v>
      </c>
      <c s="7" t="s">
        <v>58</v>
      </c>
      <c s="7" t="s">
        <v>1786</v>
      </c>
      <c s="7" t="s">
        <v>117</v>
      </c>
      <c s="10">
        <v>589.32</v>
      </c>
      <c s="14"/>
      <c s="13">
        <f>ROUND((H51*G51),2)</f>
      </c>
      <c r="O51">
        <f>rekapitulace!H8</f>
      </c>
      <c>
        <f>O51/100*I51</f>
      </c>
    </row>
    <row r="52" spans="5:5" ht="114.75">
      <c r="E52" s="15" t="s">
        <v>1787</v>
      </c>
    </row>
    <row r="53" spans="5:5" ht="204">
      <c r="E53" s="15" t="s">
        <v>1119</v>
      </c>
    </row>
    <row r="54" spans="1:16" ht="12.75">
      <c r="A54" s="7">
        <v>14</v>
      </c>
      <c s="7" t="s">
        <v>46</v>
      </c>
      <c s="7" t="s">
        <v>442</v>
      </c>
      <c s="7" t="s">
        <v>58</v>
      </c>
      <c s="7" t="s">
        <v>809</v>
      </c>
      <c s="7" t="s">
        <v>117</v>
      </c>
      <c s="10">
        <v>589.32</v>
      </c>
      <c s="14"/>
      <c s="13">
        <f>ROUND((H54*G54),2)</f>
      </c>
      <c r="O54">
        <f>rekapitulace!H8</f>
      </c>
      <c>
        <f>O54/100*I54</f>
      </c>
    </row>
    <row r="55" spans="5:5" ht="38.25">
      <c r="E55" s="15" t="s">
        <v>1788</v>
      </c>
    </row>
    <row r="56" spans="5:5" ht="255">
      <c r="E56" s="15" t="s">
        <v>445</v>
      </c>
    </row>
    <row r="57" spans="1:16" ht="12.75" customHeight="1">
      <c r="A57" s="16"/>
      <c s="16"/>
      <c s="16" t="s">
        <v>25</v>
      </c>
      <c s="16"/>
      <c s="16" t="s">
        <v>114</v>
      </c>
      <c s="16"/>
      <c s="16"/>
      <c s="16"/>
      <c s="16">
        <f>SUM(I18:I56)</f>
      </c>
      <c r="P57">
        <f>ROUND(SUM(P18:P56),2)</f>
      </c>
    </row>
    <row r="59" spans="1:9" ht="12.75" customHeight="1">
      <c r="A59" s="9"/>
      <c s="9"/>
      <c s="9" t="s">
        <v>36</v>
      </c>
      <c s="9"/>
      <c s="9" t="s">
        <v>241</v>
      </c>
      <c s="9"/>
      <c s="11"/>
      <c s="9"/>
      <c s="11"/>
    </row>
    <row r="60" spans="1:16" ht="12.75">
      <c r="A60" s="7">
        <v>15</v>
      </c>
      <c s="7" t="s">
        <v>46</v>
      </c>
      <c s="7" t="s">
        <v>464</v>
      </c>
      <c s="7" t="s">
        <v>58</v>
      </c>
      <c s="7" t="s">
        <v>1789</v>
      </c>
      <c s="7" t="s">
        <v>117</v>
      </c>
      <c s="10">
        <v>247.5</v>
      </c>
      <c s="14"/>
      <c s="13">
        <f>ROUND((H60*G60),2)</f>
      </c>
      <c r="O60">
        <f>rekapitulace!H8</f>
      </c>
      <c>
        <f>O60/100*I60</f>
      </c>
    </row>
    <row r="61" spans="5:5" ht="38.25">
      <c r="E61" s="15" t="s">
        <v>1790</v>
      </c>
    </row>
    <row r="62" spans="5:5" ht="409.5">
      <c r="E62" s="15" t="s">
        <v>467</v>
      </c>
    </row>
    <row r="63" spans="1:16" ht="12.75" customHeight="1">
      <c r="A63" s="16"/>
      <c s="16"/>
      <c s="16" t="s">
        <v>36</v>
      </c>
      <c s="16"/>
      <c s="16" t="s">
        <v>241</v>
      </c>
      <c s="16"/>
      <c s="16"/>
      <c s="16"/>
      <c s="16">
        <f>SUM(I60:I62)</f>
      </c>
      <c r="P63">
        <f>ROUND(SUM(P60:P62),2)</f>
      </c>
    </row>
    <row r="65" spans="1:9" ht="12.75" customHeight="1">
      <c r="A65" s="9"/>
      <c s="9"/>
      <c s="9" t="s">
        <v>39</v>
      </c>
      <c s="9"/>
      <c s="9" t="s">
        <v>510</v>
      </c>
      <c s="9"/>
      <c s="11"/>
      <c s="9"/>
      <c s="11"/>
    </row>
    <row r="66" spans="1:16" ht="12.75">
      <c r="A66" s="7">
        <v>16</v>
      </c>
      <c s="7" t="s">
        <v>46</v>
      </c>
      <c s="7" t="s">
        <v>518</v>
      </c>
      <c s="7" t="s">
        <v>58</v>
      </c>
      <c s="7" t="s">
        <v>1791</v>
      </c>
      <c s="7" t="s">
        <v>130</v>
      </c>
      <c s="10">
        <v>279.6</v>
      </c>
      <c s="14"/>
      <c s="13">
        <f>ROUND((H66*G66),2)</f>
      </c>
      <c r="O66">
        <f>rekapitulace!H8</f>
      </c>
      <c>
        <f>O66/100*I66</f>
      </c>
    </row>
    <row r="67" spans="5:5" ht="114.75">
      <c r="E67" s="15" t="s">
        <v>1792</v>
      </c>
    </row>
    <row r="68" spans="5:5" ht="331.5">
      <c r="E68" s="15" t="s">
        <v>521</v>
      </c>
    </row>
    <row r="69" spans="1:16" ht="12.75">
      <c r="A69" s="7">
        <v>17</v>
      </c>
      <c s="7" t="s">
        <v>46</v>
      </c>
      <c s="7" t="s">
        <v>529</v>
      </c>
      <c s="7" t="s">
        <v>58</v>
      </c>
      <c s="7" t="s">
        <v>1793</v>
      </c>
      <c s="7" t="s">
        <v>117</v>
      </c>
      <c s="10">
        <v>446</v>
      </c>
      <c s="14"/>
      <c s="13">
        <f>ROUND((H69*G69),2)</f>
      </c>
      <c r="O69">
        <f>rekapitulace!H8</f>
      </c>
      <c>
        <f>O69/100*I69</f>
      </c>
    </row>
    <row r="70" spans="5:5" ht="25.5">
      <c r="E70" s="15" t="s">
        <v>1794</v>
      </c>
    </row>
    <row r="71" spans="5:5" ht="409.5">
      <c r="E71" s="15" t="s">
        <v>1164</v>
      </c>
    </row>
    <row r="72" spans="1:16" ht="12.75">
      <c r="A72" s="7">
        <v>18</v>
      </c>
      <c s="7" t="s">
        <v>46</v>
      </c>
      <c s="7" t="s">
        <v>533</v>
      </c>
      <c s="7" t="s">
        <v>58</v>
      </c>
      <c s="7" t="s">
        <v>1795</v>
      </c>
      <c s="7" t="s">
        <v>117</v>
      </c>
      <c s="10">
        <v>166</v>
      </c>
      <c s="14"/>
      <c s="13">
        <f>ROUND((H72*G72),2)</f>
      </c>
      <c r="O72">
        <f>rekapitulace!H8</f>
      </c>
      <c>
        <f>O72/100*I72</f>
      </c>
    </row>
    <row r="73" spans="5:5" ht="25.5">
      <c r="E73" s="15" t="s">
        <v>1796</v>
      </c>
    </row>
    <row r="74" spans="5:5" ht="267.75">
      <c r="E74" s="15" t="s">
        <v>536</v>
      </c>
    </row>
    <row r="75" spans="1:16" ht="12.75">
      <c r="A75" s="7">
        <v>19</v>
      </c>
      <c s="7" t="s">
        <v>46</v>
      </c>
      <c s="7" t="s">
        <v>1797</v>
      </c>
      <c s="7" t="s">
        <v>58</v>
      </c>
      <c s="7" t="s">
        <v>1798</v>
      </c>
      <c s="7" t="s">
        <v>117</v>
      </c>
      <c s="10">
        <v>263</v>
      </c>
      <c s="14"/>
      <c s="13">
        <f>ROUND((H75*G75),2)</f>
      </c>
      <c r="O75">
        <f>rekapitulace!H8</f>
      </c>
      <c>
        <f>O75/100*I75</f>
      </c>
    </row>
    <row r="76" spans="5:5" ht="25.5">
      <c r="E76" s="15" t="s">
        <v>1799</v>
      </c>
    </row>
    <row r="77" spans="5:5" ht="409.5">
      <c r="E77" s="15" t="s">
        <v>1800</v>
      </c>
    </row>
    <row r="78" spans="1:16" ht="12.75" customHeight="1">
      <c r="A78" s="16"/>
      <c s="16"/>
      <c s="16" t="s">
        <v>39</v>
      </c>
      <c s="16"/>
      <c s="16" t="s">
        <v>510</v>
      </c>
      <c s="16"/>
      <c s="16"/>
      <c s="16"/>
      <c s="16">
        <f>SUM(I66:I77)</f>
      </c>
      <c r="P78">
        <f>ROUND(SUM(P66:P77),2)</f>
      </c>
    </row>
    <row r="80" spans="1:16" ht="12.75" customHeight="1">
      <c r="A80" s="16"/>
      <c s="16"/>
      <c s="16"/>
      <c s="16"/>
      <c s="16" t="s">
        <v>105</v>
      </c>
      <c s="16"/>
      <c s="16"/>
      <c s="16"/>
      <c s="16">
        <f>+I15+I57+I63+I78</f>
      </c>
      <c r="P80">
        <f>+P15+P57+P63+P78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3.xml><?xml version="1.0" encoding="utf-8"?>
<worksheet xmlns="http://schemas.openxmlformats.org/spreadsheetml/2006/main" xmlns:r="http://schemas.openxmlformats.org/officeDocument/2006/relationships">
  <sheetPr>
    <pageSetUpPr fitToPage="1"/>
  </sheetPr>
  <dimension ref="A1:P19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1801</v>
      </c>
      <c s="5"/>
      <c s="5" t="s">
        <v>1802</v>
      </c>
    </row>
    <row r="6" spans="1:5" ht="12.75" customHeight="1">
      <c r="A6" t="s">
        <v>17</v>
      </c>
      <c r="C6" s="5" t="s">
        <v>1801</v>
      </c>
      <c s="5"/>
      <c s="5" t="s">
        <v>1802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1233</v>
      </c>
      <c s="7" t="s">
        <v>167</v>
      </c>
      <c s="10">
        <v>1110.078</v>
      </c>
      <c s="14"/>
      <c s="13">
        <f>ROUND((H12*G12),2)</f>
      </c>
      <c r="O12">
        <f>rekapitulace!H8</f>
      </c>
      <c>
        <f>O12/100*I12</f>
      </c>
    </row>
    <row r="13" spans="5:5" ht="51">
      <c r="E13" s="15" t="s">
        <v>1803</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319</v>
      </c>
      <c s="7" t="s">
        <v>58</v>
      </c>
      <c s="7" t="s">
        <v>733</v>
      </c>
      <c s="7" t="s">
        <v>207</v>
      </c>
      <c s="10">
        <v>36.5</v>
      </c>
      <c s="14"/>
      <c s="13">
        <f>ROUND((H18*G18),2)</f>
      </c>
      <c r="O18">
        <f>rekapitulace!H8</f>
      </c>
      <c>
        <f>O18/100*I18</f>
      </c>
    </row>
    <row r="19" spans="5:5" ht="25.5">
      <c r="E19" s="15" t="s">
        <v>1804</v>
      </c>
    </row>
    <row r="20" spans="5:5" ht="165.75">
      <c r="E20" s="15" t="s">
        <v>322</v>
      </c>
    </row>
    <row r="21" spans="1:16" ht="12.75">
      <c r="A21" s="7">
        <v>3</v>
      </c>
      <c s="7" t="s">
        <v>46</v>
      </c>
      <c s="7" t="s">
        <v>323</v>
      </c>
      <c s="7" t="s">
        <v>25</v>
      </c>
      <c s="7" t="s">
        <v>1805</v>
      </c>
      <c s="7" t="s">
        <v>130</v>
      </c>
      <c s="10">
        <v>651.635</v>
      </c>
      <c s="14"/>
      <c s="13">
        <f>ROUND((H21*G21),2)</f>
      </c>
      <c r="O21">
        <f>rekapitulace!H8</f>
      </c>
      <c>
        <f>O21/100*I21</f>
      </c>
    </row>
    <row r="22" spans="5:5" ht="293.25">
      <c r="E22" s="15" t="s">
        <v>1806</v>
      </c>
    </row>
    <row r="23" spans="5:5" ht="409.5">
      <c r="E23" s="15" t="s">
        <v>1076</v>
      </c>
    </row>
    <row r="24" spans="1:16" ht="12.75">
      <c r="A24" s="7">
        <v>4</v>
      </c>
      <c s="7" t="s">
        <v>46</v>
      </c>
      <c s="7" t="s">
        <v>323</v>
      </c>
      <c s="7" t="s">
        <v>36</v>
      </c>
      <c s="7" t="s">
        <v>327</v>
      </c>
      <c s="7" t="s">
        <v>130</v>
      </c>
      <c s="10">
        <v>595.75</v>
      </c>
      <c s="14"/>
      <c s="13">
        <f>ROUND((H24*G24),2)</f>
      </c>
      <c r="O24">
        <f>rekapitulace!H8</f>
      </c>
      <c>
        <f>O24/100*I24</f>
      </c>
    </row>
    <row r="25" spans="5:5" ht="216.75">
      <c r="E25" s="15" t="s">
        <v>1807</v>
      </c>
    </row>
    <row r="26" spans="5:5" ht="409.5">
      <c r="E26" s="15" t="s">
        <v>1076</v>
      </c>
    </row>
    <row r="27" spans="1:16" ht="12.75">
      <c r="A27" s="7">
        <v>5</v>
      </c>
      <c s="7" t="s">
        <v>46</v>
      </c>
      <c s="7" t="s">
        <v>329</v>
      </c>
      <c s="7" t="s">
        <v>25</v>
      </c>
      <c s="7" t="s">
        <v>330</v>
      </c>
      <c s="7" t="s">
        <v>130</v>
      </c>
      <c s="10">
        <v>12</v>
      </c>
      <c s="14"/>
      <c s="13">
        <f>ROUND((H27*G27),2)</f>
      </c>
      <c r="O27">
        <f>rekapitulace!H8</f>
      </c>
      <c>
        <f>O27/100*I27</f>
      </c>
    </row>
    <row r="28" spans="5:5" ht="38.25">
      <c r="E28" s="15" t="s">
        <v>1808</v>
      </c>
    </row>
    <row r="29" spans="5:5" ht="409.5">
      <c r="E29" s="15" t="s">
        <v>1081</v>
      </c>
    </row>
    <row r="30" spans="1:16" ht="12.75">
      <c r="A30" s="7">
        <v>6</v>
      </c>
      <c s="7" t="s">
        <v>46</v>
      </c>
      <c s="7" t="s">
        <v>142</v>
      </c>
      <c s="7" t="s">
        <v>25</v>
      </c>
      <c s="7" t="s">
        <v>1692</v>
      </c>
      <c s="7" t="s">
        <v>130</v>
      </c>
      <c s="10">
        <v>31.636</v>
      </c>
      <c s="14"/>
      <c s="13">
        <f>ROUND((H30*G30),2)</f>
      </c>
      <c r="O30">
        <f>rekapitulace!H8</f>
      </c>
      <c>
        <f>O30/100*I30</f>
      </c>
    </row>
    <row r="31" spans="5:5" ht="229.5">
      <c r="E31" s="15" t="s">
        <v>1809</v>
      </c>
    </row>
    <row r="32" spans="5:5" ht="409.5">
      <c r="E32" s="15" t="s">
        <v>145</v>
      </c>
    </row>
    <row r="33" spans="1:16" ht="12.75">
      <c r="A33" s="7">
        <v>7</v>
      </c>
      <c s="7" t="s">
        <v>46</v>
      </c>
      <c s="7" t="s">
        <v>142</v>
      </c>
      <c s="7" t="s">
        <v>36</v>
      </c>
      <c s="7" t="s">
        <v>343</v>
      </c>
      <c s="7" t="s">
        <v>130</v>
      </c>
      <c s="10">
        <v>745.75</v>
      </c>
      <c s="14"/>
      <c s="13">
        <f>ROUND((H33*G33),2)</f>
      </c>
      <c r="O33">
        <f>rekapitulace!H8</f>
      </c>
      <c>
        <f>O33/100*I33</f>
      </c>
    </row>
    <row r="34" spans="5:5" ht="229.5">
      <c r="E34" s="15" t="s">
        <v>1810</v>
      </c>
    </row>
    <row r="35" spans="5:5" ht="409.5">
      <c r="E35" s="15" t="s">
        <v>145</v>
      </c>
    </row>
    <row r="36" spans="1:16" ht="12.75">
      <c r="A36" s="7">
        <v>8</v>
      </c>
      <c s="7" t="s">
        <v>46</v>
      </c>
      <c s="7" t="s">
        <v>142</v>
      </c>
      <c s="7" t="s">
        <v>38</v>
      </c>
      <c s="7" t="s">
        <v>1085</v>
      </c>
      <c s="7" t="s">
        <v>130</v>
      </c>
      <c s="10">
        <v>105.744</v>
      </c>
      <c s="14"/>
      <c s="13">
        <f>ROUND((H36*G36),2)</f>
      </c>
      <c r="O36">
        <f>rekapitulace!H8</f>
      </c>
      <c>
        <f>O36/100*I36</f>
      </c>
    </row>
    <row r="37" spans="5:5" ht="51">
      <c r="E37" s="15" t="s">
        <v>1811</v>
      </c>
    </row>
    <row r="38" spans="5:5" ht="409.5">
      <c r="E38" s="15" t="s">
        <v>145</v>
      </c>
    </row>
    <row r="39" spans="1:16" ht="12.75">
      <c r="A39" s="7">
        <v>9</v>
      </c>
      <c s="7" t="s">
        <v>46</v>
      </c>
      <c s="7" t="s">
        <v>142</v>
      </c>
      <c s="7" t="s">
        <v>250</v>
      </c>
      <c s="7" t="s">
        <v>1087</v>
      </c>
      <c s="7" t="s">
        <v>130</v>
      </c>
      <c s="10">
        <v>555.039</v>
      </c>
      <c s="14"/>
      <c s="13">
        <f>ROUND((H39*G39),2)</f>
      </c>
      <c r="O39">
        <f>rekapitulace!H8</f>
      </c>
      <c>
        <f>O39/100*I39</f>
      </c>
    </row>
    <row r="40" spans="5:5" ht="38.25">
      <c r="E40" s="15" t="s">
        <v>1812</v>
      </c>
    </row>
    <row r="41" spans="5:5" ht="409.5">
      <c r="E41" s="15" t="s">
        <v>145</v>
      </c>
    </row>
    <row r="42" spans="1:16" ht="12.75">
      <c r="A42" s="7">
        <v>10</v>
      </c>
      <c s="7" t="s">
        <v>46</v>
      </c>
      <c s="7" t="s">
        <v>254</v>
      </c>
      <c s="7" t="s">
        <v>25</v>
      </c>
      <c s="7" t="s">
        <v>1697</v>
      </c>
      <c s="7" t="s">
        <v>130</v>
      </c>
      <c s="10">
        <v>23</v>
      </c>
      <c s="14"/>
      <c s="13">
        <f>ROUND((H42*G42),2)</f>
      </c>
      <c r="O42">
        <f>rekapitulace!H8</f>
      </c>
      <c>
        <f>O42/100*I42</f>
      </c>
    </row>
    <row r="43" spans="5:5" ht="127.5">
      <c r="E43" s="15" t="s">
        <v>1813</v>
      </c>
    </row>
    <row r="44" spans="5:5" ht="102">
      <c r="E44" s="15" t="s">
        <v>257</v>
      </c>
    </row>
    <row r="45" spans="1:16" ht="12.75">
      <c r="A45" s="7">
        <v>11</v>
      </c>
      <c s="7" t="s">
        <v>46</v>
      </c>
      <c s="7" t="s">
        <v>177</v>
      </c>
      <c s="7" t="s">
        <v>58</v>
      </c>
      <c s="7" t="s">
        <v>1814</v>
      </c>
      <c s="7" t="s">
        <v>130</v>
      </c>
      <c s="10">
        <v>62.04</v>
      </c>
      <c s="14"/>
      <c s="13">
        <f>ROUND((H45*G45),2)</f>
      </c>
      <c r="O45">
        <f>rekapitulace!H8</f>
      </c>
      <c>
        <f>O45/100*I45</f>
      </c>
    </row>
    <row r="46" spans="5:5" ht="255">
      <c r="E46" s="15" t="s">
        <v>1815</v>
      </c>
    </row>
    <row r="47" spans="5:5" ht="409.5">
      <c r="E47" s="15" t="s">
        <v>180</v>
      </c>
    </row>
    <row r="48" spans="1:16" ht="12.75">
      <c r="A48" s="7">
        <v>12</v>
      </c>
      <c s="7" t="s">
        <v>46</v>
      </c>
      <c s="7" t="s">
        <v>385</v>
      </c>
      <c s="7" t="s">
        <v>58</v>
      </c>
      <c s="7" t="s">
        <v>1816</v>
      </c>
      <c s="7" t="s">
        <v>130</v>
      </c>
      <c s="10">
        <v>11</v>
      </c>
      <c s="14"/>
      <c s="13">
        <f>ROUND((H48*G48),2)</f>
      </c>
      <c r="O48">
        <f>rekapitulace!H8</f>
      </c>
      <c>
        <f>O48/100*I48</f>
      </c>
    </row>
    <row r="49" spans="5:5" ht="38.25">
      <c r="E49" s="15" t="s">
        <v>1817</v>
      </c>
    </row>
    <row r="50" spans="5:5" ht="409.5">
      <c r="E50" s="15" t="s">
        <v>267</v>
      </c>
    </row>
    <row r="51" spans="1:16" ht="12.75">
      <c r="A51" s="7">
        <v>13</v>
      </c>
      <c s="7" t="s">
        <v>46</v>
      </c>
      <c s="7" t="s">
        <v>397</v>
      </c>
      <c s="7" t="s">
        <v>58</v>
      </c>
      <c s="7" t="s">
        <v>398</v>
      </c>
      <c s="7" t="s">
        <v>130</v>
      </c>
      <c s="10">
        <v>1332.425</v>
      </c>
      <c s="14"/>
      <c s="13">
        <f>ROUND((H51*G51),2)</f>
      </c>
      <c r="O51">
        <f>rekapitulace!H8</f>
      </c>
      <c>
        <f>O51/100*I51</f>
      </c>
    </row>
    <row r="52" spans="5:5" ht="318.75">
      <c r="E52" s="15" t="s">
        <v>1818</v>
      </c>
    </row>
    <row r="53" spans="5:5" ht="409.5">
      <c r="E53" s="15" t="s">
        <v>1103</v>
      </c>
    </row>
    <row r="54" spans="1:16" ht="12.75">
      <c r="A54" s="7">
        <v>14</v>
      </c>
      <c s="7" t="s">
        <v>46</v>
      </c>
      <c s="7" t="s">
        <v>401</v>
      </c>
      <c s="7" t="s">
        <v>58</v>
      </c>
      <c s="7" t="s">
        <v>402</v>
      </c>
      <c s="7" t="s">
        <v>130</v>
      </c>
      <c s="10">
        <v>31.636</v>
      </c>
      <c s="14"/>
      <c s="13">
        <f>ROUND((H54*G54),2)</f>
      </c>
      <c r="O54">
        <f>rekapitulace!H8</f>
      </c>
      <c>
        <f>O54/100*I54</f>
      </c>
    </row>
    <row r="55" spans="5:5" ht="229.5">
      <c r="E55" s="15" t="s">
        <v>1809</v>
      </c>
    </row>
    <row r="56" spans="5:5" ht="409.5">
      <c r="E56" s="15" t="s">
        <v>1103</v>
      </c>
    </row>
    <row r="57" spans="1:16" ht="12.75">
      <c r="A57" s="7">
        <v>15</v>
      </c>
      <c s="7" t="s">
        <v>46</v>
      </c>
      <c s="7" t="s">
        <v>146</v>
      </c>
      <c s="7" t="s">
        <v>250</v>
      </c>
      <c s="7" t="s">
        <v>271</v>
      </c>
      <c s="7" t="s">
        <v>130</v>
      </c>
      <c s="10">
        <v>555.039</v>
      </c>
      <c s="14"/>
      <c s="13">
        <f>ROUND((H57*G57),2)</f>
      </c>
      <c r="O57">
        <f>rekapitulace!H8</f>
      </c>
      <c>
        <f>O57/100*I57</f>
      </c>
    </row>
    <row r="58" spans="5:5" ht="38.25">
      <c r="E58" s="15" t="s">
        <v>1812</v>
      </c>
    </row>
    <row r="59" spans="5:5" ht="409.5">
      <c r="E59" s="15" t="s">
        <v>149</v>
      </c>
    </row>
    <row r="60" spans="1:16" ht="12.75">
      <c r="A60" s="7">
        <v>16</v>
      </c>
      <c s="7" t="s">
        <v>46</v>
      </c>
      <c s="7" t="s">
        <v>405</v>
      </c>
      <c s="7" t="s">
        <v>58</v>
      </c>
      <c s="7" t="s">
        <v>406</v>
      </c>
      <c s="7" t="s">
        <v>130</v>
      </c>
      <c s="10">
        <v>745.75</v>
      </c>
      <c s="14"/>
      <c s="13">
        <f>ROUND((H60*G60),2)</f>
      </c>
      <c r="O60">
        <f>rekapitulace!H8</f>
      </c>
      <c>
        <f>O60/100*I60</f>
      </c>
    </row>
    <row r="61" spans="5:5" ht="229.5">
      <c r="E61" s="15" t="s">
        <v>1810</v>
      </c>
    </row>
    <row r="62" spans="5:5" ht="409.5">
      <c r="E62" s="15" t="s">
        <v>1103</v>
      </c>
    </row>
    <row r="63" spans="1:16" ht="12.75">
      <c r="A63" s="7">
        <v>17</v>
      </c>
      <c s="7" t="s">
        <v>46</v>
      </c>
      <c s="7" t="s">
        <v>411</v>
      </c>
      <c s="7" t="s">
        <v>58</v>
      </c>
      <c s="7" t="s">
        <v>412</v>
      </c>
      <c s="7" t="s">
        <v>130</v>
      </c>
      <c s="10">
        <v>33</v>
      </c>
      <c s="14"/>
      <c s="13">
        <f>ROUND((H63*G63),2)</f>
      </c>
      <c r="O63">
        <f>rekapitulace!H8</f>
      </c>
      <c>
        <f>O63/100*I63</f>
      </c>
    </row>
    <row r="64" spans="5:5" ht="25.5">
      <c r="E64" s="15" t="s">
        <v>608</v>
      </c>
    </row>
    <row r="65" spans="5:5" ht="409.5">
      <c r="E65" s="15" t="s">
        <v>1107</v>
      </c>
    </row>
    <row r="66" spans="1:16" ht="12.75">
      <c r="A66" s="7">
        <v>18</v>
      </c>
      <c s="7" t="s">
        <v>46</v>
      </c>
      <c s="7" t="s">
        <v>793</v>
      </c>
      <c s="7" t="s">
        <v>25</v>
      </c>
      <c s="7" t="s">
        <v>1819</v>
      </c>
      <c s="7" t="s">
        <v>130</v>
      </c>
      <c s="10">
        <v>27.69</v>
      </c>
      <c s="14"/>
      <c s="13">
        <f>ROUND((H66*G66),2)</f>
      </c>
      <c r="O66">
        <f>rekapitulace!H8</f>
      </c>
      <c>
        <f>O66/100*I66</f>
      </c>
    </row>
    <row r="67" spans="5:5" ht="165.75">
      <c r="E67" s="15" t="s">
        <v>1820</v>
      </c>
    </row>
    <row r="68" spans="5:5" ht="409.5">
      <c r="E68" s="15" t="s">
        <v>1112</v>
      </c>
    </row>
    <row r="69" spans="1:16" ht="12.75">
      <c r="A69" s="7">
        <v>19</v>
      </c>
      <c s="7" t="s">
        <v>46</v>
      </c>
      <c s="7" t="s">
        <v>793</v>
      </c>
      <c s="7" t="s">
        <v>36</v>
      </c>
      <c s="7" t="s">
        <v>1113</v>
      </c>
      <c s="7" t="s">
        <v>130</v>
      </c>
      <c s="10">
        <v>45.904</v>
      </c>
      <c s="14"/>
      <c s="13">
        <f>ROUND((H69*G69),2)</f>
      </c>
      <c r="O69">
        <f>rekapitulace!H8</f>
      </c>
      <c>
        <f>O69/100*I69</f>
      </c>
    </row>
    <row r="70" spans="5:5" ht="165.75">
      <c r="E70" s="15" t="s">
        <v>1821</v>
      </c>
    </row>
    <row r="71" spans="5:5" ht="409.5">
      <c r="E71" s="15" t="s">
        <v>1112</v>
      </c>
    </row>
    <row r="72" spans="1:16" ht="12.75">
      <c r="A72" s="7">
        <v>20</v>
      </c>
      <c s="7" t="s">
        <v>46</v>
      </c>
      <c s="7" t="s">
        <v>427</v>
      </c>
      <c s="7" t="s">
        <v>58</v>
      </c>
      <c s="7" t="s">
        <v>1822</v>
      </c>
      <c s="7" t="s">
        <v>117</v>
      </c>
      <c s="10">
        <v>1332</v>
      </c>
      <c s="14"/>
      <c s="13">
        <f>ROUND((H72*G72),2)</f>
      </c>
      <c r="O72">
        <f>rekapitulace!H8</f>
      </c>
      <c>
        <f>O72/100*I72</f>
      </c>
    </row>
    <row r="73" spans="5:5" ht="318.75">
      <c r="E73" s="15" t="s">
        <v>1823</v>
      </c>
    </row>
    <row r="74" spans="5:5" ht="153">
      <c r="E74" s="15" t="s">
        <v>1117</v>
      </c>
    </row>
    <row r="75" spans="1:16" ht="12.75">
      <c r="A75" s="7">
        <v>21</v>
      </c>
      <c s="7" t="s">
        <v>46</v>
      </c>
      <c s="7" t="s">
        <v>435</v>
      </c>
      <c s="7" t="s">
        <v>58</v>
      </c>
      <c s="7" t="s">
        <v>805</v>
      </c>
      <c s="7" t="s">
        <v>117</v>
      </c>
      <c s="10">
        <v>434.96</v>
      </c>
      <c s="14"/>
      <c s="13">
        <f>ROUND((H75*G75),2)</f>
      </c>
      <c r="O75">
        <f>rekapitulace!H8</f>
      </c>
      <c>
        <f>O75/100*I75</f>
      </c>
    </row>
    <row r="76" spans="5:5" ht="178.5">
      <c r="E76" s="15" t="s">
        <v>1824</v>
      </c>
    </row>
    <row r="77" spans="5:5" ht="204">
      <c r="E77" s="15" t="s">
        <v>1119</v>
      </c>
    </row>
    <row r="78" spans="1:16" ht="12.75">
      <c r="A78" s="7">
        <v>22</v>
      </c>
      <c s="7" t="s">
        <v>46</v>
      </c>
      <c s="7" t="s">
        <v>438</v>
      </c>
      <c s="7" t="s">
        <v>58</v>
      </c>
      <c s="7" t="s">
        <v>807</v>
      </c>
      <c s="7" t="s">
        <v>117</v>
      </c>
      <c s="10">
        <v>270</v>
      </c>
      <c s="14"/>
      <c s="13">
        <f>ROUND((H78*G78),2)</f>
      </c>
      <c r="O78">
        <f>rekapitulace!H8</f>
      </c>
      <c>
        <f>O78/100*I78</f>
      </c>
    </row>
    <row r="79" spans="5:5" ht="25.5">
      <c r="E79" s="15" t="s">
        <v>1825</v>
      </c>
    </row>
    <row r="80" spans="5:5" ht="216.75">
      <c r="E80" s="15" t="s">
        <v>153</v>
      </c>
    </row>
    <row r="81" spans="1:16" ht="12.75">
      <c r="A81" s="7">
        <v>23</v>
      </c>
      <c s="7" t="s">
        <v>46</v>
      </c>
      <c s="7" t="s">
        <v>442</v>
      </c>
      <c s="7" t="s">
        <v>58</v>
      </c>
      <c s="7" t="s">
        <v>809</v>
      </c>
      <c s="7" t="s">
        <v>117</v>
      </c>
      <c s="10">
        <v>704.96</v>
      </c>
      <c s="14"/>
      <c s="13">
        <f>ROUND((H81*G81),2)</f>
      </c>
      <c r="O81">
        <f>rekapitulace!H8</f>
      </c>
      <c>
        <f>O81/100*I81</f>
      </c>
    </row>
    <row r="82" spans="5:5" ht="38.25">
      <c r="E82" s="15" t="s">
        <v>1826</v>
      </c>
    </row>
    <row r="83" spans="5:5" ht="255">
      <c r="E83" s="15" t="s">
        <v>445</v>
      </c>
    </row>
    <row r="84" spans="1:16" ht="12.75" customHeight="1">
      <c r="A84" s="16"/>
      <c s="16"/>
      <c s="16" t="s">
        <v>25</v>
      </c>
      <c s="16"/>
      <c s="16" t="s">
        <v>114</v>
      </c>
      <c s="16"/>
      <c s="16"/>
      <c s="16"/>
      <c s="16">
        <f>SUM(I18:I83)</f>
      </c>
      <c r="P84">
        <f>ROUND(SUM(P18:P83),2)</f>
      </c>
    </row>
    <row r="86" spans="1:9" ht="12.75" customHeight="1">
      <c r="A86" s="9"/>
      <c s="9"/>
      <c s="9" t="s">
        <v>36</v>
      </c>
      <c s="9"/>
      <c s="9" t="s">
        <v>241</v>
      </c>
      <c s="9"/>
      <c s="11"/>
      <c s="9"/>
      <c s="11"/>
    </row>
    <row r="87" spans="1:16" ht="12.75">
      <c r="A87" s="7">
        <v>24</v>
      </c>
      <c s="7" t="s">
        <v>46</v>
      </c>
      <c s="7" t="s">
        <v>446</v>
      </c>
      <c s="7" t="s">
        <v>58</v>
      </c>
      <c s="7" t="s">
        <v>1124</v>
      </c>
      <c s="7" t="s">
        <v>117</v>
      </c>
      <c s="10">
        <v>246.525</v>
      </c>
      <c s="14"/>
      <c s="13">
        <f>ROUND((H87*G87),2)</f>
      </c>
      <c r="O87">
        <f>rekapitulace!H8</f>
      </c>
      <c>
        <f>O87/100*I87</f>
      </c>
    </row>
    <row r="88" spans="5:5" ht="191.25">
      <c r="E88" s="15" t="s">
        <v>1827</v>
      </c>
    </row>
    <row r="89" spans="5:5" ht="267.75">
      <c r="E89" s="15" t="s">
        <v>449</v>
      </c>
    </row>
    <row r="90" spans="1:16" ht="12.75">
      <c r="A90" s="7">
        <v>25</v>
      </c>
      <c s="7" t="s">
        <v>46</v>
      </c>
      <c s="7" t="s">
        <v>839</v>
      </c>
      <c s="7" t="s">
        <v>58</v>
      </c>
      <c s="7" t="s">
        <v>1129</v>
      </c>
      <c s="7" t="s">
        <v>167</v>
      </c>
      <c s="10">
        <v>0.192</v>
      </c>
      <c s="14"/>
      <c s="13">
        <f>ROUND((H90*G90),2)</f>
      </c>
      <c r="O90">
        <f>rekapitulace!H8</f>
      </c>
      <c>
        <f>O90/100*I90</f>
      </c>
    </row>
    <row r="91" spans="5:5" ht="51">
      <c r="E91" s="15" t="s">
        <v>1828</v>
      </c>
    </row>
    <row r="92" spans="5:5" ht="409.5">
      <c r="E92" s="15" t="s">
        <v>1128</v>
      </c>
    </row>
    <row r="93" spans="1:16" ht="12.75" customHeight="1">
      <c r="A93" s="16"/>
      <c s="16"/>
      <c s="16" t="s">
        <v>36</v>
      </c>
      <c s="16"/>
      <c s="16" t="s">
        <v>241</v>
      </c>
      <c s="16"/>
      <c s="16"/>
      <c s="16"/>
      <c s="16">
        <f>SUM(I87:I92)</f>
      </c>
      <c r="P93">
        <f>ROUND(SUM(P87:P92),2)</f>
      </c>
    </row>
    <row r="95" spans="1:9" ht="12.75" customHeight="1">
      <c r="A95" s="9"/>
      <c s="9"/>
      <c s="9" t="s">
        <v>38</v>
      </c>
      <c s="9"/>
      <c s="9" t="s">
        <v>192</v>
      </c>
      <c s="9"/>
      <c s="11"/>
      <c s="9"/>
      <c s="11"/>
    </row>
    <row r="96" spans="1:16" ht="12.75">
      <c r="A96" s="7">
        <v>26</v>
      </c>
      <c s="7" t="s">
        <v>46</v>
      </c>
      <c s="7" t="s">
        <v>478</v>
      </c>
      <c s="7" t="s">
        <v>58</v>
      </c>
      <c s="7" t="s">
        <v>867</v>
      </c>
      <c s="7" t="s">
        <v>130</v>
      </c>
      <c s="10">
        <v>11.781</v>
      </c>
      <c s="14"/>
      <c s="13">
        <f>ROUND((H96*G96),2)</f>
      </c>
      <c r="O96">
        <f>rekapitulace!H8</f>
      </c>
      <c>
        <f>O96/100*I96</f>
      </c>
    </row>
    <row r="97" spans="5:5" ht="38.25">
      <c r="E97" s="15" t="s">
        <v>1829</v>
      </c>
    </row>
    <row r="98" spans="5:5" ht="409.5">
      <c r="E98" s="15" t="s">
        <v>191</v>
      </c>
    </row>
    <row r="99" spans="1:16" ht="12.75">
      <c r="A99" s="7">
        <v>27</v>
      </c>
      <c s="7" t="s">
        <v>46</v>
      </c>
      <c s="7" t="s">
        <v>869</v>
      </c>
      <c s="7" t="s">
        <v>58</v>
      </c>
      <c s="7" t="s">
        <v>1830</v>
      </c>
      <c s="7" t="s">
        <v>130</v>
      </c>
      <c s="10">
        <v>6</v>
      </c>
      <c s="14"/>
      <c s="13">
        <f>ROUND((H99*G99),2)</f>
      </c>
      <c r="O99">
        <f>rekapitulace!H8</f>
      </c>
      <c>
        <f>O99/100*I99</f>
      </c>
    </row>
    <row r="100" spans="5:5" ht="76.5">
      <c r="E100" s="15" t="s">
        <v>1831</v>
      </c>
    </row>
    <row r="101" spans="5:5" ht="409.5">
      <c r="E101" s="15" t="s">
        <v>191</v>
      </c>
    </row>
    <row r="102" spans="1:16" ht="12.75">
      <c r="A102" s="7">
        <v>28</v>
      </c>
      <c s="7" t="s">
        <v>46</v>
      </c>
      <c s="7" t="s">
        <v>491</v>
      </c>
      <c s="7" t="s">
        <v>58</v>
      </c>
      <c s="7" t="s">
        <v>1726</v>
      </c>
      <c s="7" t="s">
        <v>117</v>
      </c>
      <c s="10">
        <v>594.4</v>
      </c>
      <c s="14"/>
      <c s="13">
        <f>ROUND((H102*G102),2)</f>
      </c>
      <c r="O102">
        <f>rekapitulace!H8</f>
      </c>
      <c>
        <f>O102/100*I102</f>
      </c>
    </row>
    <row r="103" spans="5:5" ht="318.75">
      <c r="E103" s="15" t="s">
        <v>1832</v>
      </c>
    </row>
    <row r="104" spans="5:5" ht="409.5">
      <c r="E104" s="15" t="s">
        <v>1140</v>
      </c>
    </row>
    <row r="105" spans="1:16" ht="12.75">
      <c r="A105" s="7">
        <v>29</v>
      </c>
      <c s="7" t="s">
        <v>46</v>
      </c>
      <c s="7" t="s">
        <v>495</v>
      </c>
      <c s="7" t="s">
        <v>58</v>
      </c>
      <c s="7" t="s">
        <v>1833</v>
      </c>
      <c s="7" t="s">
        <v>130</v>
      </c>
      <c s="10">
        <v>9.425</v>
      </c>
      <c s="14"/>
      <c s="13">
        <f>ROUND((H105*G105),2)</f>
      </c>
      <c r="O105">
        <f>rekapitulace!H8</f>
      </c>
      <c>
        <f>O105/100*I105</f>
      </c>
    </row>
    <row r="106" spans="5:5" ht="38.25">
      <c r="E106" s="15" t="s">
        <v>1834</v>
      </c>
    </row>
    <row r="107" spans="5:5" ht="409.5">
      <c r="E107" s="15" t="s">
        <v>1142</v>
      </c>
    </row>
    <row r="108" spans="1:16" ht="12.75">
      <c r="A108" s="7">
        <v>30</v>
      </c>
      <c s="7" t="s">
        <v>46</v>
      </c>
      <c s="7" t="s">
        <v>499</v>
      </c>
      <c s="7" t="s">
        <v>58</v>
      </c>
      <c s="7" t="s">
        <v>1731</v>
      </c>
      <c s="7" t="s">
        <v>130</v>
      </c>
      <c s="10">
        <v>31.64</v>
      </c>
      <c s="14"/>
      <c s="13">
        <f>ROUND((H108*G108),2)</f>
      </c>
      <c r="O108">
        <f>rekapitulace!H8</f>
      </c>
      <c>
        <f>O108/100*I108</f>
      </c>
    </row>
    <row r="109" spans="5:5" ht="114.75">
      <c r="E109" s="15" t="s">
        <v>1835</v>
      </c>
    </row>
    <row r="110" spans="5:5" ht="409.5">
      <c r="E110" s="15" t="s">
        <v>502</v>
      </c>
    </row>
    <row r="111" spans="1:16" ht="12.75">
      <c r="A111" s="7">
        <v>31</v>
      </c>
      <c s="7" t="s">
        <v>46</v>
      </c>
      <c s="7" t="s">
        <v>507</v>
      </c>
      <c s="7" t="s">
        <v>58</v>
      </c>
      <c s="7" t="s">
        <v>1734</v>
      </c>
      <c s="7" t="s">
        <v>130</v>
      </c>
      <c s="10">
        <v>3.84</v>
      </c>
      <c s="14"/>
      <c s="13">
        <f>ROUND((H111*G111),2)</f>
      </c>
      <c r="O111">
        <f>rekapitulace!H8</f>
      </c>
      <c>
        <f>O111/100*I111</f>
      </c>
    </row>
    <row r="112" spans="5:5" ht="51">
      <c r="E112" s="15" t="s">
        <v>1836</v>
      </c>
    </row>
    <row r="113" spans="5:5" ht="409.5">
      <c r="E113" s="15" t="s">
        <v>1151</v>
      </c>
    </row>
    <row r="114" spans="1:16" ht="12.75" customHeight="1">
      <c r="A114" s="16"/>
      <c s="16"/>
      <c s="16" t="s">
        <v>38</v>
      </c>
      <c s="16"/>
      <c s="16" t="s">
        <v>192</v>
      </c>
      <c s="16"/>
      <c s="16"/>
      <c s="16"/>
      <c s="16">
        <f>SUM(I96:I113)</f>
      </c>
      <c r="P114">
        <f>ROUND(SUM(P96:P113),2)</f>
      </c>
    </row>
    <row r="116" spans="1:9" ht="12.75" customHeight="1">
      <c r="A116" s="9"/>
      <c s="9"/>
      <c s="9" t="s">
        <v>39</v>
      </c>
      <c s="9"/>
      <c s="9" t="s">
        <v>510</v>
      </c>
      <c s="9"/>
      <c s="11"/>
      <c s="9"/>
      <c s="11"/>
    </row>
    <row r="117" spans="1:16" ht="12.75">
      <c r="A117" s="7">
        <v>32</v>
      </c>
      <c s="7" t="s">
        <v>46</v>
      </c>
      <c s="7" t="s">
        <v>515</v>
      </c>
      <c s="7" t="s">
        <v>58</v>
      </c>
      <c s="7" t="s">
        <v>1837</v>
      </c>
      <c s="7" t="s">
        <v>130</v>
      </c>
      <c s="10">
        <v>89.995</v>
      </c>
      <c s="14"/>
      <c s="13">
        <f>ROUND((H117*G117),2)</f>
      </c>
      <c r="O117">
        <f>rekapitulace!H8</f>
      </c>
      <c>
        <f>O117/100*I117</f>
      </c>
    </row>
    <row r="118" spans="5:5" ht="153">
      <c r="E118" s="15" t="s">
        <v>1838</v>
      </c>
    </row>
    <row r="119" spans="5:5" ht="409.5">
      <c r="E119" s="15" t="s">
        <v>514</v>
      </c>
    </row>
    <row r="120" spans="1:16" ht="12.75">
      <c r="A120" s="7">
        <v>33</v>
      </c>
      <c s="7" t="s">
        <v>46</v>
      </c>
      <c s="7" t="s">
        <v>518</v>
      </c>
      <c s="7" t="s">
        <v>25</v>
      </c>
      <c s="7" t="s">
        <v>896</v>
      </c>
      <c s="7" t="s">
        <v>130</v>
      </c>
      <c s="10">
        <v>174.425</v>
      </c>
      <c s="14"/>
      <c s="13">
        <f>ROUND((H120*G120),2)</f>
      </c>
      <c r="O120">
        <f>rekapitulace!H8</f>
      </c>
      <c>
        <f>O120/100*I120</f>
      </c>
    </row>
    <row r="121" spans="5:5" ht="140.25">
      <c r="E121" s="15" t="s">
        <v>1839</v>
      </c>
    </row>
    <row r="122" spans="5:5" ht="331.5">
      <c r="E122" s="15" t="s">
        <v>521</v>
      </c>
    </row>
    <row r="123" spans="1:16" ht="12.75">
      <c r="A123" s="7">
        <v>34</v>
      </c>
      <c s="7" t="s">
        <v>46</v>
      </c>
      <c s="7" t="s">
        <v>518</v>
      </c>
      <c s="7" t="s">
        <v>36</v>
      </c>
      <c s="7" t="s">
        <v>1840</v>
      </c>
      <c s="7" t="s">
        <v>130</v>
      </c>
      <c s="10">
        <v>68.2</v>
      </c>
      <c s="14"/>
      <c s="13">
        <f>ROUND((H123*G123),2)</f>
      </c>
      <c r="O123">
        <f>rekapitulace!H8</f>
      </c>
      <c>
        <f>O123/100*I123</f>
      </c>
    </row>
    <row r="124" spans="5:5" ht="153">
      <c r="E124" s="15" t="s">
        <v>1841</v>
      </c>
    </row>
    <row r="125" spans="5:5" ht="331.5">
      <c r="E125" s="15" t="s">
        <v>521</v>
      </c>
    </row>
    <row r="126" spans="1:16" ht="12.75">
      <c r="A126" s="7">
        <v>35</v>
      </c>
      <c s="7" t="s">
        <v>46</v>
      </c>
      <c s="7" t="s">
        <v>529</v>
      </c>
      <c s="7" t="s">
        <v>58</v>
      </c>
      <c s="7" t="s">
        <v>530</v>
      </c>
      <c s="7" t="s">
        <v>117</v>
      </c>
      <c s="10">
        <v>220</v>
      </c>
      <c s="14"/>
      <c s="13">
        <f>ROUND((H126*G126),2)</f>
      </c>
      <c r="O126">
        <f>rekapitulace!H8</f>
      </c>
      <c>
        <f>O126/100*I126</f>
      </c>
    </row>
    <row r="127" spans="5:5" ht="153">
      <c r="E127" s="15" t="s">
        <v>1842</v>
      </c>
    </row>
    <row r="128" spans="5:5" ht="409.5">
      <c r="E128" s="15" t="s">
        <v>1164</v>
      </c>
    </row>
    <row r="129" spans="1:16" ht="12.75">
      <c r="A129" s="7">
        <v>36</v>
      </c>
      <c s="7" t="s">
        <v>46</v>
      </c>
      <c s="7" t="s">
        <v>533</v>
      </c>
      <c s="7" t="s">
        <v>58</v>
      </c>
      <c s="7" t="s">
        <v>900</v>
      </c>
      <c s="7" t="s">
        <v>117</v>
      </c>
      <c s="10">
        <v>206</v>
      </c>
      <c s="14"/>
      <c s="13">
        <f>ROUND((H129*G129),2)</f>
      </c>
      <c r="O129">
        <f>rekapitulace!H8</f>
      </c>
      <c>
        <f>O129/100*I129</f>
      </c>
    </row>
    <row r="130" spans="5:5" ht="25.5">
      <c r="E130" s="15" t="s">
        <v>1843</v>
      </c>
    </row>
    <row r="131" spans="5:5" ht="267.75">
      <c r="E131" s="15" t="s">
        <v>536</v>
      </c>
    </row>
    <row r="132" spans="1:16" ht="12.75">
      <c r="A132" s="7">
        <v>37</v>
      </c>
      <c s="7" t="s">
        <v>46</v>
      </c>
      <c s="7" t="s">
        <v>537</v>
      </c>
      <c s="7" t="s">
        <v>58</v>
      </c>
      <c s="7" t="s">
        <v>1740</v>
      </c>
      <c s="7" t="s">
        <v>117</v>
      </c>
      <c s="10">
        <v>740</v>
      </c>
      <c s="14"/>
      <c s="13">
        <f>ROUND((H132*G132),2)</f>
      </c>
      <c r="O132">
        <f>rekapitulace!H8</f>
      </c>
      <c>
        <f>O132/100*I132</f>
      </c>
    </row>
    <row r="133" spans="5:5" ht="127.5">
      <c r="E133" s="15" t="s">
        <v>1844</v>
      </c>
    </row>
    <row r="134" spans="5:5" ht="357">
      <c r="E134" s="15" t="s">
        <v>540</v>
      </c>
    </row>
    <row r="135" spans="1:16" ht="12.75">
      <c r="A135" s="7">
        <v>38</v>
      </c>
      <c s="7" t="s">
        <v>46</v>
      </c>
      <c s="7" t="s">
        <v>1311</v>
      </c>
      <c s="7" t="s">
        <v>58</v>
      </c>
      <c s="7" t="s">
        <v>1845</v>
      </c>
      <c s="7" t="s">
        <v>117</v>
      </c>
      <c s="10">
        <v>704.84</v>
      </c>
      <c s="14"/>
      <c s="13">
        <f>ROUND((H135*G135),2)</f>
      </c>
      <c r="O135">
        <f>rekapitulace!H8</f>
      </c>
      <c>
        <f>O135/100*I135</f>
      </c>
    </row>
    <row r="136" spans="5:5" ht="153">
      <c r="E136" s="15" t="s">
        <v>1846</v>
      </c>
    </row>
    <row r="137" spans="5:5" ht="357">
      <c r="E137" s="15" t="s">
        <v>540</v>
      </c>
    </row>
    <row r="138" spans="1:16" ht="12.75">
      <c r="A138" s="7">
        <v>39</v>
      </c>
      <c s="7" t="s">
        <v>46</v>
      </c>
      <c s="7" t="s">
        <v>1847</v>
      </c>
      <c s="7" t="s">
        <v>58</v>
      </c>
      <c s="7" t="s">
        <v>1848</v>
      </c>
      <c s="7" t="s">
        <v>130</v>
      </c>
      <c s="10">
        <v>27.289</v>
      </c>
      <c s="14"/>
      <c s="13">
        <f>ROUND((H138*G138),2)</f>
      </c>
      <c r="O138">
        <f>rekapitulace!H8</f>
      </c>
      <c>
        <f>O138/100*I138</f>
      </c>
    </row>
    <row r="139" spans="5:5" ht="165.75">
      <c r="E139" s="15" t="s">
        <v>1849</v>
      </c>
    </row>
    <row r="140" spans="5:5" ht="409.5">
      <c r="E140" s="15" t="s">
        <v>547</v>
      </c>
    </row>
    <row r="141" spans="1:16" ht="12.75">
      <c r="A141" s="7">
        <v>40</v>
      </c>
      <c s="7" t="s">
        <v>46</v>
      </c>
      <c s="7" t="s">
        <v>548</v>
      </c>
      <c s="7" t="s">
        <v>58</v>
      </c>
      <c s="7" t="s">
        <v>1850</v>
      </c>
      <c s="7" t="s">
        <v>130</v>
      </c>
      <c s="10">
        <v>35.565</v>
      </c>
      <c s="14"/>
      <c s="13">
        <f>ROUND((H141*G141),2)</f>
      </c>
      <c r="O141">
        <f>rekapitulace!H8</f>
      </c>
      <c>
        <f>O141/100*I141</f>
      </c>
    </row>
    <row r="142" spans="5:5" ht="165.75">
      <c r="E142" s="15" t="s">
        <v>1851</v>
      </c>
    </row>
    <row r="143" spans="5:5" ht="409.5">
      <c r="E143" s="15" t="s">
        <v>547</v>
      </c>
    </row>
    <row r="144" spans="1:16" ht="12.75">
      <c r="A144" s="7">
        <v>41</v>
      </c>
      <c s="7" t="s">
        <v>46</v>
      </c>
      <c s="7" t="s">
        <v>560</v>
      </c>
      <c s="7" t="s">
        <v>58</v>
      </c>
      <c s="7" t="s">
        <v>910</v>
      </c>
      <c s="7" t="s">
        <v>117</v>
      </c>
      <c s="10">
        <v>740</v>
      </c>
      <c s="14"/>
      <c s="13">
        <f>ROUND((H144*G144),2)</f>
      </c>
      <c r="O144">
        <f>rekapitulace!H8</f>
      </c>
      <c>
        <f>O144/100*I144</f>
      </c>
    </row>
    <row r="145" spans="5:5" ht="127.5">
      <c r="E145" s="15" t="s">
        <v>1844</v>
      </c>
    </row>
    <row r="146" spans="5:5" ht="165.75">
      <c r="E146" s="15" t="s">
        <v>559</v>
      </c>
    </row>
    <row r="147" spans="1:16" ht="12.75" customHeight="1">
      <c r="A147" s="16"/>
      <c s="16"/>
      <c s="16" t="s">
        <v>39</v>
      </c>
      <c s="16"/>
      <c s="16" t="s">
        <v>510</v>
      </c>
      <c s="16"/>
      <c s="16"/>
      <c s="16"/>
      <c s="16">
        <f>SUM(I117:I146)</f>
      </c>
      <c r="P147">
        <f>ROUND(SUM(P117:P146),2)</f>
      </c>
    </row>
    <row r="149" spans="1:9" ht="12.75" customHeight="1">
      <c r="A149" s="9"/>
      <c s="9"/>
      <c s="9" t="s">
        <v>42</v>
      </c>
      <c s="9"/>
      <c s="9" t="s">
        <v>200</v>
      </c>
      <c s="9"/>
      <c s="11"/>
      <c s="9"/>
      <c s="11"/>
    </row>
    <row r="150" spans="1:16" ht="12.75">
      <c r="A150" s="7">
        <v>42</v>
      </c>
      <c s="7" t="s">
        <v>46</v>
      </c>
      <c s="7" t="s">
        <v>629</v>
      </c>
      <c s="7" t="s">
        <v>58</v>
      </c>
      <c s="7" t="s">
        <v>1852</v>
      </c>
      <c s="7" t="s">
        <v>130</v>
      </c>
      <c s="10">
        <v>13.125</v>
      </c>
      <c s="14"/>
      <c s="13">
        <f>ROUND((H150*G150),2)</f>
      </c>
      <c r="O150">
        <f>rekapitulace!H8</f>
      </c>
      <c>
        <f>O150/100*I150</f>
      </c>
    </row>
    <row r="151" spans="5:5" ht="38.25">
      <c r="E151" s="15" t="s">
        <v>1853</v>
      </c>
    </row>
    <row r="152" spans="5:5" ht="409.5">
      <c r="E152" s="15" t="s">
        <v>191</v>
      </c>
    </row>
    <row r="153" spans="1:16" ht="12.75" customHeight="1">
      <c r="A153" s="16"/>
      <c s="16"/>
      <c s="16" t="s">
        <v>42</v>
      </c>
      <c s="16"/>
      <c s="16" t="s">
        <v>200</v>
      </c>
      <c s="16"/>
      <c s="16"/>
      <c s="16"/>
      <c s="16">
        <f>SUM(I150:I152)</f>
      </c>
      <c r="P153">
        <f>ROUND(SUM(P150:P152),2)</f>
      </c>
    </row>
    <row r="155" spans="1:9" ht="12.75" customHeight="1">
      <c r="A155" s="9"/>
      <c s="9"/>
      <c s="9" t="s">
        <v>43</v>
      </c>
      <c s="9"/>
      <c s="9" t="s">
        <v>204</v>
      </c>
      <c s="9"/>
      <c s="11"/>
      <c s="9"/>
      <c s="11"/>
    </row>
    <row r="156" spans="1:16" ht="12.75">
      <c r="A156" s="7">
        <v>43</v>
      </c>
      <c s="7" t="s">
        <v>46</v>
      </c>
      <c s="7" t="s">
        <v>638</v>
      </c>
      <c s="7" t="s">
        <v>58</v>
      </c>
      <c s="7" t="s">
        <v>1751</v>
      </c>
      <c s="7" t="s">
        <v>207</v>
      </c>
      <c s="10">
        <v>48</v>
      </c>
      <c s="14"/>
      <c s="13">
        <f>ROUND((H156*G156),2)</f>
      </c>
      <c r="O156">
        <f>rekapitulace!H8</f>
      </c>
      <c>
        <f>O156/100*I156</f>
      </c>
    </row>
    <row r="157" spans="5:5" ht="25.5">
      <c r="E157" s="15" t="s">
        <v>1854</v>
      </c>
    </row>
    <row r="158" spans="5:5" ht="409.5">
      <c r="E158" s="15" t="s">
        <v>1753</v>
      </c>
    </row>
    <row r="159" spans="1:16" ht="12.75">
      <c r="A159" s="7">
        <v>44</v>
      </c>
      <c s="7" t="s">
        <v>46</v>
      </c>
      <c s="7" t="s">
        <v>650</v>
      </c>
      <c s="7" t="s">
        <v>58</v>
      </c>
      <c s="7" t="s">
        <v>651</v>
      </c>
      <c s="7" t="s">
        <v>73</v>
      </c>
      <c s="10">
        <v>6</v>
      </c>
      <c s="14"/>
      <c s="13">
        <f>ROUND((H159*G159),2)</f>
      </c>
      <c r="O159">
        <f>rekapitulace!H8</f>
      </c>
      <c>
        <f>O159/100*I159</f>
      </c>
    </row>
    <row r="160" spans="5:5" ht="25.5">
      <c r="E160" s="15" t="s">
        <v>1855</v>
      </c>
    </row>
    <row r="161" spans="5:5" ht="255">
      <c r="E161" s="15" t="s">
        <v>649</v>
      </c>
    </row>
    <row r="162" spans="1:16" ht="12.75">
      <c r="A162" s="7">
        <v>45</v>
      </c>
      <c s="7" t="s">
        <v>46</v>
      </c>
      <c s="7" t="s">
        <v>653</v>
      </c>
      <c s="7" t="s">
        <v>58</v>
      </c>
      <c s="7" t="s">
        <v>654</v>
      </c>
      <c s="7" t="s">
        <v>73</v>
      </c>
      <c s="10">
        <v>6</v>
      </c>
      <c s="14"/>
      <c s="13">
        <f>ROUND((H162*G162),2)</f>
      </c>
      <c r="O162">
        <f>rekapitulace!H8</f>
      </c>
      <c>
        <f>O162/100*I162</f>
      </c>
    </row>
    <row r="163" spans="5:5" ht="25.5">
      <c r="E163" s="15" t="s">
        <v>1855</v>
      </c>
    </row>
    <row r="164" spans="5:5" ht="38.25">
      <c r="E164" s="15">
        <v>-2146826259</v>
      </c>
    </row>
    <row r="165" spans="1:16" ht="12.75">
      <c r="A165" s="7">
        <v>46</v>
      </c>
      <c s="7" t="s">
        <v>46</v>
      </c>
      <c s="7" t="s">
        <v>657</v>
      </c>
      <c s="7" t="s">
        <v>58</v>
      </c>
      <c s="7" t="s">
        <v>1856</v>
      </c>
      <c s="7" t="s">
        <v>73</v>
      </c>
      <c s="10">
        <v>1</v>
      </c>
      <c s="14"/>
      <c s="13">
        <f>ROUND((H165*G165),2)</f>
      </c>
      <c r="O165">
        <f>rekapitulace!H8</f>
      </c>
      <c>
        <f>O165/100*I165</f>
      </c>
    </row>
    <row r="166" spans="5:5" ht="25.5">
      <c r="E166" s="15" t="s">
        <v>50</v>
      </c>
    </row>
    <row r="167" spans="5:5" ht="165.75">
      <c r="E167" s="15" t="s">
        <v>1857</v>
      </c>
    </row>
    <row r="168" spans="1:16" ht="12.75">
      <c r="A168" s="7">
        <v>47</v>
      </c>
      <c s="7" t="s">
        <v>46</v>
      </c>
      <c s="7" t="s">
        <v>675</v>
      </c>
      <c s="7" t="s">
        <v>58</v>
      </c>
      <c s="7" t="s">
        <v>676</v>
      </c>
      <c s="7" t="s">
        <v>207</v>
      </c>
      <c s="10">
        <v>50</v>
      </c>
      <c s="14"/>
      <c s="13">
        <f>ROUND((H168*G168),2)</f>
      </c>
      <c r="O168">
        <f>rekapitulace!H8</f>
      </c>
      <c>
        <f>O168/100*I168</f>
      </c>
    </row>
    <row r="169" spans="5:5" ht="25.5">
      <c r="E169" s="15" t="s">
        <v>1363</v>
      </c>
    </row>
    <row r="170" spans="5:5" ht="255">
      <c r="E170" s="15" t="s">
        <v>1197</v>
      </c>
    </row>
    <row r="171" spans="1:16" ht="12.75">
      <c r="A171" s="7">
        <v>48</v>
      </c>
      <c s="7" t="s">
        <v>46</v>
      </c>
      <c s="7" t="s">
        <v>1199</v>
      </c>
      <c s="7" t="s">
        <v>58</v>
      </c>
      <c s="7" t="s">
        <v>1858</v>
      </c>
      <c s="7" t="s">
        <v>207</v>
      </c>
      <c s="10">
        <v>39.5</v>
      </c>
      <c s="14"/>
      <c s="13">
        <f>ROUND((H171*G171),2)</f>
      </c>
      <c r="O171">
        <f>rekapitulace!H8</f>
      </c>
      <c>
        <f>O171/100*I171</f>
      </c>
    </row>
    <row r="172" spans="5:5" ht="38.25">
      <c r="E172" s="15" t="s">
        <v>1859</v>
      </c>
    </row>
    <row r="173" spans="5:5" ht="344.25">
      <c r="E173" s="15" t="s">
        <v>690</v>
      </c>
    </row>
    <row r="174" spans="1:16" ht="12.75">
      <c r="A174" s="7">
        <v>49</v>
      </c>
      <c s="7" t="s">
        <v>46</v>
      </c>
      <c s="7" t="s">
        <v>694</v>
      </c>
      <c s="7" t="s">
        <v>58</v>
      </c>
      <c s="7" t="s">
        <v>1017</v>
      </c>
      <c s="7" t="s">
        <v>207</v>
      </c>
      <c s="10">
        <v>36.5</v>
      </c>
      <c s="14"/>
      <c s="13">
        <f>ROUND((H174*G174),2)</f>
      </c>
      <c r="O174">
        <f>rekapitulace!H8</f>
      </c>
      <c>
        <f>O174/100*I174</f>
      </c>
    </row>
    <row r="175" spans="5:5" ht="25.5">
      <c r="E175" s="15" t="s">
        <v>1804</v>
      </c>
    </row>
    <row r="176" spans="5:5" ht="242.25">
      <c r="E176" s="15" t="s">
        <v>697</v>
      </c>
    </row>
    <row r="177" spans="1:16" ht="12.75">
      <c r="A177" s="7">
        <v>50</v>
      </c>
      <c s="7" t="s">
        <v>46</v>
      </c>
      <c s="7" t="s">
        <v>698</v>
      </c>
      <c s="7" t="s">
        <v>58</v>
      </c>
      <c s="7" t="s">
        <v>699</v>
      </c>
      <c s="7" t="s">
        <v>207</v>
      </c>
      <c s="10">
        <v>36.5</v>
      </c>
      <c s="14"/>
      <c s="13">
        <f>ROUND((H177*G177),2)</f>
      </c>
      <c r="O177">
        <f>rekapitulace!H8</f>
      </c>
      <c>
        <f>O177/100*I177</f>
      </c>
    </row>
    <row r="178" spans="5:5" ht="25.5">
      <c r="E178" s="15" t="s">
        <v>1804</v>
      </c>
    </row>
    <row r="179" spans="5:5" ht="204">
      <c r="E179" s="15" t="s">
        <v>700</v>
      </c>
    </row>
    <row r="180" spans="1:16" ht="12.75">
      <c r="A180" s="7">
        <v>51</v>
      </c>
      <c s="7" t="s">
        <v>46</v>
      </c>
      <c s="7" t="s">
        <v>701</v>
      </c>
      <c s="7" t="s">
        <v>58</v>
      </c>
      <c s="7" t="s">
        <v>1768</v>
      </c>
      <c s="7" t="s">
        <v>207</v>
      </c>
      <c s="10">
        <v>187</v>
      </c>
      <c s="14"/>
      <c s="13">
        <f>ROUND((H180*G180),2)</f>
      </c>
      <c r="O180">
        <f>rekapitulace!H8</f>
      </c>
      <c>
        <f>O180/100*I180</f>
      </c>
    </row>
    <row r="181" spans="5:5" ht="25.5">
      <c r="E181" s="15" t="s">
        <v>1860</v>
      </c>
    </row>
    <row r="182" spans="5:5" ht="409.5">
      <c r="E182" s="15" t="s">
        <v>704</v>
      </c>
    </row>
    <row r="183" spans="1:16" ht="12.75">
      <c r="A183" s="7">
        <v>52</v>
      </c>
      <c s="7" t="s">
        <v>46</v>
      </c>
      <c s="7" t="s">
        <v>701</v>
      </c>
      <c s="7" t="s">
        <v>86</v>
      </c>
      <c s="7" t="s">
        <v>1861</v>
      </c>
      <c s="7" t="s">
        <v>207</v>
      </c>
      <c s="10">
        <v>4</v>
      </c>
      <c s="14"/>
      <c s="13">
        <f>ROUND((H183*G183),2)</f>
      </c>
      <c r="O183">
        <f>rekapitulace!H8</f>
      </c>
      <c>
        <f>O183/100*I183</f>
      </c>
    </row>
    <row r="184" spans="5:5" ht="25.5">
      <c r="E184" s="15" t="s">
        <v>212</v>
      </c>
    </row>
    <row r="185" spans="5:5" ht="409.5">
      <c r="E185" s="15" t="s">
        <v>704</v>
      </c>
    </row>
    <row r="186" spans="1:16" ht="12.75" customHeight="1">
      <c r="A186" s="16"/>
      <c s="16"/>
      <c s="16" t="s">
        <v>43</v>
      </c>
      <c s="16"/>
      <c s="16" t="s">
        <v>204</v>
      </c>
      <c s="16"/>
      <c s="16"/>
      <c s="16"/>
      <c s="16">
        <f>SUM(I156:I185)</f>
      </c>
      <c r="P186">
        <f>ROUND(SUM(P156:P185),2)</f>
      </c>
    </row>
    <row r="188" spans="1:16" ht="12.75" customHeight="1">
      <c r="A188" s="16"/>
      <c s="16"/>
      <c s="16"/>
      <c s="16"/>
      <c s="16" t="s">
        <v>105</v>
      </c>
      <c s="16"/>
      <c s="16"/>
      <c s="16"/>
      <c s="16">
        <f>+I15+I84+I93+I114+I147+I153+I186</f>
      </c>
      <c r="P188">
        <f>+P15+P84+P93+P114+P147+P153+P186</f>
      </c>
    </row>
    <row r="190" spans="1:9" ht="12.75" customHeight="1">
      <c r="A190" s="9" t="s">
        <v>106</v>
      </c>
      <c s="9"/>
      <c s="9"/>
      <c s="9"/>
      <c s="9"/>
      <c s="9"/>
      <c s="9"/>
      <c s="9"/>
      <c s="9"/>
    </row>
    <row r="191" spans="1:9" ht="12.75" customHeight="1">
      <c r="A191" s="9"/>
      <c s="9"/>
      <c s="9"/>
      <c s="9"/>
      <c s="9" t="s">
        <v>107</v>
      </c>
      <c s="9"/>
      <c s="9"/>
      <c s="9"/>
      <c s="9"/>
    </row>
    <row r="192" spans="1:16" ht="12.75" customHeight="1">
      <c r="A192" s="16"/>
      <c s="16"/>
      <c s="16"/>
      <c s="16"/>
      <c s="16" t="s">
        <v>108</v>
      </c>
      <c s="16"/>
      <c s="16"/>
      <c s="16"/>
      <c s="16">
        <v>0</v>
      </c>
      <c r="P192">
        <v>0</v>
      </c>
    </row>
    <row r="193" spans="1:9" ht="12.75" customHeight="1">
      <c r="A193" s="16"/>
      <c s="16"/>
      <c s="16"/>
      <c s="16"/>
      <c s="16" t="s">
        <v>109</v>
      </c>
      <c s="16"/>
      <c s="16"/>
      <c s="16"/>
      <c s="16"/>
    </row>
    <row r="194" spans="1:16" ht="12.75" customHeight="1">
      <c r="A194" s="16"/>
      <c s="16"/>
      <c s="16"/>
      <c s="16"/>
      <c s="16" t="s">
        <v>110</v>
      </c>
      <c s="16"/>
      <c s="16"/>
      <c s="16"/>
      <c s="16">
        <v>0</v>
      </c>
      <c r="P194">
        <v>0</v>
      </c>
    </row>
    <row r="195" spans="1:16" ht="12.75" customHeight="1">
      <c r="A195" s="16"/>
      <c s="16"/>
      <c s="16"/>
      <c s="16"/>
      <c s="16" t="s">
        <v>111</v>
      </c>
      <c s="16"/>
      <c s="16"/>
      <c s="16"/>
      <c s="16">
        <f>I192+I194</f>
      </c>
      <c r="P195">
        <f>P192+P194</f>
      </c>
    </row>
    <row r="197" spans="1:16" ht="12.75" customHeight="1">
      <c r="A197" s="16"/>
      <c s="16"/>
      <c s="16"/>
      <c s="16"/>
      <c s="16" t="s">
        <v>111</v>
      </c>
      <c s="16"/>
      <c s="16"/>
      <c s="16"/>
      <c s="16">
        <f>I188+I195</f>
      </c>
      <c r="P197">
        <f>P188+P195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4.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1862</v>
      </c>
      <c s="5"/>
      <c s="5" t="s">
        <v>1863</v>
      </c>
    </row>
    <row r="6" spans="1:5" ht="12.75" customHeight="1">
      <c r="A6" t="s">
        <v>17</v>
      </c>
      <c r="C6" s="5" t="s">
        <v>1862</v>
      </c>
      <c s="5"/>
      <c s="5" t="s">
        <v>1863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1233</v>
      </c>
      <c s="7" t="s">
        <v>167</v>
      </c>
      <c s="10">
        <v>4586</v>
      </c>
      <c s="14"/>
      <c s="13">
        <f>ROUND((H12*G12),2)</f>
      </c>
      <c r="O12">
        <f>rekapitulace!H8</f>
      </c>
      <c>
        <f>O12/100*I12</f>
      </c>
    </row>
    <row r="13" spans="5:5" ht="38.25">
      <c r="E13" s="15" t="s">
        <v>1864</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323</v>
      </c>
      <c s="7" t="s">
        <v>25</v>
      </c>
      <c s="7" t="s">
        <v>324</v>
      </c>
      <c s="7" t="s">
        <v>130</v>
      </c>
      <c s="10">
        <v>1558</v>
      </c>
      <c s="14"/>
      <c s="13">
        <f>ROUND((H18*G18),2)</f>
      </c>
      <c r="O18">
        <f>rekapitulace!H8</f>
      </c>
      <c>
        <f>O18/100*I18</f>
      </c>
    </row>
    <row r="19" spans="5:5" ht="38.25">
      <c r="E19" s="15" t="s">
        <v>1865</v>
      </c>
    </row>
    <row r="20" spans="5:5" ht="409.5">
      <c r="E20" s="15" t="s">
        <v>1076</v>
      </c>
    </row>
    <row r="21" spans="1:16" ht="12.75">
      <c r="A21" s="7">
        <v>3</v>
      </c>
      <c s="7" t="s">
        <v>46</v>
      </c>
      <c s="7" t="s">
        <v>323</v>
      </c>
      <c s="7" t="s">
        <v>36</v>
      </c>
      <c s="7" t="s">
        <v>327</v>
      </c>
      <c s="7" t="s">
        <v>130</v>
      </c>
      <c s="10">
        <v>317</v>
      </c>
      <c s="14"/>
      <c s="13">
        <f>ROUND((H21*G21),2)</f>
      </c>
      <c r="O21">
        <f>rekapitulace!H8</f>
      </c>
      <c>
        <f>O21/100*I21</f>
      </c>
    </row>
    <row r="22" spans="5:5" ht="25.5">
      <c r="E22" s="15" t="s">
        <v>1866</v>
      </c>
    </row>
    <row r="23" spans="5:5" ht="409.5">
      <c r="E23" s="15" t="s">
        <v>1076</v>
      </c>
    </row>
    <row r="24" spans="1:16" ht="12.75">
      <c r="A24" s="7">
        <v>4</v>
      </c>
      <c s="7" t="s">
        <v>46</v>
      </c>
      <c s="7" t="s">
        <v>329</v>
      </c>
      <c s="7" t="s">
        <v>25</v>
      </c>
      <c s="7" t="s">
        <v>746</v>
      </c>
      <c s="7" t="s">
        <v>130</v>
      </c>
      <c s="10">
        <v>908</v>
      </c>
      <c s="14"/>
      <c s="13">
        <f>ROUND((H24*G24),2)</f>
      </c>
      <c r="O24">
        <f>rekapitulace!H8</f>
      </c>
      <c>
        <f>O24/100*I24</f>
      </c>
    </row>
    <row r="25" spans="5:5" ht="25.5">
      <c r="E25" s="15" t="s">
        <v>1867</v>
      </c>
    </row>
    <row r="26" spans="5:5" ht="409.5">
      <c r="E26" s="15" t="s">
        <v>1081</v>
      </c>
    </row>
    <row r="27" spans="1:16" ht="12.75">
      <c r="A27" s="7">
        <v>5</v>
      </c>
      <c s="7" t="s">
        <v>46</v>
      </c>
      <c s="7" t="s">
        <v>329</v>
      </c>
      <c s="7" t="s">
        <v>36</v>
      </c>
      <c s="7" t="s">
        <v>333</v>
      </c>
      <c s="7" t="s">
        <v>130</v>
      </c>
      <c s="10">
        <v>198</v>
      </c>
      <c s="14"/>
      <c s="13">
        <f>ROUND((H27*G27),2)</f>
      </c>
      <c r="O27">
        <f>rekapitulace!H8</f>
      </c>
      <c>
        <f>O27/100*I27</f>
      </c>
    </row>
    <row r="28" spans="5:5" ht="25.5">
      <c r="E28" s="15" t="s">
        <v>1868</v>
      </c>
    </row>
    <row r="29" spans="5:5" ht="409.5">
      <c r="E29" s="15" t="s">
        <v>1081</v>
      </c>
    </row>
    <row r="30" spans="1:16" ht="12.75">
      <c r="A30" s="7">
        <v>6</v>
      </c>
      <c s="7" t="s">
        <v>46</v>
      </c>
      <c s="7" t="s">
        <v>142</v>
      </c>
      <c s="7" t="s">
        <v>25</v>
      </c>
      <c s="7" t="s">
        <v>340</v>
      </c>
      <c s="7" t="s">
        <v>130</v>
      </c>
      <c s="10">
        <v>88</v>
      </c>
      <c s="14"/>
      <c s="13">
        <f>ROUND((H30*G30),2)</f>
      </c>
      <c r="O30">
        <f>rekapitulace!H8</f>
      </c>
      <c>
        <f>O30/100*I30</f>
      </c>
    </row>
    <row r="31" spans="5:5" ht="25.5">
      <c r="E31" s="15" t="s">
        <v>1869</v>
      </c>
    </row>
    <row r="32" spans="5:5" ht="409.5">
      <c r="E32" s="15" t="s">
        <v>145</v>
      </c>
    </row>
    <row r="33" spans="1:16" ht="12.75">
      <c r="A33" s="7">
        <v>7</v>
      </c>
      <c s="7" t="s">
        <v>46</v>
      </c>
      <c s="7" t="s">
        <v>142</v>
      </c>
      <c s="7" t="s">
        <v>36</v>
      </c>
      <c s="7" t="s">
        <v>343</v>
      </c>
      <c s="7" t="s">
        <v>130</v>
      </c>
      <c s="10">
        <v>600</v>
      </c>
      <c s="14"/>
      <c s="13">
        <f>ROUND((H33*G33),2)</f>
      </c>
      <c r="O33">
        <f>rekapitulace!H8</f>
      </c>
      <c>
        <f>O33/100*I33</f>
      </c>
    </row>
    <row r="34" spans="5:5" ht="38.25">
      <c r="E34" s="15" t="s">
        <v>1870</v>
      </c>
    </row>
    <row r="35" spans="5:5" ht="409.5">
      <c r="E35" s="15" t="s">
        <v>145</v>
      </c>
    </row>
    <row r="36" spans="1:16" ht="12.75">
      <c r="A36" s="7">
        <v>8</v>
      </c>
      <c s="7" t="s">
        <v>46</v>
      </c>
      <c s="7" t="s">
        <v>142</v>
      </c>
      <c s="7" t="s">
        <v>38</v>
      </c>
      <c s="7" t="s">
        <v>1871</v>
      </c>
      <c s="7" t="s">
        <v>130</v>
      </c>
      <c s="10">
        <v>189.006</v>
      </c>
      <c s="14"/>
      <c s="13">
        <f>ROUND((H36*G36),2)</f>
      </c>
      <c r="O36">
        <f>rekapitulace!H8</f>
      </c>
      <c>
        <f>O36/100*I36</f>
      </c>
    </row>
    <row r="37" spans="5:5" ht="38.25">
      <c r="E37" s="15" t="s">
        <v>1872</v>
      </c>
    </row>
    <row r="38" spans="5:5" ht="409.5">
      <c r="E38" s="15" t="s">
        <v>145</v>
      </c>
    </row>
    <row r="39" spans="1:16" ht="12.75">
      <c r="A39" s="7">
        <v>9</v>
      </c>
      <c s="7" t="s">
        <v>46</v>
      </c>
      <c s="7" t="s">
        <v>142</v>
      </c>
      <c s="7" t="s">
        <v>250</v>
      </c>
      <c s="7" t="s">
        <v>1087</v>
      </c>
      <c s="7" t="s">
        <v>130</v>
      </c>
      <c s="10">
        <v>2293</v>
      </c>
      <c s="14"/>
      <c s="13">
        <f>ROUND((H39*G39),2)</f>
      </c>
      <c r="O39">
        <f>rekapitulace!H8</f>
      </c>
      <c>
        <f>O39/100*I39</f>
      </c>
    </row>
    <row r="40" spans="5:5" ht="38.25">
      <c r="E40" s="15" t="s">
        <v>1873</v>
      </c>
    </row>
    <row r="41" spans="5:5" ht="409.5">
      <c r="E41" s="15" t="s">
        <v>145</v>
      </c>
    </row>
    <row r="42" spans="1:16" ht="12.75">
      <c r="A42" s="7">
        <v>10</v>
      </c>
      <c s="7" t="s">
        <v>46</v>
      </c>
      <c s="7" t="s">
        <v>254</v>
      </c>
      <c s="7" t="s">
        <v>25</v>
      </c>
      <c s="7" t="s">
        <v>1874</v>
      </c>
      <c s="7" t="s">
        <v>130</v>
      </c>
      <c s="10">
        <v>908</v>
      </c>
      <c s="14"/>
      <c s="13">
        <f>ROUND((H42*G42),2)</f>
      </c>
      <c r="O42">
        <f>rekapitulace!H8</f>
      </c>
      <c>
        <f>O42/100*I42</f>
      </c>
    </row>
    <row r="43" spans="5:5" ht="25.5">
      <c r="E43" s="15" t="s">
        <v>1867</v>
      </c>
    </row>
    <row r="44" spans="5:5" ht="102">
      <c r="E44" s="15" t="s">
        <v>257</v>
      </c>
    </row>
    <row r="45" spans="1:16" ht="12.75">
      <c r="A45" s="7">
        <v>11</v>
      </c>
      <c s="7" t="s">
        <v>46</v>
      </c>
      <c s="7" t="s">
        <v>254</v>
      </c>
      <c s="7" t="s">
        <v>36</v>
      </c>
      <c s="7" t="s">
        <v>1875</v>
      </c>
      <c s="7" t="s">
        <v>130</v>
      </c>
      <c s="10">
        <v>198</v>
      </c>
      <c s="14"/>
      <c s="13">
        <f>ROUND((H45*G45),2)</f>
      </c>
      <c r="O45">
        <f>rekapitulace!H8</f>
      </c>
      <c>
        <f>O45/100*I45</f>
      </c>
    </row>
    <row r="46" spans="5:5" ht="25.5">
      <c r="E46" s="15" t="s">
        <v>1868</v>
      </c>
    </row>
    <row r="47" spans="5:5" ht="102">
      <c r="E47" s="15" t="s">
        <v>257</v>
      </c>
    </row>
    <row r="48" spans="1:16" ht="12.75">
      <c r="A48" s="7">
        <v>12</v>
      </c>
      <c s="7" t="s">
        <v>46</v>
      </c>
      <c s="7" t="s">
        <v>397</v>
      </c>
      <c s="7" t="s">
        <v>58</v>
      </c>
      <c s="7" t="s">
        <v>1876</v>
      </c>
      <c s="7" t="s">
        <v>130</v>
      </c>
      <c s="10">
        <v>2981</v>
      </c>
      <c s="14"/>
      <c s="13">
        <f>ROUND((H48*G48),2)</f>
      </c>
      <c r="O48">
        <f>rekapitulace!H8</f>
      </c>
      <c>
        <f>O48/100*I48</f>
      </c>
    </row>
    <row r="49" spans="5:5" ht="280.5">
      <c r="E49" s="15" t="s">
        <v>1877</v>
      </c>
    </row>
    <row r="50" spans="5:5" ht="409.5">
      <c r="E50" s="15" t="s">
        <v>1103</v>
      </c>
    </row>
    <row r="51" spans="1:16" ht="12.75">
      <c r="A51" s="7">
        <v>13</v>
      </c>
      <c s="7" t="s">
        <v>46</v>
      </c>
      <c s="7" t="s">
        <v>401</v>
      </c>
      <c s="7" t="s">
        <v>58</v>
      </c>
      <c s="7" t="s">
        <v>402</v>
      </c>
      <c s="7" t="s">
        <v>130</v>
      </c>
      <c s="10">
        <v>88</v>
      </c>
      <c s="14"/>
      <c s="13">
        <f>ROUND((H51*G51),2)</f>
      </c>
      <c r="O51">
        <f>rekapitulace!H8</f>
      </c>
      <c>
        <f>O51/100*I51</f>
      </c>
    </row>
    <row r="52" spans="5:5" ht="25.5">
      <c r="E52" s="15" t="s">
        <v>1869</v>
      </c>
    </row>
    <row r="53" spans="5:5" ht="409.5">
      <c r="E53" s="15" t="s">
        <v>1103</v>
      </c>
    </row>
    <row r="54" spans="1:16" ht="12.75">
      <c r="A54" s="7">
        <v>14</v>
      </c>
      <c s="7" t="s">
        <v>46</v>
      </c>
      <c s="7" t="s">
        <v>146</v>
      </c>
      <c s="7" t="s">
        <v>250</v>
      </c>
      <c s="7" t="s">
        <v>271</v>
      </c>
      <c s="7" t="s">
        <v>130</v>
      </c>
      <c s="10">
        <v>2293</v>
      </c>
      <c s="14"/>
      <c s="13">
        <f>ROUND((H54*G54),2)</f>
      </c>
      <c r="O54">
        <f>rekapitulace!H8</f>
      </c>
      <c>
        <f>O54/100*I54</f>
      </c>
    </row>
    <row r="55" spans="5:5" ht="38.25">
      <c r="E55" s="15" t="s">
        <v>1873</v>
      </c>
    </row>
    <row r="56" spans="5:5" ht="409.5">
      <c r="E56" s="15" t="s">
        <v>149</v>
      </c>
    </row>
    <row r="57" spans="1:16" ht="12.75">
      <c r="A57" s="7">
        <v>15</v>
      </c>
      <c s="7" t="s">
        <v>46</v>
      </c>
      <c s="7" t="s">
        <v>405</v>
      </c>
      <c s="7" t="s">
        <v>58</v>
      </c>
      <c s="7" t="s">
        <v>406</v>
      </c>
      <c s="7" t="s">
        <v>130</v>
      </c>
      <c s="10">
        <v>600</v>
      </c>
      <c s="14"/>
      <c s="13">
        <f>ROUND((H57*G57),2)</f>
      </c>
      <c r="O57">
        <f>rekapitulace!H8</f>
      </c>
      <c>
        <f>O57/100*I57</f>
      </c>
    </row>
    <row r="58" spans="5:5" ht="38.25">
      <c r="E58" s="15" t="s">
        <v>1870</v>
      </c>
    </row>
    <row r="59" spans="5:5" ht="409.5">
      <c r="E59" s="15" t="s">
        <v>1103</v>
      </c>
    </row>
    <row r="60" spans="1:16" ht="12.75">
      <c r="A60" s="7">
        <v>16</v>
      </c>
      <c s="7" t="s">
        <v>46</v>
      </c>
      <c s="7" t="s">
        <v>411</v>
      </c>
      <c s="7" t="s">
        <v>58</v>
      </c>
      <c s="7" t="s">
        <v>412</v>
      </c>
      <c s="7" t="s">
        <v>130</v>
      </c>
      <c s="10">
        <v>30</v>
      </c>
      <c s="14"/>
      <c s="13">
        <f>ROUND((H60*G60),2)</f>
      </c>
      <c r="O60">
        <f>rekapitulace!H8</f>
      </c>
      <c>
        <f>O60/100*I60</f>
      </c>
    </row>
    <row r="61" spans="5:5" ht="25.5">
      <c r="E61" s="15" t="s">
        <v>1878</v>
      </c>
    </row>
    <row r="62" spans="5:5" ht="409.5">
      <c r="E62" s="15" t="s">
        <v>1107</v>
      </c>
    </row>
    <row r="63" spans="1:16" ht="12.75">
      <c r="A63" s="7">
        <v>17</v>
      </c>
      <c s="7" t="s">
        <v>46</v>
      </c>
      <c s="7" t="s">
        <v>427</v>
      </c>
      <c s="7" t="s">
        <v>58</v>
      </c>
      <c s="7" t="s">
        <v>1879</v>
      </c>
      <c s="7" t="s">
        <v>117</v>
      </c>
      <c s="10">
        <v>1240</v>
      </c>
      <c s="14"/>
      <c s="13">
        <f>ROUND((H63*G63),2)</f>
      </c>
      <c r="O63">
        <f>rekapitulace!H8</f>
      </c>
      <c>
        <f>O63/100*I63</f>
      </c>
    </row>
    <row r="64" spans="5:5" ht="51">
      <c r="E64" s="15" t="s">
        <v>1880</v>
      </c>
    </row>
    <row r="65" spans="5:5" ht="153">
      <c r="E65" s="15" t="s">
        <v>1117</v>
      </c>
    </row>
    <row r="66" spans="1:16" ht="12.75">
      <c r="A66" s="7">
        <v>18</v>
      </c>
      <c s="7" t="s">
        <v>46</v>
      </c>
      <c s="7" t="s">
        <v>435</v>
      </c>
      <c s="7" t="s">
        <v>58</v>
      </c>
      <c s="7" t="s">
        <v>1881</v>
      </c>
      <c s="7" t="s">
        <v>117</v>
      </c>
      <c s="10">
        <v>595.04</v>
      </c>
      <c s="14"/>
      <c s="13">
        <f>ROUND((H66*G66),2)</f>
      </c>
      <c r="O66">
        <f>rekapitulace!H8</f>
      </c>
      <c>
        <f>O66/100*I66</f>
      </c>
    </row>
    <row r="67" spans="5:5" ht="114.75">
      <c r="E67" s="15" t="s">
        <v>1882</v>
      </c>
    </row>
    <row r="68" spans="5:5" ht="204">
      <c r="E68" s="15" t="s">
        <v>1119</v>
      </c>
    </row>
    <row r="69" spans="1:16" ht="12.75">
      <c r="A69" s="7">
        <v>19</v>
      </c>
      <c s="7" t="s">
        <v>46</v>
      </c>
      <c s="7" t="s">
        <v>438</v>
      </c>
      <c s="7" t="s">
        <v>58</v>
      </c>
      <c s="7" t="s">
        <v>1883</v>
      </c>
      <c s="7" t="s">
        <v>117</v>
      </c>
      <c s="10">
        <v>665</v>
      </c>
      <c s="14"/>
      <c s="13">
        <f>ROUND((H69*G69),2)</f>
      </c>
      <c r="O69">
        <f>rekapitulace!H8</f>
      </c>
      <c>
        <f>O69/100*I69</f>
      </c>
    </row>
    <row r="70" spans="5:5" ht="25.5">
      <c r="E70" s="15" t="s">
        <v>1884</v>
      </c>
    </row>
    <row r="71" spans="5:5" ht="216.75">
      <c r="E71" s="15" t="s">
        <v>153</v>
      </c>
    </row>
    <row r="72" spans="1:16" ht="12.75">
      <c r="A72" s="7">
        <v>20</v>
      </c>
      <c s="7" t="s">
        <v>46</v>
      </c>
      <c s="7" t="s">
        <v>442</v>
      </c>
      <c s="7" t="s">
        <v>58</v>
      </c>
      <c s="7" t="s">
        <v>809</v>
      </c>
      <c s="7" t="s">
        <v>117</v>
      </c>
      <c s="10">
        <v>1260.04</v>
      </c>
      <c s="14"/>
      <c s="13">
        <f>ROUND((H72*G72),2)</f>
      </c>
      <c r="O72">
        <f>rekapitulace!H8</f>
      </c>
      <c>
        <f>O72/100*I72</f>
      </c>
    </row>
    <row r="73" spans="5:5" ht="51">
      <c r="E73" s="15" t="s">
        <v>1885</v>
      </c>
    </row>
    <row r="74" spans="5:5" ht="255">
      <c r="E74" s="15" t="s">
        <v>445</v>
      </c>
    </row>
    <row r="75" spans="1:16" ht="12.75" customHeight="1">
      <c r="A75" s="16"/>
      <c s="16"/>
      <c s="16" t="s">
        <v>25</v>
      </c>
      <c s="16"/>
      <c s="16" t="s">
        <v>114</v>
      </c>
      <c s="16"/>
      <c s="16"/>
      <c s="16"/>
      <c s="16">
        <f>SUM(I18:I74)</f>
      </c>
      <c r="P75">
        <f>ROUND(SUM(P18:P74),2)</f>
      </c>
    </row>
    <row r="77" spans="1:9" ht="12.75" customHeight="1">
      <c r="A77" s="9"/>
      <c s="9"/>
      <c s="9" t="s">
        <v>38</v>
      </c>
      <c s="9"/>
      <c s="9" t="s">
        <v>192</v>
      </c>
      <c s="9"/>
      <c s="11"/>
      <c s="9"/>
      <c s="11"/>
    </row>
    <row r="78" spans="1:16" ht="12.75">
      <c r="A78" s="7">
        <v>21</v>
      </c>
      <c s="7" t="s">
        <v>46</v>
      </c>
      <c s="7" t="s">
        <v>478</v>
      </c>
      <c s="7" t="s">
        <v>58</v>
      </c>
      <c s="7" t="s">
        <v>1886</v>
      </c>
      <c s="7" t="s">
        <v>130</v>
      </c>
      <c s="10">
        <v>17.222</v>
      </c>
      <c s="14"/>
      <c s="13">
        <f>ROUND((H78*G78),2)</f>
      </c>
      <c r="O78">
        <f>rekapitulace!H8</f>
      </c>
      <c>
        <f>O78/100*I78</f>
      </c>
    </row>
    <row r="79" spans="5:5" ht="38.25">
      <c r="E79" s="15" t="s">
        <v>1887</v>
      </c>
    </row>
    <row r="80" spans="5:5" ht="409.5">
      <c r="E80" s="15" t="s">
        <v>191</v>
      </c>
    </row>
    <row r="81" spans="1:16" ht="12.75">
      <c r="A81" s="7">
        <v>22</v>
      </c>
      <c s="7" t="s">
        <v>46</v>
      </c>
      <c s="7" t="s">
        <v>491</v>
      </c>
      <c s="7" t="s">
        <v>58</v>
      </c>
      <c s="7" t="s">
        <v>885</v>
      </c>
      <c s="7" t="s">
        <v>117</v>
      </c>
      <c s="10">
        <v>369</v>
      </c>
      <c s="14"/>
      <c s="13">
        <f>ROUND((H81*G81),2)</f>
      </c>
      <c r="O81">
        <f>rekapitulace!H8</f>
      </c>
      <c>
        <f>O81/100*I81</f>
      </c>
    </row>
    <row r="82" spans="5:5" ht="38.25">
      <c r="E82" s="15" t="s">
        <v>1888</v>
      </c>
    </row>
    <row r="83" spans="5:5" ht="409.5">
      <c r="E83" s="15" t="s">
        <v>1140</v>
      </c>
    </row>
    <row r="84" spans="1:16" ht="12.75">
      <c r="A84" s="7">
        <v>23</v>
      </c>
      <c s="7" t="s">
        <v>46</v>
      </c>
      <c s="7" t="s">
        <v>495</v>
      </c>
      <c s="7" t="s">
        <v>58</v>
      </c>
      <c s="7" t="s">
        <v>496</v>
      </c>
      <c s="7" t="s">
        <v>130</v>
      </c>
      <c s="10">
        <v>13.778</v>
      </c>
      <c s="14"/>
      <c s="13">
        <f>ROUND((H84*G84),2)</f>
      </c>
      <c r="O84">
        <f>rekapitulace!H8</f>
      </c>
      <c>
        <f>O84/100*I84</f>
      </c>
    </row>
    <row r="85" spans="5:5" ht="38.25">
      <c r="E85" s="15" t="s">
        <v>1889</v>
      </c>
    </row>
    <row r="86" spans="5:5" ht="409.5">
      <c r="E86" s="15" t="s">
        <v>1142</v>
      </c>
    </row>
    <row r="87" spans="1:16" ht="12.75" customHeight="1">
      <c r="A87" s="16"/>
      <c s="16"/>
      <c s="16" t="s">
        <v>38</v>
      </c>
      <c s="16"/>
      <c s="16" t="s">
        <v>192</v>
      </c>
      <c s="16"/>
      <c s="16"/>
      <c s="16"/>
      <c s="16">
        <f>SUM(I78:I86)</f>
      </c>
      <c r="P87">
        <f>ROUND(SUM(P78:P86),2)</f>
      </c>
    </row>
    <row r="89" spans="1:9" ht="12.75" customHeight="1">
      <c r="A89" s="9"/>
      <c s="9"/>
      <c s="9" t="s">
        <v>39</v>
      </c>
      <c s="9"/>
      <c s="9" t="s">
        <v>510</v>
      </c>
      <c s="9"/>
      <c s="11"/>
      <c s="9"/>
      <c s="11"/>
    </row>
    <row r="90" spans="1:16" ht="12.75">
      <c r="A90" s="7">
        <v>24</v>
      </c>
      <c s="7" t="s">
        <v>46</v>
      </c>
      <c s="7" t="s">
        <v>515</v>
      </c>
      <c s="7" t="s">
        <v>58</v>
      </c>
      <c s="7" t="s">
        <v>1890</v>
      </c>
      <c s="7" t="s">
        <v>130</v>
      </c>
      <c s="10">
        <v>23.46</v>
      </c>
      <c s="14"/>
      <c s="13">
        <f>ROUND((H90*G90),2)</f>
      </c>
      <c r="O90">
        <f>rekapitulace!H8</f>
      </c>
      <c>
        <f>O90/100*I90</f>
      </c>
    </row>
    <row r="91" spans="5:5" ht="38.25">
      <c r="E91" s="15" t="s">
        <v>1891</v>
      </c>
    </row>
    <row r="92" spans="5:5" ht="409.5">
      <c r="E92" s="15" t="s">
        <v>514</v>
      </c>
    </row>
    <row r="93" spans="1:16" ht="12.75">
      <c r="A93" s="7">
        <v>25</v>
      </c>
      <c s="7" t="s">
        <v>46</v>
      </c>
      <c s="7" t="s">
        <v>518</v>
      </c>
      <c s="7" t="s">
        <v>25</v>
      </c>
      <c s="7" t="s">
        <v>1892</v>
      </c>
      <c s="7" t="s">
        <v>130</v>
      </c>
      <c s="10">
        <v>26.25</v>
      </c>
      <c s="14"/>
      <c s="13">
        <f>ROUND((H93*G93),2)</f>
      </c>
      <c r="O93">
        <f>rekapitulace!H8</f>
      </c>
      <c>
        <f>O93/100*I93</f>
      </c>
    </row>
    <row r="94" spans="5:5" ht="38.25">
      <c r="E94" s="15" t="s">
        <v>1893</v>
      </c>
    </row>
    <row r="95" spans="5:5" ht="331.5">
      <c r="E95" s="15" t="s">
        <v>521</v>
      </c>
    </row>
    <row r="96" spans="1:16" ht="12.75">
      <c r="A96" s="7">
        <v>26</v>
      </c>
      <c s="7" t="s">
        <v>46</v>
      </c>
      <c s="7" t="s">
        <v>518</v>
      </c>
      <c s="7" t="s">
        <v>36</v>
      </c>
      <c s="7" t="s">
        <v>1894</v>
      </c>
      <c s="7" t="s">
        <v>130</v>
      </c>
      <c s="10">
        <v>270.945</v>
      </c>
      <c s="14"/>
      <c s="13">
        <f>ROUND((H96*G96),2)</f>
      </c>
      <c r="O96">
        <f>rekapitulace!H8</f>
      </c>
      <c>
        <f>O96/100*I96</f>
      </c>
    </row>
    <row r="97" spans="5:5" ht="38.25">
      <c r="E97" s="15" t="s">
        <v>1895</v>
      </c>
    </row>
    <row r="98" spans="5:5" ht="331.5">
      <c r="E98" s="15" t="s">
        <v>521</v>
      </c>
    </row>
    <row r="99" spans="1:16" ht="12.75">
      <c r="A99" s="7">
        <v>27</v>
      </c>
      <c s="7" t="s">
        <v>46</v>
      </c>
      <c s="7" t="s">
        <v>529</v>
      </c>
      <c s="7" t="s">
        <v>58</v>
      </c>
      <c s="7" t="s">
        <v>530</v>
      </c>
      <c s="7" t="s">
        <v>117</v>
      </c>
      <c s="10">
        <v>669</v>
      </c>
      <c s="14"/>
      <c s="13">
        <f>ROUND((H99*G99),2)</f>
      </c>
      <c r="O99">
        <f>rekapitulace!H8</f>
      </c>
      <c>
        <f>O99/100*I99</f>
      </c>
    </row>
    <row r="100" spans="5:5" ht="25.5">
      <c r="E100" s="15" t="s">
        <v>1896</v>
      </c>
    </row>
    <row r="101" spans="5:5" ht="409.5">
      <c r="E101" s="15" t="s">
        <v>1164</v>
      </c>
    </row>
    <row r="102" spans="1:16" ht="12.75">
      <c r="A102" s="7">
        <v>28</v>
      </c>
      <c s="7" t="s">
        <v>46</v>
      </c>
      <c s="7" t="s">
        <v>533</v>
      </c>
      <c s="7" t="s">
        <v>58</v>
      </c>
      <c s="7" t="s">
        <v>900</v>
      </c>
      <c s="7" t="s">
        <v>117</v>
      </c>
      <c s="10">
        <v>244</v>
      </c>
      <c s="14"/>
      <c s="13">
        <f>ROUND((H102*G102),2)</f>
      </c>
      <c r="O102">
        <f>rekapitulace!H8</f>
      </c>
      <c>
        <f>O102/100*I102</f>
      </c>
    </row>
    <row r="103" spans="5:5" ht="25.5">
      <c r="E103" s="15" t="s">
        <v>1897</v>
      </c>
    </row>
    <row r="104" spans="5:5" ht="267.75">
      <c r="E104" s="15" t="s">
        <v>536</v>
      </c>
    </row>
    <row r="105" spans="1:16" ht="12.75">
      <c r="A105" s="7">
        <v>29</v>
      </c>
      <c s="7" t="s">
        <v>46</v>
      </c>
      <c s="7" t="s">
        <v>537</v>
      </c>
      <c s="7" t="s">
        <v>58</v>
      </c>
      <c s="7" t="s">
        <v>902</v>
      </c>
      <c s="7" t="s">
        <v>117</v>
      </c>
      <c s="10">
        <v>133.62</v>
      </c>
      <c s="14"/>
      <c s="13">
        <f>ROUND((H105*G105),2)</f>
      </c>
      <c r="O105">
        <f>rekapitulace!H8</f>
      </c>
      <c>
        <f>O105/100*I105</f>
      </c>
    </row>
    <row r="106" spans="5:5" ht="38.25">
      <c r="E106" s="15" t="s">
        <v>1898</v>
      </c>
    </row>
    <row r="107" spans="5:5" ht="357">
      <c r="E107" s="15" t="s">
        <v>540</v>
      </c>
    </row>
    <row r="108" spans="1:16" ht="12.75">
      <c r="A108" s="7">
        <v>30</v>
      </c>
      <c s="7" t="s">
        <v>46</v>
      </c>
      <c s="7" t="s">
        <v>541</v>
      </c>
      <c s="7" t="s">
        <v>58</v>
      </c>
      <c s="7" t="s">
        <v>1899</v>
      </c>
      <c s="7" t="s">
        <v>117</v>
      </c>
      <c s="10">
        <v>265.668</v>
      </c>
      <c s="14"/>
      <c s="13">
        <f>ROUND((H108*G108),2)</f>
      </c>
      <c r="O108">
        <f>rekapitulace!H8</f>
      </c>
      <c>
        <f>O108/100*I108</f>
      </c>
    </row>
    <row r="109" spans="5:5" ht="51">
      <c r="E109" s="15" t="s">
        <v>1900</v>
      </c>
    </row>
    <row r="110" spans="5:5" ht="357">
      <c r="E110" s="15" t="s">
        <v>540</v>
      </c>
    </row>
    <row r="111" spans="1:16" ht="12.75">
      <c r="A111" s="7">
        <v>31</v>
      </c>
      <c s="7" t="s">
        <v>46</v>
      </c>
      <c s="7" t="s">
        <v>544</v>
      </c>
      <c s="7" t="s">
        <v>58</v>
      </c>
      <c s="7" t="s">
        <v>545</v>
      </c>
      <c s="7" t="s">
        <v>130</v>
      </c>
      <c s="10">
        <v>9.262</v>
      </c>
      <c s="14"/>
      <c s="13">
        <f>ROUND((H111*G111),2)</f>
      </c>
      <c r="O111">
        <f>rekapitulace!H8</f>
      </c>
      <c>
        <f>O111/100*I111</f>
      </c>
    </row>
    <row r="112" spans="5:5" ht="38.25">
      <c r="E112" s="15" t="s">
        <v>1901</v>
      </c>
    </row>
    <row r="113" spans="5:5" ht="409.5">
      <c r="E113" s="15" t="s">
        <v>547</v>
      </c>
    </row>
    <row r="114" spans="1:16" ht="12.75">
      <c r="A114" s="7">
        <v>32</v>
      </c>
      <c s="7" t="s">
        <v>46</v>
      </c>
      <c s="7" t="s">
        <v>548</v>
      </c>
      <c s="7" t="s">
        <v>58</v>
      </c>
      <c s="7" t="s">
        <v>1902</v>
      </c>
      <c s="7" t="s">
        <v>130</v>
      </c>
      <c s="10">
        <v>8.017</v>
      </c>
      <c s="14"/>
      <c s="13">
        <f>ROUND((H114*G114),2)</f>
      </c>
      <c r="O114">
        <f>rekapitulace!H8</f>
      </c>
      <c>
        <f>O114/100*I114</f>
      </c>
    </row>
    <row r="115" spans="5:5" ht="38.25">
      <c r="E115" s="15" t="s">
        <v>1903</v>
      </c>
    </row>
    <row r="116" spans="5:5" ht="409.5">
      <c r="E116" s="15" t="s">
        <v>547</v>
      </c>
    </row>
    <row r="117" spans="1:16" ht="12.75">
      <c r="A117" s="7">
        <v>33</v>
      </c>
      <c s="7" t="s">
        <v>46</v>
      </c>
      <c s="7" t="s">
        <v>551</v>
      </c>
      <c s="7" t="s">
        <v>58</v>
      </c>
      <c s="7" t="s">
        <v>552</v>
      </c>
      <c s="7" t="s">
        <v>130</v>
      </c>
      <c s="10">
        <v>52.662</v>
      </c>
      <c s="14"/>
      <c s="13">
        <f>ROUND((H117*G117),2)</f>
      </c>
      <c r="O117">
        <f>rekapitulace!H8</f>
      </c>
      <c>
        <f>O117/100*I117</f>
      </c>
    </row>
    <row r="118" spans="5:5" ht="38.25">
      <c r="E118" s="15" t="s">
        <v>1904</v>
      </c>
    </row>
    <row r="119" spans="5:5" ht="409.5">
      <c r="E119" s="15" t="s">
        <v>547</v>
      </c>
    </row>
    <row r="120" spans="1:16" ht="12.75">
      <c r="A120" s="7">
        <v>34</v>
      </c>
      <c s="7" t="s">
        <v>46</v>
      </c>
      <c s="7" t="s">
        <v>556</v>
      </c>
      <c s="7" t="s">
        <v>58</v>
      </c>
      <c s="7" t="s">
        <v>557</v>
      </c>
      <c s="7" t="s">
        <v>117</v>
      </c>
      <c s="10">
        <v>131</v>
      </c>
      <c s="14"/>
      <c s="13">
        <f>ROUND((H120*G120),2)</f>
      </c>
      <c r="O120">
        <f>rekapitulace!H8</f>
      </c>
      <c>
        <f>O120/100*I120</f>
      </c>
    </row>
    <row r="121" spans="5:5" ht="25.5">
      <c r="E121" s="15" t="s">
        <v>1905</v>
      </c>
    </row>
    <row r="122" spans="5:5" ht="165.75">
      <c r="E122" s="15" t="s">
        <v>559</v>
      </c>
    </row>
    <row r="123" spans="1:16" ht="12.75">
      <c r="A123" s="7">
        <v>35</v>
      </c>
      <c s="7" t="s">
        <v>46</v>
      </c>
      <c s="7" t="s">
        <v>560</v>
      </c>
      <c s="7" t="s">
        <v>58</v>
      </c>
      <c s="7" t="s">
        <v>910</v>
      </c>
      <c s="7" t="s">
        <v>117</v>
      </c>
      <c s="10">
        <v>133.62</v>
      </c>
      <c s="14"/>
      <c s="13">
        <f>ROUND((H123*G123),2)</f>
      </c>
      <c r="O123">
        <f>rekapitulace!H8</f>
      </c>
      <c>
        <f>O123/100*I123</f>
      </c>
    </row>
    <row r="124" spans="5:5" ht="38.25">
      <c r="E124" s="15" t="s">
        <v>1906</v>
      </c>
    </row>
    <row r="125" spans="5:5" ht="165.75">
      <c r="E125" s="15" t="s">
        <v>559</v>
      </c>
    </row>
    <row r="126" spans="1:16" ht="12.75" customHeight="1">
      <c r="A126" s="16"/>
      <c s="16"/>
      <c s="16" t="s">
        <v>39</v>
      </c>
      <c s="16"/>
      <c s="16" t="s">
        <v>510</v>
      </c>
      <c s="16"/>
      <c s="16"/>
      <c s="16"/>
      <c s="16">
        <f>SUM(I90:I125)</f>
      </c>
      <c r="P126">
        <f>ROUND(SUM(P90:P125),2)</f>
      </c>
    </row>
    <row r="128" spans="1:9" ht="12.75" customHeight="1">
      <c r="A128" s="9"/>
      <c s="9"/>
      <c s="9" t="s">
        <v>43</v>
      </c>
      <c s="9"/>
      <c s="9" t="s">
        <v>204</v>
      </c>
      <c s="9"/>
      <c s="11"/>
      <c s="9"/>
      <c s="11"/>
    </row>
    <row r="129" spans="1:16" ht="12.75">
      <c r="A129" s="7">
        <v>36</v>
      </c>
      <c s="7" t="s">
        <v>46</v>
      </c>
      <c s="7" t="s">
        <v>638</v>
      </c>
      <c s="7" t="s">
        <v>58</v>
      </c>
      <c s="7" t="s">
        <v>639</v>
      </c>
      <c s="7" t="s">
        <v>207</v>
      </c>
      <c s="10">
        <v>68</v>
      </c>
      <c s="14"/>
      <c s="13">
        <f>ROUND((H129*G129),2)</f>
      </c>
      <c r="O129">
        <f>rekapitulace!H8</f>
      </c>
      <c>
        <f>O129/100*I129</f>
      </c>
    </row>
    <row r="130" spans="5:5" ht="25.5">
      <c r="E130" s="15" t="s">
        <v>1907</v>
      </c>
    </row>
    <row r="131" spans="5:5" ht="409.5">
      <c r="E131" s="15" t="s">
        <v>1753</v>
      </c>
    </row>
    <row r="132" spans="1:16" ht="12.75">
      <c r="A132" s="7">
        <v>37</v>
      </c>
      <c s="7" t="s">
        <v>46</v>
      </c>
      <c s="7" t="s">
        <v>646</v>
      </c>
      <c s="7" t="s">
        <v>58</v>
      </c>
      <c s="7" t="s">
        <v>1908</v>
      </c>
      <c s="7" t="s">
        <v>73</v>
      </c>
      <c s="10">
        <v>2</v>
      </c>
      <c s="14"/>
      <c s="13">
        <f>ROUND((H132*G132),2)</f>
      </c>
      <c r="O132">
        <f>rekapitulace!H8</f>
      </c>
      <c>
        <f>O132/100*I132</f>
      </c>
    </row>
    <row r="133" spans="5:5" ht="25.5">
      <c r="E133" s="15" t="s">
        <v>76</v>
      </c>
    </row>
    <row r="134" spans="5:5" ht="255">
      <c r="E134" s="15" t="s">
        <v>649</v>
      </c>
    </row>
    <row r="135" spans="1:16" ht="12.75">
      <c r="A135" s="7">
        <v>38</v>
      </c>
      <c s="7" t="s">
        <v>46</v>
      </c>
      <c s="7" t="s">
        <v>653</v>
      </c>
      <c s="7" t="s">
        <v>58</v>
      </c>
      <c s="7" t="s">
        <v>995</v>
      </c>
      <c s="7" t="s">
        <v>73</v>
      </c>
      <c s="10">
        <v>7</v>
      </c>
      <c s="14"/>
      <c s="13">
        <f>ROUND((H135*G135),2)</f>
      </c>
      <c r="O135">
        <f>rekapitulace!H8</f>
      </c>
      <c>
        <f>O135/100*I135</f>
      </c>
    </row>
    <row r="136" spans="5:5" ht="25.5">
      <c r="E136" s="15" t="s">
        <v>574</v>
      </c>
    </row>
    <row r="137" spans="5:5" ht="38.25">
      <c r="E137" s="15">
        <v>-2146826259</v>
      </c>
    </row>
    <row r="138" spans="1:16" ht="12.75">
      <c r="A138" s="7">
        <v>39</v>
      </c>
      <c s="7" t="s">
        <v>46</v>
      </c>
      <c s="7" t="s">
        <v>701</v>
      </c>
      <c s="7" t="s">
        <v>58</v>
      </c>
      <c s="7" t="s">
        <v>705</v>
      </c>
      <c s="7" t="s">
        <v>207</v>
      </c>
      <c s="10">
        <v>180</v>
      </c>
      <c s="14"/>
      <c s="13">
        <f>ROUND((H138*G138),2)</f>
      </c>
      <c r="O138">
        <f>rekapitulace!H8</f>
      </c>
      <c>
        <f>O138/100*I138</f>
      </c>
    </row>
    <row r="139" spans="5:5" ht="25.5">
      <c r="E139" s="15" t="s">
        <v>1909</v>
      </c>
    </row>
    <row r="140" spans="5:5" ht="409.5">
      <c r="E140" s="15" t="s">
        <v>704</v>
      </c>
    </row>
    <row r="141" spans="1:16" ht="12.75" customHeight="1">
      <c r="A141" s="16"/>
      <c s="16"/>
      <c s="16" t="s">
        <v>43</v>
      </c>
      <c s="16"/>
      <c s="16" t="s">
        <v>204</v>
      </c>
      <c s="16"/>
      <c s="16"/>
      <c s="16"/>
      <c s="16">
        <f>SUM(I129:I140)</f>
      </c>
      <c r="P141">
        <f>ROUND(SUM(P129:P140),2)</f>
      </c>
    </row>
    <row r="143" spans="1:16" ht="12.75" customHeight="1">
      <c r="A143" s="16"/>
      <c s="16"/>
      <c s="16"/>
      <c s="16"/>
      <c s="16" t="s">
        <v>105</v>
      </c>
      <c s="16"/>
      <c s="16"/>
      <c s="16"/>
      <c s="16">
        <f>+I15+I75+I87+I126+I141</f>
      </c>
      <c r="P143">
        <f>+P15+P75+P87+P126+P141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5.xml><?xml version="1.0" encoding="utf-8"?>
<worksheet xmlns="http://schemas.openxmlformats.org/spreadsheetml/2006/main" xmlns:r="http://schemas.openxmlformats.org/officeDocument/2006/relationships">
  <sheetPr>
    <pageSetUpPr fitToPage="1"/>
  </sheetPr>
  <dimension ref="A1:P17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1910</v>
      </c>
      <c s="5"/>
      <c s="5" t="s">
        <v>1911</v>
      </c>
    </row>
    <row r="6" spans="1:5" ht="12.75" customHeight="1">
      <c r="A6" t="s">
        <v>17</v>
      </c>
      <c r="C6" s="5" t="s">
        <v>1910</v>
      </c>
      <c s="5"/>
      <c s="5" t="s">
        <v>1911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1233</v>
      </c>
      <c s="7" t="s">
        <v>167</v>
      </c>
      <c s="10">
        <v>2063.48</v>
      </c>
      <c s="14"/>
      <c s="13">
        <f>ROUND((H12*G12),2)</f>
      </c>
      <c r="O12">
        <f>rekapitulace!H8</f>
      </c>
      <c>
        <f>O12/100*I12</f>
      </c>
    </row>
    <row r="13" spans="5:5" ht="51">
      <c r="E13" s="15" t="s">
        <v>1912</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323</v>
      </c>
      <c s="7" t="s">
        <v>25</v>
      </c>
      <c s="7" t="s">
        <v>1805</v>
      </c>
      <c s="7" t="s">
        <v>130</v>
      </c>
      <c s="10">
        <v>893</v>
      </c>
      <c s="14"/>
      <c s="13">
        <f>ROUND((H18*G18),2)</f>
      </c>
      <c r="O18">
        <f>rekapitulace!H8</f>
      </c>
      <c>
        <f>O18/100*I18</f>
      </c>
    </row>
    <row r="19" spans="5:5" ht="38.25">
      <c r="E19" s="15" t="s">
        <v>1913</v>
      </c>
    </row>
    <row r="20" spans="5:5" ht="409.5">
      <c r="E20" s="15" t="s">
        <v>1076</v>
      </c>
    </row>
    <row r="21" spans="1:16" ht="12.75">
      <c r="A21" s="7">
        <v>3</v>
      </c>
      <c s="7" t="s">
        <v>46</v>
      </c>
      <c s="7" t="s">
        <v>323</v>
      </c>
      <c s="7" t="s">
        <v>36</v>
      </c>
      <c s="7" t="s">
        <v>327</v>
      </c>
      <c s="7" t="s">
        <v>130</v>
      </c>
      <c s="10">
        <v>188</v>
      </c>
      <c s="14"/>
      <c s="13">
        <f>ROUND((H21*G21),2)</f>
      </c>
      <c r="O21">
        <f>rekapitulace!H8</f>
      </c>
      <c>
        <f>O21/100*I21</f>
      </c>
    </row>
    <row r="22" spans="5:5" ht="25.5">
      <c r="E22" s="15" t="s">
        <v>1914</v>
      </c>
    </row>
    <row r="23" spans="5:5" ht="409.5">
      <c r="E23" s="15" t="s">
        <v>1076</v>
      </c>
    </row>
    <row r="24" spans="1:16" ht="12.75">
      <c r="A24" s="7">
        <v>4</v>
      </c>
      <c s="7" t="s">
        <v>46</v>
      </c>
      <c s="7" t="s">
        <v>329</v>
      </c>
      <c s="7" t="s">
        <v>25</v>
      </c>
      <c s="7" t="s">
        <v>330</v>
      </c>
      <c s="7" t="s">
        <v>130</v>
      </c>
      <c s="10">
        <v>88</v>
      </c>
      <c s="14"/>
      <c s="13">
        <f>ROUND((H24*G24),2)</f>
      </c>
      <c r="O24">
        <f>rekapitulace!H8</f>
      </c>
      <c>
        <f>O24/100*I24</f>
      </c>
    </row>
    <row r="25" spans="5:5" ht="38.25">
      <c r="E25" s="15" t="s">
        <v>1915</v>
      </c>
    </row>
    <row r="26" spans="5:5" ht="409.5">
      <c r="E26" s="15" t="s">
        <v>1081</v>
      </c>
    </row>
    <row r="27" spans="1:16" ht="12.75">
      <c r="A27" s="7">
        <v>5</v>
      </c>
      <c s="7" t="s">
        <v>46</v>
      </c>
      <c s="7" t="s">
        <v>329</v>
      </c>
      <c s="7" t="s">
        <v>36</v>
      </c>
      <c s="7" t="s">
        <v>333</v>
      </c>
      <c s="7" t="s">
        <v>130</v>
      </c>
      <c s="10">
        <v>134</v>
      </c>
      <c s="14"/>
      <c s="13">
        <f>ROUND((H27*G27),2)</f>
      </c>
      <c r="O27">
        <f>rekapitulace!H8</f>
      </c>
      <c>
        <f>O27/100*I27</f>
      </c>
    </row>
    <row r="28" spans="5:5" ht="38.25">
      <c r="E28" s="15" t="s">
        <v>1916</v>
      </c>
    </row>
    <row r="29" spans="5:5" ht="409.5">
      <c r="E29" s="15" t="s">
        <v>1081</v>
      </c>
    </row>
    <row r="30" spans="1:16" ht="12.75">
      <c r="A30" s="7">
        <v>6</v>
      </c>
      <c s="7" t="s">
        <v>46</v>
      </c>
      <c s="7" t="s">
        <v>142</v>
      </c>
      <c s="7" t="s">
        <v>25</v>
      </c>
      <c s="7" t="s">
        <v>1692</v>
      </c>
      <c s="7" t="s">
        <v>130</v>
      </c>
      <c s="10">
        <v>17.704</v>
      </c>
      <c s="14"/>
      <c s="13">
        <f>ROUND((H30*G30),2)</f>
      </c>
      <c r="O30">
        <f>rekapitulace!H8</f>
      </c>
      <c>
        <f>O30/100*I30</f>
      </c>
    </row>
    <row r="31" spans="5:5" ht="114.75">
      <c r="E31" s="15" t="s">
        <v>1917</v>
      </c>
    </row>
    <row r="32" spans="5:5" ht="409.5">
      <c r="E32" s="15" t="s">
        <v>145</v>
      </c>
    </row>
    <row r="33" spans="1:16" ht="12.75">
      <c r="A33" s="7">
        <v>7</v>
      </c>
      <c s="7" t="s">
        <v>46</v>
      </c>
      <c s="7" t="s">
        <v>142</v>
      </c>
      <c s="7" t="s">
        <v>36</v>
      </c>
      <c s="7" t="s">
        <v>343</v>
      </c>
      <c s="7" t="s">
        <v>130</v>
      </c>
      <c s="10">
        <v>322</v>
      </c>
      <c s="14"/>
      <c s="13">
        <f>ROUND((H33*G33),2)</f>
      </c>
      <c r="O33">
        <f>rekapitulace!H8</f>
      </c>
      <c>
        <f>O33/100*I33</f>
      </c>
    </row>
    <row r="34" spans="5:5" ht="51">
      <c r="E34" s="15" t="s">
        <v>1918</v>
      </c>
    </row>
    <row r="35" spans="5:5" ht="409.5">
      <c r="E35" s="15" t="s">
        <v>145</v>
      </c>
    </row>
    <row r="36" spans="1:16" ht="12.75">
      <c r="A36" s="7">
        <v>8</v>
      </c>
      <c s="7" t="s">
        <v>46</v>
      </c>
      <c s="7" t="s">
        <v>142</v>
      </c>
      <c s="7" t="s">
        <v>38</v>
      </c>
      <c s="7" t="s">
        <v>1085</v>
      </c>
      <c s="7" t="s">
        <v>130</v>
      </c>
      <c s="10">
        <v>98.784</v>
      </c>
      <c s="14"/>
      <c s="13">
        <f>ROUND((H36*G36),2)</f>
      </c>
      <c r="O36">
        <f>rekapitulace!H8</f>
      </c>
      <c>
        <f>O36/100*I36</f>
      </c>
    </row>
    <row r="37" spans="5:5" ht="38.25">
      <c r="E37" s="15" t="s">
        <v>1919</v>
      </c>
    </row>
    <row r="38" spans="5:5" ht="409.5">
      <c r="E38" s="15" t="s">
        <v>145</v>
      </c>
    </row>
    <row r="39" spans="1:16" ht="12.75">
      <c r="A39" s="7">
        <v>9</v>
      </c>
      <c s="7" t="s">
        <v>46</v>
      </c>
      <c s="7" t="s">
        <v>142</v>
      </c>
      <c s="7" t="s">
        <v>250</v>
      </c>
      <c s="7" t="s">
        <v>1087</v>
      </c>
      <c s="7" t="s">
        <v>130</v>
      </c>
      <c s="10">
        <v>1031.74</v>
      </c>
      <c s="14"/>
      <c s="13">
        <f>ROUND((H39*G39),2)</f>
      </c>
      <c r="O39">
        <f>rekapitulace!H8</f>
      </c>
      <c>
        <f>O39/100*I39</f>
      </c>
    </row>
    <row r="40" spans="5:5" ht="38.25">
      <c r="E40" s="15" t="s">
        <v>1920</v>
      </c>
    </row>
    <row r="41" spans="5:5" ht="409.5">
      <c r="E41" s="15" t="s">
        <v>145</v>
      </c>
    </row>
    <row r="42" spans="1:16" ht="12.75">
      <c r="A42" s="7">
        <v>10</v>
      </c>
      <c s="7" t="s">
        <v>46</v>
      </c>
      <c s="7" t="s">
        <v>254</v>
      </c>
      <c s="7" t="s">
        <v>25</v>
      </c>
      <c s="7" t="s">
        <v>1697</v>
      </c>
      <c s="7" t="s">
        <v>130</v>
      </c>
      <c s="10">
        <v>139.1</v>
      </c>
      <c s="14"/>
      <c s="13">
        <f>ROUND((H42*G42),2)</f>
      </c>
      <c r="O42">
        <f>rekapitulace!H8</f>
      </c>
      <c>
        <f>O42/100*I42</f>
      </c>
    </row>
    <row r="43" spans="5:5" ht="127.5">
      <c r="E43" s="15" t="s">
        <v>1921</v>
      </c>
    </row>
    <row r="44" spans="5:5" ht="102">
      <c r="E44" s="15" t="s">
        <v>257</v>
      </c>
    </row>
    <row r="45" spans="1:16" ht="12.75">
      <c r="A45" s="7">
        <v>11</v>
      </c>
      <c s="7" t="s">
        <v>46</v>
      </c>
      <c s="7" t="s">
        <v>254</v>
      </c>
      <c s="7" t="s">
        <v>36</v>
      </c>
      <c s="7" t="s">
        <v>1699</v>
      </c>
      <c s="7" t="s">
        <v>130</v>
      </c>
      <c s="10">
        <v>134</v>
      </c>
      <c s="14"/>
      <c s="13">
        <f>ROUND((H45*G45),2)</f>
      </c>
      <c r="O45">
        <f>rekapitulace!H8</f>
      </c>
      <c>
        <f>O45/100*I45</f>
      </c>
    </row>
    <row r="46" spans="5:5" ht="51">
      <c r="E46" s="15" t="s">
        <v>1922</v>
      </c>
    </row>
    <row r="47" spans="5:5" ht="102">
      <c r="E47" s="15" t="s">
        <v>257</v>
      </c>
    </row>
    <row r="48" spans="1:16" ht="12.75">
      <c r="A48" s="7">
        <v>12</v>
      </c>
      <c s="7" t="s">
        <v>46</v>
      </c>
      <c s="7" t="s">
        <v>177</v>
      </c>
      <c s="7" t="s">
        <v>58</v>
      </c>
      <c s="7" t="s">
        <v>1814</v>
      </c>
      <c s="7" t="s">
        <v>130</v>
      </c>
      <c s="10">
        <v>25</v>
      </c>
      <c s="14"/>
      <c s="13">
        <f>ROUND((H48*G48),2)</f>
      </c>
      <c r="O48">
        <f>rekapitulace!H8</f>
      </c>
      <c>
        <f>O48/100*I48</f>
      </c>
    </row>
    <row r="49" spans="5:5" ht="63.75">
      <c r="E49" s="15" t="s">
        <v>1923</v>
      </c>
    </row>
    <row r="50" spans="5:5" ht="409.5">
      <c r="E50" s="15" t="s">
        <v>180</v>
      </c>
    </row>
    <row r="51" spans="1:16" ht="12.75">
      <c r="A51" s="7">
        <v>13</v>
      </c>
      <c s="7" t="s">
        <v>46</v>
      </c>
      <c s="7" t="s">
        <v>385</v>
      </c>
      <c s="7" t="s">
        <v>58</v>
      </c>
      <c s="7" t="s">
        <v>1816</v>
      </c>
      <c s="7" t="s">
        <v>130</v>
      </c>
      <c s="10">
        <v>51.1</v>
      </c>
      <c s="14"/>
      <c s="13">
        <f>ROUND((H51*G51),2)</f>
      </c>
      <c r="O51">
        <f>rekapitulace!H8</f>
      </c>
      <c>
        <f>O51/100*I51</f>
      </c>
    </row>
    <row r="52" spans="5:5" ht="178.5">
      <c r="E52" s="15" t="s">
        <v>1924</v>
      </c>
    </row>
    <row r="53" spans="5:5" ht="409.5">
      <c r="E53" s="15" t="s">
        <v>267</v>
      </c>
    </row>
    <row r="54" spans="1:16" ht="12.75">
      <c r="A54" s="7">
        <v>14</v>
      </c>
      <c s="7" t="s">
        <v>46</v>
      </c>
      <c s="7" t="s">
        <v>397</v>
      </c>
      <c s="7" t="s">
        <v>58</v>
      </c>
      <c s="7" t="s">
        <v>1925</v>
      </c>
      <c s="7" t="s">
        <v>130</v>
      </c>
      <c s="10">
        <v>1379.1</v>
      </c>
      <c s="14"/>
      <c s="13">
        <f>ROUND((H54*G54),2)</f>
      </c>
      <c r="O54">
        <f>rekapitulace!H8</f>
      </c>
      <c>
        <f>O54/100*I54</f>
      </c>
    </row>
    <row r="55" spans="5:5" ht="395.25">
      <c r="E55" s="15" t="s">
        <v>1926</v>
      </c>
    </row>
    <row r="56" spans="5:5" ht="409.5">
      <c r="E56" s="15" t="s">
        <v>1103</v>
      </c>
    </row>
    <row r="57" spans="1:16" ht="12.75">
      <c r="A57" s="7">
        <v>15</v>
      </c>
      <c s="7" t="s">
        <v>46</v>
      </c>
      <c s="7" t="s">
        <v>401</v>
      </c>
      <c s="7" t="s">
        <v>58</v>
      </c>
      <c s="7" t="s">
        <v>402</v>
      </c>
      <c s="7" t="s">
        <v>130</v>
      </c>
      <c s="10">
        <v>1</v>
      </c>
      <c s="14"/>
      <c s="13">
        <f>ROUND((H57*G57),2)</f>
      </c>
      <c r="O57">
        <f>rekapitulace!H8</f>
      </c>
      <c>
        <f>O57/100*I57</f>
      </c>
    </row>
    <row r="58" spans="5:5" ht="25.5">
      <c r="E58" s="15" t="s">
        <v>50</v>
      </c>
    </row>
    <row r="59" spans="5:5" ht="409.5">
      <c r="E59" s="15" t="s">
        <v>1103</v>
      </c>
    </row>
    <row r="60" spans="1:16" ht="12.75">
      <c r="A60" s="7">
        <v>16</v>
      </c>
      <c s="7" t="s">
        <v>46</v>
      </c>
      <c s="7" t="s">
        <v>146</v>
      </c>
      <c s="7" t="s">
        <v>250</v>
      </c>
      <c s="7" t="s">
        <v>271</v>
      </c>
      <c s="7" t="s">
        <v>130</v>
      </c>
      <c s="10">
        <v>1031.74</v>
      </c>
      <c s="14"/>
      <c s="13">
        <f>ROUND((H60*G60),2)</f>
      </c>
      <c r="O60">
        <f>rekapitulace!H8</f>
      </c>
      <c>
        <f>O60/100*I60</f>
      </c>
    </row>
    <row r="61" spans="5:5" ht="38.25">
      <c r="E61" s="15" t="s">
        <v>1920</v>
      </c>
    </row>
    <row r="62" spans="5:5" ht="409.5">
      <c r="E62" s="15" t="s">
        <v>149</v>
      </c>
    </row>
    <row r="63" spans="1:16" ht="12.75">
      <c r="A63" s="7">
        <v>17</v>
      </c>
      <c s="7" t="s">
        <v>46</v>
      </c>
      <c s="7" t="s">
        <v>405</v>
      </c>
      <c s="7" t="s">
        <v>58</v>
      </c>
      <c s="7" t="s">
        <v>406</v>
      </c>
      <c s="7" t="s">
        <v>130</v>
      </c>
      <c s="10">
        <v>322</v>
      </c>
      <c s="14"/>
      <c s="13">
        <f>ROUND((H63*G63),2)</f>
      </c>
      <c r="O63">
        <f>rekapitulace!H8</f>
      </c>
      <c>
        <f>O63/100*I63</f>
      </c>
    </row>
    <row r="64" spans="5:5" ht="51">
      <c r="E64" s="15" t="s">
        <v>1918</v>
      </c>
    </row>
    <row r="65" spans="5:5" ht="409.5">
      <c r="E65" s="15" t="s">
        <v>1103</v>
      </c>
    </row>
    <row r="66" spans="1:16" ht="12.75">
      <c r="A66" s="7">
        <v>18</v>
      </c>
      <c s="7" t="s">
        <v>46</v>
      </c>
      <c s="7" t="s">
        <v>411</v>
      </c>
      <c s="7" t="s">
        <v>58</v>
      </c>
      <c s="7" t="s">
        <v>412</v>
      </c>
      <c s="7" t="s">
        <v>130</v>
      </c>
      <c s="10">
        <v>3</v>
      </c>
      <c s="14"/>
      <c s="13">
        <f>ROUND((H66*G66),2)</f>
      </c>
      <c r="O66">
        <f>rekapitulace!H8</f>
      </c>
      <c>
        <f>O66/100*I66</f>
      </c>
    </row>
    <row r="67" spans="5:5" ht="25.5">
      <c r="E67" s="15" t="s">
        <v>600</v>
      </c>
    </row>
    <row r="68" spans="5:5" ht="409.5">
      <c r="E68" s="15" t="s">
        <v>1107</v>
      </c>
    </row>
    <row r="69" spans="1:16" ht="12.75">
      <c r="A69" s="7">
        <v>19</v>
      </c>
      <c s="7" t="s">
        <v>46</v>
      </c>
      <c s="7" t="s">
        <v>183</v>
      </c>
      <c s="7" t="s">
        <v>58</v>
      </c>
      <c s="7" t="s">
        <v>1927</v>
      </c>
      <c s="7" t="s">
        <v>130</v>
      </c>
      <c s="10">
        <v>16.704</v>
      </c>
      <c s="14"/>
      <c s="13">
        <f>ROUND((H69*G69),2)</f>
      </c>
      <c r="O69">
        <f>rekapitulace!H8</f>
      </c>
      <c>
        <f>O69/100*I69</f>
      </c>
    </row>
    <row r="70" spans="5:5" ht="51">
      <c r="E70" s="15" t="s">
        <v>1928</v>
      </c>
    </row>
    <row r="71" spans="5:5" ht="409.5">
      <c r="E71" s="15" t="s">
        <v>186</v>
      </c>
    </row>
    <row r="72" spans="1:16" ht="12.75">
      <c r="A72" s="7">
        <v>20</v>
      </c>
      <c s="7" t="s">
        <v>46</v>
      </c>
      <c s="7" t="s">
        <v>793</v>
      </c>
      <c s="7" t="s">
        <v>25</v>
      </c>
      <c s="7" t="s">
        <v>1819</v>
      </c>
      <c s="7" t="s">
        <v>130</v>
      </c>
      <c s="10">
        <v>18.75</v>
      </c>
      <c s="14"/>
      <c s="13">
        <f>ROUND((H72*G72),2)</f>
      </c>
      <c r="O72">
        <f>rekapitulace!H8</f>
      </c>
      <c>
        <f>O72/100*I72</f>
      </c>
    </row>
    <row r="73" spans="5:5" ht="51">
      <c r="E73" s="15" t="s">
        <v>1929</v>
      </c>
    </row>
    <row r="74" spans="5:5" ht="409.5">
      <c r="E74" s="15" t="s">
        <v>1112</v>
      </c>
    </row>
    <row r="75" spans="1:16" ht="12.75">
      <c r="A75" s="7">
        <v>21</v>
      </c>
      <c s="7" t="s">
        <v>46</v>
      </c>
      <c s="7" t="s">
        <v>793</v>
      </c>
      <c s="7" t="s">
        <v>36</v>
      </c>
      <c s="7" t="s">
        <v>1113</v>
      </c>
      <c s="7" t="s">
        <v>130</v>
      </c>
      <c s="10">
        <v>31.25</v>
      </c>
      <c s="14"/>
      <c s="13">
        <f>ROUND((H75*G75),2)</f>
      </c>
      <c r="O75">
        <f>rekapitulace!H8</f>
      </c>
      <c>
        <f>O75/100*I75</f>
      </c>
    </row>
    <row r="76" spans="5:5" ht="51">
      <c r="E76" s="15" t="s">
        <v>1930</v>
      </c>
    </row>
    <row r="77" spans="5:5" ht="409.5">
      <c r="E77" s="15" t="s">
        <v>1112</v>
      </c>
    </row>
    <row r="78" spans="1:16" ht="12.75">
      <c r="A78" s="7">
        <v>22</v>
      </c>
      <c s="7" t="s">
        <v>46</v>
      </c>
      <c s="7" t="s">
        <v>272</v>
      </c>
      <c s="7" t="s">
        <v>58</v>
      </c>
      <c s="7" t="s">
        <v>1931</v>
      </c>
      <c s="7" t="s">
        <v>130</v>
      </c>
      <c s="10">
        <v>8.853</v>
      </c>
      <c s="14"/>
      <c s="13">
        <f>ROUND((H78*G78),2)</f>
      </c>
      <c r="O78">
        <f>rekapitulace!H8</f>
      </c>
      <c>
        <f>O78/100*I78</f>
      </c>
    </row>
    <row r="79" spans="5:5" ht="89.25">
      <c r="E79" s="15" t="s">
        <v>1932</v>
      </c>
    </row>
    <row r="80" spans="5:5" ht="409.5">
      <c r="E80" s="15" t="s">
        <v>275</v>
      </c>
    </row>
    <row r="81" spans="1:16" ht="12.75">
      <c r="A81" s="7">
        <v>23</v>
      </c>
      <c s="7" t="s">
        <v>46</v>
      </c>
      <c s="7" t="s">
        <v>427</v>
      </c>
      <c s="7" t="s">
        <v>58</v>
      </c>
      <c s="7" t="s">
        <v>1933</v>
      </c>
      <c s="7" t="s">
        <v>117</v>
      </c>
      <c s="10">
        <v>641</v>
      </c>
      <c s="14"/>
      <c s="13">
        <f>ROUND((H81*G81),2)</f>
      </c>
      <c r="O81">
        <f>rekapitulace!H8</f>
      </c>
      <c>
        <f>O81/100*I81</f>
      </c>
    </row>
    <row r="82" spans="5:5" ht="25.5">
      <c r="E82" s="15" t="s">
        <v>1934</v>
      </c>
    </row>
    <row r="83" spans="5:5" ht="153">
      <c r="E83" s="15" t="s">
        <v>1117</v>
      </c>
    </row>
    <row r="84" spans="1:16" ht="12.75">
      <c r="A84" s="7">
        <v>24</v>
      </c>
      <c s="7" t="s">
        <v>46</v>
      </c>
      <c s="7" t="s">
        <v>435</v>
      </c>
      <c s="7" t="s">
        <v>58</v>
      </c>
      <c s="7" t="s">
        <v>805</v>
      </c>
      <c s="7" t="s">
        <v>117</v>
      </c>
      <c s="10">
        <v>658.56</v>
      </c>
      <c s="14"/>
      <c s="13">
        <f>ROUND((H84*G84),2)</f>
      </c>
      <c r="O84">
        <f>rekapitulace!H8</f>
      </c>
      <c>
        <f>O84/100*I84</f>
      </c>
    </row>
    <row r="85" spans="5:5" ht="140.25">
      <c r="E85" s="15" t="s">
        <v>1935</v>
      </c>
    </row>
    <row r="86" spans="5:5" ht="204">
      <c r="E86" s="15" t="s">
        <v>1119</v>
      </c>
    </row>
    <row r="87" spans="1:16" ht="12.75" customHeight="1">
      <c r="A87" s="16"/>
      <c s="16"/>
      <c s="16" t="s">
        <v>25</v>
      </c>
      <c s="16"/>
      <c s="16" t="s">
        <v>114</v>
      </c>
      <c s="16"/>
      <c s="16"/>
      <c s="16"/>
      <c s="16">
        <f>SUM(I18:I86)</f>
      </c>
      <c r="P87">
        <f>ROUND(SUM(P18:P86),2)</f>
      </c>
    </row>
    <row r="89" spans="1:9" ht="12.75" customHeight="1">
      <c r="A89" s="9"/>
      <c s="9"/>
      <c s="9" t="s">
        <v>36</v>
      </c>
      <c s="9"/>
      <c s="9" t="s">
        <v>241</v>
      </c>
      <c s="9"/>
      <c s="11"/>
      <c s="9"/>
      <c s="11"/>
    </row>
    <row r="90" spans="1:16" ht="12.75">
      <c r="A90" s="7">
        <v>25</v>
      </c>
      <c s="7" t="s">
        <v>46</v>
      </c>
      <c s="7" t="s">
        <v>446</v>
      </c>
      <c s="7" t="s">
        <v>58</v>
      </c>
      <c s="7" t="s">
        <v>1124</v>
      </c>
      <c s="7" t="s">
        <v>117</v>
      </c>
      <c s="10">
        <v>262.5</v>
      </c>
      <c s="14"/>
      <c s="13">
        <f>ROUND((H90*G90),2)</f>
      </c>
      <c r="O90">
        <f>rekapitulace!H8</f>
      </c>
      <c>
        <f>O90/100*I90</f>
      </c>
    </row>
    <row r="91" spans="5:5" ht="63.75">
      <c r="E91" s="15" t="s">
        <v>1936</v>
      </c>
    </row>
    <row r="92" spans="5:5" ht="267.75">
      <c r="E92" s="15" t="s">
        <v>449</v>
      </c>
    </row>
    <row r="93" spans="1:16" ht="12.75" customHeight="1">
      <c r="A93" s="16"/>
      <c s="16"/>
      <c s="16" t="s">
        <v>36</v>
      </c>
      <c s="16"/>
      <c s="16" t="s">
        <v>241</v>
      </c>
      <c s="16"/>
      <c s="16"/>
      <c s="16"/>
      <c s="16">
        <f>SUM(I90:I92)</f>
      </c>
      <c r="P93">
        <f>ROUND(SUM(P90:P92),2)</f>
      </c>
    </row>
    <row r="95" spans="1:9" ht="12.75" customHeight="1">
      <c r="A95" s="9"/>
      <c s="9"/>
      <c s="9" t="s">
        <v>38</v>
      </c>
      <c s="9"/>
      <c s="9" t="s">
        <v>192</v>
      </c>
      <c s="9"/>
      <c s="11"/>
      <c s="9"/>
      <c s="11"/>
    </row>
    <row r="96" spans="1:16" ht="12.75">
      <c r="A96" s="7">
        <v>26</v>
      </c>
      <c s="7" t="s">
        <v>46</v>
      </c>
      <c s="7" t="s">
        <v>478</v>
      </c>
      <c s="7" t="s">
        <v>58</v>
      </c>
      <c s="7" t="s">
        <v>867</v>
      </c>
      <c s="7" t="s">
        <v>130</v>
      </c>
      <c s="10">
        <v>3.451</v>
      </c>
      <c s="14"/>
      <c s="13">
        <f>ROUND((H96*G96),2)</f>
      </c>
      <c r="O96">
        <f>rekapitulace!H8</f>
      </c>
      <c>
        <f>O96/100*I96</f>
      </c>
    </row>
    <row r="97" spans="5:5" ht="38.25">
      <c r="E97" s="15" t="s">
        <v>1937</v>
      </c>
    </row>
    <row r="98" spans="5:5" ht="409.5">
      <c r="E98" s="15" t="s">
        <v>191</v>
      </c>
    </row>
    <row r="99" spans="1:16" ht="12.75">
      <c r="A99" s="7">
        <v>27</v>
      </c>
      <c s="7" t="s">
        <v>46</v>
      </c>
      <c s="7" t="s">
        <v>495</v>
      </c>
      <c s="7" t="s">
        <v>58</v>
      </c>
      <c s="7" t="s">
        <v>1833</v>
      </c>
      <c s="7" t="s">
        <v>130</v>
      </c>
      <c s="10">
        <v>2.761</v>
      </c>
      <c s="14"/>
      <c s="13">
        <f>ROUND((H99*G99),2)</f>
      </c>
      <c r="O99">
        <f>rekapitulace!H8</f>
      </c>
      <c>
        <f>O99/100*I99</f>
      </c>
    </row>
    <row r="100" spans="5:5" ht="38.25">
      <c r="E100" s="15" t="s">
        <v>1938</v>
      </c>
    </row>
    <row r="101" spans="5:5" ht="409.5">
      <c r="E101" s="15" t="s">
        <v>1142</v>
      </c>
    </row>
    <row r="102" spans="1:16" ht="12.75">
      <c r="A102" s="7">
        <v>28</v>
      </c>
      <c s="7" t="s">
        <v>46</v>
      </c>
      <c s="7" t="s">
        <v>1939</v>
      </c>
      <c s="7" t="s">
        <v>58</v>
      </c>
      <c s="7" t="s">
        <v>1940</v>
      </c>
      <c s="7" t="s">
        <v>130</v>
      </c>
      <c s="10">
        <v>13.068</v>
      </c>
      <c s="14"/>
      <c s="13">
        <f>ROUND((H102*G102),2)</f>
      </c>
      <c r="O102">
        <f>rekapitulace!H8</f>
      </c>
      <c>
        <f>O102/100*I102</f>
      </c>
    </row>
    <row r="103" spans="5:5" ht="51">
      <c r="E103" s="15" t="s">
        <v>1941</v>
      </c>
    </row>
    <row r="104" spans="5:5" ht="409.5">
      <c r="E104" s="15" t="s">
        <v>1942</v>
      </c>
    </row>
    <row r="105" spans="1:16" ht="12.75" customHeight="1">
      <c r="A105" s="16"/>
      <c s="16"/>
      <c s="16" t="s">
        <v>38</v>
      </c>
      <c s="16"/>
      <c s="16" t="s">
        <v>192</v>
      </c>
      <c s="16"/>
      <c s="16"/>
      <c s="16"/>
      <c s="16">
        <f>SUM(I96:I104)</f>
      </c>
      <c r="P105">
        <f>ROUND(SUM(P96:P104),2)</f>
      </c>
    </row>
    <row r="107" spans="1:9" ht="12.75" customHeight="1">
      <c r="A107" s="9"/>
      <c s="9"/>
      <c s="9" t="s">
        <v>39</v>
      </c>
      <c s="9"/>
      <c s="9" t="s">
        <v>510</v>
      </c>
      <c s="9"/>
      <c s="11"/>
      <c s="9"/>
      <c s="11"/>
    </row>
    <row r="108" spans="1:16" ht="12.75">
      <c r="A108" s="7">
        <v>29</v>
      </c>
      <c s="7" t="s">
        <v>46</v>
      </c>
      <c s="7" t="s">
        <v>515</v>
      </c>
      <c s="7" t="s">
        <v>58</v>
      </c>
      <c s="7" t="s">
        <v>894</v>
      </c>
      <c s="7" t="s">
        <v>130</v>
      </c>
      <c s="10">
        <v>24.82</v>
      </c>
      <c s="14"/>
      <c s="13">
        <f>ROUND((H108*G108),2)</f>
      </c>
      <c r="O108">
        <f>rekapitulace!H8</f>
      </c>
      <c>
        <f>O108/100*I108</f>
      </c>
    </row>
    <row r="109" spans="5:5" ht="38.25">
      <c r="E109" s="15" t="s">
        <v>1943</v>
      </c>
    </row>
    <row r="110" spans="5:5" ht="409.5">
      <c r="E110" s="15" t="s">
        <v>514</v>
      </c>
    </row>
    <row r="111" spans="1:16" ht="12.75">
      <c r="A111" s="7">
        <v>30</v>
      </c>
      <c s="7" t="s">
        <v>46</v>
      </c>
      <c s="7" t="s">
        <v>518</v>
      </c>
      <c s="7" t="s">
        <v>25</v>
      </c>
      <c s="7" t="s">
        <v>1944</v>
      </c>
      <c s="7" t="s">
        <v>130</v>
      </c>
      <c s="10">
        <v>27.45</v>
      </c>
      <c s="14"/>
      <c s="13">
        <f>ROUND((H111*G111),2)</f>
      </c>
      <c r="O111">
        <f>rekapitulace!H8</f>
      </c>
      <c>
        <f>O111/100*I111</f>
      </c>
    </row>
    <row r="112" spans="5:5" ht="51">
      <c r="E112" s="15" t="s">
        <v>1945</v>
      </c>
    </row>
    <row r="113" spans="5:5" ht="331.5">
      <c r="E113" s="15" t="s">
        <v>521</v>
      </c>
    </row>
    <row r="114" spans="1:16" ht="12.75">
      <c r="A114" s="7">
        <v>31</v>
      </c>
      <c s="7" t="s">
        <v>46</v>
      </c>
      <c s="7" t="s">
        <v>518</v>
      </c>
      <c s="7" t="s">
        <v>36</v>
      </c>
      <c s="7" t="s">
        <v>1946</v>
      </c>
      <c s="7" t="s">
        <v>130</v>
      </c>
      <c s="10">
        <v>113.4</v>
      </c>
      <c s="14"/>
      <c s="13">
        <f>ROUND((H114*G114),2)</f>
      </c>
      <c r="O114">
        <f>rekapitulace!H8</f>
      </c>
      <c>
        <f>O114/100*I114</f>
      </c>
    </row>
    <row r="115" spans="5:5" ht="38.25">
      <c r="E115" s="15" t="s">
        <v>1947</v>
      </c>
    </row>
    <row r="116" spans="5:5" ht="331.5">
      <c r="E116" s="15" t="s">
        <v>521</v>
      </c>
    </row>
    <row r="117" spans="1:16" ht="12.75">
      <c r="A117" s="7">
        <v>32</v>
      </c>
      <c s="7" t="s">
        <v>46</v>
      </c>
      <c s="7" t="s">
        <v>529</v>
      </c>
      <c s="7" t="s">
        <v>58</v>
      </c>
      <c s="7" t="s">
        <v>530</v>
      </c>
      <c s="7" t="s">
        <v>117</v>
      </c>
      <c s="10">
        <v>324.45</v>
      </c>
      <c s="14"/>
      <c s="13">
        <f>ROUND((H117*G117),2)</f>
      </c>
      <c r="O117">
        <f>rekapitulace!H8</f>
      </c>
      <c>
        <f>O117/100*I117</f>
      </c>
    </row>
    <row r="118" spans="5:5" ht="38.25">
      <c r="E118" s="15" t="s">
        <v>1948</v>
      </c>
    </row>
    <row r="119" spans="5:5" ht="409.5">
      <c r="E119" s="15" t="s">
        <v>1164</v>
      </c>
    </row>
    <row r="120" spans="1:16" ht="12.75">
      <c r="A120" s="7">
        <v>33</v>
      </c>
      <c s="7" t="s">
        <v>46</v>
      </c>
      <c s="7" t="s">
        <v>533</v>
      </c>
      <c s="7" t="s">
        <v>58</v>
      </c>
      <c s="7" t="s">
        <v>900</v>
      </c>
      <c s="7" t="s">
        <v>117</v>
      </c>
      <c s="10">
        <v>96</v>
      </c>
      <c s="14"/>
      <c s="13">
        <f>ROUND((H120*G120),2)</f>
      </c>
      <c r="O120">
        <f>rekapitulace!H8</f>
      </c>
      <c>
        <f>O120/100*I120</f>
      </c>
    </row>
    <row r="121" spans="5:5" ht="25.5">
      <c r="E121" s="15" t="s">
        <v>1949</v>
      </c>
    </row>
    <row r="122" spans="5:5" ht="267.75">
      <c r="E122" s="15" t="s">
        <v>536</v>
      </c>
    </row>
    <row r="123" spans="1:16" ht="12.75">
      <c r="A123" s="7">
        <v>34</v>
      </c>
      <c s="7" t="s">
        <v>46</v>
      </c>
      <c s="7" t="s">
        <v>537</v>
      </c>
      <c s="7" t="s">
        <v>58</v>
      </c>
      <c s="7" t="s">
        <v>1740</v>
      </c>
      <c s="7" t="s">
        <v>117</v>
      </c>
      <c s="10">
        <v>152</v>
      </c>
      <c s="14"/>
      <c s="13">
        <f>ROUND((H123*G123),2)</f>
      </c>
      <c r="O123">
        <f>rekapitulace!H8</f>
      </c>
      <c>
        <f>O123/100*I123</f>
      </c>
    </row>
    <row r="124" spans="5:5" ht="25.5">
      <c r="E124" s="15" t="s">
        <v>1950</v>
      </c>
    </row>
    <row r="125" spans="5:5" ht="357">
      <c r="E125" s="15" t="s">
        <v>540</v>
      </c>
    </row>
    <row r="126" spans="1:16" ht="12.75">
      <c r="A126" s="7">
        <v>35</v>
      </c>
      <c s="7" t="s">
        <v>46</v>
      </c>
      <c s="7" t="s">
        <v>541</v>
      </c>
      <c s="7" t="s">
        <v>58</v>
      </c>
      <c s="7" t="s">
        <v>542</v>
      </c>
      <c s="7" t="s">
        <v>117</v>
      </c>
      <c s="10">
        <v>282.22</v>
      </c>
      <c s="14"/>
      <c s="13">
        <f>ROUND((H126*G126),2)</f>
      </c>
      <c r="O126">
        <f>rekapitulace!H8</f>
      </c>
      <c>
        <f>O126/100*I126</f>
      </c>
    </row>
    <row r="127" spans="5:5" ht="51">
      <c r="E127" s="15" t="s">
        <v>1951</v>
      </c>
    </row>
    <row r="128" spans="5:5" ht="357">
      <c r="E128" s="15" t="s">
        <v>540</v>
      </c>
    </row>
    <row r="129" spans="1:16" ht="12.75">
      <c r="A129" s="7">
        <v>36</v>
      </c>
      <c s="7" t="s">
        <v>46</v>
      </c>
      <c s="7" t="s">
        <v>544</v>
      </c>
      <c s="7" t="s">
        <v>58</v>
      </c>
      <c s="7" t="s">
        <v>545</v>
      </c>
      <c s="7" t="s">
        <v>130</v>
      </c>
      <c s="10">
        <v>9.878</v>
      </c>
      <c s="14"/>
      <c s="13">
        <f>ROUND((H129*G129),2)</f>
      </c>
      <c r="O129">
        <f>rekapitulace!H8</f>
      </c>
      <c>
        <f>O129/100*I129</f>
      </c>
    </row>
    <row r="130" spans="5:5" ht="38.25">
      <c r="E130" s="15" t="s">
        <v>1952</v>
      </c>
    </row>
    <row r="131" spans="5:5" ht="409.5">
      <c r="E131" s="15" t="s">
        <v>547</v>
      </c>
    </row>
    <row r="132" spans="1:16" ht="12.75">
      <c r="A132" s="7">
        <v>37</v>
      </c>
      <c s="7" t="s">
        <v>46</v>
      </c>
      <c s="7" t="s">
        <v>548</v>
      </c>
      <c s="7" t="s">
        <v>58</v>
      </c>
      <c s="7" t="s">
        <v>549</v>
      </c>
      <c s="7" t="s">
        <v>130</v>
      </c>
      <c s="10">
        <v>8.713</v>
      </c>
      <c s="14"/>
      <c s="13">
        <f>ROUND((H132*G132),2)</f>
      </c>
      <c r="O132">
        <f>rekapitulace!H8</f>
      </c>
      <c>
        <f>O132/100*I132</f>
      </c>
    </row>
    <row r="133" spans="5:5" ht="38.25">
      <c r="E133" s="15" t="s">
        <v>1953</v>
      </c>
    </row>
    <row r="134" spans="5:5" ht="409.5">
      <c r="E134" s="15" t="s">
        <v>547</v>
      </c>
    </row>
    <row r="135" spans="1:16" ht="12.75">
      <c r="A135" s="7">
        <v>38</v>
      </c>
      <c s="7" t="s">
        <v>46</v>
      </c>
      <c s="7" t="s">
        <v>551</v>
      </c>
      <c s="7" t="s">
        <v>58</v>
      </c>
      <c s="7" t="s">
        <v>552</v>
      </c>
      <c s="7" t="s">
        <v>130</v>
      </c>
      <c s="10">
        <v>5.507</v>
      </c>
      <c s="14"/>
      <c s="13">
        <f>ROUND((H135*G135),2)</f>
      </c>
      <c r="O135">
        <f>rekapitulace!H8</f>
      </c>
      <c>
        <f>O135/100*I135</f>
      </c>
    </row>
    <row r="136" spans="5:5" ht="38.25">
      <c r="E136" s="15" t="s">
        <v>1954</v>
      </c>
    </row>
    <row r="137" spans="5:5" ht="409.5">
      <c r="E137" s="15" t="s">
        <v>547</v>
      </c>
    </row>
    <row r="138" spans="1:16" ht="12.75">
      <c r="A138" s="7">
        <v>39</v>
      </c>
      <c s="7" t="s">
        <v>46</v>
      </c>
      <c s="7" t="s">
        <v>556</v>
      </c>
      <c s="7" t="s">
        <v>58</v>
      </c>
      <c s="7" t="s">
        <v>557</v>
      </c>
      <c s="7" t="s">
        <v>117</v>
      </c>
      <c s="10">
        <v>137</v>
      </c>
      <c s="14"/>
      <c s="13">
        <f>ROUND((H138*G138),2)</f>
      </c>
      <c r="O138">
        <f>rekapitulace!H8</f>
      </c>
      <c>
        <f>O138/100*I138</f>
      </c>
    </row>
    <row r="139" spans="5:5" ht="25.5">
      <c r="E139" s="15" t="s">
        <v>1955</v>
      </c>
    </row>
    <row r="140" spans="5:5" ht="165.75">
      <c r="E140" s="15" t="s">
        <v>559</v>
      </c>
    </row>
    <row r="141" spans="1:16" ht="12.75">
      <c r="A141" s="7">
        <v>40</v>
      </c>
      <c s="7" t="s">
        <v>46</v>
      </c>
      <c s="7" t="s">
        <v>560</v>
      </c>
      <c s="7" t="s">
        <v>58</v>
      </c>
      <c s="7" t="s">
        <v>1747</v>
      </c>
      <c s="7" t="s">
        <v>117</v>
      </c>
      <c s="10">
        <v>152</v>
      </c>
      <c s="14"/>
      <c s="13">
        <f>ROUND((H141*G141),2)</f>
      </c>
      <c r="O141">
        <f>rekapitulace!H8</f>
      </c>
      <c>
        <f>O141/100*I141</f>
      </c>
    </row>
    <row r="142" spans="5:5" ht="25.5">
      <c r="E142" s="15" t="s">
        <v>1950</v>
      </c>
    </row>
    <row r="143" spans="5:5" ht="165.75">
      <c r="E143" s="15" t="s">
        <v>559</v>
      </c>
    </row>
    <row r="144" spans="1:16" ht="12.75" customHeight="1">
      <c r="A144" s="16"/>
      <c s="16"/>
      <c s="16" t="s">
        <v>39</v>
      </c>
      <c s="16"/>
      <c s="16" t="s">
        <v>510</v>
      </c>
      <c s="16"/>
      <c s="16"/>
      <c s="16"/>
      <c s="16">
        <f>SUM(I108:I143)</f>
      </c>
      <c r="P144">
        <f>ROUND(SUM(P108:P143),2)</f>
      </c>
    </row>
    <row r="146" spans="1:9" ht="12.75" customHeight="1">
      <c r="A146" s="9"/>
      <c s="9"/>
      <c s="9" t="s">
        <v>42</v>
      </c>
      <c s="9"/>
      <c s="9" t="s">
        <v>200</v>
      </c>
      <c s="9"/>
      <c s="11"/>
      <c s="9"/>
      <c s="11"/>
    </row>
    <row r="147" spans="1:16" ht="12.75">
      <c r="A147" s="7">
        <v>41</v>
      </c>
      <c s="7" t="s">
        <v>46</v>
      </c>
      <c s="7" t="s">
        <v>281</v>
      </c>
      <c s="7" t="s">
        <v>58</v>
      </c>
      <c s="7" t="s">
        <v>1956</v>
      </c>
      <c s="7" t="s">
        <v>207</v>
      </c>
      <c s="10">
        <v>27</v>
      </c>
      <c s="14"/>
      <c s="13">
        <f>ROUND((H147*G147),2)</f>
      </c>
      <c r="O147">
        <f>rekapitulace!H8</f>
      </c>
      <c>
        <f>O147/100*I147</f>
      </c>
    </row>
    <row r="148" spans="5:5" ht="25.5">
      <c r="E148" s="15" t="s">
        <v>1957</v>
      </c>
    </row>
    <row r="149" spans="5:5" ht="409.5">
      <c r="E149" s="15" t="s">
        <v>284</v>
      </c>
    </row>
    <row r="150" spans="1:16" ht="12.75">
      <c r="A150" s="7">
        <v>42</v>
      </c>
      <c s="7" t="s">
        <v>46</v>
      </c>
      <c s="7" t="s">
        <v>1958</v>
      </c>
      <c s="7" t="s">
        <v>58</v>
      </c>
      <c s="7" t="s">
        <v>1959</v>
      </c>
      <c s="7" t="s">
        <v>207</v>
      </c>
      <c s="10">
        <v>29</v>
      </c>
      <c s="14"/>
      <c s="13">
        <f>ROUND((H150*G150),2)</f>
      </c>
      <c r="O150">
        <f>rekapitulace!H8</f>
      </c>
      <c>
        <f>O150/100*I150</f>
      </c>
    </row>
    <row r="151" spans="5:5" ht="25.5">
      <c r="E151" s="15" t="s">
        <v>1960</v>
      </c>
    </row>
    <row r="152" spans="5:5" ht="242.25">
      <c r="E152" s="15" t="s">
        <v>1961</v>
      </c>
    </row>
    <row r="153" spans="1:16" ht="12.75" customHeight="1">
      <c r="A153" s="16"/>
      <c s="16"/>
      <c s="16" t="s">
        <v>42</v>
      </c>
      <c s="16"/>
      <c s="16" t="s">
        <v>200</v>
      </c>
      <c s="16"/>
      <c s="16"/>
      <c s="16"/>
      <c s="16">
        <f>SUM(I147:I152)</f>
      </c>
      <c r="P153">
        <f>ROUND(SUM(P147:P152),2)</f>
      </c>
    </row>
    <row r="155" spans="1:9" ht="12.75" customHeight="1">
      <c r="A155" s="9"/>
      <c s="9"/>
      <c s="9" t="s">
        <v>43</v>
      </c>
      <c s="9"/>
      <c s="9" t="s">
        <v>204</v>
      </c>
      <c s="9"/>
      <c s="11"/>
      <c s="9"/>
      <c s="11"/>
    </row>
    <row r="156" spans="1:16" ht="12.75">
      <c r="A156" s="7">
        <v>43</v>
      </c>
      <c s="7" t="s">
        <v>46</v>
      </c>
      <c s="7" t="s">
        <v>650</v>
      </c>
      <c s="7" t="s">
        <v>58</v>
      </c>
      <c s="7" t="s">
        <v>1962</v>
      </c>
      <c s="7" t="s">
        <v>73</v>
      </c>
      <c s="10">
        <v>2</v>
      </c>
      <c s="14"/>
      <c s="13">
        <f>ROUND((H156*G156),2)</f>
      </c>
      <c r="O156">
        <f>rekapitulace!H8</f>
      </c>
      <c>
        <f>O156/100*I156</f>
      </c>
    </row>
    <row r="157" spans="5:5" ht="25.5">
      <c r="E157" s="15" t="s">
        <v>76</v>
      </c>
    </row>
    <row r="158" spans="5:5" ht="255">
      <c r="E158" s="15" t="s">
        <v>649</v>
      </c>
    </row>
    <row r="159" spans="1:16" ht="12.75">
      <c r="A159" s="7">
        <v>44</v>
      </c>
      <c s="7" t="s">
        <v>46</v>
      </c>
      <c s="7" t="s">
        <v>701</v>
      </c>
      <c s="7" t="s">
        <v>58</v>
      </c>
      <c s="7" t="s">
        <v>1768</v>
      </c>
      <c s="7" t="s">
        <v>207</v>
      </c>
      <c s="10">
        <v>32.5</v>
      </c>
      <c s="14"/>
      <c s="13">
        <f>ROUND((H159*G159),2)</f>
      </c>
      <c r="O159">
        <f>rekapitulace!H8</f>
      </c>
      <c>
        <f>O159/100*I159</f>
      </c>
    </row>
    <row r="160" spans="5:5" ht="25.5">
      <c r="E160" s="15" t="s">
        <v>1963</v>
      </c>
    </row>
    <row r="161" spans="5:5" ht="409.5">
      <c r="E161" s="15" t="s">
        <v>704</v>
      </c>
    </row>
    <row r="162" spans="1:16" ht="12.75" customHeight="1">
      <c r="A162" s="16"/>
      <c s="16"/>
      <c s="16" t="s">
        <v>43</v>
      </c>
      <c s="16"/>
      <c s="16" t="s">
        <v>204</v>
      </c>
      <c s="16"/>
      <c s="16"/>
      <c s="16"/>
      <c s="16">
        <f>SUM(I156:I161)</f>
      </c>
      <c r="P162">
        <f>ROUND(SUM(P156:P161),2)</f>
      </c>
    </row>
    <row r="164" spans="1:16" ht="12.75" customHeight="1">
      <c r="A164" s="16"/>
      <c s="16"/>
      <c s="16"/>
      <c s="16"/>
      <c s="16" t="s">
        <v>105</v>
      </c>
      <c s="16"/>
      <c s="16"/>
      <c s="16"/>
      <c s="16">
        <f>+I15+I87+I93+I105+I144+I153+I162</f>
      </c>
      <c r="P164">
        <f>+P15+P87+P93+P105+P144+P153+P162</f>
      </c>
    </row>
    <row r="166" spans="1:9" ht="12.75" customHeight="1">
      <c r="A166" s="9" t="s">
        <v>106</v>
      </c>
      <c s="9"/>
      <c s="9"/>
      <c s="9"/>
      <c s="9"/>
      <c s="9"/>
      <c s="9"/>
      <c s="9"/>
      <c s="9"/>
    </row>
    <row r="167" spans="1:9" ht="12.75" customHeight="1">
      <c r="A167" s="9"/>
      <c s="9"/>
      <c s="9"/>
      <c s="9"/>
      <c s="9" t="s">
        <v>107</v>
      </c>
      <c s="9"/>
      <c s="9"/>
      <c s="9"/>
      <c s="9"/>
    </row>
    <row r="168" spans="1:16" ht="12.75" customHeight="1">
      <c r="A168" s="16"/>
      <c s="16"/>
      <c s="16"/>
      <c s="16"/>
      <c s="16" t="s">
        <v>108</v>
      </c>
      <c s="16"/>
      <c s="16"/>
      <c s="16"/>
      <c s="16">
        <v>0</v>
      </c>
      <c r="P168">
        <v>0</v>
      </c>
    </row>
    <row r="169" spans="1:9" ht="12.75" customHeight="1">
      <c r="A169" s="16"/>
      <c s="16"/>
      <c s="16"/>
      <c s="16"/>
      <c s="16" t="s">
        <v>109</v>
      </c>
      <c s="16"/>
      <c s="16"/>
      <c s="16"/>
      <c s="16"/>
    </row>
    <row r="170" spans="1:16" ht="12.75" customHeight="1">
      <c r="A170" s="16"/>
      <c s="16"/>
      <c s="16"/>
      <c s="16"/>
      <c s="16" t="s">
        <v>110</v>
      </c>
      <c s="16"/>
      <c s="16"/>
      <c s="16"/>
      <c s="16">
        <v>0</v>
      </c>
      <c r="P170">
        <v>0</v>
      </c>
    </row>
    <row r="171" spans="1:16" ht="12.75" customHeight="1">
      <c r="A171" s="16"/>
      <c s="16"/>
      <c s="16"/>
      <c s="16"/>
      <c s="16" t="s">
        <v>111</v>
      </c>
      <c s="16"/>
      <c s="16"/>
      <c s="16"/>
      <c s="16">
        <f>I168+I170</f>
      </c>
      <c r="P171">
        <f>P168+P170</f>
      </c>
    </row>
    <row r="173" spans="1:16" ht="12.75" customHeight="1">
      <c r="A173" s="16"/>
      <c s="16"/>
      <c s="16"/>
      <c s="16"/>
      <c s="16" t="s">
        <v>111</v>
      </c>
      <c s="16"/>
      <c s="16"/>
      <c s="16"/>
      <c s="16">
        <f>I164+I171</f>
      </c>
      <c r="P173">
        <f>P164+P171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6.xml><?xml version="1.0" encoding="utf-8"?>
<worksheet xmlns="http://schemas.openxmlformats.org/spreadsheetml/2006/main" xmlns:r="http://schemas.openxmlformats.org/officeDocument/2006/relationships">
  <sheetPr>
    <pageSetUpPr fitToPage="1"/>
  </sheetPr>
  <dimension ref="A1:P6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1964</v>
      </c>
      <c s="5"/>
      <c s="5" t="s">
        <v>1911</v>
      </c>
    </row>
    <row r="6" spans="1:5" ht="12.75" customHeight="1">
      <c r="A6" t="s">
        <v>17</v>
      </c>
      <c r="C6" s="5" t="s">
        <v>1964</v>
      </c>
      <c s="5"/>
      <c s="5" t="s">
        <v>1911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135.703</v>
      </c>
      <c s="14"/>
      <c s="13">
        <f>ROUND((H12*G12),2)</f>
      </c>
      <c r="O12">
        <f>rekapitulace!H8</f>
      </c>
      <c>
        <f>O12/100*I12</f>
      </c>
    </row>
    <row r="13" spans="5:5" ht="140.25">
      <c r="E13" s="15" t="s">
        <v>1965</v>
      </c>
    </row>
    <row r="14" spans="5:5" ht="153">
      <c r="E14" s="15" t="s">
        <v>169</v>
      </c>
    </row>
    <row r="15" spans="1:16" ht="12.75">
      <c r="A15" s="7">
        <v>2</v>
      </c>
      <c s="7" t="s">
        <v>46</v>
      </c>
      <c s="7" t="s">
        <v>165</v>
      </c>
      <c s="7" t="s">
        <v>36</v>
      </c>
      <c s="7" t="s">
        <v>719</v>
      </c>
      <c s="7" t="s">
        <v>167</v>
      </c>
      <c s="10">
        <v>57.086</v>
      </c>
      <c s="14"/>
      <c s="13">
        <f>ROUND((H15*G15),2)</f>
      </c>
      <c r="O15">
        <f>rekapitulace!H8</f>
      </c>
      <c>
        <f>O15/100*I15</f>
      </c>
    </row>
    <row r="16" spans="5:5" ht="51">
      <c r="E16" s="15" t="s">
        <v>1966</v>
      </c>
    </row>
    <row r="17" spans="5:5" ht="153">
      <c r="E17" s="15" t="s">
        <v>169</v>
      </c>
    </row>
    <row r="18" spans="1:16" ht="12.75">
      <c r="A18" s="7">
        <v>3</v>
      </c>
      <c s="7" t="s">
        <v>46</v>
      </c>
      <c s="7" t="s">
        <v>165</v>
      </c>
      <c s="7" t="s">
        <v>37</v>
      </c>
      <c s="7" t="s">
        <v>721</v>
      </c>
      <c s="7" t="s">
        <v>167</v>
      </c>
      <c s="10">
        <v>316.5</v>
      </c>
      <c s="14"/>
      <c s="13">
        <f>ROUND((H18*G18),2)</f>
      </c>
      <c r="O18">
        <f>rekapitulace!H8</f>
      </c>
      <c>
        <f>O18/100*I18</f>
      </c>
    </row>
    <row r="19" spans="5:5" ht="165.75">
      <c r="E19" s="15" t="s">
        <v>1967</v>
      </c>
    </row>
    <row r="20" spans="5:5" ht="153">
      <c r="E20" s="15" t="s">
        <v>169</v>
      </c>
    </row>
    <row r="21" spans="1:16" ht="12.75">
      <c r="A21" s="7">
        <v>4</v>
      </c>
      <c s="7" t="s">
        <v>46</v>
      </c>
      <c s="7" t="s">
        <v>165</v>
      </c>
      <c s="7" t="s">
        <v>38</v>
      </c>
      <c s="7" t="s">
        <v>1968</v>
      </c>
      <c s="7" t="s">
        <v>167</v>
      </c>
      <c s="10">
        <v>53.932</v>
      </c>
      <c s="14"/>
      <c s="13">
        <f>ROUND((H21*G21),2)</f>
      </c>
      <c r="O21">
        <f>rekapitulace!H8</f>
      </c>
      <c>
        <f>O21/100*I21</f>
      </c>
    </row>
    <row r="22" spans="5:5" ht="191.25">
      <c r="E22" s="15" t="s">
        <v>1969</v>
      </c>
    </row>
    <row r="23" spans="5:5" ht="153">
      <c r="E23" s="15" t="s">
        <v>169</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1970</v>
      </c>
      <c s="7" t="s">
        <v>58</v>
      </c>
      <c s="7" t="s">
        <v>1971</v>
      </c>
      <c s="7" t="s">
        <v>130</v>
      </c>
      <c s="10">
        <v>32.445</v>
      </c>
      <c s="14"/>
      <c s="13">
        <f>ROUND((H27*G27),2)</f>
      </c>
      <c r="O27">
        <f>rekapitulace!H8</f>
      </c>
      <c>
        <f>O27/100*I27</f>
      </c>
    </row>
    <row r="28" spans="5:5" ht="51">
      <c r="E28" s="15" t="s">
        <v>1972</v>
      </c>
    </row>
    <row r="29" spans="5:5" ht="409.5">
      <c r="E29" s="15" t="s">
        <v>1063</v>
      </c>
    </row>
    <row r="30" spans="1:16" ht="12.75">
      <c r="A30" s="7">
        <v>6</v>
      </c>
      <c s="7" t="s">
        <v>46</v>
      </c>
      <c s="7" t="s">
        <v>1242</v>
      </c>
      <c s="7" t="s">
        <v>58</v>
      </c>
      <c s="7" t="s">
        <v>1973</v>
      </c>
      <c s="7" t="s">
        <v>117</v>
      </c>
      <c s="10">
        <v>19.5</v>
      </c>
      <c s="14"/>
      <c s="13">
        <f>ROUND((H30*G30),2)</f>
      </c>
      <c r="O30">
        <f>rekapitulace!H8</f>
      </c>
      <c>
        <f>O30/100*I30</f>
      </c>
    </row>
    <row r="31" spans="5:5" ht="38.25">
      <c r="E31" s="15" t="s">
        <v>1974</v>
      </c>
    </row>
    <row r="32" spans="5:5" ht="409.5">
      <c r="E32" s="15" t="s">
        <v>1245</v>
      </c>
    </row>
    <row r="33" spans="1:16" ht="12.75">
      <c r="A33" s="7">
        <v>7</v>
      </c>
      <c s="7" t="s">
        <v>46</v>
      </c>
      <c s="7" t="s">
        <v>315</v>
      </c>
      <c s="7" t="s">
        <v>58</v>
      </c>
      <c s="7" t="s">
        <v>1975</v>
      </c>
      <c s="7" t="s">
        <v>130</v>
      </c>
      <c s="10">
        <v>143.85</v>
      </c>
      <c s="14"/>
      <c s="13">
        <f>ROUND((H33*G33),2)</f>
      </c>
      <c r="O33">
        <f>rekapitulace!H8</f>
      </c>
      <c>
        <f>O33/100*I33</f>
      </c>
    </row>
    <row r="34" spans="5:5" ht="204">
      <c r="E34" s="15" t="s">
        <v>1976</v>
      </c>
    </row>
    <row r="35" spans="5:5" ht="409.5">
      <c r="E35" s="15" t="s">
        <v>1063</v>
      </c>
    </row>
    <row r="36" spans="1:16" ht="12.75">
      <c r="A36" s="7">
        <v>8</v>
      </c>
      <c s="7" t="s">
        <v>46</v>
      </c>
      <c s="7" t="s">
        <v>727</v>
      </c>
      <c s="7" t="s">
        <v>58</v>
      </c>
      <c s="7" t="s">
        <v>1977</v>
      </c>
      <c s="7" t="s">
        <v>130</v>
      </c>
      <c s="10">
        <v>24.82</v>
      </c>
      <c s="14"/>
      <c s="13">
        <f>ROUND((H36*G36),2)</f>
      </c>
      <c r="O36">
        <f>rekapitulace!H8</f>
      </c>
      <c>
        <f>O36/100*I36</f>
      </c>
    </row>
    <row r="37" spans="5:5" ht="38.25">
      <c r="E37" s="15" t="s">
        <v>1943</v>
      </c>
    </row>
    <row r="38" spans="5:5" ht="409.5">
      <c r="E38" s="15" t="s">
        <v>1063</v>
      </c>
    </row>
    <row r="39" spans="1:16" ht="12.75">
      <c r="A39" s="7">
        <v>9</v>
      </c>
      <c s="7" t="s">
        <v>46</v>
      </c>
      <c s="7" t="s">
        <v>730</v>
      </c>
      <c s="7" t="s">
        <v>58</v>
      </c>
      <c s="7" t="s">
        <v>1978</v>
      </c>
      <c s="7" t="s">
        <v>130</v>
      </c>
      <c s="10">
        <v>24.098</v>
      </c>
      <c s="14"/>
      <c s="13">
        <f>ROUND((H39*G39),2)</f>
      </c>
      <c r="O39">
        <f>rekapitulace!H8</f>
      </c>
      <c>
        <f>O39/100*I39</f>
      </c>
    </row>
    <row r="40" spans="5:5" ht="153">
      <c r="E40" s="15" t="s">
        <v>1979</v>
      </c>
    </row>
    <row r="41" spans="5:5" ht="409.5">
      <c r="E41" s="15" t="s">
        <v>1063</v>
      </c>
    </row>
    <row r="42" spans="1:16" ht="12.75">
      <c r="A42" s="7">
        <v>10</v>
      </c>
      <c s="7" t="s">
        <v>46</v>
      </c>
      <c s="7" t="s">
        <v>128</v>
      </c>
      <c s="7" t="s">
        <v>58</v>
      </c>
      <c s="7" t="s">
        <v>1980</v>
      </c>
      <c s="7" t="s">
        <v>130</v>
      </c>
      <c s="10">
        <v>98.784</v>
      </c>
      <c s="14"/>
      <c s="13">
        <f>ROUND((H42*G42),2)</f>
      </c>
      <c r="O42">
        <f>rekapitulace!H8</f>
      </c>
      <c>
        <f>O42/100*I42</f>
      </c>
    </row>
    <row r="43" spans="5:5" ht="38.25">
      <c r="E43" s="15" t="s">
        <v>1919</v>
      </c>
    </row>
    <row r="44" spans="5:5" ht="191.25">
      <c r="E44" s="15" t="s">
        <v>132</v>
      </c>
    </row>
    <row r="45" spans="1:16" ht="12.75">
      <c r="A45" s="7">
        <v>11</v>
      </c>
      <c s="7" t="s">
        <v>46</v>
      </c>
      <c s="7" t="s">
        <v>1268</v>
      </c>
      <c s="7" t="s">
        <v>58</v>
      </c>
      <c s="7" t="s">
        <v>1981</v>
      </c>
      <c s="7" t="s">
        <v>117</v>
      </c>
      <c s="10">
        <v>96</v>
      </c>
      <c s="14"/>
      <c s="13">
        <f>ROUND((H45*G45),2)</f>
      </c>
      <c r="O45">
        <f>rekapitulace!H8</f>
      </c>
      <c>
        <f>O45/100*I45</f>
      </c>
    </row>
    <row r="46" spans="5:5" ht="25.5">
      <c r="E46" s="15" t="s">
        <v>1949</v>
      </c>
    </row>
    <row r="47" spans="5:5" ht="409.5">
      <c r="E47" s="15" t="s">
        <v>1271</v>
      </c>
    </row>
    <row r="48" spans="1:16" ht="12.75" customHeight="1">
      <c r="A48" s="16"/>
      <c s="16"/>
      <c s="16" t="s">
        <v>25</v>
      </c>
      <c s="16"/>
      <c s="16" t="s">
        <v>114</v>
      </c>
      <c s="16"/>
      <c s="16"/>
      <c s="16"/>
      <c s="16">
        <f>SUM(I27:I47)</f>
      </c>
      <c r="P48">
        <f>ROUND(SUM(P27:P47),2)</f>
      </c>
    </row>
    <row r="50" spans="1:9" ht="12.75" customHeight="1">
      <c r="A50" s="9"/>
      <c s="9"/>
      <c s="9" t="s">
        <v>43</v>
      </c>
      <c s="9"/>
      <c s="9" t="s">
        <v>204</v>
      </c>
      <c s="9"/>
      <c s="11"/>
      <c s="9"/>
      <c s="11"/>
    </row>
    <row r="51" spans="1:16" ht="12.75">
      <c r="A51" s="7">
        <v>12</v>
      </c>
      <c s="7" t="s">
        <v>46</v>
      </c>
      <c s="7" t="s">
        <v>1982</v>
      </c>
      <c s="7" t="s">
        <v>58</v>
      </c>
      <c s="7" t="s">
        <v>1983</v>
      </c>
      <c s="7" t="s">
        <v>130</v>
      </c>
      <c s="10">
        <v>15.829</v>
      </c>
      <c s="14"/>
      <c s="13">
        <f>ROUND((H51*G51),2)</f>
      </c>
      <c r="O51">
        <f>rekapitulace!H8</f>
      </c>
      <c>
        <f>O51/100*I51</f>
      </c>
    </row>
    <row r="52" spans="5:5" ht="127.5">
      <c r="E52" s="15" t="s">
        <v>1984</v>
      </c>
    </row>
    <row r="53" spans="5:5" ht="409.5">
      <c r="E53" s="15" t="s">
        <v>1048</v>
      </c>
    </row>
    <row r="54" spans="1:16" ht="12.75">
      <c r="A54" s="7">
        <v>13</v>
      </c>
      <c s="7" t="s">
        <v>46</v>
      </c>
      <c s="7" t="s">
        <v>1985</v>
      </c>
      <c s="7" t="s">
        <v>58</v>
      </c>
      <c s="7" t="s">
        <v>1986</v>
      </c>
      <c s="7" t="s">
        <v>130</v>
      </c>
      <c s="10">
        <v>5.726</v>
      </c>
      <c s="14"/>
      <c s="13">
        <f>ROUND((H54*G54),2)</f>
      </c>
      <c r="O54">
        <f>rekapitulace!H8</f>
      </c>
      <c>
        <f>O54/100*I54</f>
      </c>
    </row>
    <row r="55" spans="5:5" ht="114.75">
      <c r="E55" s="15" t="s">
        <v>1987</v>
      </c>
    </row>
    <row r="56" spans="5:5" ht="409.5">
      <c r="E56" s="15" t="s">
        <v>1048</v>
      </c>
    </row>
    <row r="57" spans="1:16" ht="12.75" customHeight="1">
      <c r="A57" s="16"/>
      <c s="16"/>
      <c s="16" t="s">
        <v>43</v>
      </c>
      <c s="16"/>
      <c s="16" t="s">
        <v>204</v>
      </c>
      <c s="16"/>
      <c s="16"/>
      <c s="16"/>
      <c s="16">
        <f>SUM(I51:I56)</f>
      </c>
      <c r="P57">
        <f>ROUND(SUM(P51:P56),2)</f>
      </c>
    </row>
    <row r="59" spans="1:16" ht="12.75" customHeight="1">
      <c r="A59" s="16"/>
      <c s="16"/>
      <c s="16"/>
      <c s="16"/>
      <c s="16" t="s">
        <v>105</v>
      </c>
      <c s="16"/>
      <c s="16"/>
      <c s="16"/>
      <c s="16">
        <f>+I24+I48+I57</f>
      </c>
      <c r="P59">
        <f>+P24+P48+P57</f>
      </c>
    </row>
    <row r="61" spans="1:9" ht="12.75" customHeight="1">
      <c r="A61" s="9" t="s">
        <v>106</v>
      </c>
      <c s="9"/>
      <c s="9"/>
      <c s="9"/>
      <c s="9"/>
      <c s="9"/>
      <c s="9"/>
      <c s="9"/>
      <c s="9"/>
    </row>
    <row r="62" spans="1:9" ht="12.75" customHeight="1">
      <c r="A62" s="9"/>
      <c s="9"/>
      <c s="9"/>
      <c s="9"/>
      <c s="9" t="s">
        <v>107</v>
      </c>
      <c s="9"/>
      <c s="9"/>
      <c s="9"/>
      <c s="9"/>
    </row>
    <row r="63" spans="1:16" ht="12.75" customHeight="1">
      <c r="A63" s="16"/>
      <c s="16"/>
      <c s="16"/>
      <c s="16"/>
      <c s="16" t="s">
        <v>108</v>
      </c>
      <c s="16"/>
      <c s="16"/>
      <c s="16"/>
      <c s="16">
        <v>0</v>
      </c>
      <c r="P63">
        <v>0</v>
      </c>
    </row>
    <row r="64" spans="1:9" ht="12.75" customHeight="1">
      <c r="A64" s="16"/>
      <c s="16"/>
      <c s="16"/>
      <c s="16"/>
      <c s="16" t="s">
        <v>109</v>
      </c>
      <c s="16"/>
      <c s="16"/>
      <c s="16"/>
      <c s="16"/>
    </row>
    <row r="65" spans="1:16" ht="12.75" customHeight="1">
      <c r="A65" s="16"/>
      <c s="16"/>
      <c s="16"/>
      <c s="16"/>
      <c s="16" t="s">
        <v>110</v>
      </c>
      <c s="16"/>
      <c s="16"/>
      <c s="16"/>
      <c s="16">
        <v>0</v>
      </c>
      <c r="P65">
        <v>0</v>
      </c>
    </row>
    <row r="66" spans="1:16" ht="12.75" customHeight="1">
      <c r="A66" s="16"/>
      <c s="16"/>
      <c s="16"/>
      <c s="16"/>
      <c s="16" t="s">
        <v>111</v>
      </c>
      <c s="16"/>
      <c s="16"/>
      <c s="16"/>
      <c s="16">
        <f>I63+I65</f>
      </c>
      <c r="P66">
        <f>P63+P65</f>
      </c>
    </row>
    <row r="68" spans="1:16" ht="12.75" customHeight="1">
      <c r="A68" s="16"/>
      <c s="16"/>
      <c s="16"/>
      <c s="16"/>
      <c s="16" t="s">
        <v>111</v>
      </c>
      <c s="16"/>
      <c s="16"/>
      <c s="16"/>
      <c s="16">
        <f>I59+I66</f>
      </c>
      <c r="P68">
        <f>P59+P66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7.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1990</v>
      </c>
      <c s="5"/>
      <c s="5" t="s">
        <v>1991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1992</v>
      </c>
      <c s="7" t="s">
        <v>58</v>
      </c>
      <c s="7" t="s">
        <v>1993</v>
      </c>
      <c s="7" t="s">
        <v>49</v>
      </c>
      <c s="10">
        <v>1</v>
      </c>
      <c s="14"/>
      <c s="13">
        <f>ROUND((H12*G12),2)</f>
      </c>
      <c r="O12">
        <f>rekapitulace!H8</f>
      </c>
      <c>
        <f>O12/100*I12</f>
      </c>
    </row>
    <row r="13" spans="5:5" ht="25.5">
      <c r="E13" s="15" t="s">
        <v>50</v>
      </c>
    </row>
    <row r="14" spans="5:5" ht="140.25">
      <c r="E14" s="15" t="s">
        <v>1237</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8.xml><?xml version="1.0" encoding="utf-8"?>
<worksheet xmlns="http://schemas.openxmlformats.org/spreadsheetml/2006/main" xmlns:r="http://schemas.openxmlformats.org/officeDocument/2006/relationships">
  <sheetPr>
    <pageSetUpPr fitToPage="1"/>
  </sheetPr>
  <dimension ref="A1:P5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1994</v>
      </c>
      <c s="5"/>
      <c s="5" t="s">
        <v>1995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1374</v>
      </c>
      <c s="7" t="s">
        <v>58</v>
      </c>
      <c s="7" t="s">
        <v>1996</v>
      </c>
      <c s="7" t="s">
        <v>73</v>
      </c>
      <c s="10">
        <v>8</v>
      </c>
      <c s="14"/>
      <c s="13">
        <f>ROUND((H12*G12),2)</f>
      </c>
      <c r="O12">
        <f>rekapitulace!H8</f>
      </c>
      <c>
        <f>O12/100*I12</f>
      </c>
    </row>
    <row r="13" spans="5:5" ht="114.75">
      <c r="E13" s="15" t="s">
        <v>1997</v>
      </c>
    </row>
    <row r="14" spans="5:5" ht="280.5">
      <c r="E14" s="15" t="s">
        <v>1377</v>
      </c>
    </row>
    <row r="15" spans="1:16" ht="12.75">
      <c r="A15" s="7">
        <v>2</v>
      </c>
      <c s="7" t="s">
        <v>46</v>
      </c>
      <c s="7" t="s">
        <v>660</v>
      </c>
      <c s="7" t="s">
        <v>58</v>
      </c>
      <c s="7" t="s">
        <v>1998</v>
      </c>
      <c s="7" t="s">
        <v>73</v>
      </c>
      <c s="10">
        <v>8</v>
      </c>
      <c s="14"/>
      <c s="13">
        <f>ROUND((H15*G15),2)</f>
      </c>
      <c r="O15">
        <f>rekapitulace!H8</f>
      </c>
      <c>
        <f>O15/100*I15</f>
      </c>
    </row>
    <row r="16" spans="5:5" ht="114.75">
      <c r="E16" s="15" t="s">
        <v>1997</v>
      </c>
    </row>
    <row r="17" spans="5:5" ht="178.5">
      <c r="E17" s="15" t="s">
        <v>1193</v>
      </c>
    </row>
    <row r="18" spans="1:16" ht="12.75">
      <c r="A18" s="7">
        <v>3</v>
      </c>
      <c s="7" t="s">
        <v>46</v>
      </c>
      <c s="7" t="s">
        <v>1999</v>
      </c>
      <c s="7" t="s">
        <v>25</v>
      </c>
      <c s="7" t="s">
        <v>2000</v>
      </c>
      <c s="7" t="s">
        <v>49</v>
      </c>
      <c s="10">
        <v>1</v>
      </c>
      <c s="14"/>
      <c s="13">
        <f>ROUND((H18*G18),2)</f>
      </c>
      <c r="O18">
        <f>rekapitulace!H8</f>
      </c>
      <c>
        <f>O18/100*I18</f>
      </c>
    </row>
    <row r="19" spans="5:5" ht="25.5">
      <c r="E19" s="15" t="s">
        <v>50</v>
      </c>
    </row>
    <row r="20" spans="5:5" ht="216.75">
      <c r="E20" s="15" t="s">
        <v>2001</v>
      </c>
    </row>
    <row r="21" spans="1:16" ht="12.75">
      <c r="A21" s="7">
        <v>4</v>
      </c>
      <c s="7" t="s">
        <v>46</v>
      </c>
      <c s="7" t="s">
        <v>2002</v>
      </c>
      <c s="7" t="s">
        <v>58</v>
      </c>
      <c s="7" t="s">
        <v>2003</v>
      </c>
      <c s="7" t="s">
        <v>73</v>
      </c>
      <c s="10">
        <v>4</v>
      </c>
      <c s="14"/>
      <c s="13">
        <f>ROUND((H21*G21),2)</f>
      </c>
      <c r="O21">
        <f>rekapitulace!H8</f>
      </c>
      <c>
        <f>O21/100*I21</f>
      </c>
    </row>
    <row r="22" spans="5:5" ht="25.5">
      <c r="E22" s="15" t="s">
        <v>212</v>
      </c>
    </row>
    <row r="23" spans="5:5" ht="409.5">
      <c r="E23" s="15" t="s">
        <v>2004</v>
      </c>
    </row>
    <row r="24" spans="1:16" ht="12.75">
      <c r="A24" s="7">
        <v>5</v>
      </c>
      <c s="7" t="s">
        <v>46</v>
      </c>
      <c s="7" t="s">
        <v>2005</v>
      </c>
      <c s="7" t="s">
        <v>58</v>
      </c>
      <c s="7" t="s">
        <v>2006</v>
      </c>
      <c s="7" t="s">
        <v>73</v>
      </c>
      <c s="10">
        <v>4</v>
      </c>
      <c s="14"/>
      <c s="13">
        <f>ROUND((H24*G24),2)</f>
      </c>
      <c r="O24">
        <f>rekapitulace!H8</f>
      </c>
      <c>
        <f>O24/100*I24</f>
      </c>
    </row>
    <row r="25" spans="5:5" ht="25.5">
      <c r="E25" s="15" t="s">
        <v>212</v>
      </c>
    </row>
    <row r="26" spans="5:5" ht="153">
      <c r="E26" s="15" t="s">
        <v>2007</v>
      </c>
    </row>
    <row r="27" spans="1:16" ht="12.75">
      <c r="A27" s="7">
        <v>6</v>
      </c>
      <c s="7" t="s">
        <v>46</v>
      </c>
      <c s="7" t="s">
        <v>2008</v>
      </c>
      <c s="7" t="s">
        <v>86</v>
      </c>
      <c s="7" t="s">
        <v>2009</v>
      </c>
      <c s="7" t="s">
        <v>49</v>
      </c>
      <c s="10">
        <v>1</v>
      </c>
      <c s="14"/>
      <c s="13">
        <f>ROUND((H27*G27),2)</f>
      </c>
      <c r="O27">
        <f>rekapitulace!H8</f>
      </c>
      <c>
        <f>O27/100*I27</f>
      </c>
    </row>
    <row r="28" spans="5:5" ht="25.5">
      <c r="E28" s="15" t="s">
        <v>50</v>
      </c>
    </row>
    <row r="29" spans="5:5" ht="191.25">
      <c r="E29" s="15" t="s">
        <v>2010</v>
      </c>
    </row>
    <row r="30" spans="1:16" ht="12.75">
      <c r="A30" s="7">
        <v>7</v>
      </c>
      <c s="7" t="s">
        <v>46</v>
      </c>
      <c s="7" t="s">
        <v>2011</v>
      </c>
      <c s="7" t="s">
        <v>58</v>
      </c>
      <c s="7" t="s">
        <v>2012</v>
      </c>
      <c s="7" t="s">
        <v>73</v>
      </c>
      <c s="10">
        <v>4</v>
      </c>
      <c s="14"/>
      <c s="13">
        <f>ROUND((H30*G30),2)</f>
      </c>
      <c r="O30">
        <f>rekapitulace!H8</f>
      </c>
      <c>
        <f>O30/100*I30</f>
      </c>
    </row>
    <row r="31" spans="5:5" ht="25.5">
      <c r="E31" s="15" t="s">
        <v>212</v>
      </c>
    </row>
    <row r="32" spans="5:5" ht="369.75">
      <c r="E32" s="15" t="s">
        <v>2013</v>
      </c>
    </row>
    <row r="33" spans="1:16" ht="12.75">
      <c r="A33" s="7">
        <v>8</v>
      </c>
      <c s="7" t="s">
        <v>46</v>
      </c>
      <c s="7" t="s">
        <v>2014</v>
      </c>
      <c s="7" t="s">
        <v>58</v>
      </c>
      <c s="7" t="s">
        <v>2015</v>
      </c>
      <c s="7" t="s">
        <v>73</v>
      </c>
      <c s="10">
        <v>4</v>
      </c>
      <c s="14"/>
      <c s="13">
        <f>ROUND((H33*G33),2)</f>
      </c>
      <c r="O33">
        <f>rekapitulace!H8</f>
      </c>
      <c>
        <f>O33/100*I33</f>
      </c>
    </row>
    <row r="34" spans="5:5" ht="25.5">
      <c r="E34" s="15" t="s">
        <v>212</v>
      </c>
    </row>
    <row r="35" spans="5:5" ht="153">
      <c r="E35" s="15" t="s">
        <v>2007</v>
      </c>
    </row>
    <row r="36" spans="1:16" ht="12.75">
      <c r="A36" s="7">
        <v>9</v>
      </c>
      <c s="7" t="s">
        <v>46</v>
      </c>
      <c s="7" t="s">
        <v>2016</v>
      </c>
      <c s="7" t="s">
        <v>86</v>
      </c>
      <c s="7" t="s">
        <v>2017</v>
      </c>
      <c s="7" t="s">
        <v>49</v>
      </c>
      <c s="10">
        <v>1</v>
      </c>
      <c s="14"/>
      <c s="13">
        <f>ROUND((H36*G36),2)</f>
      </c>
      <c r="O36">
        <f>rekapitulace!H8</f>
      </c>
      <c>
        <f>O36/100*I36</f>
      </c>
    </row>
    <row r="37" spans="5:5" ht="25.5">
      <c r="E37" s="15" t="s">
        <v>50</v>
      </c>
    </row>
    <row r="38" spans="5:5" ht="191.25">
      <c r="E38" s="15" t="s">
        <v>2010</v>
      </c>
    </row>
    <row r="39" spans="1:16" ht="12.75" customHeight="1">
      <c r="A39" s="16"/>
      <c s="16"/>
      <c s="16" t="s">
        <v>43</v>
      </c>
      <c s="16"/>
      <c s="16" t="s">
        <v>204</v>
      </c>
      <c s="16"/>
      <c s="16"/>
      <c s="16"/>
      <c s="16">
        <f>SUM(I12:I38)</f>
      </c>
      <c r="P39">
        <f>ROUND(SUM(P12:P38),2)</f>
      </c>
    </row>
    <row r="41" spans="1:16" ht="12.75" customHeight="1">
      <c r="A41" s="16"/>
      <c s="16"/>
      <c s="16"/>
      <c s="16"/>
      <c s="16" t="s">
        <v>105</v>
      </c>
      <c s="16"/>
      <c s="16"/>
      <c s="16"/>
      <c s="16">
        <f>+I39</f>
      </c>
      <c r="P41">
        <f>+P39</f>
      </c>
    </row>
    <row r="43" spans="1:9" ht="12.75" customHeight="1">
      <c r="A43" s="9" t="s">
        <v>106</v>
      </c>
      <c s="9"/>
      <c s="9"/>
      <c s="9"/>
      <c s="9"/>
      <c s="9"/>
      <c s="9"/>
      <c s="9"/>
      <c s="9"/>
    </row>
    <row r="44" spans="1:9" ht="12.75" customHeight="1">
      <c r="A44" s="9"/>
      <c s="9"/>
      <c s="9"/>
      <c s="9"/>
      <c s="9" t="s">
        <v>107</v>
      </c>
      <c s="9"/>
      <c s="9"/>
      <c s="9"/>
      <c s="9"/>
    </row>
    <row r="45" spans="1:16" ht="12.75" customHeight="1">
      <c r="A45" s="16"/>
      <c s="16"/>
      <c s="16"/>
      <c s="16"/>
      <c s="16" t="s">
        <v>108</v>
      </c>
      <c s="16"/>
      <c s="16"/>
      <c s="16"/>
      <c s="16">
        <v>0</v>
      </c>
      <c r="P45">
        <v>0</v>
      </c>
    </row>
    <row r="46" spans="1:9" ht="12.75" customHeight="1">
      <c r="A46" s="16"/>
      <c s="16"/>
      <c s="16"/>
      <c s="16"/>
      <c s="16" t="s">
        <v>109</v>
      </c>
      <c s="16"/>
      <c s="16"/>
      <c s="16"/>
      <c s="16"/>
    </row>
    <row r="47" spans="1:16" ht="12.75" customHeight="1">
      <c r="A47" s="16"/>
      <c s="16"/>
      <c s="16"/>
      <c s="16"/>
      <c s="16" t="s">
        <v>110</v>
      </c>
      <c s="16"/>
      <c s="16"/>
      <c s="16"/>
      <c s="16">
        <v>0</v>
      </c>
      <c r="P47">
        <v>0</v>
      </c>
    </row>
    <row r="48" spans="1:16" ht="12.75" customHeight="1">
      <c r="A48" s="16"/>
      <c s="16"/>
      <c s="16"/>
      <c s="16"/>
      <c s="16" t="s">
        <v>111</v>
      </c>
      <c s="16"/>
      <c s="16"/>
      <c s="16"/>
      <c s="16">
        <f>I45+I47</f>
      </c>
      <c r="P48">
        <f>P45+P47</f>
      </c>
    </row>
    <row r="50" spans="1:16" ht="12.75" customHeight="1">
      <c r="A50" s="16"/>
      <c s="16"/>
      <c s="16"/>
      <c s="16"/>
      <c s="16" t="s">
        <v>111</v>
      </c>
      <c s="16"/>
      <c s="16"/>
      <c s="16"/>
      <c s="16">
        <f>I41+I48</f>
      </c>
      <c r="P50">
        <f>P41+P48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29.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2018</v>
      </c>
      <c s="5"/>
      <c s="5" t="s">
        <v>2019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2020</v>
      </c>
      <c s="7" t="s">
        <v>58</v>
      </c>
      <c s="7" t="s">
        <v>2021</v>
      </c>
      <c s="7" t="s">
        <v>73</v>
      </c>
      <c s="10">
        <v>5</v>
      </c>
      <c s="14"/>
      <c s="13">
        <f>ROUND((H12*G12),2)</f>
      </c>
      <c r="O12">
        <f>rekapitulace!H8</f>
      </c>
      <c>
        <f>O12/100*I12</f>
      </c>
    </row>
    <row r="13" spans="5:5" ht="204">
      <c r="E13" s="15" t="s">
        <v>2022</v>
      </c>
    </row>
    <row r="14" spans="5:5" ht="318.75">
      <c r="E14" s="15" t="s">
        <v>2023</v>
      </c>
    </row>
    <row r="15" spans="1:16" ht="12.75">
      <c r="A15" s="7">
        <v>2</v>
      </c>
      <c s="7" t="s">
        <v>46</v>
      </c>
      <c s="7" t="s">
        <v>1374</v>
      </c>
      <c s="7" t="s">
        <v>58</v>
      </c>
      <c s="7" t="s">
        <v>1996</v>
      </c>
      <c s="7" t="s">
        <v>73</v>
      </c>
      <c s="10">
        <v>11</v>
      </c>
      <c s="14"/>
      <c s="13">
        <f>ROUND((H15*G15),2)</f>
      </c>
      <c r="O15">
        <f>rekapitulace!H8</f>
      </c>
      <c>
        <f>O15/100*I15</f>
      </c>
    </row>
    <row r="16" spans="5:5" ht="204">
      <c r="E16" s="15" t="s">
        <v>2024</v>
      </c>
    </row>
    <row r="17" spans="5:5" ht="280.5">
      <c r="E17" s="15" t="s">
        <v>1377</v>
      </c>
    </row>
    <row r="18" spans="1:16" ht="12.75">
      <c r="A18" s="7">
        <v>3</v>
      </c>
      <c s="7" t="s">
        <v>46</v>
      </c>
      <c s="7" t="s">
        <v>660</v>
      </c>
      <c s="7" t="s">
        <v>58</v>
      </c>
      <c s="7" t="s">
        <v>1998</v>
      </c>
      <c s="7" t="s">
        <v>73</v>
      </c>
      <c s="10">
        <v>11</v>
      </c>
      <c s="14"/>
      <c s="13">
        <f>ROUND((H18*G18),2)</f>
      </c>
      <c r="O18">
        <f>rekapitulace!H8</f>
      </c>
      <c>
        <f>O18/100*I18</f>
      </c>
    </row>
    <row r="19" spans="5:5" ht="204">
      <c r="E19" s="15" t="s">
        <v>2024</v>
      </c>
    </row>
    <row r="20" spans="5:5" ht="178.5">
      <c r="E20" s="15" t="s">
        <v>1193</v>
      </c>
    </row>
    <row r="21" spans="1:16" ht="12.75">
      <c r="A21" s="7">
        <v>4</v>
      </c>
      <c s="7" t="s">
        <v>46</v>
      </c>
      <c s="7" t="s">
        <v>1999</v>
      </c>
      <c s="7" t="s">
        <v>86</v>
      </c>
      <c s="7" t="s">
        <v>2025</v>
      </c>
      <c s="7" t="s">
        <v>49</v>
      </c>
      <c s="10">
        <v>1</v>
      </c>
      <c s="14"/>
      <c s="13">
        <f>ROUND((H21*G21),2)</f>
      </c>
      <c r="O21">
        <f>rekapitulace!H8</f>
      </c>
      <c>
        <f>O21/100*I21</f>
      </c>
    </row>
    <row r="22" spans="5:5" ht="25.5">
      <c r="E22" s="15" t="s">
        <v>50</v>
      </c>
    </row>
    <row r="23" spans="5:5" ht="216.75">
      <c r="E23" s="15" t="s">
        <v>2001</v>
      </c>
    </row>
    <row r="24" spans="1:16" ht="12.75">
      <c r="A24" s="7">
        <v>5</v>
      </c>
      <c s="7" t="s">
        <v>46</v>
      </c>
      <c s="7" t="s">
        <v>2026</v>
      </c>
      <c s="7" t="s">
        <v>58</v>
      </c>
      <c s="7" t="s">
        <v>2027</v>
      </c>
      <c s="7" t="s">
        <v>73</v>
      </c>
      <c s="10">
        <v>3</v>
      </c>
      <c s="14"/>
      <c s="13">
        <f>ROUND((H24*G24),2)</f>
      </c>
      <c r="O24">
        <f>rekapitulace!H8</f>
      </c>
      <c>
        <f>O24/100*I24</f>
      </c>
    </row>
    <row r="25" spans="5:5" ht="153">
      <c r="E25" s="15" t="s">
        <v>2028</v>
      </c>
    </row>
    <row r="26" spans="5:5" ht="280.5">
      <c r="E26" s="15" t="s">
        <v>1377</v>
      </c>
    </row>
    <row r="27" spans="1:16" ht="12.75">
      <c r="A27" s="7">
        <v>6</v>
      </c>
      <c s="7" t="s">
        <v>46</v>
      </c>
      <c s="7" t="s">
        <v>1384</v>
      </c>
      <c s="7" t="s">
        <v>58</v>
      </c>
      <c s="7" t="s">
        <v>2029</v>
      </c>
      <c s="7" t="s">
        <v>73</v>
      </c>
      <c s="10">
        <v>3</v>
      </c>
      <c s="14"/>
      <c s="13">
        <f>ROUND((H27*G27),2)</f>
      </c>
      <c r="O27">
        <f>rekapitulace!H8</f>
      </c>
      <c>
        <f>O27/100*I27</f>
      </c>
    </row>
    <row r="28" spans="5:5" ht="153">
      <c r="E28" s="15" t="s">
        <v>2028</v>
      </c>
    </row>
    <row r="29" spans="5:5" ht="178.5">
      <c r="E29" s="15" t="s">
        <v>1193</v>
      </c>
    </row>
    <row r="30" spans="1:16" ht="12.75">
      <c r="A30" s="7">
        <v>7</v>
      </c>
      <c s="7" t="s">
        <v>46</v>
      </c>
      <c s="7" t="s">
        <v>2030</v>
      </c>
      <c s="7" t="s">
        <v>86</v>
      </c>
      <c s="7" t="s">
        <v>2031</v>
      </c>
      <c s="7" t="s">
        <v>49</v>
      </c>
      <c s="10">
        <v>1</v>
      </c>
      <c s="14"/>
      <c s="13">
        <f>ROUND((H30*G30),2)</f>
      </c>
      <c r="O30">
        <f>rekapitulace!H8</f>
      </c>
      <c>
        <f>O30/100*I30</f>
      </c>
    </row>
    <row r="31" spans="5:5" ht="25.5">
      <c r="E31" s="15" t="s">
        <v>50</v>
      </c>
    </row>
    <row r="32" spans="5:5" ht="216.75">
      <c r="E32" s="15" t="s">
        <v>2001</v>
      </c>
    </row>
    <row r="33" spans="1:16" ht="12.75">
      <c r="A33" s="7">
        <v>8</v>
      </c>
      <c s="7" t="s">
        <v>46</v>
      </c>
      <c s="7" t="s">
        <v>2032</v>
      </c>
      <c s="7" t="s">
        <v>58</v>
      </c>
      <c s="7" t="s">
        <v>2033</v>
      </c>
      <c s="7" t="s">
        <v>117</v>
      </c>
      <c s="10">
        <v>134.5</v>
      </c>
      <c s="14"/>
      <c s="13">
        <f>ROUND((H33*G33),2)</f>
      </c>
      <c r="O33">
        <f>rekapitulace!H8</f>
      </c>
      <c>
        <f>O33/100*I33</f>
      </c>
    </row>
    <row r="34" spans="5:5" ht="38.25">
      <c r="E34" s="15" t="s">
        <v>2034</v>
      </c>
    </row>
    <row r="35" spans="5:5" ht="114.75">
      <c r="E35" s="15" t="s">
        <v>2035</v>
      </c>
    </row>
    <row r="36" spans="1:16" ht="12.75">
      <c r="A36" s="7">
        <v>9</v>
      </c>
      <c s="7" t="s">
        <v>46</v>
      </c>
      <c s="7" t="s">
        <v>2036</v>
      </c>
      <c s="7" t="s">
        <v>58</v>
      </c>
      <c s="7" t="s">
        <v>2037</v>
      </c>
      <c s="7" t="s">
        <v>117</v>
      </c>
      <c s="10">
        <v>134.5</v>
      </c>
      <c s="14"/>
      <c s="13">
        <f>ROUND((H36*G36),2)</f>
      </c>
      <c r="O36">
        <f>rekapitulace!H8</f>
      </c>
      <c>
        <f>O36/100*I36</f>
      </c>
    </row>
    <row r="37" spans="5:5" ht="38.25">
      <c r="E37" s="15" t="s">
        <v>2034</v>
      </c>
    </row>
    <row r="38" spans="5:5" ht="165.75">
      <c r="E38" s="15" t="s">
        <v>2038</v>
      </c>
    </row>
    <row r="39" spans="1:16" ht="12.75">
      <c r="A39" s="7">
        <v>10</v>
      </c>
      <c s="7" t="s">
        <v>46</v>
      </c>
      <c s="7" t="s">
        <v>2039</v>
      </c>
      <c s="7" t="s">
        <v>58</v>
      </c>
      <c s="7" t="s">
        <v>2040</v>
      </c>
      <c s="7" t="s">
        <v>73</v>
      </c>
      <c s="10">
        <v>3</v>
      </c>
      <c s="14"/>
      <c s="13">
        <f>ROUND((H39*G39),2)</f>
      </c>
      <c r="O39">
        <f>rekapitulace!H8</f>
      </c>
      <c>
        <f>O39/100*I39</f>
      </c>
    </row>
    <row r="40" spans="5:5" ht="25.5">
      <c r="E40" s="15" t="s">
        <v>600</v>
      </c>
    </row>
    <row r="41" spans="5:5" ht="409.5">
      <c r="E41" s="15" t="s">
        <v>2004</v>
      </c>
    </row>
    <row r="42" spans="1:16" ht="12.75">
      <c r="A42" s="7">
        <v>11</v>
      </c>
      <c s="7" t="s">
        <v>46</v>
      </c>
      <c s="7" t="s">
        <v>2041</v>
      </c>
      <c s="7" t="s">
        <v>58</v>
      </c>
      <c s="7" t="s">
        <v>2042</v>
      </c>
      <c s="7" t="s">
        <v>73</v>
      </c>
      <c s="10">
        <v>3</v>
      </c>
      <c s="14"/>
      <c s="13">
        <f>ROUND((H42*G42),2)</f>
      </c>
      <c r="O42">
        <f>rekapitulace!H8</f>
      </c>
      <c>
        <f>O42/100*I42</f>
      </c>
    </row>
    <row r="43" spans="5:5" ht="25.5">
      <c r="E43" s="15" t="s">
        <v>600</v>
      </c>
    </row>
    <row r="44" spans="5:5" ht="153">
      <c r="E44" s="15" t="s">
        <v>2007</v>
      </c>
    </row>
    <row r="45" spans="1:16" ht="12.75">
      <c r="A45" s="7">
        <v>12</v>
      </c>
      <c s="7" t="s">
        <v>46</v>
      </c>
      <c s="7" t="s">
        <v>2043</v>
      </c>
      <c s="7" t="s">
        <v>86</v>
      </c>
      <c s="7" t="s">
        <v>2044</v>
      </c>
      <c s="7" t="s">
        <v>49</v>
      </c>
      <c s="10">
        <v>1</v>
      </c>
      <c s="14"/>
      <c s="13">
        <f>ROUND((H45*G45),2)</f>
      </c>
      <c r="O45">
        <f>rekapitulace!H8</f>
      </c>
      <c>
        <f>O45/100*I45</f>
      </c>
    </row>
    <row r="46" spans="5:5" ht="25.5">
      <c r="E46" s="15" t="s">
        <v>50</v>
      </c>
    </row>
    <row r="47" spans="5:5" ht="191.25">
      <c r="E47" s="15" t="s">
        <v>2010</v>
      </c>
    </row>
    <row r="48" spans="1:16" ht="12.75">
      <c r="A48" s="7">
        <v>13</v>
      </c>
      <c s="7" t="s">
        <v>46</v>
      </c>
      <c s="7" t="s">
        <v>2045</v>
      </c>
      <c s="7" t="s">
        <v>58</v>
      </c>
      <c s="7" t="s">
        <v>2046</v>
      </c>
      <c s="7" t="s">
        <v>73</v>
      </c>
      <c s="10">
        <v>3</v>
      </c>
      <c s="14"/>
      <c s="13">
        <f>ROUND((H48*G48),2)</f>
      </c>
      <c r="O48">
        <f>rekapitulace!H8</f>
      </c>
      <c>
        <f>O48/100*I48</f>
      </c>
    </row>
    <row r="49" spans="5:5" ht="25.5">
      <c r="E49" s="15" t="s">
        <v>600</v>
      </c>
    </row>
    <row r="50" spans="5:5" ht="409.5">
      <c r="E50" s="15" t="s">
        <v>2004</v>
      </c>
    </row>
    <row r="51" spans="1:16" ht="12.75">
      <c r="A51" s="7">
        <v>14</v>
      </c>
      <c s="7" t="s">
        <v>46</v>
      </c>
      <c s="7" t="s">
        <v>2047</v>
      </c>
      <c s="7" t="s">
        <v>58</v>
      </c>
      <c s="7" t="s">
        <v>2048</v>
      </c>
      <c s="7" t="s">
        <v>73</v>
      </c>
      <c s="10">
        <v>3</v>
      </c>
      <c s="14"/>
      <c s="13">
        <f>ROUND((H51*G51),2)</f>
      </c>
      <c r="O51">
        <f>rekapitulace!H8</f>
      </c>
      <c>
        <f>O51/100*I51</f>
      </c>
    </row>
    <row r="52" spans="5:5" ht="25.5">
      <c r="E52" s="15" t="s">
        <v>600</v>
      </c>
    </row>
    <row r="53" spans="5:5" ht="153">
      <c r="E53" s="15" t="s">
        <v>2007</v>
      </c>
    </row>
    <row r="54" spans="1:16" ht="12.75">
      <c r="A54" s="7">
        <v>15</v>
      </c>
      <c s="7" t="s">
        <v>46</v>
      </c>
      <c s="7" t="s">
        <v>2049</v>
      </c>
      <c s="7" t="s">
        <v>86</v>
      </c>
      <c s="7" t="s">
        <v>2050</v>
      </c>
      <c s="7" t="s">
        <v>49</v>
      </c>
      <c s="10">
        <v>1</v>
      </c>
      <c s="14"/>
      <c s="13">
        <f>ROUND((H54*G54),2)</f>
      </c>
      <c r="O54">
        <f>rekapitulace!H8</f>
      </c>
      <c>
        <f>O54/100*I54</f>
      </c>
    </row>
    <row r="55" spans="5:5" ht="25.5">
      <c r="E55" s="15" t="s">
        <v>50</v>
      </c>
    </row>
    <row r="56" spans="5:5" ht="191.25">
      <c r="E56" s="15" t="s">
        <v>2010</v>
      </c>
    </row>
    <row r="57" spans="1:16" ht="12.75">
      <c r="A57" s="7">
        <v>16</v>
      </c>
      <c s="7" t="s">
        <v>46</v>
      </c>
      <c s="7" t="s">
        <v>2051</v>
      </c>
      <c s="7" t="s">
        <v>58</v>
      </c>
      <c s="7" t="s">
        <v>2052</v>
      </c>
      <c s="7" t="s">
        <v>73</v>
      </c>
      <c s="10">
        <v>64</v>
      </c>
      <c s="14"/>
      <c s="13">
        <f>ROUND((H57*G57),2)</f>
      </c>
      <c r="O57">
        <f>rekapitulace!H8</f>
      </c>
      <c>
        <f>O57/100*I57</f>
      </c>
    </row>
    <row r="58" spans="5:5" ht="25.5">
      <c r="E58" s="15" t="s">
        <v>2053</v>
      </c>
    </row>
    <row r="59" spans="5:5" ht="369.75">
      <c r="E59" s="15" t="s">
        <v>2013</v>
      </c>
    </row>
    <row r="60" spans="1:16" ht="12.75">
      <c r="A60" s="7">
        <v>17</v>
      </c>
      <c s="7" t="s">
        <v>46</v>
      </c>
      <c s="7" t="s">
        <v>2054</v>
      </c>
      <c s="7" t="s">
        <v>58</v>
      </c>
      <c s="7" t="s">
        <v>2055</v>
      </c>
      <c s="7" t="s">
        <v>73</v>
      </c>
      <c s="10">
        <v>64</v>
      </c>
      <c s="14"/>
      <c s="13">
        <f>ROUND((H60*G60),2)</f>
      </c>
      <c r="O60">
        <f>rekapitulace!H8</f>
      </c>
      <c>
        <f>O60/100*I60</f>
      </c>
    </row>
    <row r="61" spans="5:5" ht="25.5">
      <c r="E61" s="15" t="s">
        <v>2053</v>
      </c>
    </row>
    <row r="62" spans="5:5" ht="153">
      <c r="E62" s="15" t="s">
        <v>2007</v>
      </c>
    </row>
    <row r="63" spans="1:16" ht="12.75">
      <c r="A63" s="7">
        <v>18</v>
      </c>
      <c s="7" t="s">
        <v>46</v>
      </c>
      <c s="7" t="s">
        <v>2056</v>
      </c>
      <c s="7" t="s">
        <v>86</v>
      </c>
      <c s="7" t="s">
        <v>2057</v>
      </c>
      <c s="7" t="s">
        <v>49</v>
      </c>
      <c s="10">
        <v>1</v>
      </c>
      <c s="14"/>
      <c s="13">
        <f>ROUND((H63*G63),2)</f>
      </c>
      <c r="O63">
        <f>rekapitulace!H8</f>
      </c>
      <c>
        <f>O63/100*I63</f>
      </c>
    </row>
    <row r="64" spans="5:5" ht="25.5">
      <c r="E64" s="15" t="s">
        <v>50</v>
      </c>
    </row>
    <row r="65" spans="5:5" ht="191.25">
      <c r="E65" s="15" t="s">
        <v>2010</v>
      </c>
    </row>
    <row r="66" spans="1:16" ht="12.75">
      <c r="A66" s="7">
        <v>19</v>
      </c>
      <c s="7" t="s">
        <v>46</v>
      </c>
      <c s="7" t="s">
        <v>2058</v>
      </c>
      <c s="7" t="s">
        <v>58</v>
      </c>
      <c s="7" t="s">
        <v>2059</v>
      </c>
      <c s="7" t="s">
        <v>73</v>
      </c>
      <c s="10">
        <v>67</v>
      </c>
      <c s="14"/>
      <c s="13">
        <f>ROUND((H66*G66),2)</f>
      </c>
      <c r="O66">
        <f>rekapitulace!H8</f>
      </c>
      <c>
        <f>O66/100*I66</f>
      </c>
    </row>
    <row r="67" spans="5:5" ht="25.5">
      <c r="E67" s="15" t="s">
        <v>2060</v>
      </c>
    </row>
    <row r="68" spans="5:5" ht="369.75">
      <c r="E68" s="15" t="s">
        <v>2013</v>
      </c>
    </row>
    <row r="69" spans="1:16" ht="12.75">
      <c r="A69" s="7">
        <v>20</v>
      </c>
      <c s="7" t="s">
        <v>46</v>
      </c>
      <c s="7" t="s">
        <v>2061</v>
      </c>
      <c s="7" t="s">
        <v>58</v>
      </c>
      <c s="7" t="s">
        <v>2062</v>
      </c>
      <c s="7" t="s">
        <v>73</v>
      </c>
      <c s="10">
        <v>67</v>
      </c>
      <c s="14"/>
      <c s="13">
        <f>ROUND((H69*G69),2)</f>
      </c>
      <c r="O69">
        <f>rekapitulace!H8</f>
      </c>
      <c>
        <f>O69/100*I69</f>
      </c>
    </row>
    <row r="70" spans="5:5" ht="25.5">
      <c r="E70" s="15" t="s">
        <v>2060</v>
      </c>
    </row>
    <row r="71" spans="5:5" ht="153">
      <c r="E71" s="15" t="s">
        <v>2007</v>
      </c>
    </row>
    <row r="72" spans="1:16" ht="12.75">
      <c r="A72" s="7">
        <v>21</v>
      </c>
      <c s="7" t="s">
        <v>46</v>
      </c>
      <c s="7" t="s">
        <v>2063</v>
      </c>
      <c s="7" t="s">
        <v>86</v>
      </c>
      <c s="7" t="s">
        <v>2064</v>
      </c>
      <c s="7" t="s">
        <v>49</v>
      </c>
      <c s="10">
        <v>1</v>
      </c>
      <c s="14"/>
      <c s="13">
        <f>ROUND((H72*G72),2)</f>
      </c>
      <c r="O72">
        <f>rekapitulace!H8</f>
      </c>
      <c>
        <f>O72/100*I72</f>
      </c>
    </row>
    <row r="73" spans="5:5" ht="25.5">
      <c r="E73" s="15" t="s">
        <v>50</v>
      </c>
    </row>
    <row r="74" spans="5:5" ht="216.75">
      <c r="E74" s="15" t="s">
        <v>2065</v>
      </c>
    </row>
    <row r="75" spans="1:16" ht="12.75" customHeight="1">
      <c r="A75" s="16"/>
      <c s="16"/>
      <c s="16" t="s">
        <v>43</v>
      </c>
      <c s="16"/>
      <c s="16" t="s">
        <v>204</v>
      </c>
      <c s="16"/>
      <c s="16"/>
      <c s="16"/>
      <c s="16">
        <f>SUM(I12:I74)</f>
      </c>
      <c r="P75">
        <f>ROUND(SUM(P12:P74),2)</f>
      </c>
    </row>
    <row r="77" spans="1:16" ht="12.75" customHeight="1">
      <c r="A77" s="16"/>
      <c s="16"/>
      <c s="16"/>
      <c s="16"/>
      <c s="16" t="s">
        <v>105</v>
      </c>
      <c s="16"/>
      <c s="16"/>
      <c s="16"/>
      <c s="16">
        <f>+I75</f>
      </c>
      <c r="P77">
        <f>+P75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112</v>
      </c>
      <c s="5"/>
      <c s="5" t="s">
        <v>113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115</v>
      </c>
      <c s="7" t="s">
        <v>58</v>
      </c>
      <c s="7" t="s">
        <v>116</v>
      </c>
      <c s="7" t="s">
        <v>117</v>
      </c>
      <c s="10">
        <v>158651</v>
      </c>
      <c s="14"/>
      <c s="13">
        <f>ROUND((H12*G12),2)</f>
      </c>
      <c r="O12">
        <f>rekapitulace!H8</f>
      </c>
      <c>
        <f>O12/100*I12</f>
      </c>
    </row>
    <row r="13" spans="5:5" ht="51">
      <c r="E13" s="15" t="s">
        <v>118</v>
      </c>
    </row>
    <row r="14" spans="5:5" ht="165.75">
      <c r="E14" s="15" t="s">
        <v>119</v>
      </c>
    </row>
    <row r="15" spans="1:16" ht="12.75">
      <c r="A15" s="7">
        <v>2</v>
      </c>
      <c s="7" t="s">
        <v>46</v>
      </c>
      <c s="7" t="s">
        <v>120</v>
      </c>
      <c s="7" t="s">
        <v>58</v>
      </c>
      <c s="7" t="s">
        <v>121</v>
      </c>
      <c s="7" t="s">
        <v>117</v>
      </c>
      <c s="10">
        <v>5963</v>
      </c>
      <c s="14"/>
      <c s="13">
        <f>ROUND((H15*G15),2)</f>
      </c>
      <c r="O15">
        <f>rekapitulace!H8</f>
      </c>
      <c>
        <f>O15/100*I15</f>
      </c>
    </row>
    <row r="16" spans="5:5" ht="51">
      <c r="E16" s="15" t="s">
        <v>122</v>
      </c>
    </row>
    <row r="17" spans="5:5" ht="229.5">
      <c r="E17" s="15" t="s">
        <v>123</v>
      </c>
    </row>
    <row r="18" spans="1:16" ht="12.75">
      <c r="A18" s="7">
        <v>3</v>
      </c>
      <c s="7" t="s">
        <v>46</v>
      </c>
      <c s="7" t="s">
        <v>124</v>
      </c>
      <c s="7" t="s">
        <v>58</v>
      </c>
      <c s="7" t="s">
        <v>125</v>
      </c>
      <c s="7" t="s">
        <v>117</v>
      </c>
      <c s="10">
        <v>45396</v>
      </c>
      <c s="14"/>
      <c s="13">
        <f>ROUND((H18*G18),2)</f>
      </c>
      <c r="O18">
        <f>rekapitulace!H8</f>
      </c>
      <c>
        <f>O18/100*I18</f>
      </c>
    </row>
    <row r="19" spans="5:5" ht="51">
      <c r="E19" s="15" t="s">
        <v>126</v>
      </c>
    </row>
    <row r="20" spans="5:5" ht="89.25">
      <c r="E20" s="15" t="s">
        <v>127</v>
      </c>
    </row>
    <row r="21" spans="1:16" ht="12.75">
      <c r="A21" s="7">
        <v>4</v>
      </c>
      <c s="7" t="s">
        <v>46</v>
      </c>
      <c s="7" t="s">
        <v>128</v>
      </c>
      <c s="7" t="s">
        <v>36</v>
      </c>
      <c s="7" t="s">
        <v>129</v>
      </c>
      <c s="7" t="s">
        <v>130</v>
      </c>
      <c s="10">
        <v>7873.54</v>
      </c>
      <c s="14"/>
      <c s="13">
        <f>ROUND((H21*G21),2)</f>
      </c>
      <c r="O21">
        <f>rekapitulace!H8</f>
      </c>
      <c>
        <f>O21/100*I21</f>
      </c>
    </row>
    <row r="22" spans="5:5" ht="409.5">
      <c r="E22" s="15" t="s">
        <v>131</v>
      </c>
    </row>
    <row r="23" spans="5:5" ht="191.25">
      <c r="E23" s="15" t="s">
        <v>132</v>
      </c>
    </row>
    <row r="24" spans="1:16" ht="12.75">
      <c r="A24" s="7">
        <v>5</v>
      </c>
      <c s="7" t="s">
        <v>46</v>
      </c>
      <c s="7" t="s">
        <v>128</v>
      </c>
      <c s="7" t="s">
        <v>37</v>
      </c>
      <c s="7" t="s">
        <v>133</v>
      </c>
      <c s="7" t="s">
        <v>130</v>
      </c>
      <c s="10">
        <v>13230.75</v>
      </c>
      <c s="14"/>
      <c s="13">
        <f>ROUND((H24*G24),2)</f>
      </c>
      <c r="O24">
        <f>rekapitulace!H8</f>
      </c>
      <c>
        <f>O24/100*I24</f>
      </c>
    </row>
    <row r="25" spans="5:5" ht="409.5">
      <c r="E25" s="15" t="s">
        <v>134</v>
      </c>
    </row>
    <row r="26" spans="5:5" ht="191.25">
      <c r="E26" s="15" t="s">
        <v>132</v>
      </c>
    </row>
    <row r="27" spans="1:16" ht="12.75">
      <c r="A27" s="7">
        <v>6</v>
      </c>
      <c s="7" t="s">
        <v>46</v>
      </c>
      <c s="7" t="s">
        <v>135</v>
      </c>
      <c s="7" t="s">
        <v>58</v>
      </c>
      <c s="7" t="s">
        <v>136</v>
      </c>
      <c s="7" t="s">
        <v>130</v>
      </c>
      <c s="10">
        <v>26162.57</v>
      </c>
      <c s="14"/>
      <c s="13">
        <f>ROUND((H27*G27),2)</f>
      </c>
      <c r="O27">
        <f>rekapitulace!H8</f>
      </c>
      <c>
        <f>O27/100*I27</f>
      </c>
    </row>
    <row r="28" spans="5:5" ht="409.5">
      <c r="E28" s="15" t="s">
        <v>137</v>
      </c>
    </row>
    <row r="29" spans="5:5" ht="191.25">
      <c r="E29" s="15" t="s">
        <v>132</v>
      </c>
    </row>
    <row r="30" spans="1:16" ht="12.75">
      <c r="A30" s="7">
        <v>7</v>
      </c>
      <c s="7" t="s">
        <v>46</v>
      </c>
      <c s="7" t="s">
        <v>138</v>
      </c>
      <c s="7" t="s">
        <v>58</v>
      </c>
      <c s="7" t="s">
        <v>139</v>
      </c>
      <c s="7" t="s">
        <v>130</v>
      </c>
      <c s="10">
        <v>32482.701</v>
      </c>
      <c s="14"/>
      <c s="13">
        <f>ROUND((H30*G30),2)</f>
      </c>
      <c r="O30">
        <f>rekapitulace!H8</f>
      </c>
      <c>
        <f>O30/100*I30</f>
      </c>
    </row>
    <row r="31" spans="5:5" ht="76.5">
      <c r="E31" s="15" t="s">
        <v>140</v>
      </c>
    </row>
    <row r="32" spans="5:5" ht="76.5">
      <c r="E32" s="15" t="s">
        <v>141</v>
      </c>
    </row>
    <row r="33" spans="1:16" ht="12.75">
      <c r="A33" s="7">
        <v>8</v>
      </c>
      <c s="7" t="s">
        <v>46</v>
      </c>
      <c s="7" t="s">
        <v>142</v>
      </c>
      <c s="7" t="s">
        <v>58</v>
      </c>
      <c s="7" t="s">
        <v>143</v>
      </c>
      <c s="7" t="s">
        <v>130</v>
      </c>
      <c s="10">
        <v>21104.29</v>
      </c>
      <c s="14"/>
      <c s="13">
        <f>ROUND((H33*G33),2)</f>
      </c>
      <c r="O33">
        <f>rekapitulace!H8</f>
      </c>
      <c>
        <f>O33/100*I33</f>
      </c>
    </row>
    <row r="34" spans="5:5" ht="63.75">
      <c r="E34" s="15" t="s">
        <v>144</v>
      </c>
    </row>
    <row r="35" spans="5:5" ht="409.5">
      <c r="E35" s="15" t="s">
        <v>145</v>
      </c>
    </row>
    <row r="36" spans="1:16" ht="12.75">
      <c r="A36" s="7">
        <v>9</v>
      </c>
      <c s="7" t="s">
        <v>46</v>
      </c>
      <c s="7" t="s">
        <v>146</v>
      </c>
      <c s="7" t="s">
        <v>25</v>
      </c>
      <c s="7" t="s">
        <v>147</v>
      </c>
      <c s="7" t="s">
        <v>130</v>
      </c>
      <c s="10">
        <v>32482.701</v>
      </c>
      <c s="14"/>
      <c s="13">
        <f>ROUND((H36*G36),2)</f>
      </c>
      <c r="O36">
        <f>rekapitulace!H8</f>
      </c>
      <c>
        <f>O36/100*I36</f>
      </c>
    </row>
    <row r="37" spans="5:5" ht="165.75">
      <c r="E37" s="15" t="s">
        <v>148</v>
      </c>
    </row>
    <row r="38" spans="5:5" ht="409.5">
      <c r="E38" s="15" t="s">
        <v>149</v>
      </c>
    </row>
    <row r="39" spans="1:16" ht="12.75">
      <c r="A39" s="7">
        <v>10</v>
      </c>
      <c s="7" t="s">
        <v>46</v>
      </c>
      <c s="7" t="s">
        <v>150</v>
      </c>
      <c s="7" t="s">
        <v>25</v>
      </c>
      <c s="7" t="s">
        <v>151</v>
      </c>
      <c s="7" t="s">
        <v>130</v>
      </c>
      <c s="10">
        <v>14784.159</v>
      </c>
      <c s="14"/>
      <c s="13">
        <f>ROUND((H39*G39),2)</f>
      </c>
      <c r="O39">
        <f>rekapitulace!H8</f>
      </c>
      <c>
        <f>O39/100*I39</f>
      </c>
    </row>
    <row r="40" spans="5:5" ht="63.75">
      <c r="E40" s="15" t="s">
        <v>152</v>
      </c>
    </row>
    <row r="41" spans="5:5" ht="216.75">
      <c r="E41" s="15" t="s">
        <v>153</v>
      </c>
    </row>
    <row r="42" spans="1:16" ht="12.75">
      <c r="A42" s="7">
        <v>11</v>
      </c>
      <c s="7" t="s">
        <v>46</v>
      </c>
      <c s="7" t="s">
        <v>150</v>
      </c>
      <c s="7" t="s">
        <v>36</v>
      </c>
      <c s="7" t="s">
        <v>154</v>
      </c>
      <c s="7" t="s">
        <v>130</v>
      </c>
      <c s="10">
        <v>21104.29</v>
      </c>
      <c s="14"/>
      <c s="13">
        <f>ROUND((H42*G42),2)</f>
      </c>
      <c r="O42">
        <f>rekapitulace!H8</f>
      </c>
      <c>
        <f>O42/100*I42</f>
      </c>
    </row>
    <row r="43" spans="5:5" ht="63.75">
      <c r="E43" s="15" t="s">
        <v>144</v>
      </c>
    </row>
    <row r="44" spans="5:5" ht="216.75">
      <c r="E44" s="15" t="s">
        <v>153</v>
      </c>
    </row>
    <row r="45" spans="1:16" ht="12.75">
      <c r="A45" s="7">
        <v>12</v>
      </c>
      <c s="7" t="s">
        <v>46</v>
      </c>
      <c s="7" t="s">
        <v>155</v>
      </c>
      <c s="7" t="s">
        <v>58</v>
      </c>
      <c s="7" t="s">
        <v>156</v>
      </c>
      <c s="7" t="s">
        <v>117</v>
      </c>
      <c s="10">
        <v>75225</v>
      </c>
      <c s="14"/>
      <c s="13">
        <f>ROUND((H45*G45),2)</f>
      </c>
      <c r="O45">
        <f>rekapitulace!H8</f>
      </c>
      <c>
        <f>O45/100*I45</f>
      </c>
    </row>
    <row r="46" spans="5:5" ht="38.25">
      <c r="E46" s="15" t="s">
        <v>157</v>
      </c>
    </row>
    <row r="47" spans="5:5" ht="191.25">
      <c r="E47" s="15" t="s">
        <v>158</v>
      </c>
    </row>
    <row r="48" spans="1:16" ht="12.75">
      <c r="A48" s="7">
        <v>13</v>
      </c>
      <c s="7" t="s">
        <v>46</v>
      </c>
      <c s="7" t="s">
        <v>159</v>
      </c>
      <c s="7" t="s">
        <v>58</v>
      </c>
      <c s="7" t="s">
        <v>160</v>
      </c>
      <c s="7" t="s">
        <v>130</v>
      </c>
      <c s="10">
        <v>8192.701</v>
      </c>
      <c s="14"/>
      <c s="13">
        <f>ROUND((H48*G48),2)</f>
      </c>
      <c r="O48">
        <f>rekapitulace!H8</f>
      </c>
      <c>
        <f>O48/100*I48</f>
      </c>
    </row>
    <row r="49" spans="5:5" ht="127.5">
      <c r="E49" s="15" t="s">
        <v>161</v>
      </c>
    </row>
    <row r="50" spans="5:5" ht="408">
      <c r="E50" s="15" t="s">
        <v>162</v>
      </c>
    </row>
    <row r="51" spans="1:16" ht="12.75" customHeight="1">
      <c r="A51" s="16"/>
      <c s="16"/>
      <c s="16" t="s">
        <v>25</v>
      </c>
      <c s="16"/>
      <c s="16" t="s">
        <v>114</v>
      </c>
      <c s="16"/>
      <c s="16"/>
      <c s="16"/>
      <c s="16">
        <f>SUM(I12:I50)</f>
      </c>
      <c r="P51">
        <f>ROUND(SUM(P12:P50),2)</f>
      </c>
    </row>
    <row r="53" spans="1:16" ht="12.75" customHeight="1">
      <c r="A53" s="16"/>
      <c s="16"/>
      <c s="16"/>
      <c s="16"/>
      <c s="16" t="s">
        <v>105</v>
      </c>
      <c s="16"/>
      <c s="16"/>
      <c s="16"/>
      <c s="16">
        <f>+I51</f>
      </c>
      <c r="P53">
        <f>+P51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0.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2066</v>
      </c>
      <c s="5"/>
      <c s="5" t="s">
        <v>2067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2020</v>
      </c>
      <c s="7" t="s">
        <v>58</v>
      </c>
      <c s="7" t="s">
        <v>2021</v>
      </c>
      <c s="7" t="s">
        <v>73</v>
      </c>
      <c s="10">
        <v>5</v>
      </c>
      <c s="14"/>
      <c s="13">
        <f>ROUND((H12*G12),2)</f>
      </c>
      <c r="O12">
        <f>rekapitulace!H8</f>
      </c>
      <c>
        <f>O12/100*I12</f>
      </c>
    </row>
    <row r="13" spans="5:5" ht="204">
      <c r="E13" s="15" t="s">
        <v>2022</v>
      </c>
    </row>
    <row r="14" spans="5:5" ht="318.75">
      <c r="E14" s="15" t="s">
        <v>2023</v>
      </c>
    </row>
    <row r="15" spans="1:16" ht="12.75">
      <c r="A15" s="7">
        <v>2</v>
      </c>
      <c s="7" t="s">
        <v>46</v>
      </c>
      <c s="7" t="s">
        <v>1374</v>
      </c>
      <c s="7" t="s">
        <v>58</v>
      </c>
      <c s="7" t="s">
        <v>2068</v>
      </c>
      <c s="7" t="s">
        <v>73</v>
      </c>
      <c s="10">
        <v>9</v>
      </c>
      <c s="14"/>
      <c s="13">
        <f>ROUND((H15*G15),2)</f>
      </c>
      <c r="O15">
        <f>rekapitulace!H8</f>
      </c>
      <c>
        <f>O15/100*I15</f>
      </c>
    </row>
    <row r="16" spans="5:5" ht="204">
      <c r="E16" s="15" t="s">
        <v>2069</v>
      </c>
    </row>
    <row r="17" spans="5:5" ht="280.5">
      <c r="E17" s="15" t="s">
        <v>1377</v>
      </c>
    </row>
    <row r="18" spans="1:16" ht="12.75">
      <c r="A18" s="7">
        <v>3</v>
      </c>
      <c s="7" t="s">
        <v>46</v>
      </c>
      <c s="7" t="s">
        <v>660</v>
      </c>
      <c s="7" t="s">
        <v>58</v>
      </c>
      <c s="7" t="s">
        <v>1998</v>
      </c>
      <c s="7" t="s">
        <v>73</v>
      </c>
      <c s="10">
        <v>9</v>
      </c>
      <c s="14"/>
      <c s="13">
        <f>ROUND((H18*G18),2)</f>
      </c>
      <c r="O18">
        <f>rekapitulace!H8</f>
      </c>
      <c>
        <f>O18/100*I18</f>
      </c>
    </row>
    <row r="19" spans="5:5" ht="204">
      <c r="E19" s="15" t="s">
        <v>2069</v>
      </c>
    </row>
    <row r="20" spans="5:5" ht="178.5">
      <c r="E20" s="15" t="s">
        <v>1193</v>
      </c>
    </row>
    <row r="21" spans="1:16" ht="12.75">
      <c r="A21" s="7">
        <v>4</v>
      </c>
      <c s="7" t="s">
        <v>46</v>
      </c>
      <c s="7" t="s">
        <v>1999</v>
      </c>
      <c s="7" t="s">
        <v>86</v>
      </c>
      <c s="7" t="s">
        <v>2070</v>
      </c>
      <c s="7" t="s">
        <v>49</v>
      </c>
      <c s="10">
        <v>1</v>
      </c>
      <c s="14"/>
      <c s="13">
        <f>ROUND((H21*G21),2)</f>
      </c>
      <c r="O21">
        <f>rekapitulace!H8</f>
      </c>
      <c>
        <f>O21/100*I21</f>
      </c>
    </row>
    <row r="22" spans="5:5" ht="25.5">
      <c r="E22" s="15" t="s">
        <v>50</v>
      </c>
    </row>
    <row r="23" spans="5:5" ht="216.75">
      <c r="E23" s="15" t="s">
        <v>2001</v>
      </c>
    </row>
    <row r="24" spans="1:16" ht="12.75">
      <c r="A24" s="7">
        <v>5</v>
      </c>
      <c s="7" t="s">
        <v>46</v>
      </c>
      <c s="7" t="s">
        <v>2026</v>
      </c>
      <c s="7" t="s">
        <v>58</v>
      </c>
      <c s="7" t="s">
        <v>2071</v>
      </c>
      <c s="7" t="s">
        <v>73</v>
      </c>
      <c s="10">
        <v>2</v>
      </c>
      <c s="14"/>
      <c s="13">
        <f>ROUND((H24*G24),2)</f>
      </c>
      <c r="O24">
        <f>rekapitulace!H8</f>
      </c>
      <c>
        <f>O24/100*I24</f>
      </c>
    </row>
    <row r="25" spans="5:5" ht="102">
      <c r="E25" s="15" t="s">
        <v>2072</v>
      </c>
    </row>
    <row r="26" spans="5:5" ht="280.5">
      <c r="E26" s="15" t="s">
        <v>1377</v>
      </c>
    </row>
    <row r="27" spans="1:16" ht="12.75">
      <c r="A27" s="7">
        <v>6</v>
      </c>
      <c s="7" t="s">
        <v>46</v>
      </c>
      <c s="7" t="s">
        <v>1384</v>
      </c>
      <c s="7" t="s">
        <v>58</v>
      </c>
      <c s="7" t="s">
        <v>2029</v>
      </c>
      <c s="7" t="s">
        <v>73</v>
      </c>
      <c s="10">
        <v>2</v>
      </c>
      <c s="14"/>
      <c s="13">
        <f>ROUND((H27*G27),2)</f>
      </c>
      <c r="O27">
        <f>rekapitulace!H8</f>
      </c>
      <c>
        <f>O27/100*I27</f>
      </c>
    </row>
    <row r="28" spans="5:5" ht="102">
      <c r="E28" s="15" t="s">
        <v>2072</v>
      </c>
    </row>
    <row r="29" spans="5:5" ht="178.5">
      <c r="E29" s="15" t="s">
        <v>1193</v>
      </c>
    </row>
    <row r="30" spans="1:16" ht="12.75">
      <c r="A30" s="7">
        <v>7</v>
      </c>
      <c s="7" t="s">
        <v>46</v>
      </c>
      <c s="7" t="s">
        <v>2030</v>
      </c>
      <c s="7" t="s">
        <v>86</v>
      </c>
      <c s="7" t="s">
        <v>2073</v>
      </c>
      <c s="7" t="s">
        <v>49</v>
      </c>
      <c s="10">
        <v>1</v>
      </c>
      <c s="14"/>
      <c s="13">
        <f>ROUND((H30*G30),2)</f>
      </c>
      <c r="O30">
        <f>rekapitulace!H8</f>
      </c>
      <c>
        <f>O30/100*I30</f>
      </c>
    </row>
    <row r="31" spans="5:5" ht="25.5">
      <c r="E31" s="15" t="s">
        <v>50</v>
      </c>
    </row>
    <row r="32" spans="5:5" ht="216.75">
      <c r="E32" s="15" t="s">
        <v>2001</v>
      </c>
    </row>
    <row r="33" spans="1:16" ht="12.75">
      <c r="A33" s="7">
        <v>8</v>
      </c>
      <c s="7" t="s">
        <v>46</v>
      </c>
      <c s="7" t="s">
        <v>2032</v>
      </c>
      <c s="7" t="s">
        <v>58</v>
      </c>
      <c s="7" t="s">
        <v>2033</v>
      </c>
      <c s="7" t="s">
        <v>117</v>
      </c>
      <c s="10">
        <v>94.125</v>
      </c>
      <c s="14"/>
      <c s="13">
        <f>ROUND((H33*G33),2)</f>
      </c>
      <c r="O33">
        <f>rekapitulace!H8</f>
      </c>
      <c>
        <f>O33/100*I33</f>
      </c>
    </row>
    <row r="34" spans="5:5" ht="38.25">
      <c r="E34" s="15" t="s">
        <v>2074</v>
      </c>
    </row>
    <row r="35" spans="5:5" ht="114.75">
      <c r="E35" s="15" t="s">
        <v>2035</v>
      </c>
    </row>
    <row r="36" spans="1:16" ht="12.75">
      <c r="A36" s="7">
        <v>9</v>
      </c>
      <c s="7" t="s">
        <v>46</v>
      </c>
      <c s="7" t="s">
        <v>2036</v>
      </c>
      <c s="7" t="s">
        <v>58</v>
      </c>
      <c s="7" t="s">
        <v>2037</v>
      </c>
      <c s="7" t="s">
        <v>117</v>
      </c>
      <c s="10">
        <v>94.125</v>
      </c>
      <c s="14"/>
      <c s="13">
        <f>ROUND((H36*G36),2)</f>
      </c>
      <c r="O36">
        <f>rekapitulace!H8</f>
      </c>
      <c>
        <f>O36/100*I36</f>
      </c>
    </row>
    <row r="37" spans="5:5" ht="38.25">
      <c r="E37" s="15" t="s">
        <v>2074</v>
      </c>
    </row>
    <row r="38" spans="5:5" ht="165.75">
      <c r="E38" s="15" t="s">
        <v>2038</v>
      </c>
    </row>
    <row r="39" spans="1:16" ht="12.75">
      <c r="A39" s="7">
        <v>10</v>
      </c>
      <c s="7" t="s">
        <v>46</v>
      </c>
      <c s="7" t="s">
        <v>2039</v>
      </c>
      <c s="7" t="s">
        <v>58</v>
      </c>
      <c s="7" t="s">
        <v>2040</v>
      </c>
      <c s="7" t="s">
        <v>73</v>
      </c>
      <c s="10">
        <v>3</v>
      </c>
      <c s="14"/>
      <c s="13">
        <f>ROUND((H39*G39),2)</f>
      </c>
      <c r="O39">
        <f>rekapitulace!H8</f>
      </c>
      <c>
        <f>O39/100*I39</f>
      </c>
    </row>
    <row r="40" spans="5:5" ht="25.5">
      <c r="E40" s="15" t="s">
        <v>600</v>
      </c>
    </row>
    <row r="41" spans="5:5" ht="409.5">
      <c r="E41" s="15" t="s">
        <v>2004</v>
      </c>
    </row>
    <row r="42" spans="1:16" ht="12.75">
      <c r="A42" s="7">
        <v>11</v>
      </c>
      <c s="7" t="s">
        <v>46</v>
      </c>
      <c s="7" t="s">
        <v>2041</v>
      </c>
      <c s="7" t="s">
        <v>58</v>
      </c>
      <c s="7" t="s">
        <v>2042</v>
      </c>
      <c s="7" t="s">
        <v>73</v>
      </c>
      <c s="10">
        <v>3</v>
      </c>
      <c s="14"/>
      <c s="13">
        <f>ROUND((H42*G42),2)</f>
      </c>
      <c r="O42">
        <f>rekapitulace!H8</f>
      </c>
      <c>
        <f>O42/100*I42</f>
      </c>
    </row>
    <row r="43" spans="5:5" ht="25.5">
      <c r="E43" s="15" t="s">
        <v>600</v>
      </c>
    </row>
    <row r="44" spans="5:5" ht="153">
      <c r="E44" s="15" t="s">
        <v>2007</v>
      </c>
    </row>
    <row r="45" spans="1:16" ht="12.75">
      <c r="A45" s="7">
        <v>12</v>
      </c>
      <c s="7" t="s">
        <v>46</v>
      </c>
      <c s="7" t="s">
        <v>2043</v>
      </c>
      <c s="7" t="s">
        <v>86</v>
      </c>
      <c s="7" t="s">
        <v>2044</v>
      </c>
      <c s="7" t="s">
        <v>49</v>
      </c>
      <c s="10">
        <v>1</v>
      </c>
      <c s="14"/>
      <c s="13">
        <f>ROUND((H45*G45),2)</f>
      </c>
      <c r="O45">
        <f>rekapitulace!H8</f>
      </c>
      <c>
        <f>O45/100*I45</f>
      </c>
    </row>
    <row r="46" spans="5:5" ht="25.5">
      <c r="E46" s="15" t="s">
        <v>50</v>
      </c>
    </row>
    <row r="47" spans="5:5" ht="191.25">
      <c r="E47" s="15" t="s">
        <v>2010</v>
      </c>
    </row>
    <row r="48" spans="1:16" ht="12.75">
      <c r="A48" s="7">
        <v>13</v>
      </c>
      <c s="7" t="s">
        <v>46</v>
      </c>
      <c s="7" t="s">
        <v>2045</v>
      </c>
      <c s="7" t="s">
        <v>58</v>
      </c>
      <c s="7" t="s">
        <v>2075</v>
      </c>
      <c s="7" t="s">
        <v>73</v>
      </c>
      <c s="10">
        <v>2</v>
      </c>
      <c s="14"/>
      <c s="13">
        <f>ROUND((H48*G48),2)</f>
      </c>
      <c r="O48">
        <f>rekapitulace!H8</f>
      </c>
      <c>
        <f>O48/100*I48</f>
      </c>
    </row>
    <row r="49" spans="5:5" ht="25.5">
      <c r="E49" s="15" t="s">
        <v>76</v>
      </c>
    </row>
    <row r="50" spans="5:5" ht="409.5">
      <c r="E50" s="15" t="s">
        <v>2004</v>
      </c>
    </row>
    <row r="51" spans="1:16" ht="12.75">
      <c r="A51" s="7">
        <v>14</v>
      </c>
      <c s="7" t="s">
        <v>46</v>
      </c>
      <c s="7" t="s">
        <v>2047</v>
      </c>
      <c s="7" t="s">
        <v>58</v>
      </c>
      <c s="7" t="s">
        <v>2076</v>
      </c>
      <c s="7" t="s">
        <v>73</v>
      </c>
      <c s="10">
        <v>2</v>
      </c>
      <c s="14"/>
      <c s="13">
        <f>ROUND((H51*G51),2)</f>
      </c>
      <c r="O51">
        <f>rekapitulace!H8</f>
      </c>
      <c>
        <f>O51/100*I51</f>
      </c>
    </row>
    <row r="52" spans="5:5" ht="25.5">
      <c r="E52" s="15" t="s">
        <v>76</v>
      </c>
    </row>
    <row r="53" spans="5:5" ht="153">
      <c r="E53" s="15" t="s">
        <v>2007</v>
      </c>
    </row>
    <row r="54" spans="1:16" ht="12.75">
      <c r="A54" s="7">
        <v>15</v>
      </c>
      <c s="7" t="s">
        <v>46</v>
      </c>
      <c s="7" t="s">
        <v>2049</v>
      </c>
      <c s="7" t="s">
        <v>86</v>
      </c>
      <c s="7" t="s">
        <v>2077</v>
      </c>
      <c s="7" t="s">
        <v>49</v>
      </c>
      <c s="10">
        <v>1</v>
      </c>
      <c s="14"/>
      <c s="13">
        <f>ROUND((H54*G54),2)</f>
      </c>
      <c r="O54">
        <f>rekapitulace!H8</f>
      </c>
      <c>
        <f>O54/100*I54</f>
      </c>
    </row>
    <row r="55" spans="5:5" ht="25.5">
      <c r="E55" s="15" t="s">
        <v>50</v>
      </c>
    </row>
    <row r="56" spans="5:5" ht="191.25">
      <c r="E56" s="15" t="s">
        <v>2010</v>
      </c>
    </row>
    <row r="57" spans="1:16" ht="12.75">
      <c r="A57" s="7">
        <v>16</v>
      </c>
      <c s="7" t="s">
        <v>46</v>
      </c>
      <c s="7" t="s">
        <v>2051</v>
      </c>
      <c s="7" t="s">
        <v>58</v>
      </c>
      <c s="7" t="s">
        <v>2078</v>
      </c>
      <c s="7" t="s">
        <v>73</v>
      </c>
      <c s="10">
        <v>91</v>
      </c>
      <c s="14"/>
      <c s="13">
        <f>ROUND((H57*G57),2)</f>
      </c>
      <c r="O57">
        <f>rekapitulace!H8</f>
      </c>
      <c>
        <f>O57/100*I57</f>
      </c>
    </row>
    <row r="58" spans="5:5" ht="25.5">
      <c r="E58" s="15" t="s">
        <v>1619</v>
      </c>
    </row>
    <row r="59" spans="5:5" ht="369.75">
      <c r="E59" s="15" t="s">
        <v>2013</v>
      </c>
    </row>
    <row r="60" spans="1:16" ht="12.75">
      <c r="A60" s="7">
        <v>17</v>
      </c>
      <c s="7" t="s">
        <v>46</v>
      </c>
      <c s="7" t="s">
        <v>2054</v>
      </c>
      <c s="7" t="s">
        <v>58</v>
      </c>
      <c s="7" t="s">
        <v>2055</v>
      </c>
      <c s="7" t="s">
        <v>73</v>
      </c>
      <c s="10">
        <v>91</v>
      </c>
      <c s="14"/>
      <c s="13">
        <f>ROUND((H60*G60),2)</f>
      </c>
      <c r="O60">
        <f>rekapitulace!H8</f>
      </c>
      <c>
        <f>O60/100*I60</f>
      </c>
    </row>
    <row r="61" spans="5:5" ht="25.5">
      <c r="E61" s="15" t="s">
        <v>1619</v>
      </c>
    </row>
    <row r="62" spans="5:5" ht="153">
      <c r="E62" s="15" t="s">
        <v>2007</v>
      </c>
    </row>
    <row r="63" spans="1:16" ht="12.75">
      <c r="A63" s="7">
        <v>18</v>
      </c>
      <c s="7" t="s">
        <v>46</v>
      </c>
      <c s="7" t="s">
        <v>2056</v>
      </c>
      <c s="7" t="s">
        <v>86</v>
      </c>
      <c s="7" t="s">
        <v>2079</v>
      </c>
      <c s="7" t="s">
        <v>2080</v>
      </c>
      <c s="10">
        <v>1</v>
      </c>
      <c s="14"/>
      <c s="13">
        <f>ROUND((H63*G63),2)</f>
      </c>
      <c r="O63">
        <f>rekapitulace!H8</f>
      </c>
      <c>
        <f>O63/100*I63</f>
      </c>
    </row>
    <row r="64" spans="5:5" ht="25.5">
      <c r="E64" s="15" t="s">
        <v>50</v>
      </c>
    </row>
    <row r="65" spans="5:5" ht="191.25">
      <c r="E65" s="15" t="s">
        <v>2010</v>
      </c>
    </row>
    <row r="66" spans="1:16" ht="12.75" customHeight="1">
      <c r="A66" s="16"/>
      <c s="16"/>
      <c s="16" t="s">
        <v>43</v>
      </c>
      <c s="16"/>
      <c s="16" t="s">
        <v>204</v>
      </c>
      <c s="16"/>
      <c s="16"/>
      <c s="16"/>
      <c s="16">
        <f>SUM(I12:I65)</f>
      </c>
      <c r="P66">
        <f>ROUND(SUM(P12:P65),2)</f>
      </c>
    </row>
    <row r="68" spans="1:16" ht="12.75" customHeight="1">
      <c r="A68" s="16"/>
      <c s="16"/>
      <c s="16"/>
      <c s="16"/>
      <c s="16" t="s">
        <v>105</v>
      </c>
      <c s="16"/>
      <c s="16"/>
      <c s="16"/>
      <c s="16">
        <f>+I66</f>
      </c>
      <c r="P68">
        <f>+P66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1.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2081</v>
      </c>
      <c s="5"/>
      <c s="5" t="s">
        <v>2082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2020</v>
      </c>
      <c s="7" t="s">
        <v>58</v>
      </c>
      <c s="7" t="s">
        <v>2021</v>
      </c>
      <c s="7" t="s">
        <v>73</v>
      </c>
      <c s="10">
        <v>5</v>
      </c>
      <c s="14"/>
      <c s="13">
        <f>ROUND((H12*G12),2)</f>
      </c>
      <c r="O12">
        <f>rekapitulace!H8</f>
      </c>
      <c>
        <f>O12/100*I12</f>
      </c>
    </row>
    <row r="13" spans="5:5" ht="204">
      <c r="E13" s="15" t="s">
        <v>2022</v>
      </c>
    </row>
    <row r="14" spans="5:5" ht="318.75">
      <c r="E14" s="15" t="s">
        <v>2023</v>
      </c>
    </row>
    <row r="15" spans="1:16" ht="12.75">
      <c r="A15" s="7">
        <v>2</v>
      </c>
      <c s="7" t="s">
        <v>46</v>
      </c>
      <c s="7" t="s">
        <v>1374</v>
      </c>
      <c s="7" t="s">
        <v>58</v>
      </c>
      <c s="7" t="s">
        <v>2068</v>
      </c>
      <c s="7" t="s">
        <v>73</v>
      </c>
      <c s="10">
        <v>11</v>
      </c>
      <c s="14"/>
      <c s="13">
        <f>ROUND((H15*G15),2)</f>
      </c>
      <c r="O15">
        <f>rekapitulace!H8</f>
      </c>
      <c>
        <f>O15/100*I15</f>
      </c>
    </row>
    <row r="16" spans="5:5" ht="204">
      <c r="E16" s="15" t="s">
        <v>2024</v>
      </c>
    </row>
    <row r="17" spans="5:5" ht="280.5">
      <c r="E17" s="15" t="s">
        <v>1377</v>
      </c>
    </row>
    <row r="18" spans="1:16" ht="12.75">
      <c r="A18" s="7">
        <v>3</v>
      </c>
      <c s="7" t="s">
        <v>46</v>
      </c>
      <c s="7" t="s">
        <v>660</v>
      </c>
      <c s="7" t="s">
        <v>58</v>
      </c>
      <c s="7" t="s">
        <v>1998</v>
      </c>
      <c s="7" t="s">
        <v>73</v>
      </c>
      <c s="10">
        <v>11</v>
      </c>
      <c s="14"/>
      <c s="13">
        <f>ROUND((H18*G18),2)</f>
      </c>
      <c r="O18">
        <f>rekapitulace!H8</f>
      </c>
      <c>
        <f>O18/100*I18</f>
      </c>
    </row>
    <row r="19" spans="5:5" ht="204">
      <c r="E19" s="15" t="s">
        <v>2024</v>
      </c>
    </row>
    <row r="20" spans="5:5" ht="178.5">
      <c r="E20" s="15" t="s">
        <v>1193</v>
      </c>
    </row>
    <row r="21" spans="1:16" ht="12.75">
      <c r="A21" s="7">
        <v>4</v>
      </c>
      <c s="7" t="s">
        <v>46</v>
      </c>
      <c s="7" t="s">
        <v>1999</v>
      </c>
      <c s="7" t="s">
        <v>86</v>
      </c>
      <c s="7" t="s">
        <v>2070</v>
      </c>
      <c s="7" t="s">
        <v>49</v>
      </c>
      <c s="10">
        <v>1</v>
      </c>
      <c s="14"/>
      <c s="13">
        <f>ROUND((H21*G21),2)</f>
      </c>
      <c r="O21">
        <f>rekapitulace!H8</f>
      </c>
      <c>
        <f>O21/100*I21</f>
      </c>
    </row>
    <row r="22" spans="5:5" ht="25.5">
      <c r="E22" s="15" t="s">
        <v>50</v>
      </c>
    </row>
    <row r="23" spans="5:5" ht="216.75">
      <c r="E23" s="15" t="s">
        <v>2001</v>
      </c>
    </row>
    <row r="24" spans="1:16" ht="12.75">
      <c r="A24" s="7">
        <v>5</v>
      </c>
      <c s="7" t="s">
        <v>46</v>
      </c>
      <c s="7" t="s">
        <v>2026</v>
      </c>
      <c s="7" t="s">
        <v>58</v>
      </c>
      <c s="7" t="s">
        <v>2071</v>
      </c>
      <c s="7" t="s">
        <v>73</v>
      </c>
      <c s="10">
        <v>1</v>
      </c>
      <c s="14"/>
      <c s="13">
        <f>ROUND((H24*G24),2)</f>
      </c>
      <c r="O24">
        <f>rekapitulace!H8</f>
      </c>
      <c>
        <f>O24/100*I24</f>
      </c>
    </row>
    <row r="25" spans="5:5" ht="38.25">
      <c r="E25" s="15" t="s">
        <v>2083</v>
      </c>
    </row>
    <row r="26" spans="5:5" ht="280.5">
      <c r="E26" s="15" t="s">
        <v>1377</v>
      </c>
    </row>
    <row r="27" spans="1:16" ht="12.75">
      <c r="A27" s="7">
        <v>6</v>
      </c>
      <c s="7" t="s">
        <v>46</v>
      </c>
      <c s="7" t="s">
        <v>1384</v>
      </c>
      <c s="7" t="s">
        <v>58</v>
      </c>
      <c s="7" t="s">
        <v>2029</v>
      </c>
      <c s="7" t="s">
        <v>73</v>
      </c>
      <c s="10">
        <v>1</v>
      </c>
      <c s="14"/>
      <c s="13">
        <f>ROUND((H27*G27),2)</f>
      </c>
      <c r="O27">
        <f>rekapitulace!H8</f>
      </c>
      <c>
        <f>O27/100*I27</f>
      </c>
    </row>
    <row r="28" spans="5:5" ht="38.25">
      <c r="E28" s="15" t="s">
        <v>2083</v>
      </c>
    </row>
    <row r="29" spans="5:5" ht="178.5">
      <c r="E29" s="15" t="s">
        <v>1193</v>
      </c>
    </row>
    <row r="30" spans="1:16" ht="12.75">
      <c r="A30" s="7">
        <v>7</v>
      </c>
      <c s="7" t="s">
        <v>46</v>
      </c>
      <c s="7" t="s">
        <v>2030</v>
      </c>
      <c s="7" t="s">
        <v>86</v>
      </c>
      <c s="7" t="s">
        <v>2073</v>
      </c>
      <c s="7" t="s">
        <v>49</v>
      </c>
      <c s="10">
        <v>1</v>
      </c>
      <c s="14"/>
      <c s="13">
        <f>ROUND((H30*G30),2)</f>
      </c>
      <c r="O30">
        <f>rekapitulace!H8</f>
      </c>
      <c>
        <f>O30/100*I30</f>
      </c>
    </row>
    <row r="31" spans="5:5" ht="25.5">
      <c r="E31" s="15" t="s">
        <v>50</v>
      </c>
    </row>
    <row r="32" spans="5:5" ht="216.75">
      <c r="E32" s="15" t="s">
        <v>2001</v>
      </c>
    </row>
    <row r="33" spans="1:16" ht="12.75">
      <c r="A33" s="7">
        <v>8</v>
      </c>
      <c s="7" t="s">
        <v>46</v>
      </c>
      <c s="7" t="s">
        <v>2032</v>
      </c>
      <c s="7" t="s">
        <v>58</v>
      </c>
      <c s="7" t="s">
        <v>2033</v>
      </c>
      <c s="7" t="s">
        <v>117</v>
      </c>
      <c s="10">
        <v>158.25</v>
      </c>
      <c s="14"/>
      <c s="13">
        <f>ROUND((H33*G33),2)</f>
      </c>
      <c r="O33">
        <f>rekapitulace!H8</f>
      </c>
      <c>
        <f>O33/100*I33</f>
      </c>
    </row>
    <row r="34" spans="5:5" ht="38.25">
      <c r="E34" s="15" t="s">
        <v>2084</v>
      </c>
    </row>
    <row r="35" spans="5:5" ht="114.75">
      <c r="E35" s="15" t="s">
        <v>2035</v>
      </c>
    </row>
    <row r="36" spans="1:16" ht="12.75">
      <c r="A36" s="7">
        <v>9</v>
      </c>
      <c s="7" t="s">
        <v>46</v>
      </c>
      <c s="7" t="s">
        <v>2036</v>
      </c>
      <c s="7" t="s">
        <v>58</v>
      </c>
      <c s="7" t="s">
        <v>2037</v>
      </c>
      <c s="7" t="s">
        <v>117</v>
      </c>
      <c s="10">
        <v>158.25</v>
      </c>
      <c s="14"/>
      <c s="13">
        <f>ROUND((H36*G36),2)</f>
      </c>
      <c r="O36">
        <f>rekapitulace!H8</f>
      </c>
      <c>
        <f>O36/100*I36</f>
      </c>
    </row>
    <row r="37" spans="5:5" ht="38.25">
      <c r="E37" s="15" t="s">
        <v>2084</v>
      </c>
    </row>
    <row r="38" spans="5:5" ht="165.75">
      <c r="E38" s="15" t="s">
        <v>2038</v>
      </c>
    </row>
    <row r="39" spans="1:16" ht="12.75">
      <c r="A39" s="7">
        <v>10</v>
      </c>
      <c s="7" t="s">
        <v>46</v>
      </c>
      <c s="7" t="s">
        <v>2039</v>
      </c>
      <c s="7" t="s">
        <v>58</v>
      </c>
      <c s="7" t="s">
        <v>2085</v>
      </c>
      <c s="7" t="s">
        <v>73</v>
      </c>
      <c s="10">
        <v>3</v>
      </c>
      <c s="14"/>
      <c s="13">
        <f>ROUND((H39*G39),2)</f>
      </c>
      <c r="O39">
        <f>rekapitulace!H8</f>
      </c>
      <c>
        <f>O39/100*I39</f>
      </c>
    </row>
    <row r="40" spans="5:5" ht="25.5">
      <c r="E40" s="15" t="s">
        <v>600</v>
      </c>
    </row>
    <row r="41" spans="5:5" ht="409.5">
      <c r="E41" s="15" t="s">
        <v>2004</v>
      </c>
    </row>
    <row r="42" spans="1:16" ht="12.75">
      <c r="A42" s="7">
        <v>11</v>
      </c>
      <c s="7" t="s">
        <v>46</v>
      </c>
      <c s="7" t="s">
        <v>2041</v>
      </c>
      <c s="7" t="s">
        <v>58</v>
      </c>
      <c s="7" t="s">
        <v>2042</v>
      </c>
      <c s="7" t="s">
        <v>73</v>
      </c>
      <c s="10">
        <v>3</v>
      </c>
      <c s="14"/>
      <c s="13">
        <f>ROUND((H42*G42),2)</f>
      </c>
      <c r="O42">
        <f>rekapitulace!H8</f>
      </c>
      <c>
        <f>O42/100*I42</f>
      </c>
    </row>
    <row r="43" spans="5:5" ht="25.5">
      <c r="E43" s="15" t="s">
        <v>600</v>
      </c>
    </row>
    <row r="44" spans="5:5" ht="153">
      <c r="E44" s="15" t="s">
        <v>2007</v>
      </c>
    </row>
    <row r="45" spans="1:16" ht="12.75">
      <c r="A45" s="7">
        <v>12</v>
      </c>
      <c s="7" t="s">
        <v>46</v>
      </c>
      <c s="7" t="s">
        <v>2043</v>
      </c>
      <c s="7" t="s">
        <v>86</v>
      </c>
      <c s="7" t="s">
        <v>2086</v>
      </c>
      <c s="7" t="s">
        <v>49</v>
      </c>
      <c s="10">
        <v>1</v>
      </c>
      <c s="14"/>
      <c s="13">
        <f>ROUND((H45*G45),2)</f>
      </c>
      <c r="O45">
        <f>rekapitulace!H8</f>
      </c>
      <c>
        <f>O45/100*I45</f>
      </c>
    </row>
    <row r="46" spans="5:5" ht="25.5">
      <c r="E46" s="15" t="s">
        <v>50</v>
      </c>
    </row>
    <row r="47" spans="5:5" ht="191.25">
      <c r="E47" s="15" t="s">
        <v>2010</v>
      </c>
    </row>
    <row r="48" spans="1:16" ht="12.75">
      <c r="A48" s="7">
        <v>13</v>
      </c>
      <c s="7" t="s">
        <v>46</v>
      </c>
      <c s="7" t="s">
        <v>2045</v>
      </c>
      <c s="7" t="s">
        <v>58</v>
      </c>
      <c s="7" t="s">
        <v>2087</v>
      </c>
      <c s="7" t="s">
        <v>73</v>
      </c>
      <c s="10">
        <v>1</v>
      </c>
      <c s="14"/>
      <c s="13">
        <f>ROUND((H48*G48),2)</f>
      </c>
      <c r="O48">
        <f>rekapitulace!H8</f>
      </c>
      <c>
        <f>O48/100*I48</f>
      </c>
    </row>
    <row r="49" spans="5:5" ht="25.5">
      <c r="E49" s="15" t="s">
        <v>50</v>
      </c>
    </row>
    <row r="50" spans="5:5" ht="409.5">
      <c r="E50" s="15" t="s">
        <v>2004</v>
      </c>
    </row>
    <row r="51" spans="1:16" ht="12.75">
      <c r="A51" s="7">
        <v>14</v>
      </c>
      <c s="7" t="s">
        <v>46</v>
      </c>
      <c s="7" t="s">
        <v>2047</v>
      </c>
      <c s="7" t="s">
        <v>58</v>
      </c>
      <c s="7" t="s">
        <v>2088</v>
      </c>
      <c s="7" t="s">
        <v>73</v>
      </c>
      <c s="10">
        <v>1</v>
      </c>
      <c s="14"/>
      <c s="13">
        <f>ROUND((H51*G51),2)</f>
      </c>
      <c r="O51">
        <f>rekapitulace!H8</f>
      </c>
      <c>
        <f>O51/100*I51</f>
      </c>
    </row>
    <row r="52" spans="5:5" ht="25.5">
      <c r="E52" s="15" t="s">
        <v>50</v>
      </c>
    </row>
    <row r="53" spans="5:5" ht="153">
      <c r="E53" s="15" t="s">
        <v>2007</v>
      </c>
    </row>
    <row r="54" spans="1:16" ht="12.75">
      <c r="A54" s="7">
        <v>15</v>
      </c>
      <c s="7" t="s">
        <v>46</v>
      </c>
      <c s="7" t="s">
        <v>2049</v>
      </c>
      <c s="7" t="s">
        <v>86</v>
      </c>
      <c s="7" t="s">
        <v>2089</v>
      </c>
      <c s="7" t="s">
        <v>49</v>
      </c>
      <c s="10">
        <v>1</v>
      </c>
      <c s="14"/>
      <c s="13">
        <f>ROUND((H54*G54),2)</f>
      </c>
      <c r="O54">
        <f>rekapitulace!H8</f>
      </c>
      <c>
        <f>O54/100*I54</f>
      </c>
    </row>
    <row r="55" spans="5:5" ht="25.5">
      <c r="E55" s="15" t="s">
        <v>50</v>
      </c>
    </row>
    <row r="56" spans="5:5" ht="191.25">
      <c r="E56" s="15" t="s">
        <v>2010</v>
      </c>
    </row>
    <row r="57" spans="1:16" ht="12.75">
      <c r="A57" s="7">
        <v>16</v>
      </c>
      <c s="7" t="s">
        <v>46</v>
      </c>
      <c s="7" t="s">
        <v>2051</v>
      </c>
      <c s="7" t="s">
        <v>58</v>
      </c>
      <c s="7" t="s">
        <v>2078</v>
      </c>
      <c s="7" t="s">
        <v>73</v>
      </c>
      <c s="10">
        <v>58</v>
      </c>
      <c s="14"/>
      <c s="13">
        <f>ROUND((H57*G57),2)</f>
      </c>
      <c r="O57">
        <f>rekapitulace!H8</f>
      </c>
      <c>
        <f>O57/100*I57</f>
      </c>
    </row>
    <row r="58" spans="5:5" ht="25.5">
      <c r="E58" s="15" t="s">
        <v>2090</v>
      </c>
    </row>
    <row r="59" spans="5:5" ht="369.75">
      <c r="E59" s="15" t="s">
        <v>2013</v>
      </c>
    </row>
    <row r="60" spans="1:16" ht="12.75">
      <c r="A60" s="7">
        <v>17</v>
      </c>
      <c s="7" t="s">
        <v>46</v>
      </c>
      <c s="7" t="s">
        <v>2054</v>
      </c>
      <c s="7" t="s">
        <v>58</v>
      </c>
      <c s="7" t="s">
        <v>2055</v>
      </c>
      <c s="7" t="s">
        <v>73</v>
      </c>
      <c s="10">
        <v>58</v>
      </c>
      <c s="14"/>
      <c s="13">
        <f>ROUND((H60*G60),2)</f>
      </c>
      <c r="O60">
        <f>rekapitulace!H8</f>
      </c>
      <c>
        <f>O60/100*I60</f>
      </c>
    </row>
    <row r="61" spans="5:5" ht="25.5">
      <c r="E61" s="15" t="s">
        <v>2090</v>
      </c>
    </row>
    <row r="62" spans="5:5" ht="153">
      <c r="E62" s="15" t="s">
        <v>2007</v>
      </c>
    </row>
    <row r="63" spans="1:16" ht="12.75">
      <c r="A63" s="7">
        <v>18</v>
      </c>
      <c s="7" t="s">
        <v>46</v>
      </c>
      <c s="7" t="s">
        <v>2056</v>
      </c>
      <c s="7" t="s">
        <v>86</v>
      </c>
      <c s="7" t="s">
        <v>2079</v>
      </c>
      <c s="7" t="s">
        <v>49</v>
      </c>
      <c s="10">
        <v>1</v>
      </c>
      <c s="14"/>
      <c s="13">
        <f>ROUND((H63*G63),2)</f>
      </c>
      <c r="O63">
        <f>rekapitulace!H8</f>
      </c>
      <c>
        <f>O63/100*I63</f>
      </c>
    </row>
    <row r="64" spans="5:5" ht="25.5">
      <c r="E64" s="15" t="s">
        <v>50</v>
      </c>
    </row>
    <row r="65" spans="5:5" ht="191.25">
      <c r="E65" s="15" t="s">
        <v>2010</v>
      </c>
    </row>
    <row r="66" spans="1:16" ht="12.75">
      <c r="A66" s="7">
        <v>19</v>
      </c>
      <c s="7" t="s">
        <v>46</v>
      </c>
      <c s="7" t="s">
        <v>2058</v>
      </c>
      <c s="7" t="s">
        <v>58</v>
      </c>
      <c s="7" t="s">
        <v>2091</v>
      </c>
      <c s="7" t="s">
        <v>73</v>
      </c>
      <c s="10">
        <v>95</v>
      </c>
      <c s="14"/>
      <c s="13">
        <f>ROUND((H66*G66),2)</f>
      </c>
      <c r="O66">
        <f>rekapitulace!H8</f>
      </c>
      <c>
        <f>O66/100*I66</f>
      </c>
    </row>
    <row r="67" spans="5:5" ht="25.5">
      <c r="E67" s="15" t="s">
        <v>2092</v>
      </c>
    </row>
    <row r="68" spans="5:5" ht="369.75">
      <c r="E68" s="15" t="s">
        <v>2013</v>
      </c>
    </row>
    <row r="69" spans="1:16" ht="12.75">
      <c r="A69" s="7">
        <v>20</v>
      </c>
      <c s="7" t="s">
        <v>46</v>
      </c>
      <c s="7" t="s">
        <v>2061</v>
      </c>
      <c s="7" t="s">
        <v>58</v>
      </c>
      <c s="7" t="s">
        <v>2062</v>
      </c>
      <c s="7" t="s">
        <v>73</v>
      </c>
      <c s="10">
        <v>95</v>
      </c>
      <c s="14"/>
      <c s="13">
        <f>ROUND((H69*G69),2)</f>
      </c>
      <c r="O69">
        <f>rekapitulace!H8</f>
      </c>
      <c>
        <f>O69/100*I69</f>
      </c>
    </row>
    <row r="70" spans="5:5" ht="25.5">
      <c r="E70" s="15" t="s">
        <v>2092</v>
      </c>
    </row>
    <row r="71" spans="5:5" ht="153">
      <c r="E71" s="15" t="s">
        <v>2007</v>
      </c>
    </row>
    <row r="72" spans="1:16" ht="12.75">
      <c r="A72" s="7">
        <v>21</v>
      </c>
      <c s="7" t="s">
        <v>46</v>
      </c>
      <c s="7" t="s">
        <v>2063</v>
      </c>
      <c s="7" t="s">
        <v>86</v>
      </c>
      <c s="7" t="s">
        <v>2093</v>
      </c>
      <c s="7" t="s">
        <v>49</v>
      </c>
      <c s="10">
        <v>1</v>
      </c>
      <c s="14"/>
      <c s="13">
        <f>ROUND((H72*G72),2)</f>
      </c>
      <c r="O72">
        <f>rekapitulace!H8</f>
      </c>
      <c>
        <f>O72/100*I72</f>
      </c>
    </row>
    <row r="73" spans="5:5" ht="25.5">
      <c r="E73" s="15" t="s">
        <v>50</v>
      </c>
    </row>
    <row r="74" spans="5:5" ht="216.75">
      <c r="E74" s="15" t="s">
        <v>2065</v>
      </c>
    </row>
    <row r="75" spans="1:16" ht="12.75" customHeight="1">
      <c r="A75" s="16"/>
      <c s="16"/>
      <c s="16" t="s">
        <v>43</v>
      </c>
      <c s="16"/>
      <c s="16" t="s">
        <v>204</v>
      </c>
      <c s="16"/>
      <c s="16"/>
      <c s="16"/>
      <c s="16">
        <f>SUM(I12:I74)</f>
      </c>
      <c r="P75">
        <f>ROUND(SUM(P12:P74),2)</f>
      </c>
    </row>
    <row r="77" spans="1:16" ht="12.75" customHeight="1">
      <c r="A77" s="16"/>
      <c s="16"/>
      <c s="16"/>
      <c s="16"/>
      <c s="16" t="s">
        <v>105</v>
      </c>
      <c s="16"/>
      <c s="16"/>
      <c s="16"/>
      <c s="16">
        <f>+I75</f>
      </c>
      <c r="P77">
        <f>+P75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2.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2094</v>
      </c>
      <c s="5"/>
      <c s="5" t="s">
        <v>2095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2096</v>
      </c>
      <c s="7" t="s">
        <v>58</v>
      </c>
      <c s="7" t="s">
        <v>2097</v>
      </c>
      <c s="7" t="s">
        <v>207</v>
      </c>
      <c s="10">
        <v>242</v>
      </c>
      <c s="14"/>
      <c s="13">
        <f>ROUND((H12*G12),2)</f>
      </c>
      <c r="O12">
        <f>rekapitulace!H8</f>
      </c>
      <c>
        <f>O12/100*I12</f>
      </c>
    </row>
    <row r="13" spans="5:5" ht="25.5">
      <c r="E13" s="15" t="s">
        <v>2098</v>
      </c>
    </row>
    <row r="14" spans="5:5" ht="409.5">
      <c r="E14" s="15" t="s">
        <v>2099</v>
      </c>
    </row>
    <row r="15" spans="1:16" ht="12.75">
      <c r="A15" s="7">
        <v>2</v>
      </c>
      <c s="7" t="s">
        <v>46</v>
      </c>
      <c s="7" t="s">
        <v>2100</v>
      </c>
      <c s="7" t="s">
        <v>58</v>
      </c>
      <c s="7" t="s">
        <v>2101</v>
      </c>
      <c s="7" t="s">
        <v>207</v>
      </c>
      <c s="10">
        <v>242</v>
      </c>
      <c s="14"/>
      <c s="13">
        <f>ROUND((H15*G15),2)</f>
      </c>
      <c r="O15">
        <f>rekapitulace!H8</f>
      </c>
      <c>
        <f>O15/100*I15</f>
      </c>
    </row>
    <row r="16" spans="5:5" ht="25.5">
      <c r="E16" s="15" t="s">
        <v>2098</v>
      </c>
    </row>
    <row r="17" spans="5:5" ht="140.25">
      <c r="E17" s="15" t="s">
        <v>1364</v>
      </c>
    </row>
    <row r="18" spans="1:16" ht="12.75">
      <c r="A18" s="7">
        <v>3</v>
      </c>
      <c s="7" t="s">
        <v>46</v>
      </c>
      <c s="7" t="s">
        <v>2102</v>
      </c>
      <c s="7" t="s">
        <v>86</v>
      </c>
      <c s="7" t="s">
        <v>2103</v>
      </c>
      <c s="7" t="s">
        <v>49</v>
      </c>
      <c s="10">
        <v>1</v>
      </c>
      <c s="14"/>
      <c s="13">
        <f>ROUND((H18*G18),2)</f>
      </c>
      <c r="O18">
        <f>rekapitulace!H8</f>
      </c>
      <c>
        <f>O18/100*I18</f>
      </c>
    </row>
    <row r="19" spans="5:5" ht="25.5">
      <c r="E19" s="15" t="s">
        <v>50</v>
      </c>
    </row>
    <row r="20" spans="5:5" ht="204">
      <c r="E20" s="15" t="s">
        <v>2104</v>
      </c>
    </row>
    <row r="21" spans="1:16" ht="12.75">
      <c r="A21" s="7">
        <v>4</v>
      </c>
      <c s="7" t="s">
        <v>46</v>
      </c>
      <c s="7" t="s">
        <v>2020</v>
      </c>
      <c s="7" t="s">
        <v>58</v>
      </c>
      <c s="7" t="s">
        <v>2021</v>
      </c>
      <c s="7" t="s">
        <v>73</v>
      </c>
      <c s="10">
        <v>7</v>
      </c>
      <c s="14"/>
      <c s="13">
        <f>ROUND((H21*G21),2)</f>
      </c>
      <c r="O21">
        <f>rekapitulace!H8</f>
      </c>
      <c>
        <f>O21/100*I21</f>
      </c>
    </row>
    <row r="22" spans="5:5" ht="382.5">
      <c r="E22" s="15" t="s">
        <v>2105</v>
      </c>
    </row>
    <row r="23" spans="5:5" ht="318.75">
      <c r="E23" s="15" t="s">
        <v>2023</v>
      </c>
    </row>
    <row r="24" spans="1:16" ht="12.75">
      <c r="A24" s="7">
        <v>5</v>
      </c>
      <c s="7" t="s">
        <v>46</v>
      </c>
      <c s="7" t="s">
        <v>1374</v>
      </c>
      <c s="7" t="s">
        <v>58</v>
      </c>
      <c s="7" t="s">
        <v>2068</v>
      </c>
      <c s="7" t="s">
        <v>73</v>
      </c>
      <c s="10">
        <v>18</v>
      </c>
      <c s="14"/>
      <c s="13">
        <f>ROUND((H24*G24),2)</f>
      </c>
      <c r="O24">
        <f>rekapitulace!H8</f>
      </c>
      <c>
        <f>O24/100*I24</f>
      </c>
    </row>
    <row r="25" spans="5:5" ht="395.25">
      <c r="E25" s="15" t="s">
        <v>2106</v>
      </c>
    </row>
    <row r="26" spans="5:5" ht="280.5">
      <c r="E26" s="15" t="s">
        <v>1377</v>
      </c>
    </row>
    <row r="27" spans="1:16" ht="12.75">
      <c r="A27" s="7">
        <v>6</v>
      </c>
      <c s="7" t="s">
        <v>46</v>
      </c>
      <c s="7" t="s">
        <v>660</v>
      </c>
      <c s="7" t="s">
        <v>58</v>
      </c>
      <c s="7" t="s">
        <v>1998</v>
      </c>
      <c s="7" t="s">
        <v>73</v>
      </c>
      <c s="10">
        <v>18</v>
      </c>
      <c s="14"/>
      <c s="13">
        <f>ROUND((H27*G27),2)</f>
      </c>
      <c r="O27">
        <f>rekapitulace!H8</f>
      </c>
      <c>
        <f>O27/100*I27</f>
      </c>
    </row>
    <row r="28" spans="5:5" ht="395.25">
      <c r="E28" s="15" t="s">
        <v>2106</v>
      </c>
    </row>
    <row r="29" spans="5:5" ht="178.5">
      <c r="E29" s="15" t="s">
        <v>1193</v>
      </c>
    </row>
    <row r="30" spans="1:16" ht="12.75">
      <c r="A30" s="7">
        <v>7</v>
      </c>
      <c s="7" t="s">
        <v>46</v>
      </c>
      <c s="7" t="s">
        <v>1999</v>
      </c>
      <c s="7" t="s">
        <v>86</v>
      </c>
      <c s="7" t="s">
        <v>2070</v>
      </c>
      <c s="7" t="s">
        <v>49</v>
      </c>
      <c s="10">
        <v>1</v>
      </c>
      <c s="14"/>
      <c s="13">
        <f>ROUND((H30*G30),2)</f>
      </c>
      <c r="O30">
        <f>rekapitulace!H8</f>
      </c>
      <c>
        <f>O30/100*I30</f>
      </c>
    </row>
    <row r="31" spans="5:5" ht="25.5">
      <c r="E31" s="15" t="s">
        <v>50</v>
      </c>
    </row>
    <row r="32" spans="5:5" ht="216.75">
      <c r="E32" s="15" t="s">
        <v>2001</v>
      </c>
    </row>
    <row r="33" spans="1:16" ht="12.75">
      <c r="A33" s="7">
        <v>8</v>
      </c>
      <c s="7" t="s">
        <v>46</v>
      </c>
      <c s="7" t="s">
        <v>2026</v>
      </c>
      <c s="7" t="s">
        <v>58</v>
      </c>
      <c s="7" t="s">
        <v>2071</v>
      </c>
      <c s="7" t="s">
        <v>73</v>
      </c>
      <c s="10">
        <v>5</v>
      </c>
      <c s="14"/>
      <c s="13">
        <f>ROUND((H33*G33),2)</f>
      </c>
      <c r="O33">
        <f>rekapitulace!H8</f>
      </c>
      <c>
        <f>O33/100*I33</f>
      </c>
    </row>
    <row r="34" spans="5:5" ht="114.75">
      <c r="E34" s="15" t="s">
        <v>2107</v>
      </c>
    </row>
    <row r="35" spans="5:5" ht="280.5">
      <c r="E35" s="15" t="s">
        <v>1377</v>
      </c>
    </row>
    <row r="36" spans="1:16" ht="12.75">
      <c r="A36" s="7">
        <v>9</v>
      </c>
      <c s="7" t="s">
        <v>46</v>
      </c>
      <c s="7" t="s">
        <v>1384</v>
      </c>
      <c s="7" t="s">
        <v>58</v>
      </c>
      <c s="7" t="s">
        <v>2029</v>
      </c>
      <c s="7" t="s">
        <v>73</v>
      </c>
      <c s="10">
        <v>5</v>
      </c>
      <c s="14"/>
      <c s="13">
        <f>ROUND((H36*G36),2)</f>
      </c>
      <c r="O36">
        <f>rekapitulace!H8</f>
      </c>
      <c>
        <f>O36/100*I36</f>
      </c>
    </row>
    <row r="37" spans="5:5" ht="114.75">
      <c r="E37" s="15" t="s">
        <v>2107</v>
      </c>
    </row>
    <row r="38" spans="5:5" ht="178.5">
      <c r="E38" s="15" t="s">
        <v>1193</v>
      </c>
    </row>
    <row r="39" spans="1:16" ht="12.75">
      <c r="A39" s="7">
        <v>10</v>
      </c>
      <c s="7" t="s">
        <v>46</v>
      </c>
      <c s="7" t="s">
        <v>2030</v>
      </c>
      <c s="7" t="s">
        <v>86</v>
      </c>
      <c s="7" t="s">
        <v>2073</v>
      </c>
      <c s="7" t="s">
        <v>49</v>
      </c>
      <c s="10">
        <v>1</v>
      </c>
      <c s="14"/>
      <c s="13">
        <f>ROUND((H39*G39),2)</f>
      </c>
      <c r="O39">
        <f>rekapitulace!H8</f>
      </c>
      <c>
        <f>O39/100*I39</f>
      </c>
    </row>
    <row r="40" spans="5:5" ht="25.5">
      <c r="E40" s="15" t="s">
        <v>50</v>
      </c>
    </row>
    <row r="41" spans="5:5" ht="216.75">
      <c r="E41" s="15" t="s">
        <v>2001</v>
      </c>
    </row>
    <row r="42" spans="1:16" ht="12.75">
      <c r="A42" s="7">
        <v>11</v>
      </c>
      <c s="7" t="s">
        <v>46</v>
      </c>
      <c s="7" t="s">
        <v>2032</v>
      </c>
      <c s="7" t="s">
        <v>58</v>
      </c>
      <c s="7" t="s">
        <v>2033</v>
      </c>
      <c s="7" t="s">
        <v>117</v>
      </c>
      <c s="10">
        <v>36.375</v>
      </c>
      <c s="14"/>
      <c s="13">
        <f>ROUND((H42*G42),2)</f>
      </c>
      <c r="O42">
        <f>rekapitulace!H8</f>
      </c>
      <c>
        <f>O42/100*I42</f>
      </c>
    </row>
    <row r="43" spans="5:5" ht="38.25">
      <c r="E43" s="15" t="s">
        <v>2108</v>
      </c>
    </row>
    <row r="44" spans="5:5" ht="114.75">
      <c r="E44" s="15" t="s">
        <v>2035</v>
      </c>
    </row>
    <row r="45" spans="1:16" ht="12.75">
      <c r="A45" s="7">
        <v>12</v>
      </c>
      <c s="7" t="s">
        <v>46</v>
      </c>
      <c s="7" t="s">
        <v>2036</v>
      </c>
      <c s="7" t="s">
        <v>58</v>
      </c>
      <c s="7" t="s">
        <v>2037</v>
      </c>
      <c s="7" t="s">
        <v>117</v>
      </c>
      <c s="10">
        <v>36.375</v>
      </c>
      <c s="14"/>
      <c s="13">
        <f>ROUND((H45*G45),2)</f>
      </c>
      <c r="O45">
        <f>rekapitulace!H8</f>
      </c>
      <c>
        <f>O45/100*I45</f>
      </c>
    </row>
    <row r="46" spans="5:5" ht="38.25">
      <c r="E46" s="15" t="s">
        <v>2108</v>
      </c>
    </row>
    <row r="47" spans="5:5" ht="165.75">
      <c r="E47" s="15" t="s">
        <v>2038</v>
      </c>
    </row>
    <row r="48" spans="1:16" ht="12.75">
      <c r="A48" s="7">
        <v>13</v>
      </c>
      <c s="7" t="s">
        <v>46</v>
      </c>
      <c s="7" t="s">
        <v>2039</v>
      </c>
      <c s="7" t="s">
        <v>58</v>
      </c>
      <c s="7" t="s">
        <v>2109</v>
      </c>
      <c s="7" t="s">
        <v>73</v>
      </c>
      <c s="10">
        <v>2</v>
      </c>
      <c s="14"/>
      <c s="13">
        <f>ROUND((H48*G48),2)</f>
      </c>
      <c r="O48">
        <f>rekapitulace!H8</f>
      </c>
      <c>
        <f>O48/100*I48</f>
      </c>
    </row>
    <row r="49" spans="5:5" ht="25.5">
      <c r="E49" s="15" t="s">
        <v>76</v>
      </c>
    </row>
    <row r="50" spans="5:5" ht="409.5">
      <c r="E50" s="15" t="s">
        <v>2004</v>
      </c>
    </row>
    <row r="51" spans="1:16" ht="12.75">
      <c r="A51" s="7">
        <v>14</v>
      </c>
      <c s="7" t="s">
        <v>46</v>
      </c>
      <c s="7" t="s">
        <v>2041</v>
      </c>
      <c s="7" t="s">
        <v>58</v>
      </c>
      <c s="7" t="s">
        <v>2110</v>
      </c>
      <c s="7" t="s">
        <v>73</v>
      </c>
      <c s="10">
        <v>2</v>
      </c>
      <c s="14"/>
      <c s="13">
        <f>ROUND((H51*G51),2)</f>
      </c>
      <c r="O51">
        <f>rekapitulace!H8</f>
      </c>
      <c>
        <f>O51/100*I51</f>
      </c>
    </row>
    <row r="52" spans="5:5" ht="25.5">
      <c r="E52" s="15" t="s">
        <v>76</v>
      </c>
    </row>
    <row r="53" spans="5:5" ht="153">
      <c r="E53" s="15" t="s">
        <v>2007</v>
      </c>
    </row>
    <row r="54" spans="1:16" ht="12.75">
      <c r="A54" s="7">
        <v>15</v>
      </c>
      <c s="7" t="s">
        <v>46</v>
      </c>
      <c s="7" t="s">
        <v>2043</v>
      </c>
      <c s="7" t="s">
        <v>86</v>
      </c>
      <c s="7" t="s">
        <v>2111</v>
      </c>
      <c s="7" t="s">
        <v>49</v>
      </c>
      <c s="10">
        <v>1</v>
      </c>
      <c s="14"/>
      <c s="13">
        <f>ROUND((H54*G54),2)</f>
      </c>
      <c r="O54">
        <f>rekapitulace!H8</f>
      </c>
      <c>
        <f>O54/100*I54</f>
      </c>
    </row>
    <row r="55" spans="5:5" ht="25.5">
      <c r="E55" s="15" t="s">
        <v>50</v>
      </c>
    </row>
    <row r="56" spans="5:5" ht="191.25">
      <c r="E56" s="15" t="s">
        <v>2010</v>
      </c>
    </row>
    <row r="57" spans="1:16" ht="12.75">
      <c r="A57" s="7">
        <v>16</v>
      </c>
      <c s="7" t="s">
        <v>46</v>
      </c>
      <c s="7" t="s">
        <v>2002</v>
      </c>
      <c s="7" t="s">
        <v>58</v>
      </c>
      <c s="7" t="s">
        <v>2112</v>
      </c>
      <c s="7" t="s">
        <v>73</v>
      </c>
      <c s="10">
        <v>3</v>
      </c>
      <c s="14"/>
      <c s="13">
        <f>ROUND((H57*G57),2)</f>
      </c>
      <c r="O57">
        <f>rekapitulace!H8</f>
      </c>
      <c>
        <f>O57/100*I57</f>
      </c>
    </row>
    <row r="58" spans="5:5" ht="25.5">
      <c r="E58" s="15" t="s">
        <v>600</v>
      </c>
    </row>
    <row r="59" spans="5:5" ht="409.5">
      <c r="E59" s="15" t="s">
        <v>2004</v>
      </c>
    </row>
    <row r="60" spans="1:16" ht="12.75">
      <c r="A60" s="7">
        <v>17</v>
      </c>
      <c s="7" t="s">
        <v>46</v>
      </c>
      <c s="7" t="s">
        <v>2005</v>
      </c>
      <c s="7" t="s">
        <v>58</v>
      </c>
      <c s="7" t="s">
        <v>2113</v>
      </c>
      <c s="7" t="s">
        <v>73</v>
      </c>
      <c s="10">
        <v>3</v>
      </c>
      <c s="14"/>
      <c s="13">
        <f>ROUND((H60*G60),2)</f>
      </c>
      <c r="O60">
        <f>rekapitulace!H8</f>
      </c>
      <c>
        <f>O60/100*I60</f>
      </c>
    </row>
    <row r="61" spans="5:5" ht="25.5">
      <c r="E61" s="15" t="s">
        <v>600</v>
      </c>
    </row>
    <row r="62" spans="5:5" ht="153">
      <c r="E62" s="15" t="s">
        <v>2007</v>
      </c>
    </row>
    <row r="63" spans="1:16" ht="12.75">
      <c r="A63" s="7">
        <v>18</v>
      </c>
      <c s="7" t="s">
        <v>46</v>
      </c>
      <c s="7" t="s">
        <v>2008</v>
      </c>
      <c s="7" t="s">
        <v>86</v>
      </c>
      <c s="7" t="s">
        <v>2114</v>
      </c>
      <c s="7" t="s">
        <v>49</v>
      </c>
      <c s="10">
        <v>1</v>
      </c>
      <c s="14"/>
      <c s="13">
        <f>ROUND((H63*G63),2)</f>
      </c>
      <c r="O63">
        <f>rekapitulace!H8</f>
      </c>
      <c>
        <f>O63/100*I63</f>
      </c>
    </row>
    <row r="64" spans="5:5" ht="25.5">
      <c r="E64" s="15" t="s">
        <v>50</v>
      </c>
    </row>
    <row r="65" spans="5:5" ht="191.25">
      <c r="E65" s="15" t="s">
        <v>2010</v>
      </c>
    </row>
    <row r="66" spans="1:16" ht="12.75">
      <c r="A66" s="7">
        <v>19</v>
      </c>
      <c s="7" t="s">
        <v>46</v>
      </c>
      <c s="7" t="s">
        <v>2045</v>
      </c>
      <c s="7" t="s">
        <v>58</v>
      </c>
      <c s="7" t="s">
        <v>2075</v>
      </c>
      <c s="7" t="s">
        <v>73</v>
      </c>
      <c s="10">
        <v>2</v>
      </c>
      <c s="14"/>
      <c s="13">
        <f>ROUND((H66*G66),2)</f>
      </c>
      <c r="O66">
        <f>rekapitulace!H8</f>
      </c>
      <c>
        <f>O66/100*I66</f>
      </c>
    </row>
    <row r="67" spans="5:5" ht="25.5">
      <c r="E67" s="15" t="s">
        <v>76</v>
      </c>
    </row>
    <row r="68" spans="5:5" ht="409.5">
      <c r="E68" s="15" t="s">
        <v>2004</v>
      </c>
    </row>
    <row r="69" spans="1:16" ht="12.75">
      <c r="A69" s="7">
        <v>20</v>
      </c>
      <c s="7" t="s">
        <v>46</v>
      </c>
      <c s="7" t="s">
        <v>2047</v>
      </c>
      <c s="7" t="s">
        <v>58</v>
      </c>
      <c s="7" t="s">
        <v>2076</v>
      </c>
      <c s="7" t="s">
        <v>73</v>
      </c>
      <c s="10">
        <v>2</v>
      </c>
      <c s="14"/>
      <c s="13">
        <f>ROUND((H69*G69),2)</f>
      </c>
      <c r="O69">
        <f>rekapitulace!H8</f>
      </c>
      <c>
        <f>O69/100*I69</f>
      </c>
    </row>
    <row r="70" spans="5:5" ht="25.5">
      <c r="E70" s="15" t="s">
        <v>76</v>
      </c>
    </row>
    <row r="71" spans="5:5" ht="153">
      <c r="E71" s="15" t="s">
        <v>2007</v>
      </c>
    </row>
    <row r="72" spans="1:16" ht="12.75">
      <c r="A72" s="7">
        <v>21</v>
      </c>
      <c s="7" t="s">
        <v>46</v>
      </c>
      <c s="7" t="s">
        <v>2049</v>
      </c>
      <c s="7" t="s">
        <v>86</v>
      </c>
      <c s="7" t="s">
        <v>2077</v>
      </c>
      <c s="7" t="s">
        <v>49</v>
      </c>
      <c s="10">
        <v>1</v>
      </c>
      <c s="14"/>
      <c s="13">
        <f>ROUND((H72*G72),2)</f>
      </c>
      <c r="O72">
        <f>rekapitulace!H8</f>
      </c>
      <c>
        <f>O72/100*I72</f>
      </c>
    </row>
    <row r="73" spans="5:5" ht="25.5">
      <c r="E73" s="15" t="s">
        <v>50</v>
      </c>
    </row>
    <row r="74" spans="5:5" ht="191.25">
      <c r="E74" s="15" t="s">
        <v>2010</v>
      </c>
    </row>
    <row r="75" spans="1:16" ht="12.75">
      <c r="A75" s="7">
        <v>22</v>
      </c>
      <c s="7" t="s">
        <v>46</v>
      </c>
      <c s="7" t="s">
        <v>2011</v>
      </c>
      <c s="7" t="s">
        <v>58</v>
      </c>
      <c s="7" t="s">
        <v>2115</v>
      </c>
      <c s="7" t="s">
        <v>73</v>
      </c>
      <c s="10">
        <v>3</v>
      </c>
      <c s="14"/>
      <c s="13">
        <f>ROUND((H75*G75),2)</f>
      </c>
      <c r="O75">
        <f>rekapitulace!H8</f>
      </c>
      <c>
        <f>O75/100*I75</f>
      </c>
    </row>
    <row r="76" spans="5:5" ht="25.5">
      <c r="E76" s="15" t="s">
        <v>600</v>
      </c>
    </row>
    <row r="77" spans="5:5" ht="369.75">
      <c r="E77" s="15" t="s">
        <v>2013</v>
      </c>
    </row>
    <row r="78" spans="1:16" ht="12.75">
      <c r="A78" s="7">
        <v>23</v>
      </c>
      <c s="7" t="s">
        <v>46</v>
      </c>
      <c s="7" t="s">
        <v>2014</v>
      </c>
      <c s="7" t="s">
        <v>58</v>
      </c>
      <c s="7" t="s">
        <v>2116</v>
      </c>
      <c s="7" t="s">
        <v>73</v>
      </c>
      <c s="10">
        <v>3</v>
      </c>
      <c s="14"/>
      <c s="13">
        <f>ROUND((H78*G78),2)</f>
      </c>
      <c r="O78">
        <f>rekapitulace!H8</f>
      </c>
      <c>
        <f>O78/100*I78</f>
      </c>
    </row>
    <row r="79" spans="5:5" ht="25.5">
      <c r="E79" s="15" t="s">
        <v>600</v>
      </c>
    </row>
    <row r="80" spans="5:5" ht="153">
      <c r="E80" s="15" t="s">
        <v>2007</v>
      </c>
    </row>
    <row r="81" spans="1:16" ht="12.75">
      <c r="A81" s="7">
        <v>24</v>
      </c>
      <c s="7" t="s">
        <v>46</v>
      </c>
      <c s="7" t="s">
        <v>2016</v>
      </c>
      <c s="7" t="s">
        <v>86</v>
      </c>
      <c s="7" t="s">
        <v>2117</v>
      </c>
      <c s="7" t="s">
        <v>49</v>
      </c>
      <c s="10">
        <v>1</v>
      </c>
      <c s="14"/>
      <c s="13">
        <f>ROUND((H81*G81),2)</f>
      </c>
      <c r="O81">
        <f>rekapitulace!H8</f>
      </c>
      <c>
        <f>O81/100*I81</f>
      </c>
    </row>
    <row r="82" spans="5:5" ht="25.5">
      <c r="E82" s="15" t="s">
        <v>50</v>
      </c>
    </row>
    <row r="83" spans="5:5" ht="191.25">
      <c r="E83" s="15" t="s">
        <v>2010</v>
      </c>
    </row>
    <row r="84" spans="1:16" ht="12.75">
      <c r="A84" s="7">
        <v>25</v>
      </c>
      <c s="7" t="s">
        <v>46</v>
      </c>
      <c s="7" t="s">
        <v>2051</v>
      </c>
      <c s="7" t="s">
        <v>58</v>
      </c>
      <c s="7" t="s">
        <v>2078</v>
      </c>
      <c s="7" t="s">
        <v>73</v>
      </c>
      <c s="10">
        <v>25</v>
      </c>
      <c s="14"/>
      <c s="13">
        <f>ROUND((H84*G84),2)</f>
      </c>
      <c r="O84">
        <f>rekapitulace!H8</f>
      </c>
      <c>
        <f>O84/100*I84</f>
      </c>
    </row>
    <row r="85" spans="5:5" ht="25.5">
      <c r="E85" s="15" t="s">
        <v>1757</v>
      </c>
    </row>
    <row r="86" spans="5:5" ht="369.75">
      <c r="E86" s="15" t="s">
        <v>2013</v>
      </c>
    </row>
    <row r="87" spans="1:16" ht="12.75">
      <c r="A87" s="7">
        <v>26</v>
      </c>
      <c s="7" t="s">
        <v>46</v>
      </c>
      <c s="7" t="s">
        <v>2054</v>
      </c>
      <c s="7" t="s">
        <v>58</v>
      </c>
      <c s="7" t="s">
        <v>2055</v>
      </c>
      <c s="7" t="s">
        <v>73</v>
      </c>
      <c s="10">
        <v>25</v>
      </c>
      <c s="14"/>
      <c s="13">
        <f>ROUND((H87*G87),2)</f>
      </c>
      <c r="O87">
        <f>rekapitulace!H8</f>
      </c>
      <c>
        <f>O87/100*I87</f>
      </c>
    </row>
    <row r="88" spans="5:5" ht="25.5">
      <c r="E88" s="15" t="s">
        <v>1757</v>
      </c>
    </row>
    <row r="89" spans="5:5" ht="153">
      <c r="E89" s="15" t="s">
        <v>2007</v>
      </c>
    </row>
    <row r="90" spans="1:16" ht="12.75">
      <c r="A90" s="7">
        <v>27</v>
      </c>
      <c s="7" t="s">
        <v>46</v>
      </c>
      <c s="7" t="s">
        <v>2056</v>
      </c>
      <c s="7" t="s">
        <v>86</v>
      </c>
      <c s="7" t="s">
        <v>2079</v>
      </c>
      <c s="7" t="s">
        <v>49</v>
      </c>
      <c s="10">
        <v>1</v>
      </c>
      <c s="14"/>
      <c s="13">
        <f>ROUND((H90*G90),2)</f>
      </c>
      <c r="O90">
        <f>rekapitulace!H8</f>
      </c>
      <c>
        <f>O90/100*I90</f>
      </c>
    </row>
    <row r="91" spans="5:5" ht="25.5">
      <c r="E91" s="15" t="s">
        <v>50</v>
      </c>
    </row>
    <row r="92" spans="5:5" ht="191.25">
      <c r="E92" s="15" t="s">
        <v>2010</v>
      </c>
    </row>
    <row r="93" spans="1:16" ht="12.75" customHeight="1">
      <c r="A93" s="16"/>
      <c s="16"/>
      <c s="16" t="s">
        <v>43</v>
      </c>
      <c s="16"/>
      <c s="16" t="s">
        <v>204</v>
      </c>
      <c s="16"/>
      <c s="16"/>
      <c s="16"/>
      <c s="16">
        <f>SUM(I12:I92)</f>
      </c>
      <c r="P93">
        <f>ROUND(SUM(P12:P92),2)</f>
      </c>
    </row>
    <row r="95" spans="1:16" ht="12.75" customHeight="1">
      <c r="A95" s="16"/>
      <c s="16"/>
      <c s="16"/>
      <c s="16"/>
      <c s="16" t="s">
        <v>105</v>
      </c>
      <c s="16"/>
      <c s="16"/>
      <c s="16"/>
      <c s="16">
        <f>+I93</f>
      </c>
      <c r="P95">
        <f>+P93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3.xml><?xml version="1.0" encoding="utf-8"?>
<worksheet xmlns="http://schemas.openxmlformats.org/spreadsheetml/2006/main" xmlns:r="http://schemas.openxmlformats.org/officeDocument/2006/relationships">
  <sheetPr>
    <pageSetUpPr fitToPage="1"/>
  </sheetPr>
  <dimension ref="A1:P8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2118</v>
      </c>
      <c s="5"/>
      <c s="5" t="s">
        <v>2119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1374</v>
      </c>
      <c s="7" t="s">
        <v>58</v>
      </c>
      <c s="7" t="s">
        <v>2068</v>
      </c>
      <c s="7" t="s">
        <v>73</v>
      </c>
      <c s="10">
        <v>14</v>
      </c>
      <c s="14"/>
      <c s="13">
        <f>ROUND((H12*G12),2)</f>
      </c>
      <c r="O12">
        <f>rekapitulace!H8</f>
      </c>
      <c>
        <f>O12/100*I12</f>
      </c>
    </row>
    <row r="13" spans="5:5" ht="280.5">
      <c r="E13" s="15" t="s">
        <v>2120</v>
      </c>
    </row>
    <row r="14" spans="5:5" ht="280.5">
      <c r="E14" s="15" t="s">
        <v>1377</v>
      </c>
    </row>
    <row r="15" spans="1:16" ht="12.75">
      <c r="A15" s="7">
        <v>2</v>
      </c>
      <c s="7" t="s">
        <v>46</v>
      </c>
      <c s="7" t="s">
        <v>660</v>
      </c>
      <c s="7" t="s">
        <v>58</v>
      </c>
      <c s="7" t="s">
        <v>1998</v>
      </c>
      <c s="7" t="s">
        <v>73</v>
      </c>
      <c s="10">
        <v>14</v>
      </c>
      <c s="14"/>
      <c s="13">
        <f>ROUND((H15*G15),2)</f>
      </c>
      <c r="O15">
        <f>rekapitulace!H8</f>
      </c>
      <c>
        <f>O15/100*I15</f>
      </c>
    </row>
    <row r="16" spans="5:5" ht="280.5">
      <c r="E16" s="15" t="s">
        <v>2120</v>
      </c>
    </row>
    <row r="17" spans="5:5" ht="178.5">
      <c r="E17" s="15" t="s">
        <v>1193</v>
      </c>
    </row>
    <row r="18" spans="1:16" ht="12.75">
      <c r="A18" s="7">
        <v>3</v>
      </c>
      <c s="7" t="s">
        <v>46</v>
      </c>
      <c s="7" t="s">
        <v>1999</v>
      </c>
      <c s="7" t="s">
        <v>86</v>
      </c>
      <c s="7" t="s">
        <v>2070</v>
      </c>
      <c s="7" t="s">
        <v>49</v>
      </c>
      <c s="10">
        <v>1</v>
      </c>
      <c s="14"/>
      <c s="13">
        <f>ROUND((H18*G18),2)</f>
      </c>
      <c r="O18">
        <f>rekapitulace!H8</f>
      </c>
      <c>
        <f>O18/100*I18</f>
      </c>
    </row>
    <row r="19" spans="5:5" ht="25.5">
      <c r="E19" s="15" t="s">
        <v>50</v>
      </c>
    </row>
    <row r="20" spans="5:5" ht="216.75">
      <c r="E20" s="15" t="s">
        <v>2001</v>
      </c>
    </row>
    <row r="21" spans="1:16" ht="12.75">
      <c r="A21" s="7">
        <v>4</v>
      </c>
      <c s="7" t="s">
        <v>46</v>
      </c>
      <c s="7" t="s">
        <v>2026</v>
      </c>
      <c s="7" t="s">
        <v>58</v>
      </c>
      <c s="7" t="s">
        <v>2071</v>
      </c>
      <c s="7" t="s">
        <v>73</v>
      </c>
      <c s="10">
        <v>5</v>
      </c>
      <c s="14"/>
      <c s="13">
        <f>ROUND((H21*G21),2)</f>
      </c>
      <c r="O21">
        <f>rekapitulace!H8</f>
      </c>
      <c>
        <f>O21/100*I21</f>
      </c>
    </row>
    <row r="22" spans="5:5" ht="25.5">
      <c r="E22" s="15" t="s">
        <v>2121</v>
      </c>
    </row>
    <row r="23" spans="5:5" ht="280.5">
      <c r="E23" s="15" t="s">
        <v>1377</v>
      </c>
    </row>
    <row r="24" spans="1:16" ht="12.75">
      <c r="A24" s="7">
        <v>5</v>
      </c>
      <c s="7" t="s">
        <v>46</v>
      </c>
      <c s="7" t="s">
        <v>1384</v>
      </c>
      <c s="7" t="s">
        <v>58</v>
      </c>
      <c s="7" t="s">
        <v>2029</v>
      </c>
      <c s="7" t="s">
        <v>73</v>
      </c>
      <c s="10">
        <v>5</v>
      </c>
      <c s="14"/>
      <c s="13">
        <f>ROUND((H24*G24),2)</f>
      </c>
      <c r="O24">
        <f>rekapitulace!H8</f>
      </c>
      <c>
        <f>O24/100*I24</f>
      </c>
    </row>
    <row r="25" spans="5:5" ht="38.25">
      <c r="E25" s="15" t="s">
        <v>2122</v>
      </c>
    </row>
    <row r="26" spans="5:5" ht="178.5">
      <c r="E26" s="15" t="s">
        <v>1193</v>
      </c>
    </row>
    <row r="27" spans="1:16" ht="12.75">
      <c r="A27" s="7">
        <v>6</v>
      </c>
      <c s="7" t="s">
        <v>46</v>
      </c>
      <c s="7" t="s">
        <v>2030</v>
      </c>
      <c s="7" t="s">
        <v>86</v>
      </c>
      <c s="7" t="s">
        <v>2073</v>
      </c>
      <c s="7" t="s">
        <v>49</v>
      </c>
      <c s="10">
        <v>1</v>
      </c>
      <c s="14"/>
      <c s="13">
        <f>ROUND((H27*G27),2)</f>
      </c>
      <c r="O27">
        <f>rekapitulace!H8</f>
      </c>
      <c>
        <f>O27/100*I27</f>
      </c>
    </row>
    <row r="28" spans="5:5" ht="25.5">
      <c r="E28" s="15" t="s">
        <v>50</v>
      </c>
    </row>
    <row r="29" spans="5:5" ht="216.75">
      <c r="E29" s="15" t="s">
        <v>2001</v>
      </c>
    </row>
    <row r="30" spans="1:16" ht="12.75">
      <c r="A30" s="7">
        <v>7</v>
      </c>
      <c s="7" t="s">
        <v>46</v>
      </c>
      <c s="7" t="s">
        <v>2032</v>
      </c>
      <c s="7" t="s">
        <v>58</v>
      </c>
      <c s="7" t="s">
        <v>2033</v>
      </c>
      <c s="7" t="s">
        <v>117</v>
      </c>
      <c s="10">
        <v>11.625</v>
      </c>
      <c s="14"/>
      <c s="13">
        <f>ROUND((H30*G30),2)</f>
      </c>
      <c r="O30">
        <f>rekapitulace!H8</f>
      </c>
      <c>
        <f>O30/100*I30</f>
      </c>
    </row>
    <row r="31" spans="5:5" ht="38.25">
      <c r="E31" s="15" t="s">
        <v>2123</v>
      </c>
    </row>
    <row r="32" spans="5:5" ht="114.75">
      <c r="E32" s="15" t="s">
        <v>2035</v>
      </c>
    </row>
    <row r="33" spans="1:16" ht="12.75">
      <c r="A33" s="7">
        <v>8</v>
      </c>
      <c s="7" t="s">
        <v>46</v>
      </c>
      <c s="7" t="s">
        <v>2036</v>
      </c>
      <c s="7" t="s">
        <v>58</v>
      </c>
      <c s="7" t="s">
        <v>2037</v>
      </c>
      <c s="7" t="s">
        <v>117</v>
      </c>
      <c s="10">
        <v>11.625</v>
      </c>
      <c s="14"/>
      <c s="13">
        <f>ROUND((H33*G33),2)</f>
      </c>
      <c r="O33">
        <f>rekapitulace!H8</f>
      </c>
      <c>
        <f>O33/100*I33</f>
      </c>
    </row>
    <row r="34" spans="5:5" ht="38.25">
      <c r="E34" s="15" t="s">
        <v>2123</v>
      </c>
    </row>
    <row r="35" spans="5:5" ht="165.75">
      <c r="E35" s="15" t="s">
        <v>2038</v>
      </c>
    </row>
    <row r="36" spans="1:16" ht="12.75">
      <c r="A36" s="7">
        <v>9</v>
      </c>
      <c s="7" t="s">
        <v>46</v>
      </c>
      <c s="7" t="s">
        <v>2039</v>
      </c>
      <c s="7" t="s">
        <v>58</v>
      </c>
      <c s="7" t="s">
        <v>2124</v>
      </c>
      <c s="7" t="s">
        <v>73</v>
      </c>
      <c s="10">
        <v>1</v>
      </c>
      <c s="14"/>
      <c s="13">
        <f>ROUND((H36*G36),2)</f>
      </c>
      <c r="O36">
        <f>rekapitulace!H8</f>
      </c>
      <c>
        <f>O36/100*I36</f>
      </c>
    </row>
    <row r="37" spans="5:5" ht="25.5">
      <c r="E37" s="15" t="s">
        <v>50</v>
      </c>
    </row>
    <row r="38" spans="5:5" ht="409.5">
      <c r="E38" s="15" t="s">
        <v>2004</v>
      </c>
    </row>
    <row r="39" spans="1:16" ht="12.75">
      <c r="A39" s="7">
        <v>10</v>
      </c>
      <c s="7" t="s">
        <v>46</v>
      </c>
      <c s="7" t="s">
        <v>2041</v>
      </c>
      <c s="7" t="s">
        <v>58</v>
      </c>
      <c s="7" t="s">
        <v>2125</v>
      </c>
      <c s="7" t="s">
        <v>73</v>
      </c>
      <c s="10">
        <v>1</v>
      </c>
      <c s="14"/>
      <c s="13">
        <f>ROUND((H39*G39),2)</f>
      </c>
      <c r="O39">
        <f>rekapitulace!H8</f>
      </c>
      <c>
        <f>O39/100*I39</f>
      </c>
    </row>
    <row r="40" spans="5:5" ht="25.5">
      <c r="E40" s="15" t="s">
        <v>50</v>
      </c>
    </row>
    <row r="41" spans="5:5" ht="153">
      <c r="E41" s="15" t="s">
        <v>2007</v>
      </c>
    </row>
    <row r="42" spans="1:16" ht="12.75">
      <c r="A42" s="7">
        <v>11</v>
      </c>
      <c s="7" t="s">
        <v>46</v>
      </c>
      <c s="7" t="s">
        <v>2043</v>
      </c>
      <c s="7" t="s">
        <v>86</v>
      </c>
      <c s="7" t="s">
        <v>2126</v>
      </c>
      <c s="7" t="s">
        <v>49</v>
      </c>
      <c s="10">
        <v>1</v>
      </c>
      <c s="14"/>
      <c s="13">
        <f>ROUND((H42*G42),2)</f>
      </c>
      <c r="O42">
        <f>rekapitulace!H8</f>
      </c>
      <c>
        <f>O42/100*I42</f>
      </c>
    </row>
    <row r="43" spans="5:5" ht="25.5">
      <c r="E43" s="15" t="s">
        <v>50</v>
      </c>
    </row>
    <row r="44" spans="5:5" ht="191.25">
      <c r="E44" s="15" t="s">
        <v>2010</v>
      </c>
    </row>
    <row r="45" spans="1:16" ht="12.75">
      <c r="A45" s="7">
        <v>12</v>
      </c>
      <c s="7" t="s">
        <v>46</v>
      </c>
      <c s="7" t="s">
        <v>2002</v>
      </c>
      <c s="7" t="s">
        <v>58</v>
      </c>
      <c s="7" t="s">
        <v>2127</v>
      </c>
      <c s="7" t="s">
        <v>73</v>
      </c>
      <c s="10">
        <v>2</v>
      </c>
      <c s="14"/>
      <c s="13">
        <f>ROUND((H45*G45),2)</f>
      </c>
      <c r="O45">
        <f>rekapitulace!H8</f>
      </c>
      <c>
        <f>O45/100*I45</f>
      </c>
    </row>
    <row r="46" spans="5:5" ht="25.5">
      <c r="E46" s="15" t="s">
        <v>76</v>
      </c>
    </row>
    <row r="47" spans="5:5" ht="409.5">
      <c r="E47" s="15" t="s">
        <v>2004</v>
      </c>
    </row>
    <row r="48" spans="1:16" ht="12.75">
      <c r="A48" s="7">
        <v>13</v>
      </c>
      <c s="7" t="s">
        <v>46</v>
      </c>
      <c s="7" t="s">
        <v>2005</v>
      </c>
      <c s="7" t="s">
        <v>58</v>
      </c>
      <c s="7" t="s">
        <v>2128</v>
      </c>
      <c s="7" t="s">
        <v>73</v>
      </c>
      <c s="10">
        <v>2</v>
      </c>
      <c s="14"/>
      <c s="13">
        <f>ROUND((H48*G48),2)</f>
      </c>
      <c r="O48">
        <f>rekapitulace!H8</f>
      </c>
      <c>
        <f>O48/100*I48</f>
      </c>
    </row>
    <row r="49" spans="5:5" ht="25.5">
      <c r="E49" s="15" t="s">
        <v>76</v>
      </c>
    </row>
    <row r="50" spans="5:5" ht="153">
      <c r="E50" s="15" t="s">
        <v>2007</v>
      </c>
    </row>
    <row r="51" spans="1:16" ht="12.75">
      <c r="A51" s="7">
        <v>14</v>
      </c>
      <c s="7" t="s">
        <v>46</v>
      </c>
      <c s="7" t="s">
        <v>2008</v>
      </c>
      <c s="7" t="s">
        <v>86</v>
      </c>
      <c s="7" t="s">
        <v>2129</v>
      </c>
      <c s="7" t="s">
        <v>49</v>
      </c>
      <c s="10">
        <v>1</v>
      </c>
      <c s="14"/>
      <c s="13">
        <f>ROUND((H51*G51),2)</f>
      </c>
      <c r="O51">
        <f>rekapitulace!H8</f>
      </c>
      <c>
        <f>O51/100*I51</f>
      </c>
    </row>
    <row r="52" spans="5:5" ht="25.5">
      <c r="E52" s="15" t="s">
        <v>50</v>
      </c>
    </row>
    <row r="53" spans="5:5" ht="191.25">
      <c r="E53" s="15" t="s">
        <v>2010</v>
      </c>
    </row>
    <row r="54" spans="1:16" ht="12.75">
      <c r="A54" s="7">
        <v>15</v>
      </c>
      <c s="7" t="s">
        <v>46</v>
      </c>
      <c s="7" t="s">
        <v>2011</v>
      </c>
      <c s="7" t="s">
        <v>58</v>
      </c>
      <c s="7" t="s">
        <v>2115</v>
      </c>
      <c s="7" t="s">
        <v>73</v>
      </c>
      <c s="10">
        <v>2</v>
      </c>
      <c s="14"/>
      <c s="13">
        <f>ROUND((H54*G54),2)</f>
      </c>
      <c r="O54">
        <f>rekapitulace!H8</f>
      </c>
      <c>
        <f>O54/100*I54</f>
      </c>
    </row>
    <row r="55" spans="5:5" ht="25.5">
      <c r="E55" s="15" t="s">
        <v>76</v>
      </c>
    </row>
    <row r="56" spans="5:5" ht="369.75">
      <c r="E56" s="15" t="s">
        <v>2013</v>
      </c>
    </row>
    <row r="57" spans="1:16" ht="12.75">
      <c r="A57" s="7">
        <v>16</v>
      </c>
      <c s="7" t="s">
        <v>46</v>
      </c>
      <c s="7" t="s">
        <v>2014</v>
      </c>
      <c s="7" t="s">
        <v>58</v>
      </c>
      <c s="7" t="s">
        <v>2116</v>
      </c>
      <c s="7" t="s">
        <v>73</v>
      </c>
      <c s="10">
        <v>2</v>
      </c>
      <c s="14"/>
      <c s="13">
        <f>ROUND((H57*G57),2)</f>
      </c>
      <c r="O57">
        <f>rekapitulace!H8</f>
      </c>
      <c>
        <f>O57/100*I57</f>
      </c>
    </row>
    <row r="58" spans="5:5" ht="25.5">
      <c r="E58" s="15" t="s">
        <v>76</v>
      </c>
    </row>
    <row r="59" spans="5:5" ht="153">
      <c r="E59" s="15" t="s">
        <v>2007</v>
      </c>
    </row>
    <row r="60" spans="1:16" ht="12.75">
      <c r="A60" s="7">
        <v>17</v>
      </c>
      <c s="7" t="s">
        <v>46</v>
      </c>
      <c s="7" t="s">
        <v>2016</v>
      </c>
      <c s="7" t="s">
        <v>86</v>
      </c>
      <c s="7" t="s">
        <v>2130</v>
      </c>
      <c s="7" t="s">
        <v>49</v>
      </c>
      <c s="10">
        <v>1</v>
      </c>
      <c s="14"/>
      <c s="13">
        <f>ROUND((H60*G60),2)</f>
      </c>
      <c r="O60">
        <f>rekapitulace!H8</f>
      </c>
      <c>
        <f>O60/100*I60</f>
      </c>
    </row>
    <row r="61" spans="5:5" ht="25.5">
      <c r="E61" s="15" t="s">
        <v>50</v>
      </c>
    </row>
    <row r="62" spans="5:5" ht="191.25">
      <c r="E62" s="15" t="s">
        <v>2010</v>
      </c>
    </row>
    <row r="63" spans="1:16" ht="12.75">
      <c r="A63" s="7">
        <v>18</v>
      </c>
      <c s="7" t="s">
        <v>46</v>
      </c>
      <c s="7" t="s">
        <v>2051</v>
      </c>
      <c s="7" t="s">
        <v>58</v>
      </c>
      <c s="7" t="s">
        <v>2078</v>
      </c>
      <c s="7" t="s">
        <v>73</v>
      </c>
      <c s="10">
        <v>11</v>
      </c>
      <c s="14"/>
      <c s="13">
        <f>ROUND((H63*G63),2)</f>
      </c>
      <c r="O63">
        <f>rekapitulace!H8</f>
      </c>
      <c>
        <f>O63/100*I63</f>
      </c>
    </row>
    <row r="64" spans="5:5" ht="25.5">
      <c r="E64" s="15" t="s">
        <v>994</v>
      </c>
    </row>
    <row r="65" spans="5:5" ht="369.75">
      <c r="E65" s="15" t="s">
        <v>2013</v>
      </c>
    </row>
    <row r="66" spans="1:16" ht="12.75">
      <c r="A66" s="7">
        <v>19</v>
      </c>
      <c s="7" t="s">
        <v>46</v>
      </c>
      <c s="7" t="s">
        <v>2054</v>
      </c>
      <c s="7" t="s">
        <v>58</v>
      </c>
      <c s="7" t="s">
        <v>2055</v>
      </c>
      <c s="7" t="s">
        <v>73</v>
      </c>
      <c s="10">
        <v>11</v>
      </c>
      <c s="14"/>
      <c s="13">
        <f>ROUND((H66*G66),2)</f>
      </c>
      <c r="O66">
        <f>rekapitulace!H8</f>
      </c>
      <c>
        <f>O66/100*I66</f>
      </c>
    </row>
    <row r="67" spans="5:5" ht="25.5">
      <c r="E67" s="15" t="s">
        <v>994</v>
      </c>
    </row>
    <row r="68" spans="5:5" ht="153">
      <c r="E68" s="15" t="s">
        <v>2007</v>
      </c>
    </row>
    <row r="69" spans="1:16" ht="12.75">
      <c r="A69" s="7">
        <v>20</v>
      </c>
      <c s="7" t="s">
        <v>46</v>
      </c>
      <c s="7" t="s">
        <v>2056</v>
      </c>
      <c s="7" t="s">
        <v>86</v>
      </c>
      <c s="7" t="s">
        <v>2079</v>
      </c>
      <c s="7" t="s">
        <v>49</v>
      </c>
      <c s="10">
        <v>1</v>
      </c>
      <c s="14"/>
      <c s="13">
        <f>ROUND((H69*G69),2)</f>
      </c>
      <c r="O69">
        <f>rekapitulace!H8</f>
      </c>
      <c>
        <f>O69/100*I69</f>
      </c>
    </row>
    <row r="70" spans="5:5" ht="25.5">
      <c r="E70" s="15" t="s">
        <v>50</v>
      </c>
    </row>
    <row r="71" spans="5:5" ht="191.25">
      <c r="E71" s="15" t="s">
        <v>2010</v>
      </c>
    </row>
    <row r="72" spans="1:16" ht="12.75" customHeight="1">
      <c r="A72" s="16"/>
      <c s="16"/>
      <c s="16" t="s">
        <v>43</v>
      </c>
      <c s="16"/>
      <c s="16" t="s">
        <v>204</v>
      </c>
      <c s="16"/>
      <c s="16"/>
      <c s="16"/>
      <c s="16">
        <f>SUM(I12:I71)</f>
      </c>
      <c r="P72">
        <f>ROUND(SUM(P12:P71),2)</f>
      </c>
    </row>
    <row r="74" spans="1:16" ht="12.75" customHeight="1">
      <c r="A74" s="16"/>
      <c s="16"/>
      <c s="16"/>
      <c s="16"/>
      <c s="16" t="s">
        <v>105</v>
      </c>
      <c s="16"/>
      <c s="16"/>
      <c s="16"/>
      <c s="16">
        <f>+I72</f>
      </c>
      <c r="P74">
        <f>+P72</f>
      </c>
    </row>
    <row r="76" spans="1:9" ht="12.75" customHeight="1">
      <c r="A76" s="9" t="s">
        <v>106</v>
      </c>
      <c s="9"/>
      <c s="9"/>
      <c s="9"/>
      <c s="9"/>
      <c s="9"/>
      <c s="9"/>
      <c s="9"/>
      <c s="9"/>
    </row>
    <row r="77" spans="1:9" ht="12.75" customHeight="1">
      <c r="A77" s="9"/>
      <c s="9"/>
      <c s="9"/>
      <c s="9"/>
      <c s="9" t="s">
        <v>107</v>
      </c>
      <c s="9"/>
      <c s="9"/>
      <c s="9"/>
      <c s="9"/>
    </row>
    <row r="78" spans="1:16" ht="12.75" customHeight="1">
      <c r="A78" s="16"/>
      <c s="16"/>
      <c s="16"/>
      <c s="16"/>
      <c s="16" t="s">
        <v>108</v>
      </c>
      <c s="16"/>
      <c s="16"/>
      <c s="16"/>
      <c s="16">
        <v>0</v>
      </c>
      <c r="P78">
        <v>0</v>
      </c>
    </row>
    <row r="79" spans="1:9" ht="12.75" customHeight="1">
      <c r="A79" s="16"/>
      <c s="16"/>
      <c s="16"/>
      <c s="16"/>
      <c s="16" t="s">
        <v>109</v>
      </c>
      <c s="16"/>
      <c s="16"/>
      <c s="16"/>
      <c s="16"/>
    </row>
    <row r="80" spans="1:16" ht="12.75" customHeight="1">
      <c r="A80" s="16"/>
      <c s="16"/>
      <c s="16"/>
      <c s="16"/>
      <c s="16" t="s">
        <v>110</v>
      </c>
      <c s="16"/>
      <c s="16"/>
      <c s="16"/>
      <c s="16">
        <v>0</v>
      </c>
      <c r="P80">
        <v>0</v>
      </c>
    </row>
    <row r="81" spans="1:16" ht="12.75" customHeight="1">
      <c r="A81" s="16"/>
      <c s="16"/>
      <c s="16"/>
      <c s="16"/>
      <c s="16" t="s">
        <v>111</v>
      </c>
      <c s="16"/>
      <c s="16"/>
      <c s="16"/>
      <c s="16">
        <f>I78+I80</f>
      </c>
      <c r="P81">
        <f>P78+P80</f>
      </c>
    </row>
    <row r="83" spans="1:16" ht="12.75" customHeight="1">
      <c r="A83" s="16"/>
      <c s="16"/>
      <c s="16"/>
      <c s="16"/>
      <c s="16" t="s">
        <v>111</v>
      </c>
      <c s="16"/>
      <c s="16"/>
      <c s="16"/>
      <c s="16">
        <f>I74+I81</f>
      </c>
      <c r="P83">
        <f>P74+P81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4.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2131</v>
      </c>
      <c s="5"/>
      <c s="5" t="s">
        <v>2132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2020</v>
      </c>
      <c s="7" t="s">
        <v>58</v>
      </c>
      <c s="7" t="s">
        <v>2021</v>
      </c>
      <c s="7" t="s">
        <v>73</v>
      </c>
      <c s="10">
        <v>4</v>
      </c>
      <c s="14"/>
      <c s="13">
        <f>ROUND((H12*G12),2)</f>
      </c>
      <c r="O12">
        <f>rekapitulace!H8</f>
      </c>
      <c>
        <f>O12/100*I12</f>
      </c>
    </row>
    <row r="13" spans="5:5" ht="102">
      <c r="E13" s="15" t="s">
        <v>2133</v>
      </c>
    </row>
    <row r="14" spans="5:5" ht="318.75">
      <c r="E14" s="15" t="s">
        <v>2023</v>
      </c>
    </row>
    <row r="15" spans="1:16" ht="12.75">
      <c r="A15" s="7">
        <v>2</v>
      </c>
      <c s="7" t="s">
        <v>46</v>
      </c>
      <c s="7" t="s">
        <v>1374</v>
      </c>
      <c s="7" t="s">
        <v>58</v>
      </c>
      <c s="7" t="s">
        <v>2068</v>
      </c>
      <c s="7" t="s">
        <v>73</v>
      </c>
      <c s="10">
        <v>29</v>
      </c>
      <c s="14"/>
      <c s="13">
        <f>ROUND((H15*G15),2)</f>
      </c>
      <c r="O15">
        <f>rekapitulace!H8</f>
      </c>
      <c>
        <f>O15/100*I15</f>
      </c>
    </row>
    <row r="16" spans="5:5" ht="409.5">
      <c r="E16" s="15" t="s">
        <v>2134</v>
      </c>
    </row>
    <row r="17" spans="5:5" ht="280.5">
      <c r="E17" s="15" t="s">
        <v>1377</v>
      </c>
    </row>
    <row r="18" spans="1:16" ht="12.75">
      <c r="A18" s="7">
        <v>3</v>
      </c>
      <c s="7" t="s">
        <v>46</v>
      </c>
      <c s="7" t="s">
        <v>660</v>
      </c>
      <c s="7" t="s">
        <v>58</v>
      </c>
      <c s="7" t="s">
        <v>1998</v>
      </c>
      <c s="7" t="s">
        <v>73</v>
      </c>
      <c s="10">
        <v>29</v>
      </c>
      <c s="14"/>
      <c s="13">
        <f>ROUND((H18*G18),2)</f>
      </c>
      <c r="O18">
        <f>rekapitulace!H8</f>
      </c>
      <c>
        <f>O18/100*I18</f>
      </c>
    </row>
    <row r="19" spans="5:5" ht="409.5">
      <c r="E19" s="15" t="s">
        <v>2134</v>
      </c>
    </row>
    <row r="20" spans="5:5" ht="178.5">
      <c r="E20" s="15" t="s">
        <v>1193</v>
      </c>
    </row>
    <row r="21" spans="1:16" ht="12.75">
      <c r="A21" s="7">
        <v>4</v>
      </c>
      <c s="7" t="s">
        <v>46</v>
      </c>
      <c s="7" t="s">
        <v>1999</v>
      </c>
      <c s="7" t="s">
        <v>86</v>
      </c>
      <c s="7" t="s">
        <v>2070</v>
      </c>
      <c s="7" t="s">
        <v>49</v>
      </c>
      <c s="10">
        <v>1</v>
      </c>
      <c s="14"/>
      <c s="13">
        <f>ROUND((H21*G21),2)</f>
      </c>
      <c r="O21">
        <f>rekapitulace!H8</f>
      </c>
      <c>
        <f>O21/100*I21</f>
      </c>
    </row>
    <row r="22" spans="5:5" ht="25.5">
      <c r="E22" s="15" t="s">
        <v>50</v>
      </c>
    </row>
    <row r="23" spans="5:5" ht="216.75">
      <c r="E23" s="15" t="s">
        <v>2001</v>
      </c>
    </row>
    <row r="24" spans="1:16" ht="12.75">
      <c r="A24" s="7">
        <v>5</v>
      </c>
      <c s="7" t="s">
        <v>46</v>
      </c>
      <c s="7" t="s">
        <v>2026</v>
      </c>
      <c s="7" t="s">
        <v>58</v>
      </c>
      <c s="7" t="s">
        <v>2071</v>
      </c>
      <c s="7" t="s">
        <v>73</v>
      </c>
      <c s="10">
        <v>5</v>
      </c>
      <c s="14"/>
      <c s="13">
        <f>ROUND((H24*G24),2)</f>
      </c>
      <c r="O24">
        <f>rekapitulace!H8</f>
      </c>
      <c>
        <f>O24/100*I24</f>
      </c>
    </row>
    <row r="25" spans="5:5" ht="153">
      <c r="E25" s="15" t="s">
        <v>2135</v>
      </c>
    </row>
    <row r="26" spans="5:5" ht="280.5">
      <c r="E26" s="15" t="s">
        <v>1377</v>
      </c>
    </row>
    <row r="27" spans="1:16" ht="12.75">
      <c r="A27" s="7">
        <v>6</v>
      </c>
      <c s="7" t="s">
        <v>46</v>
      </c>
      <c s="7" t="s">
        <v>1384</v>
      </c>
      <c s="7" t="s">
        <v>58</v>
      </c>
      <c s="7" t="s">
        <v>2029</v>
      </c>
      <c s="7" t="s">
        <v>73</v>
      </c>
      <c s="10">
        <v>5</v>
      </c>
      <c s="14"/>
      <c s="13">
        <f>ROUND((H27*G27),2)</f>
      </c>
      <c r="O27">
        <f>rekapitulace!H8</f>
      </c>
      <c>
        <f>O27/100*I27</f>
      </c>
    </row>
    <row r="28" spans="5:5" ht="153">
      <c r="E28" s="15" t="s">
        <v>2135</v>
      </c>
    </row>
    <row r="29" spans="5:5" ht="178.5">
      <c r="E29" s="15" t="s">
        <v>1193</v>
      </c>
    </row>
    <row r="30" spans="1:16" ht="12.75">
      <c r="A30" s="7">
        <v>7</v>
      </c>
      <c s="7" t="s">
        <v>46</v>
      </c>
      <c s="7" t="s">
        <v>2030</v>
      </c>
      <c s="7" t="s">
        <v>86</v>
      </c>
      <c s="7" t="s">
        <v>2073</v>
      </c>
      <c s="7" t="s">
        <v>49</v>
      </c>
      <c s="10">
        <v>1</v>
      </c>
      <c s="14"/>
      <c s="13">
        <f>ROUND((H30*G30),2)</f>
      </c>
      <c r="O30">
        <f>rekapitulace!H8</f>
      </c>
      <c>
        <f>O30/100*I30</f>
      </c>
    </row>
    <row r="31" spans="5:5" ht="25.5">
      <c r="E31" s="15" t="s">
        <v>50</v>
      </c>
    </row>
    <row r="32" spans="5:5" ht="216.75">
      <c r="E32" s="15" t="s">
        <v>2001</v>
      </c>
    </row>
    <row r="33" spans="1:16" ht="12.75">
      <c r="A33" s="7">
        <v>8</v>
      </c>
      <c s="7" t="s">
        <v>46</v>
      </c>
      <c s="7" t="s">
        <v>2032</v>
      </c>
      <c s="7" t="s">
        <v>58</v>
      </c>
      <c s="7" t="s">
        <v>2033</v>
      </c>
      <c s="7" t="s">
        <v>117</v>
      </c>
      <c s="10">
        <v>38.375</v>
      </c>
      <c s="14"/>
      <c s="13">
        <f>ROUND((H33*G33),2)</f>
      </c>
      <c r="O33">
        <f>rekapitulace!H8</f>
      </c>
      <c>
        <f>O33/100*I33</f>
      </c>
    </row>
    <row r="34" spans="5:5" ht="38.25">
      <c r="E34" s="15" t="s">
        <v>2136</v>
      </c>
    </row>
    <row r="35" spans="5:5" ht="114.75">
      <c r="E35" s="15" t="s">
        <v>2035</v>
      </c>
    </row>
    <row r="36" spans="1:16" ht="12.75">
      <c r="A36" s="7">
        <v>9</v>
      </c>
      <c s="7" t="s">
        <v>46</v>
      </c>
      <c s="7" t="s">
        <v>2036</v>
      </c>
      <c s="7" t="s">
        <v>58</v>
      </c>
      <c s="7" t="s">
        <v>2037</v>
      </c>
      <c s="7" t="s">
        <v>117</v>
      </c>
      <c s="10">
        <v>38.375</v>
      </c>
      <c s="14"/>
      <c s="13">
        <f>ROUND((H36*G36),2)</f>
      </c>
      <c r="O36">
        <f>rekapitulace!H8</f>
      </c>
      <c>
        <f>O36/100*I36</f>
      </c>
    </row>
    <row r="37" spans="5:5" ht="38.25">
      <c r="E37" s="15" t="s">
        <v>2136</v>
      </c>
    </row>
    <row r="38" spans="5:5" ht="165.75">
      <c r="E38" s="15" t="s">
        <v>2038</v>
      </c>
    </row>
    <row r="39" spans="1:16" ht="12.75">
      <c r="A39" s="7">
        <v>10</v>
      </c>
      <c s="7" t="s">
        <v>46</v>
      </c>
      <c s="7" t="s">
        <v>2039</v>
      </c>
      <c s="7" t="s">
        <v>58</v>
      </c>
      <c s="7" t="s">
        <v>2109</v>
      </c>
      <c s="7" t="s">
        <v>73</v>
      </c>
      <c s="10">
        <v>2</v>
      </c>
      <c s="14"/>
      <c s="13">
        <f>ROUND((H39*G39),2)</f>
      </c>
      <c r="O39">
        <f>rekapitulace!H8</f>
      </c>
      <c>
        <f>O39/100*I39</f>
      </c>
    </row>
    <row r="40" spans="5:5" ht="25.5">
      <c r="E40" s="15" t="s">
        <v>76</v>
      </c>
    </row>
    <row r="41" spans="5:5" ht="409.5">
      <c r="E41" s="15" t="s">
        <v>2004</v>
      </c>
    </row>
    <row r="42" spans="1:16" ht="12.75">
      <c r="A42" s="7">
        <v>11</v>
      </c>
      <c s="7" t="s">
        <v>46</v>
      </c>
      <c s="7" t="s">
        <v>2041</v>
      </c>
      <c s="7" t="s">
        <v>58</v>
      </c>
      <c s="7" t="s">
        <v>2110</v>
      </c>
      <c s="7" t="s">
        <v>73</v>
      </c>
      <c s="10">
        <v>2</v>
      </c>
      <c s="14"/>
      <c s="13">
        <f>ROUND((H42*G42),2)</f>
      </c>
      <c r="O42">
        <f>rekapitulace!H8</f>
      </c>
      <c>
        <f>O42/100*I42</f>
      </c>
    </row>
    <row r="43" spans="5:5" ht="25.5">
      <c r="E43" s="15" t="s">
        <v>76</v>
      </c>
    </row>
    <row r="44" spans="5:5" ht="153">
      <c r="E44" s="15" t="s">
        <v>2007</v>
      </c>
    </row>
    <row r="45" spans="1:16" ht="12.75">
      <c r="A45" s="7">
        <v>12</v>
      </c>
      <c s="7" t="s">
        <v>46</v>
      </c>
      <c s="7" t="s">
        <v>2043</v>
      </c>
      <c s="7" t="s">
        <v>86</v>
      </c>
      <c s="7" t="s">
        <v>2137</v>
      </c>
      <c s="7" t="s">
        <v>49</v>
      </c>
      <c s="10">
        <v>1</v>
      </c>
      <c s="14"/>
      <c s="13">
        <f>ROUND((H45*G45),2)</f>
      </c>
      <c r="O45">
        <f>rekapitulace!H8</f>
      </c>
      <c>
        <f>O45/100*I45</f>
      </c>
    </row>
    <row r="46" spans="5:5" ht="25.5">
      <c r="E46" s="15" t="s">
        <v>50</v>
      </c>
    </row>
    <row r="47" spans="5:5" ht="191.25">
      <c r="E47" s="15" t="s">
        <v>2010</v>
      </c>
    </row>
    <row r="48" spans="1:16" ht="12.75">
      <c r="A48" s="7">
        <v>13</v>
      </c>
      <c s="7" t="s">
        <v>46</v>
      </c>
      <c s="7" t="s">
        <v>2002</v>
      </c>
      <c s="7" t="s">
        <v>58</v>
      </c>
      <c s="7" t="s">
        <v>2138</v>
      </c>
      <c s="7" t="s">
        <v>73</v>
      </c>
      <c s="10">
        <v>7</v>
      </c>
      <c s="14"/>
      <c s="13">
        <f>ROUND((H48*G48),2)</f>
      </c>
      <c r="O48">
        <f>rekapitulace!H8</f>
      </c>
      <c>
        <f>O48/100*I48</f>
      </c>
    </row>
    <row r="49" spans="5:5" ht="25.5">
      <c r="E49" s="15" t="s">
        <v>574</v>
      </c>
    </row>
    <row r="50" spans="5:5" ht="409.5">
      <c r="E50" s="15" t="s">
        <v>2004</v>
      </c>
    </row>
    <row r="51" spans="1:16" ht="12.75">
      <c r="A51" s="7">
        <v>14</v>
      </c>
      <c s="7" t="s">
        <v>46</v>
      </c>
      <c s="7" t="s">
        <v>2005</v>
      </c>
      <c s="7" t="s">
        <v>58</v>
      </c>
      <c s="7" t="s">
        <v>2139</v>
      </c>
      <c s="7" t="s">
        <v>73</v>
      </c>
      <c s="10">
        <v>7</v>
      </c>
      <c s="14"/>
      <c s="13">
        <f>ROUND((H51*G51),2)</f>
      </c>
      <c r="O51">
        <f>rekapitulace!H8</f>
      </c>
      <c>
        <f>O51/100*I51</f>
      </c>
    </row>
    <row r="52" spans="5:5" ht="25.5">
      <c r="E52" s="15" t="s">
        <v>574</v>
      </c>
    </row>
    <row r="53" spans="5:5" ht="153">
      <c r="E53" s="15" t="s">
        <v>2007</v>
      </c>
    </row>
    <row r="54" spans="1:16" ht="12.75">
      <c r="A54" s="7">
        <v>15</v>
      </c>
      <c s="7" t="s">
        <v>46</v>
      </c>
      <c s="7" t="s">
        <v>2008</v>
      </c>
      <c s="7" t="s">
        <v>86</v>
      </c>
      <c s="7" t="s">
        <v>2140</v>
      </c>
      <c s="7" t="s">
        <v>49</v>
      </c>
      <c s="10">
        <v>1</v>
      </c>
      <c s="14"/>
      <c s="13">
        <f>ROUND((H54*G54),2)</f>
      </c>
      <c r="O54">
        <f>rekapitulace!H8</f>
      </c>
      <c>
        <f>O54/100*I54</f>
      </c>
    </row>
    <row r="55" spans="5:5" ht="25.5">
      <c r="E55" s="15" t="s">
        <v>50</v>
      </c>
    </row>
    <row r="56" spans="5:5" ht="191.25">
      <c r="E56" s="15" t="s">
        <v>2010</v>
      </c>
    </row>
    <row r="57" spans="1:16" ht="12.75">
      <c r="A57" s="7">
        <v>16</v>
      </c>
      <c s="7" t="s">
        <v>46</v>
      </c>
      <c s="7" t="s">
        <v>2045</v>
      </c>
      <c s="7" t="s">
        <v>58</v>
      </c>
      <c s="7" t="s">
        <v>2075</v>
      </c>
      <c s="7" t="s">
        <v>73</v>
      </c>
      <c s="10">
        <v>2</v>
      </c>
      <c s="14"/>
      <c s="13">
        <f>ROUND((H57*G57),2)</f>
      </c>
      <c r="O57">
        <f>rekapitulace!H8</f>
      </c>
      <c>
        <f>O57/100*I57</f>
      </c>
    </row>
    <row r="58" spans="5:5" ht="25.5">
      <c r="E58" s="15" t="s">
        <v>76</v>
      </c>
    </row>
    <row r="59" spans="5:5" ht="409.5">
      <c r="E59" s="15" t="s">
        <v>2004</v>
      </c>
    </row>
    <row r="60" spans="1:16" ht="12.75">
      <c r="A60" s="7">
        <v>17</v>
      </c>
      <c s="7" t="s">
        <v>46</v>
      </c>
      <c s="7" t="s">
        <v>2047</v>
      </c>
      <c s="7" t="s">
        <v>58</v>
      </c>
      <c s="7" t="s">
        <v>2076</v>
      </c>
      <c s="7" t="s">
        <v>73</v>
      </c>
      <c s="10">
        <v>2</v>
      </c>
      <c s="14"/>
      <c s="13">
        <f>ROUND((H60*G60),2)</f>
      </c>
      <c r="O60">
        <f>rekapitulace!H8</f>
      </c>
      <c>
        <f>O60/100*I60</f>
      </c>
    </row>
    <row r="61" spans="5:5" ht="25.5">
      <c r="E61" s="15" t="s">
        <v>76</v>
      </c>
    </row>
    <row r="62" spans="5:5" ht="153">
      <c r="E62" s="15" t="s">
        <v>2007</v>
      </c>
    </row>
    <row r="63" spans="1:16" ht="12.75">
      <c r="A63" s="7">
        <v>18</v>
      </c>
      <c s="7" t="s">
        <v>46</v>
      </c>
      <c s="7" t="s">
        <v>2049</v>
      </c>
      <c s="7" t="s">
        <v>86</v>
      </c>
      <c s="7" t="s">
        <v>2077</v>
      </c>
      <c s="7" t="s">
        <v>49</v>
      </c>
      <c s="10">
        <v>1</v>
      </c>
      <c s="14"/>
      <c s="13">
        <f>ROUND((H63*G63),2)</f>
      </c>
      <c r="O63">
        <f>rekapitulace!H8</f>
      </c>
      <c>
        <f>O63/100*I63</f>
      </c>
    </row>
    <row r="64" spans="5:5" ht="25.5">
      <c r="E64" s="15" t="s">
        <v>50</v>
      </c>
    </row>
    <row r="65" spans="5:5" ht="191.25">
      <c r="E65" s="15" t="s">
        <v>2010</v>
      </c>
    </row>
    <row r="66" spans="1:16" ht="12.75">
      <c r="A66" s="7">
        <v>19</v>
      </c>
      <c s="7" t="s">
        <v>46</v>
      </c>
      <c s="7" t="s">
        <v>2011</v>
      </c>
      <c s="7" t="s">
        <v>58</v>
      </c>
      <c s="7" t="s">
        <v>2115</v>
      </c>
      <c s="7" t="s">
        <v>73</v>
      </c>
      <c s="10">
        <v>9</v>
      </c>
      <c s="14"/>
      <c s="13">
        <f>ROUND((H66*G66),2)</f>
      </c>
      <c r="O66">
        <f>rekapitulace!H8</f>
      </c>
      <c>
        <f>O66/100*I66</f>
      </c>
    </row>
    <row r="67" spans="5:5" ht="25.5">
      <c r="E67" s="15" t="s">
        <v>1528</v>
      </c>
    </row>
    <row r="68" spans="5:5" ht="369.75">
      <c r="E68" s="15" t="s">
        <v>2013</v>
      </c>
    </row>
    <row r="69" spans="1:16" ht="12.75">
      <c r="A69" s="7">
        <v>20</v>
      </c>
      <c s="7" t="s">
        <v>46</v>
      </c>
      <c s="7" t="s">
        <v>2014</v>
      </c>
      <c s="7" t="s">
        <v>58</v>
      </c>
      <c s="7" t="s">
        <v>2116</v>
      </c>
      <c s="7" t="s">
        <v>73</v>
      </c>
      <c s="10">
        <v>9</v>
      </c>
      <c s="14"/>
      <c s="13">
        <f>ROUND((H69*G69),2)</f>
      </c>
      <c r="O69">
        <f>rekapitulace!H8</f>
      </c>
      <c>
        <f>O69/100*I69</f>
      </c>
    </row>
    <row r="70" spans="5:5" ht="25.5">
      <c r="E70" s="15" t="s">
        <v>1528</v>
      </c>
    </row>
    <row r="71" spans="5:5" ht="153">
      <c r="E71" s="15" t="s">
        <v>2007</v>
      </c>
    </row>
    <row r="72" spans="1:16" ht="12.75">
      <c r="A72" s="7">
        <v>21</v>
      </c>
      <c s="7" t="s">
        <v>46</v>
      </c>
      <c s="7" t="s">
        <v>2016</v>
      </c>
      <c s="7" t="s">
        <v>86</v>
      </c>
      <c s="7" t="s">
        <v>2141</v>
      </c>
      <c s="7" t="s">
        <v>49</v>
      </c>
      <c s="10">
        <v>1</v>
      </c>
      <c s="14"/>
      <c s="13">
        <f>ROUND((H72*G72),2)</f>
      </c>
      <c r="O72">
        <f>rekapitulace!H8</f>
      </c>
      <c>
        <f>O72/100*I72</f>
      </c>
    </row>
    <row r="73" spans="5:5" ht="25.5">
      <c r="E73" s="15" t="s">
        <v>50</v>
      </c>
    </row>
    <row r="74" spans="5:5" ht="191.25">
      <c r="E74" s="15" t="s">
        <v>2010</v>
      </c>
    </row>
    <row r="75" spans="1:16" ht="12.75">
      <c r="A75" s="7">
        <v>22</v>
      </c>
      <c s="7" t="s">
        <v>46</v>
      </c>
      <c s="7" t="s">
        <v>2051</v>
      </c>
      <c s="7" t="s">
        <v>58</v>
      </c>
      <c s="7" t="s">
        <v>2078</v>
      </c>
      <c s="7" t="s">
        <v>73</v>
      </c>
      <c s="10">
        <v>35</v>
      </c>
      <c s="14"/>
      <c s="13">
        <f>ROUND((H75*G75),2)</f>
      </c>
      <c r="O75">
        <f>rekapitulace!H8</f>
      </c>
      <c>
        <f>O75/100*I75</f>
      </c>
    </row>
    <row r="76" spans="5:5" ht="25.5">
      <c r="E76" s="15" t="s">
        <v>1609</v>
      </c>
    </row>
    <row r="77" spans="5:5" ht="369.75">
      <c r="E77" s="15" t="s">
        <v>2013</v>
      </c>
    </row>
    <row r="78" spans="1:16" ht="12.75">
      <c r="A78" s="7">
        <v>23</v>
      </c>
      <c s="7" t="s">
        <v>46</v>
      </c>
      <c s="7" t="s">
        <v>2054</v>
      </c>
      <c s="7" t="s">
        <v>58</v>
      </c>
      <c s="7" t="s">
        <v>2055</v>
      </c>
      <c s="7" t="s">
        <v>73</v>
      </c>
      <c s="10">
        <v>35</v>
      </c>
      <c s="14"/>
      <c s="13">
        <f>ROUND((H78*G78),2)</f>
      </c>
      <c r="O78">
        <f>rekapitulace!H8</f>
      </c>
      <c>
        <f>O78/100*I78</f>
      </c>
    </row>
    <row r="79" spans="5:5" ht="25.5">
      <c r="E79" s="15" t="s">
        <v>1609</v>
      </c>
    </row>
    <row r="80" spans="5:5" ht="153">
      <c r="E80" s="15" t="s">
        <v>2007</v>
      </c>
    </row>
    <row r="81" spans="1:16" ht="12.75">
      <c r="A81" s="7">
        <v>24</v>
      </c>
      <c s="7" t="s">
        <v>46</v>
      </c>
      <c s="7" t="s">
        <v>2056</v>
      </c>
      <c s="7" t="s">
        <v>86</v>
      </c>
      <c s="7" t="s">
        <v>2079</v>
      </c>
      <c s="7" t="s">
        <v>49</v>
      </c>
      <c s="10">
        <v>1</v>
      </c>
      <c s="14"/>
      <c s="13">
        <f>ROUND((H81*G81),2)</f>
      </c>
      <c r="O81">
        <f>rekapitulace!H8</f>
      </c>
      <c>
        <f>O81/100*I81</f>
      </c>
    </row>
    <row r="82" spans="5:5" ht="25.5">
      <c r="E82" s="15" t="s">
        <v>50</v>
      </c>
    </row>
    <row r="83" spans="5:5" ht="191.25">
      <c r="E83" s="15" t="s">
        <v>2010</v>
      </c>
    </row>
    <row r="84" spans="1:16" ht="12.75" customHeight="1">
      <c r="A84" s="16"/>
      <c s="16"/>
      <c s="16" t="s">
        <v>43</v>
      </c>
      <c s="16"/>
      <c s="16" t="s">
        <v>204</v>
      </c>
      <c s="16"/>
      <c s="16"/>
      <c s="16"/>
      <c s="16">
        <f>SUM(I12:I83)</f>
      </c>
      <c r="P84">
        <f>ROUND(SUM(P12:P83),2)</f>
      </c>
    </row>
    <row r="86" spans="1:16" ht="12.75" customHeight="1">
      <c r="A86" s="16"/>
      <c s="16"/>
      <c s="16"/>
      <c s="16"/>
      <c s="16" t="s">
        <v>105</v>
      </c>
      <c s="16"/>
      <c s="16"/>
      <c s="16"/>
      <c s="16">
        <f>+I84</f>
      </c>
      <c r="P86">
        <f>+P84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5.xml><?xml version="1.0" encoding="utf-8"?>
<worksheet xmlns="http://schemas.openxmlformats.org/spreadsheetml/2006/main" xmlns:r="http://schemas.openxmlformats.org/officeDocument/2006/relationships">
  <sheetPr>
    <pageSetUpPr fitToPage="1"/>
  </sheetPr>
  <dimension ref="A1:P9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1988</v>
      </c>
      <c s="5"/>
      <c s="5" t="s">
        <v>1989</v>
      </c>
    </row>
    <row r="6" spans="1:5" ht="12.75" customHeight="1">
      <c r="A6" t="s">
        <v>17</v>
      </c>
      <c r="C6" s="5" t="s">
        <v>2142</v>
      </c>
      <c s="5"/>
      <c s="5" t="s">
        <v>2143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1374</v>
      </c>
      <c s="7" t="s">
        <v>58</v>
      </c>
      <c s="7" t="s">
        <v>2068</v>
      </c>
      <c s="7" t="s">
        <v>73</v>
      </c>
      <c s="10">
        <v>28</v>
      </c>
      <c s="14"/>
      <c s="13">
        <f>ROUND((H12*G12),2)</f>
      </c>
      <c r="O12">
        <f>rekapitulace!H8</f>
      </c>
      <c>
        <f>O12/100*I12</f>
      </c>
    </row>
    <row r="13" spans="5:5" ht="409.5">
      <c r="E13" s="15" t="s">
        <v>2144</v>
      </c>
    </row>
    <row r="14" spans="5:5" ht="280.5">
      <c r="E14" s="15" t="s">
        <v>1377</v>
      </c>
    </row>
    <row r="15" spans="1:16" ht="12.75">
      <c r="A15" s="7">
        <v>2</v>
      </c>
      <c s="7" t="s">
        <v>46</v>
      </c>
      <c s="7" t="s">
        <v>660</v>
      </c>
      <c s="7" t="s">
        <v>58</v>
      </c>
      <c s="7" t="s">
        <v>1998</v>
      </c>
      <c s="7" t="s">
        <v>73</v>
      </c>
      <c s="10">
        <v>28</v>
      </c>
      <c s="14"/>
      <c s="13">
        <f>ROUND((H15*G15),2)</f>
      </c>
      <c r="O15">
        <f>rekapitulace!H8</f>
      </c>
      <c>
        <f>O15/100*I15</f>
      </c>
    </row>
    <row r="16" spans="5:5" ht="409.5">
      <c r="E16" s="15" t="s">
        <v>2144</v>
      </c>
    </row>
    <row r="17" spans="5:5" ht="178.5">
      <c r="E17" s="15" t="s">
        <v>1193</v>
      </c>
    </row>
    <row r="18" spans="1:16" ht="12.75">
      <c r="A18" s="7">
        <v>3</v>
      </c>
      <c s="7" t="s">
        <v>46</v>
      </c>
      <c s="7" t="s">
        <v>1999</v>
      </c>
      <c s="7" t="s">
        <v>86</v>
      </c>
      <c s="7" t="s">
        <v>2070</v>
      </c>
      <c s="7" t="s">
        <v>49</v>
      </c>
      <c s="10">
        <v>1</v>
      </c>
      <c s="14"/>
      <c s="13">
        <f>ROUND((H18*G18),2)</f>
      </c>
      <c r="O18">
        <f>rekapitulace!H8</f>
      </c>
      <c>
        <f>O18/100*I18</f>
      </c>
    </row>
    <row r="19" spans="5:5" ht="25.5">
      <c r="E19" s="15" t="s">
        <v>50</v>
      </c>
    </row>
    <row r="20" spans="5:5" ht="216.75">
      <c r="E20" s="15" t="s">
        <v>2001</v>
      </c>
    </row>
    <row r="21" spans="1:16" ht="12.75">
      <c r="A21" s="7">
        <v>4</v>
      </c>
      <c s="7" t="s">
        <v>46</v>
      </c>
      <c s="7" t="s">
        <v>2026</v>
      </c>
      <c s="7" t="s">
        <v>58</v>
      </c>
      <c s="7" t="s">
        <v>2071</v>
      </c>
      <c s="7" t="s">
        <v>73</v>
      </c>
      <c s="10">
        <v>4</v>
      </c>
      <c s="14"/>
      <c s="13">
        <f>ROUND((H21*G21),2)</f>
      </c>
      <c r="O21">
        <f>rekapitulace!H8</f>
      </c>
      <c>
        <f>O21/100*I21</f>
      </c>
    </row>
    <row r="22" spans="5:5" ht="114.75">
      <c r="E22" s="15" t="s">
        <v>2145</v>
      </c>
    </row>
    <row r="23" spans="5:5" ht="280.5">
      <c r="E23" s="15" t="s">
        <v>1377</v>
      </c>
    </row>
    <row r="24" spans="1:16" ht="12.75">
      <c r="A24" s="7">
        <v>5</v>
      </c>
      <c s="7" t="s">
        <v>46</v>
      </c>
      <c s="7" t="s">
        <v>1384</v>
      </c>
      <c s="7" t="s">
        <v>58</v>
      </c>
      <c s="7" t="s">
        <v>2029</v>
      </c>
      <c s="7" t="s">
        <v>73</v>
      </c>
      <c s="10">
        <v>4</v>
      </c>
      <c s="14"/>
      <c s="13">
        <f>ROUND((H24*G24),2)</f>
      </c>
      <c r="O24">
        <f>rekapitulace!H8</f>
      </c>
      <c>
        <f>O24/100*I24</f>
      </c>
    </row>
    <row r="25" spans="5:5" ht="114.75">
      <c r="E25" s="15" t="s">
        <v>2145</v>
      </c>
    </row>
    <row r="26" spans="5:5" ht="178.5">
      <c r="E26" s="15" t="s">
        <v>1193</v>
      </c>
    </row>
    <row r="27" spans="1:16" ht="12.75">
      <c r="A27" s="7">
        <v>6</v>
      </c>
      <c s="7" t="s">
        <v>46</v>
      </c>
      <c s="7" t="s">
        <v>2030</v>
      </c>
      <c s="7" t="s">
        <v>86</v>
      </c>
      <c s="7" t="s">
        <v>2073</v>
      </c>
      <c s="7" t="s">
        <v>49</v>
      </c>
      <c s="10">
        <v>1</v>
      </c>
      <c s="14"/>
      <c s="13">
        <f>ROUND((H27*G27),2)</f>
      </c>
      <c r="O27">
        <f>rekapitulace!H8</f>
      </c>
      <c>
        <f>O27/100*I27</f>
      </c>
    </row>
    <row r="28" spans="5:5" ht="25.5">
      <c r="E28" s="15" t="s">
        <v>50</v>
      </c>
    </row>
    <row r="29" spans="5:5" ht="216.75">
      <c r="E29" s="15" t="s">
        <v>2001</v>
      </c>
    </row>
    <row r="30" spans="1:16" ht="12.75">
      <c r="A30" s="7">
        <v>7</v>
      </c>
      <c s="7" t="s">
        <v>46</v>
      </c>
      <c s="7" t="s">
        <v>2032</v>
      </c>
      <c s="7" t="s">
        <v>58</v>
      </c>
      <c s="7" t="s">
        <v>2033</v>
      </c>
      <c s="7" t="s">
        <v>117</v>
      </c>
      <c s="10">
        <v>75</v>
      </c>
      <c s="14"/>
      <c s="13">
        <f>ROUND((H30*G30),2)</f>
      </c>
      <c r="O30">
        <f>rekapitulace!H8</f>
      </c>
      <c>
        <f>O30/100*I30</f>
      </c>
    </row>
    <row r="31" spans="5:5" ht="38.25">
      <c r="E31" s="15" t="s">
        <v>2146</v>
      </c>
    </row>
    <row r="32" spans="5:5" ht="114.75">
      <c r="E32" s="15" t="s">
        <v>2035</v>
      </c>
    </row>
    <row r="33" spans="1:16" ht="12.75">
      <c r="A33" s="7">
        <v>8</v>
      </c>
      <c s="7" t="s">
        <v>46</v>
      </c>
      <c s="7" t="s">
        <v>2036</v>
      </c>
      <c s="7" t="s">
        <v>58</v>
      </c>
      <c s="7" t="s">
        <v>2037</v>
      </c>
      <c s="7" t="s">
        <v>117</v>
      </c>
      <c s="10">
        <v>75</v>
      </c>
      <c s="14"/>
      <c s="13">
        <f>ROUND((H33*G33),2)</f>
      </c>
      <c r="O33">
        <f>rekapitulace!H8</f>
      </c>
      <c>
        <f>O33/100*I33</f>
      </c>
    </row>
    <row r="34" spans="5:5" ht="38.25">
      <c r="E34" s="15" t="s">
        <v>2146</v>
      </c>
    </row>
    <row r="35" spans="5:5" ht="165.75">
      <c r="E35" s="15" t="s">
        <v>2038</v>
      </c>
    </row>
    <row r="36" spans="1:16" ht="12.75">
      <c r="A36" s="7">
        <v>9</v>
      </c>
      <c s="7" t="s">
        <v>46</v>
      </c>
      <c s="7" t="s">
        <v>2039</v>
      </c>
      <c s="7" t="s">
        <v>58</v>
      </c>
      <c s="7" t="s">
        <v>2109</v>
      </c>
      <c s="7" t="s">
        <v>73</v>
      </c>
      <c s="10">
        <v>2</v>
      </c>
      <c s="14"/>
      <c s="13">
        <f>ROUND((H36*G36),2)</f>
      </c>
      <c r="O36">
        <f>rekapitulace!H8</f>
      </c>
      <c>
        <f>O36/100*I36</f>
      </c>
    </row>
    <row r="37" spans="5:5" ht="25.5">
      <c r="E37" s="15" t="s">
        <v>76</v>
      </c>
    </row>
    <row r="38" spans="5:5" ht="409.5">
      <c r="E38" s="15" t="s">
        <v>2004</v>
      </c>
    </row>
    <row r="39" spans="1:16" ht="12.75">
      <c r="A39" s="7">
        <v>10</v>
      </c>
      <c s="7" t="s">
        <v>46</v>
      </c>
      <c s="7" t="s">
        <v>2041</v>
      </c>
      <c s="7" t="s">
        <v>58</v>
      </c>
      <c s="7" t="s">
        <v>2110</v>
      </c>
      <c s="7" t="s">
        <v>73</v>
      </c>
      <c s="10">
        <v>2</v>
      </c>
      <c s="14"/>
      <c s="13">
        <f>ROUND((H39*G39),2)</f>
      </c>
      <c r="O39">
        <f>rekapitulace!H8</f>
      </c>
      <c>
        <f>O39/100*I39</f>
      </c>
    </row>
    <row r="40" spans="5:5" ht="25.5">
      <c r="E40" s="15" t="s">
        <v>76</v>
      </c>
    </row>
    <row r="41" spans="5:5" ht="153">
      <c r="E41" s="15" t="s">
        <v>2007</v>
      </c>
    </row>
    <row r="42" spans="1:16" ht="12.75">
      <c r="A42" s="7">
        <v>11</v>
      </c>
      <c s="7" t="s">
        <v>46</v>
      </c>
      <c s="7" t="s">
        <v>2043</v>
      </c>
      <c s="7" t="s">
        <v>86</v>
      </c>
      <c s="7" t="s">
        <v>2137</v>
      </c>
      <c s="7" t="s">
        <v>49</v>
      </c>
      <c s="10">
        <v>1</v>
      </c>
      <c s="14"/>
      <c s="13">
        <f>ROUND((H42*G42),2)</f>
      </c>
      <c r="O42">
        <f>rekapitulace!H8</f>
      </c>
      <c>
        <f>O42/100*I42</f>
      </c>
    </row>
    <row r="43" spans="5:5" ht="25.5">
      <c r="E43" s="15" t="s">
        <v>50</v>
      </c>
    </row>
    <row r="44" spans="5:5" ht="191.25">
      <c r="E44" s="15" t="s">
        <v>2010</v>
      </c>
    </row>
    <row r="45" spans="1:16" ht="12.75">
      <c r="A45" s="7">
        <v>12</v>
      </c>
      <c s="7" t="s">
        <v>46</v>
      </c>
      <c s="7" t="s">
        <v>2002</v>
      </c>
      <c s="7" t="s">
        <v>58</v>
      </c>
      <c s="7" t="s">
        <v>2147</v>
      </c>
      <c s="7" t="s">
        <v>73</v>
      </c>
      <c s="10">
        <v>7</v>
      </c>
      <c s="14"/>
      <c s="13">
        <f>ROUND((H45*G45),2)</f>
      </c>
      <c r="O45">
        <f>rekapitulace!H8</f>
      </c>
      <c>
        <f>O45/100*I45</f>
      </c>
    </row>
    <row r="46" spans="5:5" ht="25.5">
      <c r="E46" s="15" t="s">
        <v>574</v>
      </c>
    </row>
    <row r="47" spans="5:5" ht="409.5">
      <c r="E47" s="15" t="s">
        <v>2004</v>
      </c>
    </row>
    <row r="48" spans="1:16" ht="12.75">
      <c r="A48" s="7">
        <v>13</v>
      </c>
      <c s="7" t="s">
        <v>46</v>
      </c>
      <c s="7" t="s">
        <v>2005</v>
      </c>
      <c s="7" t="s">
        <v>58</v>
      </c>
      <c s="7" t="s">
        <v>2148</v>
      </c>
      <c s="7" t="s">
        <v>73</v>
      </c>
      <c s="10">
        <v>7</v>
      </c>
      <c s="14"/>
      <c s="13">
        <f>ROUND((H48*G48),2)</f>
      </c>
      <c r="O48">
        <f>rekapitulace!H8</f>
      </c>
      <c>
        <f>O48/100*I48</f>
      </c>
    </row>
    <row r="49" spans="5:5" ht="25.5">
      <c r="E49" s="15" t="s">
        <v>574</v>
      </c>
    </row>
    <row r="50" spans="5:5" ht="153">
      <c r="E50" s="15" t="s">
        <v>2007</v>
      </c>
    </row>
    <row r="51" spans="1:16" ht="12.75">
      <c r="A51" s="7">
        <v>14</v>
      </c>
      <c s="7" t="s">
        <v>46</v>
      </c>
      <c s="7" t="s">
        <v>2008</v>
      </c>
      <c s="7" t="s">
        <v>86</v>
      </c>
      <c s="7" t="s">
        <v>2149</v>
      </c>
      <c s="7" t="s">
        <v>49</v>
      </c>
      <c s="10">
        <v>1</v>
      </c>
      <c s="14"/>
      <c s="13">
        <f>ROUND((H51*G51),2)</f>
      </c>
      <c r="O51">
        <f>rekapitulace!H8</f>
      </c>
      <c>
        <f>O51/100*I51</f>
      </c>
    </row>
    <row r="52" spans="5:5" ht="25.5">
      <c r="E52" s="15" t="s">
        <v>50</v>
      </c>
    </row>
    <row r="53" spans="5:5" ht="191.25">
      <c r="E53" s="15" t="s">
        <v>2010</v>
      </c>
    </row>
    <row r="54" spans="1:16" ht="12.75">
      <c r="A54" s="7">
        <v>15</v>
      </c>
      <c s="7" t="s">
        <v>46</v>
      </c>
      <c s="7" t="s">
        <v>2045</v>
      </c>
      <c s="7" t="s">
        <v>58</v>
      </c>
      <c s="7" t="s">
        <v>2150</v>
      </c>
      <c s="7" t="s">
        <v>73</v>
      </c>
      <c s="10">
        <v>3</v>
      </c>
      <c s="14"/>
      <c s="13">
        <f>ROUND((H54*G54),2)</f>
      </c>
      <c r="O54">
        <f>rekapitulace!H8</f>
      </c>
      <c>
        <f>O54/100*I54</f>
      </c>
    </row>
    <row r="55" spans="5:5" ht="25.5">
      <c r="E55" s="15" t="s">
        <v>600</v>
      </c>
    </row>
    <row r="56" spans="5:5" ht="409.5">
      <c r="E56" s="15" t="s">
        <v>2004</v>
      </c>
    </row>
    <row r="57" spans="1:16" ht="12.75">
      <c r="A57" s="7">
        <v>16</v>
      </c>
      <c s="7" t="s">
        <v>46</v>
      </c>
      <c s="7" t="s">
        <v>2047</v>
      </c>
      <c s="7" t="s">
        <v>58</v>
      </c>
      <c s="7" t="s">
        <v>2048</v>
      </c>
      <c s="7" t="s">
        <v>73</v>
      </c>
      <c s="10">
        <v>3</v>
      </c>
      <c s="14"/>
      <c s="13">
        <f>ROUND((H57*G57),2)</f>
      </c>
      <c r="O57">
        <f>rekapitulace!H8</f>
      </c>
      <c>
        <f>O57/100*I57</f>
      </c>
    </row>
    <row r="58" spans="5:5" ht="25.5">
      <c r="E58" s="15" t="s">
        <v>600</v>
      </c>
    </row>
    <row r="59" spans="5:5" ht="153">
      <c r="E59" s="15" t="s">
        <v>2007</v>
      </c>
    </row>
    <row r="60" spans="1:16" ht="12.75">
      <c r="A60" s="7">
        <v>17</v>
      </c>
      <c s="7" t="s">
        <v>46</v>
      </c>
      <c s="7" t="s">
        <v>2049</v>
      </c>
      <c s="7" t="s">
        <v>86</v>
      </c>
      <c s="7" t="s">
        <v>2151</v>
      </c>
      <c s="7" t="s">
        <v>49</v>
      </c>
      <c s="10">
        <v>1</v>
      </c>
      <c s="14"/>
      <c s="13">
        <f>ROUND((H60*G60),2)</f>
      </c>
      <c r="O60">
        <f>rekapitulace!H8</f>
      </c>
      <c>
        <f>O60/100*I60</f>
      </c>
    </row>
    <row r="61" spans="5:5" ht="25.5">
      <c r="E61" s="15" t="s">
        <v>50</v>
      </c>
    </row>
    <row r="62" spans="5:5" ht="191.25">
      <c r="E62" s="15" t="s">
        <v>2010</v>
      </c>
    </row>
    <row r="63" spans="1:16" ht="12.75">
      <c r="A63" s="7">
        <v>18</v>
      </c>
      <c s="7" t="s">
        <v>46</v>
      </c>
      <c s="7" t="s">
        <v>2011</v>
      </c>
      <c s="7" t="s">
        <v>58</v>
      </c>
      <c s="7" t="s">
        <v>2115</v>
      </c>
      <c s="7" t="s">
        <v>73</v>
      </c>
      <c s="10">
        <v>7</v>
      </c>
      <c s="14"/>
      <c s="13">
        <f>ROUND((H63*G63),2)</f>
      </c>
      <c r="O63">
        <f>rekapitulace!H8</f>
      </c>
      <c>
        <f>O63/100*I63</f>
      </c>
    </row>
    <row r="64" spans="5:5" ht="25.5">
      <c r="E64" s="15" t="s">
        <v>574</v>
      </c>
    </row>
    <row r="65" spans="5:5" ht="369.75">
      <c r="E65" s="15" t="s">
        <v>2013</v>
      </c>
    </row>
    <row r="66" spans="1:16" ht="12.75">
      <c r="A66" s="7">
        <v>19</v>
      </c>
      <c s="7" t="s">
        <v>46</v>
      </c>
      <c s="7" t="s">
        <v>2014</v>
      </c>
      <c s="7" t="s">
        <v>58</v>
      </c>
      <c s="7" t="s">
        <v>2116</v>
      </c>
      <c s="7" t="s">
        <v>73</v>
      </c>
      <c s="10">
        <v>7</v>
      </c>
      <c s="14"/>
      <c s="13">
        <f>ROUND((H66*G66),2)</f>
      </c>
      <c r="O66">
        <f>rekapitulace!H8</f>
      </c>
      <c>
        <f>O66/100*I66</f>
      </c>
    </row>
    <row r="67" spans="5:5" ht="25.5">
      <c r="E67" s="15" t="s">
        <v>574</v>
      </c>
    </row>
    <row r="68" spans="5:5" ht="153">
      <c r="E68" s="15" t="s">
        <v>2007</v>
      </c>
    </row>
    <row r="69" spans="1:16" ht="12.75">
      <c r="A69" s="7">
        <v>20</v>
      </c>
      <c s="7" t="s">
        <v>46</v>
      </c>
      <c s="7" t="s">
        <v>2016</v>
      </c>
      <c s="7" t="s">
        <v>86</v>
      </c>
      <c s="7" t="s">
        <v>2130</v>
      </c>
      <c s="7" t="s">
        <v>49</v>
      </c>
      <c s="10">
        <v>1</v>
      </c>
      <c s="14"/>
      <c s="13">
        <f>ROUND((H69*G69),2)</f>
      </c>
      <c r="O69">
        <f>rekapitulace!H8</f>
      </c>
      <c>
        <f>O69/100*I69</f>
      </c>
    </row>
    <row r="70" spans="5:5" ht="25.5">
      <c r="E70" s="15" t="s">
        <v>50</v>
      </c>
    </row>
    <row r="71" spans="5:5" ht="191.25">
      <c r="E71" s="15" t="s">
        <v>2010</v>
      </c>
    </row>
    <row r="72" spans="1:16" ht="12.75">
      <c r="A72" s="7">
        <v>21</v>
      </c>
      <c s="7" t="s">
        <v>46</v>
      </c>
      <c s="7" t="s">
        <v>2051</v>
      </c>
      <c s="7" t="s">
        <v>58</v>
      </c>
      <c s="7" t="s">
        <v>2078</v>
      </c>
      <c s="7" t="s">
        <v>73</v>
      </c>
      <c s="10">
        <v>74</v>
      </c>
      <c s="14"/>
      <c s="13">
        <f>ROUND((H72*G72),2)</f>
      </c>
      <c r="O72">
        <f>rekapitulace!H8</f>
      </c>
      <c>
        <f>O72/100*I72</f>
      </c>
    </row>
    <row r="73" spans="5:5" ht="25.5">
      <c r="E73" s="15" t="s">
        <v>2152</v>
      </c>
    </row>
    <row r="74" spans="5:5" ht="369.75">
      <c r="E74" s="15" t="s">
        <v>2013</v>
      </c>
    </row>
    <row r="75" spans="1:16" ht="12.75">
      <c r="A75" s="7">
        <v>22</v>
      </c>
      <c s="7" t="s">
        <v>46</v>
      </c>
      <c s="7" t="s">
        <v>2054</v>
      </c>
      <c s="7" t="s">
        <v>58</v>
      </c>
      <c s="7" t="s">
        <v>2055</v>
      </c>
      <c s="7" t="s">
        <v>73</v>
      </c>
      <c s="10">
        <v>74</v>
      </c>
      <c s="14"/>
      <c s="13">
        <f>ROUND((H75*G75),2)</f>
      </c>
      <c r="O75">
        <f>rekapitulace!H8</f>
      </c>
      <c>
        <f>O75/100*I75</f>
      </c>
    </row>
    <row r="76" spans="5:5" ht="25.5">
      <c r="E76" s="15" t="s">
        <v>2152</v>
      </c>
    </row>
    <row r="77" spans="5:5" ht="153">
      <c r="E77" s="15" t="s">
        <v>2007</v>
      </c>
    </row>
    <row r="78" spans="1:16" ht="12.75">
      <c r="A78" s="7">
        <v>23</v>
      </c>
      <c s="7" t="s">
        <v>46</v>
      </c>
      <c s="7" t="s">
        <v>2056</v>
      </c>
      <c s="7" t="s">
        <v>86</v>
      </c>
      <c s="7" t="s">
        <v>2079</v>
      </c>
      <c s="7" t="s">
        <v>49</v>
      </c>
      <c s="10">
        <v>1</v>
      </c>
      <c s="14"/>
      <c s="13">
        <f>ROUND((H78*G78),2)</f>
      </c>
      <c r="O78">
        <f>rekapitulace!H8</f>
      </c>
      <c>
        <f>O78/100*I78</f>
      </c>
    </row>
    <row r="79" spans="5:5" ht="25.5">
      <c r="E79" s="15" t="s">
        <v>50</v>
      </c>
    </row>
    <row r="80" spans="5:5" ht="191.25">
      <c r="E80" s="15" t="s">
        <v>2010</v>
      </c>
    </row>
    <row r="81" spans="1:16" ht="12.75" customHeight="1">
      <c r="A81" s="16"/>
      <c s="16"/>
      <c s="16" t="s">
        <v>43</v>
      </c>
      <c s="16"/>
      <c s="16" t="s">
        <v>204</v>
      </c>
      <c s="16"/>
      <c s="16"/>
      <c s="16"/>
      <c s="16">
        <f>SUM(I12:I80)</f>
      </c>
      <c r="P81">
        <f>ROUND(SUM(P12:P80),2)</f>
      </c>
    </row>
    <row r="83" spans="1:16" ht="12.75" customHeight="1">
      <c r="A83" s="16"/>
      <c s="16"/>
      <c s="16"/>
      <c s="16"/>
      <c s="16" t="s">
        <v>105</v>
      </c>
      <c s="16"/>
      <c s="16"/>
      <c s="16"/>
      <c s="16">
        <f>+I81</f>
      </c>
      <c r="P83">
        <f>+P81</f>
      </c>
    </row>
    <row r="85" spans="1:9" ht="12.75" customHeight="1">
      <c r="A85" s="9" t="s">
        <v>106</v>
      </c>
      <c s="9"/>
      <c s="9"/>
      <c s="9"/>
      <c s="9"/>
      <c s="9"/>
      <c s="9"/>
      <c s="9"/>
      <c s="9"/>
    </row>
    <row r="86" spans="1:9" ht="12.75" customHeight="1">
      <c r="A86" s="9"/>
      <c s="9"/>
      <c s="9"/>
      <c s="9"/>
      <c s="9" t="s">
        <v>107</v>
      </c>
      <c s="9"/>
      <c s="9"/>
      <c s="9"/>
      <c s="9"/>
    </row>
    <row r="87" spans="1:16" ht="12.75" customHeight="1">
      <c r="A87" s="16"/>
      <c s="16"/>
      <c s="16"/>
      <c s="16"/>
      <c s="16" t="s">
        <v>108</v>
      </c>
      <c s="16"/>
      <c s="16"/>
      <c s="16"/>
      <c s="16">
        <v>0</v>
      </c>
      <c r="P87">
        <v>0</v>
      </c>
    </row>
    <row r="88" spans="1:9" ht="12.75" customHeight="1">
      <c r="A88" s="16"/>
      <c s="16"/>
      <c s="16"/>
      <c s="16"/>
      <c s="16" t="s">
        <v>109</v>
      </c>
      <c s="16"/>
      <c s="16"/>
      <c s="16"/>
      <c s="16"/>
    </row>
    <row r="89" spans="1:16" ht="12.75" customHeight="1">
      <c r="A89" s="16"/>
      <c s="16"/>
      <c s="16"/>
      <c s="16"/>
      <c s="16" t="s">
        <v>110</v>
      </c>
      <c s="16"/>
      <c s="16"/>
      <c s="16"/>
      <c s="16">
        <v>0</v>
      </c>
      <c r="P89">
        <v>0</v>
      </c>
    </row>
    <row r="90" spans="1:16" ht="12.75" customHeight="1">
      <c r="A90" s="16"/>
      <c s="16"/>
      <c s="16"/>
      <c s="16"/>
      <c s="16" t="s">
        <v>111</v>
      </c>
      <c s="16"/>
      <c s="16"/>
      <c s="16"/>
      <c s="16">
        <f>I87+I89</f>
      </c>
      <c r="P90">
        <f>P87+P89</f>
      </c>
    </row>
    <row r="92" spans="1:16" ht="12.75" customHeight="1">
      <c r="A92" s="16"/>
      <c s="16"/>
      <c s="16"/>
      <c s="16"/>
      <c s="16" t="s">
        <v>111</v>
      </c>
      <c s="16"/>
      <c s="16"/>
      <c s="16"/>
      <c s="16">
        <f>I83+I90</f>
      </c>
      <c r="P92">
        <f>P83+P90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6.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2155</v>
      </c>
      <c s="5"/>
      <c s="5" t="s">
        <v>2156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1302</v>
      </c>
      <c s="7" t="s">
        <v>130</v>
      </c>
      <c s="10">
        <v>9.472</v>
      </c>
      <c s="14"/>
      <c s="13">
        <f>ROUND((H12*G12),2)</f>
      </c>
      <c r="O12">
        <f>rekapitulace!H8</f>
      </c>
      <c>
        <f>O12/100*I12</f>
      </c>
    </row>
    <row r="13" spans="5:5" ht="409.5">
      <c r="E13" s="15" t="s">
        <v>2157</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2158</v>
      </c>
      <c s="7" t="s">
        <v>58</v>
      </c>
      <c s="7" t="s">
        <v>2159</v>
      </c>
      <c s="7" t="s">
        <v>73</v>
      </c>
      <c s="10">
        <v>32</v>
      </c>
      <c s="14"/>
      <c s="13">
        <f>ROUND((H18*G18),2)</f>
      </c>
      <c r="O18">
        <f>rekapitulace!H8</f>
      </c>
      <c>
        <f>O18/100*I18</f>
      </c>
    </row>
    <row r="19" spans="5:5" ht="409.5">
      <c r="E19" s="15" t="s">
        <v>2160</v>
      </c>
    </row>
    <row r="20" spans="5:5" ht="102">
      <c r="E20" s="15" t="s">
        <v>2161</v>
      </c>
    </row>
    <row r="21" spans="1:16" ht="12.75">
      <c r="A21" s="7">
        <v>3</v>
      </c>
      <c s="7" t="s">
        <v>46</v>
      </c>
      <c s="7" t="s">
        <v>2162</v>
      </c>
      <c s="7" t="s">
        <v>58</v>
      </c>
      <c s="7" t="s">
        <v>2163</v>
      </c>
      <c s="7" t="s">
        <v>73</v>
      </c>
      <c s="10">
        <v>4</v>
      </c>
      <c s="14"/>
      <c s="13">
        <f>ROUND((H21*G21),2)</f>
      </c>
      <c r="O21">
        <f>rekapitulace!H8</f>
      </c>
      <c>
        <f>O21/100*I21</f>
      </c>
    </row>
    <row r="22" spans="5:5" ht="25.5">
      <c r="E22" s="15" t="s">
        <v>212</v>
      </c>
    </row>
    <row r="23" spans="5:5" ht="102">
      <c r="E23" s="15" t="s">
        <v>2161</v>
      </c>
    </row>
    <row r="24" spans="1:16" ht="12.75">
      <c r="A24" s="7">
        <v>4</v>
      </c>
      <c s="7" t="s">
        <v>46</v>
      </c>
      <c s="7" t="s">
        <v>2164</v>
      </c>
      <c s="7" t="s">
        <v>58</v>
      </c>
      <c s="7" t="s">
        <v>2165</v>
      </c>
      <c s="7" t="s">
        <v>117</v>
      </c>
      <c s="10">
        <v>54</v>
      </c>
      <c s="14"/>
      <c s="13">
        <f>ROUND((H24*G24),2)</f>
      </c>
      <c r="O24">
        <f>rekapitulace!H8</f>
      </c>
      <c>
        <f>O24/100*I24</f>
      </c>
    </row>
    <row r="25" spans="5:5" ht="114.75">
      <c r="E25" s="15" t="s">
        <v>2166</v>
      </c>
    </row>
    <row r="26" spans="5:5" ht="102">
      <c r="E26" s="15" t="s">
        <v>2161</v>
      </c>
    </row>
    <row r="27" spans="1:16" ht="12.75">
      <c r="A27" s="7">
        <v>5</v>
      </c>
      <c s="7" t="s">
        <v>46</v>
      </c>
      <c s="7" t="s">
        <v>2167</v>
      </c>
      <c s="7" t="s">
        <v>58</v>
      </c>
      <c s="7" t="s">
        <v>2168</v>
      </c>
      <c s="7" t="s">
        <v>73</v>
      </c>
      <c s="10">
        <v>4</v>
      </c>
      <c s="14"/>
      <c s="13">
        <f>ROUND((H27*G27),2)</f>
      </c>
      <c r="O27">
        <f>rekapitulace!H8</f>
      </c>
      <c>
        <f>O27/100*I27</f>
      </c>
    </row>
    <row r="28" spans="5:5" ht="25.5">
      <c r="E28" s="15" t="s">
        <v>212</v>
      </c>
    </row>
    <row r="29" spans="5:5" ht="102">
      <c r="E29" s="15" t="s">
        <v>2161</v>
      </c>
    </row>
    <row r="30" spans="1:16" ht="12.75">
      <c r="A30" s="7">
        <v>6</v>
      </c>
      <c s="7" t="s">
        <v>46</v>
      </c>
      <c s="7" t="s">
        <v>2169</v>
      </c>
      <c s="7" t="s">
        <v>58</v>
      </c>
      <c s="7" t="s">
        <v>2170</v>
      </c>
      <c s="7" t="s">
        <v>73</v>
      </c>
      <c s="10">
        <v>4</v>
      </c>
      <c s="14"/>
      <c s="13">
        <f>ROUND((H30*G30),2)</f>
      </c>
      <c r="O30">
        <f>rekapitulace!H8</f>
      </c>
      <c>
        <f>O30/100*I30</f>
      </c>
    </row>
    <row r="31" spans="5:5" ht="25.5">
      <c r="E31" s="15" t="s">
        <v>212</v>
      </c>
    </row>
    <row r="32" spans="5:5" ht="102">
      <c r="E32" s="15" t="s">
        <v>2161</v>
      </c>
    </row>
    <row r="33" spans="1:16" ht="12.75">
      <c r="A33" s="7">
        <v>7</v>
      </c>
      <c s="7" t="s">
        <v>46</v>
      </c>
      <c s="7" t="s">
        <v>2171</v>
      </c>
      <c s="7" t="s">
        <v>58</v>
      </c>
      <c s="7" t="s">
        <v>2172</v>
      </c>
      <c s="7" t="s">
        <v>73</v>
      </c>
      <c s="10">
        <v>32</v>
      </c>
      <c s="14"/>
      <c s="13">
        <f>ROUND((H33*G33),2)</f>
      </c>
      <c r="O33">
        <f>rekapitulace!H8</f>
      </c>
      <c>
        <f>O33/100*I33</f>
      </c>
    </row>
    <row r="34" spans="5:5" ht="409.5">
      <c r="E34" s="15" t="s">
        <v>2173</v>
      </c>
    </row>
    <row r="35" spans="5:5" ht="165.75">
      <c r="E35" s="15" t="s">
        <v>2174</v>
      </c>
    </row>
    <row r="36" spans="1:16" ht="12.75">
      <c r="A36" s="7">
        <v>8</v>
      </c>
      <c s="7" t="s">
        <v>46</v>
      </c>
      <c s="7" t="s">
        <v>2175</v>
      </c>
      <c s="7" t="s">
        <v>58</v>
      </c>
      <c s="7" t="s">
        <v>2176</v>
      </c>
      <c s="7" t="s">
        <v>73</v>
      </c>
      <c s="10">
        <v>6</v>
      </c>
      <c s="14"/>
      <c s="13">
        <f>ROUND((H36*G36),2)</f>
      </c>
      <c r="O36">
        <f>rekapitulace!H8</f>
      </c>
      <c>
        <f>O36/100*I36</f>
      </c>
    </row>
    <row r="37" spans="5:5" ht="114.75">
      <c r="E37" s="15" t="s">
        <v>2177</v>
      </c>
    </row>
    <row r="38" spans="5:5" ht="165.75">
      <c r="E38" s="15" t="s">
        <v>2174</v>
      </c>
    </row>
    <row r="39" spans="1:16" ht="12.75">
      <c r="A39" s="7">
        <v>9</v>
      </c>
      <c s="7" t="s">
        <v>46</v>
      </c>
      <c s="7" t="s">
        <v>2178</v>
      </c>
      <c s="7" t="s">
        <v>58</v>
      </c>
      <c s="7" t="s">
        <v>2179</v>
      </c>
      <c s="7" t="s">
        <v>117</v>
      </c>
      <c s="10">
        <v>907.177</v>
      </c>
      <c s="14"/>
      <c s="13">
        <f>ROUND((H39*G39),2)</f>
      </c>
      <c r="O39">
        <f>rekapitulace!H8</f>
      </c>
      <c>
        <f>O39/100*I39</f>
      </c>
    </row>
    <row r="40" spans="5:5" ht="395.25">
      <c r="E40" s="15" t="s">
        <v>2180</v>
      </c>
    </row>
    <row r="41" spans="5:5" ht="204">
      <c r="E41" s="15" t="s">
        <v>2181</v>
      </c>
    </row>
    <row r="42" spans="1:16" ht="12.75">
      <c r="A42" s="7">
        <v>10</v>
      </c>
      <c s="7" t="s">
        <v>46</v>
      </c>
      <c s="7" t="s">
        <v>2182</v>
      </c>
      <c s="7" t="s">
        <v>58</v>
      </c>
      <c s="7" t="s">
        <v>2183</v>
      </c>
      <c s="7" t="s">
        <v>117</v>
      </c>
      <c s="10">
        <v>68</v>
      </c>
      <c s="14"/>
      <c s="13">
        <f>ROUND((H42*G42),2)</f>
      </c>
      <c r="O42">
        <f>rekapitulace!H8</f>
      </c>
      <c>
        <f>O42/100*I42</f>
      </c>
    </row>
    <row r="43" spans="5:5" ht="127.5">
      <c r="E43" s="15" t="s">
        <v>2184</v>
      </c>
    </row>
    <row r="44" spans="5:5" ht="204">
      <c r="E44" s="15" t="s">
        <v>2181</v>
      </c>
    </row>
    <row r="45" spans="1:16" ht="12.75">
      <c r="A45" s="7">
        <v>11</v>
      </c>
      <c s="7" t="s">
        <v>46</v>
      </c>
      <c s="7" t="s">
        <v>2185</v>
      </c>
      <c s="7" t="s">
        <v>58</v>
      </c>
      <c s="7" t="s">
        <v>2186</v>
      </c>
      <c s="7" t="s">
        <v>117</v>
      </c>
      <c s="10">
        <v>839.177</v>
      </c>
      <c s="14"/>
      <c s="13">
        <f>ROUND((H45*G45),2)</f>
      </c>
      <c r="O45">
        <f>rekapitulace!H8</f>
      </c>
      <c>
        <f>O45/100*I45</f>
      </c>
    </row>
    <row r="46" spans="5:5" ht="293.25">
      <c r="E46" s="15" t="s">
        <v>2187</v>
      </c>
    </row>
    <row r="47" spans="5:5" ht="204">
      <c r="E47" s="15" t="s">
        <v>2181</v>
      </c>
    </row>
    <row r="48" spans="1:16" ht="12.75" customHeight="1">
      <c r="A48" s="16"/>
      <c s="16"/>
      <c s="16" t="s">
        <v>43</v>
      </c>
      <c s="16"/>
      <c s="16" t="s">
        <v>204</v>
      </c>
      <c s="16"/>
      <c s="16"/>
      <c s="16"/>
      <c s="16">
        <f>SUM(I18:I47)</f>
      </c>
      <c r="P48">
        <f>ROUND(SUM(P18:P47),2)</f>
      </c>
    </row>
    <row r="50" spans="1:16" ht="12.75" customHeight="1">
      <c r="A50" s="16"/>
      <c s="16"/>
      <c s="16"/>
      <c s="16"/>
      <c s="16" t="s">
        <v>105</v>
      </c>
      <c s="16"/>
      <c s="16"/>
      <c s="16"/>
      <c s="16">
        <f>+I15+I48</f>
      </c>
      <c r="P50">
        <f>+P15+P48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7.xml><?xml version="1.0" encoding="utf-8"?>
<worksheet xmlns="http://schemas.openxmlformats.org/spreadsheetml/2006/main" xmlns:r="http://schemas.openxmlformats.org/officeDocument/2006/relationships">
  <sheetPr>
    <pageSetUpPr fitToPage="1"/>
  </sheetPr>
  <dimension ref="A1:P4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2188</v>
      </c>
      <c s="5"/>
      <c s="5" t="s">
        <v>2189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1302</v>
      </c>
      <c s="7" t="s">
        <v>130</v>
      </c>
      <c s="10">
        <v>4.6</v>
      </c>
      <c s="14"/>
      <c s="13">
        <f>ROUND((H12*G12),2)</f>
      </c>
      <c r="O12">
        <f>rekapitulace!H8</f>
      </c>
      <c>
        <f>O12/100*I12</f>
      </c>
    </row>
    <row r="13" spans="5:5" ht="409.5">
      <c r="E13" s="15" t="s">
        <v>2190</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2158</v>
      </c>
      <c s="7" t="s">
        <v>58</v>
      </c>
      <c s="7" t="s">
        <v>2159</v>
      </c>
      <c s="7" t="s">
        <v>73</v>
      </c>
      <c s="10">
        <v>37</v>
      </c>
      <c s="14"/>
      <c s="13">
        <f>ROUND((H18*G18),2)</f>
      </c>
      <c r="O18">
        <f>rekapitulace!H8</f>
      </c>
      <c>
        <f>O18/100*I18</f>
      </c>
    </row>
    <row r="19" spans="5:5" ht="409.5">
      <c r="E19" s="15" t="s">
        <v>2191</v>
      </c>
    </row>
    <row r="20" spans="5:5" ht="102">
      <c r="E20" s="15" t="s">
        <v>2161</v>
      </c>
    </row>
    <row r="21" spans="1:16" ht="12.75">
      <c r="A21" s="7">
        <v>3</v>
      </c>
      <c s="7" t="s">
        <v>46</v>
      </c>
      <c s="7" t="s">
        <v>2162</v>
      </c>
      <c s="7" t="s">
        <v>58</v>
      </c>
      <c s="7" t="s">
        <v>2163</v>
      </c>
      <c s="7" t="s">
        <v>73</v>
      </c>
      <c s="10">
        <v>1</v>
      </c>
      <c s="14"/>
      <c s="13">
        <f>ROUND((H21*G21),2)</f>
      </c>
      <c r="O21">
        <f>rekapitulace!H8</f>
      </c>
      <c>
        <f>O21/100*I21</f>
      </c>
    </row>
    <row r="22" spans="5:5" ht="25.5">
      <c r="E22" s="15" t="s">
        <v>50</v>
      </c>
    </row>
    <row r="23" spans="5:5" ht="102">
      <c r="E23" s="15" t="s">
        <v>2161</v>
      </c>
    </row>
    <row r="24" spans="1:16" ht="12.75">
      <c r="A24" s="7">
        <v>4</v>
      </c>
      <c s="7" t="s">
        <v>46</v>
      </c>
      <c s="7" t="s">
        <v>2171</v>
      </c>
      <c s="7" t="s">
        <v>58</v>
      </c>
      <c s="7" t="s">
        <v>2192</v>
      </c>
      <c s="7" t="s">
        <v>73</v>
      </c>
      <c s="10">
        <v>23</v>
      </c>
      <c s="14"/>
      <c s="13">
        <f>ROUND((H24*G24),2)</f>
      </c>
      <c r="O24">
        <f>rekapitulace!H8</f>
      </c>
      <c>
        <f>O24/100*I24</f>
      </c>
    </row>
    <row r="25" spans="5:5" ht="409.5">
      <c r="E25" s="15" t="s">
        <v>2193</v>
      </c>
    </row>
    <row r="26" spans="5:5" ht="165.75">
      <c r="E26" s="15" t="s">
        <v>2174</v>
      </c>
    </row>
    <row r="27" spans="1:16" ht="12.75">
      <c r="A27" s="7">
        <v>5</v>
      </c>
      <c s="7" t="s">
        <v>46</v>
      </c>
      <c s="7" t="s">
        <v>2178</v>
      </c>
      <c s="7" t="s">
        <v>58</v>
      </c>
      <c s="7" t="s">
        <v>2179</v>
      </c>
      <c s="7" t="s">
        <v>117</v>
      </c>
      <c s="10">
        <v>598.227</v>
      </c>
      <c s="14"/>
      <c s="13">
        <f>ROUND((H27*G27),2)</f>
      </c>
      <c r="O27">
        <f>rekapitulace!H8</f>
      </c>
      <c>
        <f>O27/100*I27</f>
      </c>
    </row>
    <row r="28" spans="5:5" ht="409.5">
      <c r="E28" s="15" t="s">
        <v>2194</v>
      </c>
    </row>
    <row r="29" spans="5:5" ht="204">
      <c r="E29" s="15" t="s">
        <v>2181</v>
      </c>
    </row>
    <row r="30" spans="1:16" ht="12.75">
      <c r="A30" s="7">
        <v>6</v>
      </c>
      <c s="7" t="s">
        <v>46</v>
      </c>
      <c s="7" t="s">
        <v>2182</v>
      </c>
      <c s="7" t="s">
        <v>58</v>
      </c>
      <c s="7" t="s">
        <v>2183</v>
      </c>
      <c s="7" t="s">
        <v>117</v>
      </c>
      <c s="10">
        <v>34.55</v>
      </c>
      <c s="14"/>
      <c s="13">
        <f>ROUND((H30*G30),2)</f>
      </c>
      <c r="O30">
        <f>rekapitulace!H8</f>
      </c>
      <c>
        <f>O30/100*I30</f>
      </c>
    </row>
    <row r="31" spans="5:5" ht="229.5">
      <c r="E31" s="15" t="s">
        <v>2195</v>
      </c>
    </row>
    <row r="32" spans="5:5" ht="204">
      <c r="E32" s="15" t="s">
        <v>2181</v>
      </c>
    </row>
    <row r="33" spans="1:16" ht="12.75">
      <c r="A33" s="7">
        <v>7</v>
      </c>
      <c s="7" t="s">
        <v>46</v>
      </c>
      <c s="7" t="s">
        <v>2185</v>
      </c>
      <c s="7" t="s">
        <v>58</v>
      </c>
      <c s="7" t="s">
        <v>2186</v>
      </c>
      <c s="7" t="s">
        <v>117</v>
      </c>
      <c s="10">
        <v>563.677</v>
      </c>
      <c s="14"/>
      <c s="13">
        <f>ROUND((H33*G33),2)</f>
      </c>
      <c r="O33">
        <f>rekapitulace!H8</f>
      </c>
      <c>
        <f>O33/100*I33</f>
      </c>
    </row>
    <row r="34" spans="5:5" ht="357">
      <c r="E34" s="15" t="s">
        <v>2196</v>
      </c>
    </row>
    <row r="35" spans="5:5" ht="204">
      <c r="E35" s="15" t="s">
        <v>2181</v>
      </c>
    </row>
    <row r="36" spans="1:16" ht="12.75" customHeight="1">
      <c r="A36" s="16"/>
      <c s="16"/>
      <c s="16" t="s">
        <v>43</v>
      </c>
      <c s="16"/>
      <c s="16" t="s">
        <v>204</v>
      </c>
      <c s="16"/>
      <c s="16"/>
      <c s="16"/>
      <c s="16">
        <f>SUM(I18:I35)</f>
      </c>
      <c r="P36">
        <f>ROUND(SUM(P18:P35),2)</f>
      </c>
    </row>
    <row r="38" spans="1:16" ht="12.75" customHeight="1">
      <c r="A38" s="16"/>
      <c s="16"/>
      <c s="16"/>
      <c s="16"/>
      <c s="16" t="s">
        <v>105</v>
      </c>
      <c s="16"/>
      <c s="16"/>
      <c s="16"/>
      <c s="16">
        <f>+I15+I36</f>
      </c>
      <c r="P38">
        <f>+P15+P36</f>
      </c>
    </row>
    <row r="40" spans="1:9" ht="12.75" customHeight="1">
      <c r="A40" s="9" t="s">
        <v>106</v>
      </c>
      <c s="9"/>
      <c s="9"/>
      <c s="9"/>
      <c s="9"/>
      <c s="9"/>
      <c s="9"/>
      <c s="9"/>
      <c s="9"/>
    </row>
    <row r="41" spans="1:9" ht="12.75" customHeight="1">
      <c r="A41" s="9"/>
      <c s="9"/>
      <c s="9"/>
      <c s="9"/>
      <c s="9" t="s">
        <v>107</v>
      </c>
      <c s="9"/>
      <c s="9"/>
      <c s="9"/>
      <c s="9"/>
    </row>
    <row r="42" spans="1:16" ht="12.75" customHeight="1">
      <c r="A42" s="16"/>
      <c s="16"/>
      <c s="16"/>
      <c s="16"/>
      <c s="16" t="s">
        <v>108</v>
      </c>
      <c s="16"/>
      <c s="16"/>
      <c s="16"/>
      <c s="16">
        <v>0</v>
      </c>
      <c r="P42">
        <v>0</v>
      </c>
    </row>
    <row r="43" spans="1:9" ht="12.75" customHeight="1">
      <c r="A43" s="16"/>
      <c s="16"/>
      <c s="16"/>
      <c s="16"/>
      <c s="16" t="s">
        <v>109</v>
      </c>
      <c s="16"/>
      <c s="16"/>
      <c s="16"/>
      <c s="16"/>
    </row>
    <row r="44" spans="1:16" ht="12.75" customHeight="1">
      <c r="A44" s="16"/>
      <c s="16"/>
      <c s="16"/>
      <c s="16"/>
      <c s="16" t="s">
        <v>110</v>
      </c>
      <c s="16"/>
      <c s="16"/>
      <c s="16"/>
      <c s="16">
        <v>0</v>
      </c>
      <c r="P44">
        <v>0</v>
      </c>
    </row>
    <row r="45" spans="1:16" ht="12.75" customHeight="1">
      <c r="A45" s="16"/>
      <c s="16"/>
      <c s="16"/>
      <c s="16"/>
      <c s="16" t="s">
        <v>111</v>
      </c>
      <c s="16"/>
      <c s="16"/>
      <c s="16"/>
      <c s="16">
        <f>I42+I44</f>
      </c>
      <c r="P45">
        <f>P42+P44</f>
      </c>
    </row>
    <row r="47" spans="1:16" ht="12.75" customHeight="1">
      <c r="A47" s="16"/>
      <c s="16"/>
      <c s="16"/>
      <c s="16"/>
      <c s="16" t="s">
        <v>111</v>
      </c>
      <c s="16"/>
      <c s="16"/>
      <c s="16"/>
      <c s="16">
        <f>I38+I45</f>
      </c>
      <c r="P47">
        <f>P38+P45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8.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2197</v>
      </c>
      <c s="5"/>
      <c s="5" t="s">
        <v>2198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1302</v>
      </c>
      <c s="7" t="s">
        <v>130</v>
      </c>
      <c s="10">
        <v>1</v>
      </c>
      <c s="14"/>
      <c s="13">
        <f>ROUND((H12*G12),2)</f>
      </c>
      <c r="O12">
        <f>rekapitulace!H8</f>
      </c>
      <c>
        <f>O12/100*I12</f>
      </c>
    </row>
    <row r="13" spans="5:5" ht="153">
      <c r="E13" s="15" t="s">
        <v>2199</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2158</v>
      </c>
      <c s="7" t="s">
        <v>58</v>
      </c>
      <c s="7" t="s">
        <v>2159</v>
      </c>
      <c s="7" t="s">
        <v>73</v>
      </c>
      <c s="10">
        <v>2</v>
      </c>
      <c s="14"/>
      <c s="13">
        <f>ROUND((H18*G18),2)</f>
      </c>
      <c r="O18">
        <f>rekapitulace!H8</f>
      </c>
      <c>
        <f>O18/100*I18</f>
      </c>
    </row>
    <row r="19" spans="5:5" ht="38.25">
      <c r="E19" s="15" t="s">
        <v>2200</v>
      </c>
    </row>
    <row r="20" spans="5:5" ht="102">
      <c r="E20" s="15" t="s">
        <v>2161</v>
      </c>
    </row>
    <row r="21" spans="1:16" ht="12.75">
      <c r="A21" s="7">
        <v>3</v>
      </c>
      <c s="7" t="s">
        <v>46</v>
      </c>
      <c s="7" t="s">
        <v>2162</v>
      </c>
      <c s="7" t="s">
        <v>58</v>
      </c>
      <c s="7" t="s">
        <v>2163</v>
      </c>
      <c s="7" t="s">
        <v>73</v>
      </c>
      <c s="10">
        <v>2</v>
      </c>
      <c s="14"/>
      <c s="13">
        <f>ROUND((H21*G21),2)</f>
      </c>
      <c r="O21">
        <f>rekapitulace!H8</f>
      </c>
      <c>
        <f>O21/100*I21</f>
      </c>
    </row>
    <row r="22" spans="5:5" ht="25.5">
      <c r="E22" s="15" t="s">
        <v>76</v>
      </c>
    </row>
    <row r="23" spans="5:5" ht="102">
      <c r="E23" s="15" t="s">
        <v>2161</v>
      </c>
    </row>
    <row r="24" spans="1:16" ht="12.75">
      <c r="A24" s="7">
        <v>4</v>
      </c>
      <c s="7" t="s">
        <v>46</v>
      </c>
      <c s="7" t="s">
        <v>2171</v>
      </c>
      <c s="7" t="s">
        <v>58</v>
      </c>
      <c s="7" t="s">
        <v>2172</v>
      </c>
      <c s="7" t="s">
        <v>73</v>
      </c>
      <c s="10">
        <v>5</v>
      </c>
      <c s="14"/>
      <c s="13">
        <f>ROUND((H24*G24),2)</f>
      </c>
      <c r="O24">
        <f>rekapitulace!H8</f>
      </c>
      <c>
        <f>O24/100*I24</f>
      </c>
    </row>
    <row r="25" spans="5:5" ht="127.5">
      <c r="E25" s="15" t="s">
        <v>2201</v>
      </c>
    </row>
    <row r="26" spans="5:5" ht="165.75">
      <c r="E26" s="15" t="s">
        <v>2174</v>
      </c>
    </row>
    <row r="27" spans="1:16" ht="12.75">
      <c r="A27" s="7">
        <v>5</v>
      </c>
      <c s="7" t="s">
        <v>46</v>
      </c>
      <c s="7" t="s">
        <v>2178</v>
      </c>
      <c s="7" t="s">
        <v>58</v>
      </c>
      <c s="7" t="s">
        <v>2179</v>
      </c>
      <c s="7" t="s">
        <v>117</v>
      </c>
      <c s="10">
        <v>379</v>
      </c>
      <c s="14"/>
      <c s="13">
        <f>ROUND((H27*G27),2)</f>
      </c>
      <c r="O27">
        <f>rekapitulace!H8</f>
      </c>
      <c>
        <f>O27/100*I27</f>
      </c>
    </row>
    <row r="28" spans="5:5" ht="165.75">
      <c r="E28" s="15" t="s">
        <v>2202</v>
      </c>
    </row>
    <row r="29" spans="5:5" ht="204">
      <c r="E29" s="15" t="s">
        <v>2181</v>
      </c>
    </row>
    <row r="30" spans="1:16" ht="12.75">
      <c r="A30" s="7">
        <v>6</v>
      </c>
      <c s="7" t="s">
        <v>46</v>
      </c>
      <c s="7" t="s">
        <v>2185</v>
      </c>
      <c s="7" t="s">
        <v>58</v>
      </c>
      <c s="7" t="s">
        <v>2186</v>
      </c>
      <c s="7" t="s">
        <v>117</v>
      </c>
      <c s="10">
        <v>379</v>
      </c>
      <c s="14"/>
      <c s="13">
        <f>ROUND((H30*G30),2)</f>
      </c>
      <c r="O30">
        <f>rekapitulace!H8</f>
      </c>
      <c>
        <f>O30/100*I30</f>
      </c>
    </row>
    <row r="31" spans="5:5" ht="165.75">
      <c r="E31" s="15" t="s">
        <v>2202</v>
      </c>
    </row>
    <row r="32" spans="5:5" ht="204">
      <c r="E32" s="15" t="s">
        <v>2181</v>
      </c>
    </row>
    <row r="33" spans="1:16" ht="12.75" customHeight="1">
      <c r="A33" s="16"/>
      <c s="16"/>
      <c s="16" t="s">
        <v>43</v>
      </c>
      <c s="16"/>
      <c s="16" t="s">
        <v>204</v>
      </c>
      <c s="16"/>
      <c s="16"/>
      <c s="16"/>
      <c s="16">
        <f>SUM(I18:I32)</f>
      </c>
      <c r="P33">
        <f>ROUND(SUM(P18:P32),2)</f>
      </c>
    </row>
    <row r="35" spans="1:16" ht="12.75" customHeight="1">
      <c r="A35" s="16"/>
      <c s="16"/>
      <c s="16"/>
      <c s="16"/>
      <c s="16" t="s">
        <v>105</v>
      </c>
      <c s="16"/>
      <c s="16"/>
      <c s="16"/>
      <c s="16">
        <f>+I15+I33</f>
      </c>
      <c r="P35">
        <f>+P15+P33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39.xml><?xml version="1.0" encoding="utf-8"?>
<worksheet xmlns="http://schemas.openxmlformats.org/spreadsheetml/2006/main" xmlns:r="http://schemas.openxmlformats.org/officeDocument/2006/relationships">
  <sheetPr>
    <pageSetUpPr fitToPage="1"/>
  </sheetPr>
  <dimension ref="A1:P5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2203</v>
      </c>
      <c s="5"/>
      <c s="5" t="s">
        <v>2204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1302</v>
      </c>
      <c s="7" t="s">
        <v>130</v>
      </c>
      <c s="10">
        <v>2.8</v>
      </c>
      <c s="14"/>
      <c s="13">
        <f>ROUND((H12*G12),2)</f>
      </c>
      <c r="O12">
        <f>rekapitulace!H8</f>
      </c>
      <c>
        <f>O12/100*I12</f>
      </c>
    </row>
    <row r="13" spans="5:5" ht="395.25">
      <c r="E13" s="15" t="s">
        <v>2205</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2158</v>
      </c>
      <c s="7" t="s">
        <v>58</v>
      </c>
      <c s="7" t="s">
        <v>2159</v>
      </c>
      <c s="7" t="s">
        <v>73</v>
      </c>
      <c s="10">
        <v>8</v>
      </c>
      <c s="14"/>
      <c s="13">
        <f>ROUND((H18*G18),2)</f>
      </c>
      <c r="O18">
        <f>rekapitulace!H8</f>
      </c>
      <c>
        <f>O18/100*I18</f>
      </c>
    </row>
    <row r="19" spans="5:5" ht="191.25">
      <c r="E19" s="15" t="s">
        <v>2206</v>
      </c>
    </row>
    <row r="20" spans="5:5" ht="102">
      <c r="E20" s="15" t="s">
        <v>2161</v>
      </c>
    </row>
    <row r="21" spans="1:16" ht="12.75">
      <c r="A21" s="7">
        <v>3</v>
      </c>
      <c s="7" t="s">
        <v>46</v>
      </c>
      <c s="7" t="s">
        <v>2162</v>
      </c>
      <c s="7" t="s">
        <v>58</v>
      </c>
      <c s="7" t="s">
        <v>2207</v>
      </c>
      <c s="7" t="s">
        <v>73</v>
      </c>
      <c s="10">
        <v>2</v>
      </c>
      <c s="14"/>
      <c s="13">
        <f>ROUND((H21*G21),2)</f>
      </c>
      <c r="O21">
        <f>rekapitulace!H8</f>
      </c>
      <c>
        <f>O21/100*I21</f>
      </c>
    </row>
    <row r="22" spans="5:5" ht="25.5">
      <c r="E22" s="15" t="s">
        <v>76</v>
      </c>
    </row>
    <row r="23" spans="5:5" ht="102">
      <c r="E23" s="15" t="s">
        <v>2161</v>
      </c>
    </row>
    <row r="24" spans="1:16" ht="12.75">
      <c r="A24" s="7">
        <v>4</v>
      </c>
      <c s="7" t="s">
        <v>46</v>
      </c>
      <c s="7" t="s">
        <v>2208</v>
      </c>
      <c s="7" t="s">
        <v>58</v>
      </c>
      <c s="7" t="s">
        <v>2209</v>
      </c>
      <c s="7" t="s">
        <v>73</v>
      </c>
      <c s="10">
        <v>1</v>
      </c>
      <c s="14"/>
      <c s="13">
        <f>ROUND((H24*G24),2)</f>
      </c>
      <c r="O24">
        <f>rekapitulace!H8</f>
      </c>
      <c>
        <f>O24/100*I24</f>
      </c>
    </row>
    <row r="25" spans="5:5" ht="25.5">
      <c r="E25" s="15" t="s">
        <v>50</v>
      </c>
    </row>
    <row r="26" spans="5:5" ht="102">
      <c r="E26" s="15" t="s">
        <v>2161</v>
      </c>
    </row>
    <row r="27" spans="1:16" ht="12.75">
      <c r="A27" s="7">
        <v>5</v>
      </c>
      <c s="7" t="s">
        <v>46</v>
      </c>
      <c s="7" t="s">
        <v>2171</v>
      </c>
      <c s="7" t="s">
        <v>58</v>
      </c>
      <c s="7" t="s">
        <v>2172</v>
      </c>
      <c s="7" t="s">
        <v>73</v>
      </c>
      <c s="10">
        <v>10</v>
      </c>
      <c s="14"/>
      <c s="13">
        <f>ROUND((H27*G27),2)</f>
      </c>
      <c r="O27">
        <f>rekapitulace!H8</f>
      </c>
      <c>
        <f>O27/100*I27</f>
      </c>
    </row>
    <row r="28" spans="5:5" ht="280.5">
      <c r="E28" s="15" t="s">
        <v>2210</v>
      </c>
    </row>
    <row r="29" spans="5:5" ht="165.75">
      <c r="E29" s="15" t="s">
        <v>2174</v>
      </c>
    </row>
    <row r="30" spans="1:16" ht="12.75">
      <c r="A30" s="7">
        <v>6</v>
      </c>
      <c s="7" t="s">
        <v>46</v>
      </c>
      <c s="7" t="s">
        <v>2175</v>
      </c>
      <c s="7" t="s">
        <v>58</v>
      </c>
      <c s="7" t="s">
        <v>2211</v>
      </c>
      <c s="7" t="s">
        <v>73</v>
      </c>
      <c s="10">
        <v>1</v>
      </c>
      <c s="14"/>
      <c s="13">
        <f>ROUND((H30*G30),2)</f>
      </c>
      <c r="O30">
        <f>rekapitulace!H8</f>
      </c>
      <c>
        <f>O30/100*I30</f>
      </c>
    </row>
    <row r="31" spans="5:5" ht="25.5">
      <c r="E31" s="15" t="s">
        <v>50</v>
      </c>
    </row>
    <row r="32" spans="5:5" ht="165.75">
      <c r="E32" s="15" t="s">
        <v>2174</v>
      </c>
    </row>
    <row r="33" spans="1:16" ht="12.75">
      <c r="A33" s="7">
        <v>7</v>
      </c>
      <c s="7" t="s">
        <v>46</v>
      </c>
      <c s="7" t="s">
        <v>2178</v>
      </c>
      <c s="7" t="s">
        <v>58</v>
      </c>
      <c s="7" t="s">
        <v>2179</v>
      </c>
      <c s="7" t="s">
        <v>117</v>
      </c>
      <c s="10">
        <v>478.388</v>
      </c>
      <c s="14"/>
      <c s="13">
        <f>ROUND((H33*G33),2)</f>
      </c>
      <c r="O33">
        <f>rekapitulace!H8</f>
      </c>
      <c>
        <f>O33/100*I33</f>
      </c>
    </row>
    <row r="34" spans="5:5" ht="409.5">
      <c r="E34" s="15" t="s">
        <v>2212</v>
      </c>
    </row>
    <row r="35" spans="5:5" ht="204">
      <c r="E35" s="15" t="s">
        <v>2181</v>
      </c>
    </row>
    <row r="36" spans="1:16" ht="12.75">
      <c r="A36" s="7">
        <v>8</v>
      </c>
      <c s="7" t="s">
        <v>46</v>
      </c>
      <c s="7" t="s">
        <v>2182</v>
      </c>
      <c s="7" t="s">
        <v>58</v>
      </c>
      <c s="7" t="s">
        <v>2213</v>
      </c>
      <c s="7" t="s">
        <v>117</v>
      </c>
      <c s="10">
        <v>87.2</v>
      </c>
      <c s="14"/>
      <c s="13">
        <f>ROUND((H36*G36),2)</f>
      </c>
      <c r="O36">
        <f>rekapitulace!H8</f>
      </c>
      <c>
        <f>O36/100*I36</f>
      </c>
    </row>
    <row r="37" spans="5:5" ht="153">
      <c r="E37" s="15" t="s">
        <v>2214</v>
      </c>
    </row>
    <row r="38" spans="5:5" ht="204">
      <c r="E38" s="15" t="s">
        <v>2181</v>
      </c>
    </row>
    <row r="39" spans="1:16" ht="12.75">
      <c r="A39" s="7">
        <v>9</v>
      </c>
      <c s="7" t="s">
        <v>46</v>
      </c>
      <c s="7" t="s">
        <v>2215</v>
      </c>
      <c s="7" t="s">
        <v>58</v>
      </c>
      <c s="7" t="s">
        <v>2216</v>
      </c>
      <c s="7" t="s">
        <v>117</v>
      </c>
      <c s="10">
        <v>391.188</v>
      </c>
      <c s="14"/>
      <c s="13">
        <f>ROUND((H39*G39),2)</f>
      </c>
      <c r="O39">
        <f>rekapitulace!H8</f>
      </c>
      <c>
        <f>O39/100*I39</f>
      </c>
    </row>
    <row r="40" spans="5:5" ht="409.5">
      <c r="E40" s="15" t="s">
        <v>2217</v>
      </c>
    </row>
    <row r="41" spans="5:5" ht="204">
      <c r="E41" s="15" t="s">
        <v>2181</v>
      </c>
    </row>
    <row r="42" spans="1:16" ht="12.75">
      <c r="A42" s="7">
        <v>10</v>
      </c>
      <c s="7" t="s">
        <v>46</v>
      </c>
      <c s="7" t="s">
        <v>2218</v>
      </c>
      <c s="7" t="s">
        <v>58</v>
      </c>
      <c s="7" t="s">
        <v>2219</v>
      </c>
      <c s="7" t="s">
        <v>117</v>
      </c>
      <c s="10">
        <v>179.75</v>
      </c>
      <c s="14"/>
      <c s="13">
        <f>ROUND((H42*G42),2)</f>
      </c>
      <c r="O42">
        <f>rekapitulace!H8</f>
      </c>
      <c>
        <f>O42/100*I42</f>
      </c>
    </row>
    <row r="43" spans="5:5" ht="178.5">
      <c r="E43" s="15" t="s">
        <v>2220</v>
      </c>
    </row>
    <row r="44" spans="5:5" ht="165.75">
      <c r="E44" s="15" t="s">
        <v>2038</v>
      </c>
    </row>
    <row r="45" spans="1:16" ht="12.75" customHeight="1">
      <c r="A45" s="16"/>
      <c s="16"/>
      <c s="16" t="s">
        <v>43</v>
      </c>
      <c s="16"/>
      <c s="16" t="s">
        <v>204</v>
      </c>
      <c s="16"/>
      <c s="16"/>
      <c s="16"/>
      <c s="16">
        <f>SUM(I18:I44)</f>
      </c>
      <c r="P45">
        <f>ROUND(SUM(P18:P44),2)</f>
      </c>
    </row>
    <row r="47" spans="1:16" ht="12.75" customHeight="1">
      <c r="A47" s="16"/>
      <c s="16"/>
      <c s="16"/>
      <c s="16"/>
      <c s="16" t="s">
        <v>105</v>
      </c>
      <c s="16"/>
      <c s="16"/>
      <c s="16"/>
      <c s="16">
        <f>+I15+I45</f>
      </c>
      <c r="P47">
        <f>+P15+P45</f>
      </c>
    </row>
    <row r="49" spans="1:9" ht="12.75" customHeight="1">
      <c r="A49" s="9" t="s">
        <v>106</v>
      </c>
      <c s="9"/>
      <c s="9"/>
      <c s="9"/>
      <c s="9"/>
      <c s="9"/>
      <c s="9"/>
      <c s="9"/>
      <c s="9"/>
    </row>
    <row r="50" spans="1:9" ht="12.75" customHeight="1">
      <c r="A50" s="9"/>
      <c s="9"/>
      <c s="9"/>
      <c s="9"/>
      <c s="9" t="s">
        <v>107</v>
      </c>
      <c s="9"/>
      <c s="9"/>
      <c s="9"/>
      <c s="9"/>
    </row>
    <row r="51" spans="1:16" ht="12.75" customHeight="1">
      <c r="A51" s="16"/>
      <c s="16"/>
      <c s="16"/>
      <c s="16"/>
      <c s="16" t="s">
        <v>108</v>
      </c>
      <c s="16"/>
      <c s="16"/>
      <c s="16"/>
      <c s="16">
        <v>0</v>
      </c>
      <c r="P51">
        <v>0</v>
      </c>
    </row>
    <row r="52" spans="1:9" ht="12.75" customHeight="1">
      <c r="A52" s="16"/>
      <c s="16"/>
      <c s="16"/>
      <c s="16"/>
      <c s="16" t="s">
        <v>109</v>
      </c>
      <c s="16"/>
      <c s="16"/>
      <c s="16"/>
      <c s="16"/>
    </row>
    <row r="53" spans="1:16" ht="12.75" customHeight="1">
      <c r="A53" s="16"/>
      <c s="16"/>
      <c s="16"/>
      <c s="16"/>
      <c s="16" t="s">
        <v>110</v>
      </c>
      <c s="16"/>
      <c s="16"/>
      <c s="16"/>
      <c s="16">
        <v>0</v>
      </c>
      <c r="P53">
        <v>0</v>
      </c>
    </row>
    <row r="54" spans="1:16" ht="12.75" customHeight="1">
      <c r="A54" s="16"/>
      <c s="16"/>
      <c s="16"/>
      <c s="16"/>
      <c s="16" t="s">
        <v>111</v>
      </c>
      <c s="16"/>
      <c s="16"/>
      <c s="16"/>
      <c s="16">
        <f>I51+I53</f>
      </c>
      <c r="P54">
        <f>P51+P53</f>
      </c>
    </row>
    <row r="56" spans="1:16" ht="12.75" customHeight="1">
      <c r="A56" s="16"/>
      <c s="16"/>
      <c s="16"/>
      <c s="16"/>
      <c s="16" t="s">
        <v>111</v>
      </c>
      <c s="16"/>
      <c s="16"/>
      <c s="16"/>
      <c s="16">
        <f>I47+I54</f>
      </c>
      <c r="P56">
        <f>P47+P54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163</v>
      </c>
      <c s="5"/>
      <c s="5" t="s">
        <v>164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38</v>
      </c>
      <c s="7" t="s">
        <v>166</v>
      </c>
      <c s="7" t="s">
        <v>167</v>
      </c>
      <c s="10">
        <v>257.5</v>
      </c>
      <c s="14"/>
      <c s="13">
        <f>ROUND((H12*G12),2)</f>
      </c>
      <c r="O12">
        <f>rekapitulace!H8</f>
      </c>
      <c>
        <f>O12/100*I12</f>
      </c>
    </row>
    <row r="13" spans="5:5" ht="153">
      <c r="E13" s="15" t="s">
        <v>168</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170</v>
      </c>
      <c s="7" t="s">
        <v>58</v>
      </c>
      <c s="7" t="s">
        <v>171</v>
      </c>
      <c s="7" t="s">
        <v>130</v>
      </c>
      <c s="10">
        <v>589.923</v>
      </c>
      <c s="14"/>
      <c s="13">
        <f>ROUND((H18*G18),2)</f>
      </c>
      <c r="O18">
        <f>rekapitulace!H8</f>
      </c>
      <c>
        <f>O18/100*I18</f>
      </c>
    </row>
    <row r="19" spans="5:5" ht="318.75">
      <c r="E19" s="15" t="s">
        <v>172</v>
      </c>
    </row>
    <row r="20" spans="5:5" ht="409.5">
      <c r="E20" s="15" t="s">
        <v>145</v>
      </c>
    </row>
    <row r="21" spans="1:16" ht="12.75">
      <c r="A21" s="7">
        <v>3</v>
      </c>
      <c s="7" t="s">
        <v>46</v>
      </c>
      <c s="7" t="s">
        <v>173</v>
      </c>
      <c s="7" t="s">
        <v>58</v>
      </c>
      <c s="7" t="s">
        <v>174</v>
      </c>
      <c s="7" t="s">
        <v>130</v>
      </c>
      <c s="10">
        <v>29.13</v>
      </c>
      <c s="14"/>
      <c s="13">
        <f>ROUND((H21*G21),2)</f>
      </c>
      <c r="O21">
        <f>rekapitulace!H8</f>
      </c>
      <c>
        <f>O21/100*I21</f>
      </c>
    </row>
    <row r="22" spans="5:5" ht="229.5">
      <c r="E22" s="15" t="s">
        <v>175</v>
      </c>
    </row>
    <row r="23" spans="5:5" ht="409.5">
      <c r="E23" s="15" t="s">
        <v>176</v>
      </c>
    </row>
    <row r="24" spans="1:16" ht="12.75">
      <c r="A24" s="7">
        <v>4</v>
      </c>
      <c s="7" t="s">
        <v>46</v>
      </c>
      <c s="7" t="s">
        <v>177</v>
      </c>
      <c s="7" t="s">
        <v>58</v>
      </c>
      <c s="7" t="s">
        <v>178</v>
      </c>
      <c s="7" t="s">
        <v>130</v>
      </c>
      <c s="10">
        <v>397.682</v>
      </c>
      <c s="14"/>
      <c s="13">
        <f>ROUND((H24*G24),2)</f>
      </c>
      <c r="O24">
        <f>rekapitulace!H8</f>
      </c>
      <c>
        <f>O24/100*I24</f>
      </c>
    </row>
    <row r="25" spans="5:5" ht="76.5">
      <c r="E25" s="15" t="s">
        <v>179</v>
      </c>
    </row>
    <row r="26" spans="5:5" ht="409.5">
      <c r="E26" s="15" t="s">
        <v>180</v>
      </c>
    </row>
    <row r="27" spans="1:16" ht="12.75">
      <c r="A27" s="7">
        <v>5</v>
      </c>
      <c s="7" t="s">
        <v>46</v>
      </c>
      <c s="7" t="s">
        <v>146</v>
      </c>
      <c s="7" t="s">
        <v>58</v>
      </c>
      <c s="7" t="s">
        <v>181</v>
      </c>
      <c s="7" t="s">
        <v>130</v>
      </c>
      <c s="10">
        <v>426.812</v>
      </c>
      <c s="14"/>
      <c s="13">
        <f>ROUND((H27*G27),2)</f>
      </c>
      <c r="O27">
        <f>rekapitulace!H8</f>
      </c>
      <c>
        <f>O27/100*I27</f>
      </c>
    </row>
    <row r="28" spans="5:5" ht="127.5">
      <c r="E28" s="15" t="s">
        <v>182</v>
      </c>
    </row>
    <row r="29" spans="5:5" ht="409.5">
      <c r="E29" s="15" t="s">
        <v>149</v>
      </c>
    </row>
    <row r="30" spans="1:16" ht="12.75">
      <c r="A30" s="7">
        <v>6</v>
      </c>
      <c s="7" t="s">
        <v>46</v>
      </c>
      <c s="7" t="s">
        <v>183</v>
      </c>
      <c s="7" t="s">
        <v>58</v>
      </c>
      <c s="7" t="s">
        <v>184</v>
      </c>
      <c s="7" t="s">
        <v>130</v>
      </c>
      <c s="10">
        <v>589.923</v>
      </c>
      <c s="14"/>
      <c s="13">
        <f>ROUND((H30*G30),2)</f>
      </c>
      <c r="O30">
        <f>rekapitulace!H8</f>
      </c>
      <c>
        <f>O30/100*I30</f>
      </c>
    </row>
    <row r="31" spans="5:5" ht="51">
      <c r="E31" s="15" t="s">
        <v>185</v>
      </c>
    </row>
    <row r="32" spans="5:5" ht="409.5">
      <c r="E32" s="15" t="s">
        <v>186</v>
      </c>
    </row>
    <row r="33" spans="1:16" ht="12.75" customHeight="1">
      <c r="A33" s="16"/>
      <c s="16"/>
      <c s="16" t="s">
        <v>25</v>
      </c>
      <c s="16"/>
      <c s="16" t="s">
        <v>114</v>
      </c>
      <c s="16"/>
      <c s="16"/>
      <c s="16"/>
      <c s="16">
        <f>SUM(I18:I32)</f>
      </c>
      <c r="P33">
        <f>ROUND(SUM(P18:P32),2)</f>
      </c>
    </row>
    <row r="35" spans="1:9" ht="12.75" customHeight="1">
      <c r="A35" s="9"/>
      <c s="9"/>
      <c s="9" t="s">
        <v>37</v>
      </c>
      <c s="9"/>
      <c s="9" t="s">
        <v>187</v>
      </c>
      <c s="9"/>
      <c s="11"/>
      <c s="9"/>
      <c s="11"/>
    </row>
    <row r="36" spans="1:16" ht="12.75">
      <c r="A36" s="7">
        <v>7</v>
      </c>
      <c s="7" t="s">
        <v>46</v>
      </c>
      <c s="7" t="s">
        <v>188</v>
      </c>
      <c s="7" t="s">
        <v>58</v>
      </c>
      <c s="7" t="s">
        <v>189</v>
      </c>
      <c s="7" t="s">
        <v>130</v>
      </c>
      <c s="10">
        <v>0.301</v>
      </c>
      <c s="14"/>
      <c s="13">
        <f>ROUND((H36*G36),2)</f>
      </c>
      <c r="O36">
        <f>rekapitulace!H8</f>
      </c>
      <c>
        <f>O36/100*I36</f>
      </c>
    </row>
    <row r="37" spans="5:5" ht="51">
      <c r="E37" s="15" t="s">
        <v>190</v>
      </c>
    </row>
    <row r="38" spans="5:5" ht="409.5">
      <c r="E38" s="15" t="s">
        <v>191</v>
      </c>
    </row>
    <row r="39" spans="1:16" ht="12.75" customHeight="1">
      <c r="A39" s="16"/>
      <c s="16"/>
      <c s="16" t="s">
        <v>37</v>
      </c>
      <c s="16"/>
      <c s="16" t="s">
        <v>187</v>
      </c>
      <c s="16"/>
      <c s="16"/>
      <c s="16"/>
      <c s="16">
        <f>SUM(I36:I38)</f>
      </c>
      <c r="P39">
        <f>ROUND(SUM(P36:P38),2)</f>
      </c>
    </row>
    <row r="41" spans="1:9" ht="12.75" customHeight="1">
      <c r="A41" s="9"/>
      <c s="9"/>
      <c s="9" t="s">
        <v>38</v>
      </c>
      <c s="9"/>
      <c s="9" t="s">
        <v>192</v>
      </c>
      <c s="9"/>
      <c s="11"/>
      <c s="9"/>
      <c s="11"/>
    </row>
    <row r="42" spans="1:16" ht="12.75">
      <c r="A42" s="7">
        <v>8</v>
      </c>
      <c s="7" t="s">
        <v>46</v>
      </c>
      <c s="7" t="s">
        <v>193</v>
      </c>
      <c s="7" t="s">
        <v>58</v>
      </c>
      <c s="7" t="s">
        <v>194</v>
      </c>
      <c s="7" t="s">
        <v>130</v>
      </c>
      <c s="10">
        <v>1.6</v>
      </c>
      <c s="14"/>
      <c s="13">
        <f>ROUND((H42*G42),2)</f>
      </c>
      <c r="O42">
        <f>rekapitulace!H8</f>
      </c>
      <c>
        <f>O42/100*I42</f>
      </c>
    </row>
    <row r="43" spans="5:5" ht="38.25">
      <c r="E43" s="15" t="s">
        <v>195</v>
      </c>
    </row>
    <row r="44" spans="5:5" ht="409.5">
      <c r="E44" s="15" t="s">
        <v>191</v>
      </c>
    </row>
    <row r="45" spans="1:16" ht="12.75">
      <c r="A45" s="7">
        <v>9</v>
      </c>
      <c s="7" t="s">
        <v>46</v>
      </c>
      <c s="7" t="s">
        <v>196</v>
      </c>
      <c s="7" t="s">
        <v>58</v>
      </c>
      <c s="7" t="s">
        <v>197</v>
      </c>
      <c s="7" t="s">
        <v>130</v>
      </c>
      <c s="10">
        <v>50.24</v>
      </c>
      <c s="14"/>
      <c s="13">
        <f>ROUND((H45*G45),2)</f>
      </c>
      <c r="O45">
        <f>rekapitulace!H8</f>
      </c>
      <c>
        <f>O45/100*I45</f>
      </c>
    </row>
    <row r="46" spans="5:5" ht="38.25">
      <c r="E46" s="15" t="s">
        <v>198</v>
      </c>
    </row>
    <row r="47" spans="5:5" ht="216.75">
      <c r="E47" s="15" t="s">
        <v>199</v>
      </c>
    </row>
    <row r="48" spans="1:16" ht="12.75" customHeight="1">
      <c r="A48" s="16"/>
      <c s="16"/>
      <c s="16" t="s">
        <v>38</v>
      </c>
      <c s="16"/>
      <c s="16" t="s">
        <v>192</v>
      </c>
      <c s="16"/>
      <c s="16"/>
      <c s="16"/>
      <c s="16">
        <f>SUM(I42:I47)</f>
      </c>
      <c r="P48">
        <f>ROUND(SUM(P42:P47),2)</f>
      </c>
    </row>
    <row r="50" spans="1:9" ht="12.75" customHeight="1">
      <c r="A50" s="9"/>
      <c s="9"/>
      <c s="9" t="s">
        <v>42</v>
      </c>
      <c s="9"/>
      <c s="9" t="s">
        <v>200</v>
      </c>
      <c s="9"/>
      <c s="11"/>
      <c s="9"/>
      <c s="11"/>
    </row>
    <row r="51" spans="1:16" ht="12.75">
      <c r="A51" s="7">
        <v>10</v>
      </c>
      <c s="7" t="s">
        <v>46</v>
      </c>
      <c s="7" t="s">
        <v>201</v>
      </c>
      <c s="7" t="s">
        <v>58</v>
      </c>
      <c s="7" t="s">
        <v>202</v>
      </c>
      <c s="7" t="s">
        <v>73</v>
      </c>
      <c s="10">
        <v>1</v>
      </c>
      <c s="14"/>
      <c s="13">
        <f>ROUND((H51*G51),2)</f>
      </c>
      <c r="O51">
        <f>rekapitulace!H8</f>
      </c>
      <c>
        <f>O51/100*I51</f>
      </c>
    </row>
    <row r="52" spans="5:5" ht="25.5">
      <c r="E52" s="15" t="s">
        <v>50</v>
      </c>
    </row>
    <row r="53" spans="5:5" ht="409.5">
      <c r="E53" s="15" t="s">
        <v>203</v>
      </c>
    </row>
    <row r="54" spans="1:16" ht="12.75" customHeight="1">
      <c r="A54" s="16"/>
      <c s="16"/>
      <c s="16" t="s">
        <v>42</v>
      </c>
      <c s="16"/>
      <c s="16" t="s">
        <v>200</v>
      </c>
      <c s="16"/>
      <c s="16"/>
      <c s="16"/>
      <c s="16">
        <f>SUM(I51:I53)</f>
      </c>
      <c r="P54">
        <f>ROUND(SUM(P51:P53),2)</f>
      </c>
    </row>
    <row r="56" spans="1:9" ht="12.75" customHeight="1">
      <c r="A56" s="9"/>
      <c s="9"/>
      <c s="9" t="s">
        <v>43</v>
      </c>
      <c s="9"/>
      <c s="9" t="s">
        <v>204</v>
      </c>
      <c s="9"/>
      <c s="11"/>
      <c s="9"/>
      <c s="11"/>
    </row>
    <row r="57" spans="1:16" ht="12.75">
      <c r="A57" s="7">
        <v>11</v>
      </c>
      <c s="7" t="s">
        <v>46</v>
      </c>
      <c s="7" t="s">
        <v>205</v>
      </c>
      <c s="7" t="s">
        <v>58</v>
      </c>
      <c s="7" t="s">
        <v>206</v>
      </c>
      <c s="7" t="s">
        <v>207</v>
      </c>
      <c s="10">
        <v>149</v>
      </c>
      <c s="14"/>
      <c s="13">
        <f>ROUND((H57*G57),2)</f>
      </c>
      <c r="O57">
        <f>rekapitulace!H8</f>
      </c>
      <c>
        <f>O57/100*I57</f>
      </c>
    </row>
    <row r="58" spans="5:5" ht="25.5">
      <c r="E58" s="15" t="s">
        <v>208</v>
      </c>
    </row>
    <row r="59" spans="5:5" ht="409.5">
      <c r="E59" s="15" t="s">
        <v>209</v>
      </c>
    </row>
    <row r="60" spans="1:16" ht="12.75">
      <c r="A60" s="7">
        <v>12</v>
      </c>
      <c s="7" t="s">
        <v>46</v>
      </c>
      <c s="7" t="s">
        <v>210</v>
      </c>
      <c s="7" t="s">
        <v>58</v>
      </c>
      <c s="7" t="s">
        <v>211</v>
      </c>
      <c s="7" t="s">
        <v>73</v>
      </c>
      <c s="10">
        <v>4</v>
      </c>
      <c s="14"/>
      <c s="13">
        <f>ROUND((H60*G60),2)</f>
      </c>
      <c r="O60">
        <f>rekapitulace!H8</f>
      </c>
      <c>
        <f>O60/100*I60</f>
      </c>
    </row>
    <row r="61" spans="5:5" ht="25.5">
      <c r="E61" s="15" t="s">
        <v>212</v>
      </c>
    </row>
    <row r="62" spans="5:5" ht="409.5">
      <c r="E62" s="15" t="s">
        <v>213</v>
      </c>
    </row>
    <row r="63" spans="1:16" ht="12.75">
      <c r="A63" s="7">
        <v>13</v>
      </c>
      <c s="7" t="s">
        <v>46</v>
      </c>
      <c s="7" t="s">
        <v>214</v>
      </c>
      <c s="7" t="s">
        <v>58</v>
      </c>
      <c s="7" t="s">
        <v>215</v>
      </c>
      <c s="7" t="s">
        <v>207</v>
      </c>
      <c s="10">
        <v>230</v>
      </c>
      <c s="14"/>
      <c s="13">
        <f>ROUND((H63*G63),2)</f>
      </c>
      <c r="O63">
        <f>rekapitulace!H8</f>
      </c>
      <c>
        <f>O63/100*I63</f>
      </c>
    </row>
    <row r="64" spans="5:5" ht="38.25">
      <c r="E64" s="15" t="s">
        <v>216</v>
      </c>
    </row>
    <row r="65" spans="5:5" ht="409.5">
      <c r="E65" s="15" t="s">
        <v>217</v>
      </c>
    </row>
    <row r="66" spans="1:16" ht="12.75" customHeight="1">
      <c r="A66" s="16"/>
      <c s="16"/>
      <c s="16" t="s">
        <v>43</v>
      </c>
      <c s="16"/>
      <c s="16" t="s">
        <v>204</v>
      </c>
      <c s="16"/>
      <c s="16"/>
      <c s="16"/>
      <c s="16">
        <f>SUM(I57:I65)</f>
      </c>
      <c r="P66">
        <f>ROUND(SUM(P57:P65),2)</f>
      </c>
    </row>
    <row r="68" spans="1:16" ht="12.75" customHeight="1">
      <c r="A68" s="16"/>
      <c s="16"/>
      <c s="16"/>
      <c s="16"/>
      <c s="16" t="s">
        <v>105</v>
      </c>
      <c s="16"/>
      <c s="16"/>
      <c s="16"/>
      <c s="16">
        <f>+I15+I33+I39+I48+I54+I66</f>
      </c>
      <c r="P68">
        <f>+P15+P33+P39+P48+P54+P66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0.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2221</v>
      </c>
      <c s="5"/>
      <c s="5" t="s">
        <v>2222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2223</v>
      </c>
      <c s="7" t="s">
        <v>130</v>
      </c>
      <c s="10">
        <v>0.8</v>
      </c>
      <c s="14"/>
      <c s="13">
        <f>ROUND((H12*G12),2)</f>
      </c>
      <c r="O12">
        <f>rekapitulace!H8</f>
      </c>
      <c>
        <f>O12/100*I12</f>
      </c>
    </row>
    <row r="13" spans="5:5" ht="140.25">
      <c r="E13" s="15" t="s">
        <v>2224</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2158</v>
      </c>
      <c s="7" t="s">
        <v>58</v>
      </c>
      <c s="7" t="s">
        <v>2225</v>
      </c>
      <c s="7" t="s">
        <v>73</v>
      </c>
      <c s="10">
        <v>6</v>
      </c>
      <c s="14"/>
      <c s="13">
        <f>ROUND((H18*G18),2)</f>
      </c>
      <c r="O18">
        <f>rekapitulace!H8</f>
      </c>
      <c>
        <f>O18/100*I18</f>
      </c>
    </row>
    <row r="19" spans="5:5" ht="114.75">
      <c r="E19" s="15" t="s">
        <v>2226</v>
      </c>
    </row>
    <row r="20" spans="5:5" ht="102">
      <c r="E20" s="15" t="s">
        <v>2161</v>
      </c>
    </row>
    <row r="21" spans="1:16" ht="12.75">
      <c r="A21" s="7">
        <v>3</v>
      </c>
      <c s="7" t="s">
        <v>46</v>
      </c>
      <c s="7" t="s">
        <v>2171</v>
      </c>
      <c s="7" t="s">
        <v>58</v>
      </c>
      <c s="7" t="s">
        <v>2172</v>
      </c>
      <c s="7" t="s">
        <v>73</v>
      </c>
      <c s="10">
        <v>4</v>
      </c>
      <c s="14"/>
      <c s="13">
        <f>ROUND((H21*G21),2)</f>
      </c>
      <c r="O21">
        <f>rekapitulace!H8</f>
      </c>
      <c>
        <f>O21/100*I21</f>
      </c>
    </row>
    <row r="22" spans="5:5" ht="114.75">
      <c r="E22" s="15" t="s">
        <v>2227</v>
      </c>
    </row>
    <row r="23" spans="5:5" ht="165.75">
      <c r="E23" s="15" t="s">
        <v>2174</v>
      </c>
    </row>
    <row r="24" spans="1:16" ht="12.75">
      <c r="A24" s="7">
        <v>4</v>
      </c>
      <c s="7" t="s">
        <v>46</v>
      </c>
      <c s="7" t="s">
        <v>2178</v>
      </c>
      <c s="7" t="s">
        <v>58</v>
      </c>
      <c s="7" t="s">
        <v>2179</v>
      </c>
      <c s="7" t="s">
        <v>117</v>
      </c>
      <c s="10">
        <v>22.375</v>
      </c>
      <c s="14"/>
      <c s="13">
        <f>ROUND((H24*G24),2)</f>
      </c>
      <c r="O24">
        <f>rekapitulace!H8</f>
      </c>
      <c>
        <f>O24/100*I24</f>
      </c>
    </row>
    <row r="25" spans="5:5" ht="38.25">
      <c r="E25" s="15" t="s">
        <v>2228</v>
      </c>
    </row>
    <row r="26" spans="5:5" ht="204">
      <c r="E26" s="15" t="s">
        <v>2181</v>
      </c>
    </row>
    <row r="27" spans="1:16" ht="12.75">
      <c r="A27" s="7">
        <v>5</v>
      </c>
      <c s="7" t="s">
        <v>46</v>
      </c>
      <c s="7" t="s">
        <v>2215</v>
      </c>
      <c s="7" t="s">
        <v>58</v>
      </c>
      <c s="7" t="s">
        <v>2229</v>
      </c>
      <c s="7" t="s">
        <v>117</v>
      </c>
      <c s="10">
        <v>22.375</v>
      </c>
      <c s="14"/>
      <c s="13">
        <f>ROUND((H27*G27),2)</f>
      </c>
      <c r="O27">
        <f>rekapitulace!H8</f>
      </c>
      <c>
        <f>O27/100*I27</f>
      </c>
    </row>
    <row r="28" spans="5:5" ht="38.25">
      <c r="E28" s="15" t="s">
        <v>2228</v>
      </c>
    </row>
    <row r="29" spans="5:5" ht="204">
      <c r="E29" s="15" t="s">
        <v>2181</v>
      </c>
    </row>
    <row r="30" spans="1:16" ht="12.75" customHeight="1">
      <c r="A30" s="16"/>
      <c s="16"/>
      <c s="16" t="s">
        <v>43</v>
      </c>
      <c s="16"/>
      <c s="16" t="s">
        <v>204</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1.xml><?xml version="1.0" encoding="utf-8"?>
<worksheet xmlns="http://schemas.openxmlformats.org/spreadsheetml/2006/main" xmlns:r="http://schemas.openxmlformats.org/officeDocument/2006/relationships">
  <sheetPr>
    <pageSetUpPr fitToPage="1"/>
  </sheetPr>
  <dimension ref="A1:P2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2230</v>
      </c>
      <c s="5"/>
      <c s="5" t="s">
        <v>2231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43</v>
      </c>
      <c s="9"/>
      <c s="9" t="s">
        <v>204</v>
      </c>
      <c s="9"/>
      <c s="11"/>
      <c s="9"/>
      <c s="11"/>
    </row>
    <row r="12" spans="1:16" ht="12.75">
      <c r="A12" s="7">
        <v>1</v>
      </c>
      <c s="7" t="s">
        <v>46</v>
      </c>
      <c s="7" t="s">
        <v>2178</v>
      </c>
      <c s="7" t="s">
        <v>58</v>
      </c>
      <c s="7" t="s">
        <v>2179</v>
      </c>
      <c s="7" t="s">
        <v>117</v>
      </c>
      <c s="10">
        <v>9.375</v>
      </c>
      <c s="14"/>
      <c s="13">
        <f>ROUND((H12*G12),2)</f>
      </c>
      <c r="O12">
        <f>rekapitulace!H8</f>
      </c>
      <c>
        <f>O12/100*I12</f>
      </c>
    </row>
    <row r="13" spans="5:5" ht="38.25">
      <c r="E13" s="15" t="s">
        <v>2232</v>
      </c>
    </row>
    <row r="14" spans="5:5" ht="204">
      <c r="E14" s="15" t="s">
        <v>2181</v>
      </c>
    </row>
    <row r="15" spans="1:16" ht="12.75">
      <c r="A15" s="7">
        <v>2</v>
      </c>
      <c s="7" t="s">
        <v>46</v>
      </c>
      <c s="7" t="s">
        <v>2215</v>
      </c>
      <c s="7" t="s">
        <v>58</v>
      </c>
      <c s="7" t="s">
        <v>2216</v>
      </c>
      <c s="7" t="s">
        <v>117</v>
      </c>
      <c s="10">
        <v>9.375</v>
      </c>
      <c s="14"/>
      <c s="13">
        <f>ROUND((H15*G15),2)</f>
      </c>
      <c r="O15">
        <f>rekapitulace!H8</f>
      </c>
      <c>
        <f>O15/100*I15</f>
      </c>
    </row>
    <row r="16" spans="5:5" ht="38.25">
      <c r="E16" s="15" t="s">
        <v>2232</v>
      </c>
    </row>
    <row r="17" spans="5:5" ht="204">
      <c r="E17" s="15" t="s">
        <v>2181</v>
      </c>
    </row>
    <row r="18" spans="1:16" ht="12.75" customHeight="1">
      <c r="A18" s="16"/>
      <c s="16"/>
      <c s="16" t="s">
        <v>43</v>
      </c>
      <c s="16"/>
      <c s="16" t="s">
        <v>204</v>
      </c>
      <c s="16"/>
      <c s="16"/>
      <c s="16"/>
      <c s="16">
        <f>SUM(I12:I17)</f>
      </c>
      <c r="P18">
        <f>ROUND(SUM(P12:P17),2)</f>
      </c>
    </row>
    <row r="20" spans="1:16" ht="12.75" customHeight="1">
      <c r="A20" s="16"/>
      <c s="16"/>
      <c s="16"/>
      <c s="16"/>
      <c s="16" t="s">
        <v>105</v>
      </c>
      <c s="16"/>
      <c s="16"/>
      <c s="16"/>
      <c s="16">
        <f>+I18</f>
      </c>
      <c r="P20">
        <f>+P18</f>
      </c>
    </row>
    <row r="22" spans="1:9" ht="12.75" customHeight="1">
      <c r="A22" s="9" t="s">
        <v>106</v>
      </c>
      <c s="9"/>
      <c s="9"/>
      <c s="9"/>
      <c s="9"/>
      <c s="9"/>
      <c s="9"/>
      <c s="9"/>
      <c s="9"/>
    </row>
    <row r="23" spans="1:9" ht="12.75" customHeight="1">
      <c r="A23" s="9"/>
      <c s="9"/>
      <c s="9"/>
      <c s="9"/>
      <c s="9" t="s">
        <v>107</v>
      </c>
      <c s="9"/>
      <c s="9"/>
      <c s="9"/>
      <c s="9"/>
    </row>
    <row r="24" spans="1:16" ht="12.75" customHeight="1">
      <c r="A24" s="16"/>
      <c s="16"/>
      <c s="16"/>
      <c s="16"/>
      <c s="16" t="s">
        <v>108</v>
      </c>
      <c s="16"/>
      <c s="16"/>
      <c s="16"/>
      <c s="16">
        <v>0</v>
      </c>
      <c r="P24">
        <v>0</v>
      </c>
    </row>
    <row r="25" spans="1:9" ht="12.75" customHeight="1">
      <c r="A25" s="16"/>
      <c s="16"/>
      <c s="16"/>
      <c s="16"/>
      <c s="16" t="s">
        <v>109</v>
      </c>
      <c s="16"/>
      <c s="16"/>
      <c s="16"/>
      <c s="16"/>
    </row>
    <row r="26" spans="1:16" ht="12.75" customHeight="1">
      <c r="A26" s="16"/>
      <c s="16"/>
      <c s="16"/>
      <c s="16"/>
      <c s="16" t="s">
        <v>110</v>
      </c>
      <c s="16"/>
      <c s="16"/>
      <c s="16"/>
      <c s="16">
        <v>0</v>
      </c>
      <c r="P26">
        <v>0</v>
      </c>
    </row>
    <row r="27" spans="1:16" ht="12.75" customHeight="1">
      <c r="A27" s="16"/>
      <c s="16"/>
      <c s="16"/>
      <c s="16"/>
      <c s="16" t="s">
        <v>111</v>
      </c>
      <c s="16"/>
      <c s="16"/>
      <c s="16"/>
      <c s="16">
        <f>I24+I26</f>
      </c>
      <c r="P27">
        <f>P24+P26</f>
      </c>
    </row>
    <row r="29" spans="1:16" ht="12.75" customHeight="1">
      <c r="A29" s="16"/>
      <c s="16"/>
      <c s="16"/>
      <c s="16"/>
      <c s="16" t="s">
        <v>111</v>
      </c>
      <c s="16"/>
      <c s="16"/>
      <c s="16"/>
      <c s="16">
        <f>I20+I27</f>
      </c>
      <c r="P29">
        <f>P20+P27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2.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2233</v>
      </c>
      <c s="5"/>
      <c s="5" t="s">
        <v>2234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1302</v>
      </c>
      <c s="7" t="s">
        <v>130</v>
      </c>
      <c s="10">
        <v>0.4</v>
      </c>
      <c s="14"/>
      <c s="13">
        <f>ROUND((H12*G12),2)</f>
      </c>
      <c r="O12">
        <f>rekapitulace!H8</f>
      </c>
      <c>
        <f>O12/100*I12</f>
      </c>
    </row>
    <row r="13" spans="5:5" ht="76.5">
      <c r="E13" s="15" t="s">
        <v>2235</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2158</v>
      </c>
      <c s="7" t="s">
        <v>58</v>
      </c>
      <c s="7" t="s">
        <v>2225</v>
      </c>
      <c s="7" t="s">
        <v>73</v>
      </c>
      <c s="10">
        <v>7</v>
      </c>
      <c s="14"/>
      <c s="13">
        <f>ROUND((H18*G18),2)</f>
      </c>
      <c r="O18">
        <f>rekapitulace!H8</f>
      </c>
      <c>
        <f>O18/100*I18</f>
      </c>
    </row>
    <row r="19" spans="5:5" ht="153">
      <c r="E19" s="15" t="s">
        <v>2236</v>
      </c>
    </row>
    <row r="20" spans="5:5" ht="102">
      <c r="E20" s="15" t="s">
        <v>2161</v>
      </c>
    </row>
    <row r="21" spans="1:16" ht="12.75">
      <c r="A21" s="7">
        <v>3</v>
      </c>
      <c s="7" t="s">
        <v>46</v>
      </c>
      <c s="7" t="s">
        <v>2171</v>
      </c>
      <c s="7" t="s">
        <v>58</v>
      </c>
      <c s="7" t="s">
        <v>2192</v>
      </c>
      <c s="7" t="s">
        <v>73</v>
      </c>
      <c s="10">
        <v>2</v>
      </c>
      <c s="14"/>
      <c s="13">
        <f>ROUND((H21*G21),2)</f>
      </c>
      <c r="O21">
        <f>rekapitulace!H8</f>
      </c>
      <c>
        <f>O21/100*I21</f>
      </c>
    </row>
    <row r="22" spans="5:5" ht="178.5">
      <c r="E22" s="15" t="s">
        <v>2237</v>
      </c>
    </row>
    <row r="23" spans="5:5" ht="165.75">
      <c r="E23" s="15" t="s">
        <v>2174</v>
      </c>
    </row>
    <row r="24" spans="1:16" ht="12.75">
      <c r="A24" s="7">
        <v>4</v>
      </c>
      <c s="7" t="s">
        <v>46</v>
      </c>
      <c s="7" t="s">
        <v>2238</v>
      </c>
      <c s="7" t="s">
        <v>58</v>
      </c>
      <c s="7" t="s">
        <v>2239</v>
      </c>
      <c s="7" t="s">
        <v>207</v>
      </c>
      <c s="10">
        <v>4</v>
      </c>
      <c s="14"/>
      <c s="13">
        <f>ROUND((H24*G24),2)</f>
      </c>
      <c r="O24">
        <f>rekapitulace!H8</f>
      </c>
      <c>
        <f>O24/100*I24</f>
      </c>
    </row>
    <row r="25" spans="5:5" ht="25.5">
      <c r="E25" s="15" t="s">
        <v>2240</v>
      </c>
    </row>
    <row r="26" spans="5:5" ht="306">
      <c r="E26" s="15" t="s">
        <v>2241</v>
      </c>
    </row>
    <row r="27" spans="1:16" ht="12.75">
      <c r="A27" s="7">
        <v>5</v>
      </c>
      <c s="7" t="s">
        <v>46</v>
      </c>
      <c s="7" t="s">
        <v>2242</v>
      </c>
      <c s="7" t="s">
        <v>58</v>
      </c>
      <c s="7" t="s">
        <v>2243</v>
      </c>
      <c s="7" t="s">
        <v>207</v>
      </c>
      <c s="10">
        <v>4</v>
      </c>
      <c s="14"/>
      <c s="13">
        <f>ROUND((H27*G27),2)</f>
      </c>
      <c r="O27">
        <f>rekapitulace!H8</f>
      </c>
      <c>
        <f>O27/100*I27</f>
      </c>
    </row>
    <row r="28" spans="5:5" ht="25.5">
      <c r="E28" s="15" t="s">
        <v>2244</v>
      </c>
    </row>
    <row r="29" spans="5:5" ht="153">
      <c r="E29" s="15" t="s">
        <v>2007</v>
      </c>
    </row>
    <row r="30" spans="1:16" ht="12.75" customHeight="1">
      <c r="A30" s="16"/>
      <c s="16"/>
      <c s="16" t="s">
        <v>43</v>
      </c>
      <c s="16"/>
      <c s="16" t="s">
        <v>204</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3.xml><?xml version="1.0" encoding="utf-8"?>
<worksheet xmlns="http://schemas.openxmlformats.org/spreadsheetml/2006/main" xmlns:r="http://schemas.openxmlformats.org/officeDocument/2006/relationships">
  <sheetPr>
    <pageSetUpPr fitToPage="1"/>
  </sheetPr>
  <dimension ref="A1:P4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2245</v>
      </c>
      <c s="5"/>
      <c s="5" t="s">
        <v>2246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1302</v>
      </c>
      <c s="7" t="s">
        <v>130</v>
      </c>
      <c s="10">
        <v>2.4</v>
      </c>
      <c s="14"/>
      <c s="13">
        <f>ROUND((H12*G12),2)</f>
      </c>
      <c r="O12">
        <f>rekapitulace!H8</f>
      </c>
      <c>
        <f>O12/100*I12</f>
      </c>
    </row>
    <row r="13" spans="5:5" ht="204">
      <c r="E13" s="15" t="s">
        <v>2247</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2158</v>
      </c>
      <c s="7" t="s">
        <v>58</v>
      </c>
      <c s="7" t="s">
        <v>2225</v>
      </c>
      <c s="7" t="s">
        <v>73</v>
      </c>
      <c s="10">
        <v>22</v>
      </c>
      <c s="14"/>
      <c s="13">
        <f>ROUND((H18*G18),2)</f>
      </c>
      <c r="O18">
        <f>rekapitulace!H8</f>
      </c>
      <c>
        <f>O18/100*I18</f>
      </c>
    </row>
    <row r="19" spans="5:5" ht="242.25">
      <c r="E19" s="15" t="s">
        <v>2248</v>
      </c>
    </row>
    <row r="20" spans="5:5" ht="102">
      <c r="E20" s="15" t="s">
        <v>2161</v>
      </c>
    </row>
    <row r="21" spans="1:16" ht="12.75">
      <c r="A21" s="7">
        <v>3</v>
      </c>
      <c s="7" t="s">
        <v>46</v>
      </c>
      <c s="7" t="s">
        <v>2171</v>
      </c>
      <c s="7" t="s">
        <v>58</v>
      </c>
      <c s="7" t="s">
        <v>2249</v>
      </c>
      <c s="7" t="s">
        <v>73</v>
      </c>
      <c s="10">
        <v>12</v>
      </c>
      <c s="14"/>
      <c s="13">
        <f>ROUND((H21*G21),2)</f>
      </c>
      <c r="O21">
        <f>rekapitulace!H8</f>
      </c>
      <c>
        <f>O21/100*I21</f>
      </c>
    </row>
    <row r="22" spans="5:5" ht="255">
      <c r="E22" s="15" t="s">
        <v>2250</v>
      </c>
    </row>
    <row r="23" spans="5:5" ht="165.75">
      <c r="E23" s="15" t="s">
        <v>2174</v>
      </c>
    </row>
    <row r="24" spans="1:16" ht="12.75">
      <c r="A24" s="7">
        <v>4</v>
      </c>
      <c s="7" t="s">
        <v>46</v>
      </c>
      <c s="7" t="s">
        <v>2238</v>
      </c>
      <c s="7" t="s">
        <v>58</v>
      </c>
      <c s="7" t="s">
        <v>2239</v>
      </c>
      <c s="7" t="s">
        <v>207</v>
      </c>
      <c s="10">
        <v>4</v>
      </c>
      <c s="14"/>
      <c s="13">
        <f>ROUND((H24*G24),2)</f>
      </c>
      <c r="O24">
        <f>rekapitulace!H8</f>
      </c>
      <c>
        <f>O24/100*I24</f>
      </c>
    </row>
    <row r="25" spans="5:5" ht="25.5">
      <c r="E25" s="15" t="s">
        <v>2244</v>
      </c>
    </row>
    <row r="26" spans="5:5" ht="306">
      <c r="E26" s="15" t="s">
        <v>2241</v>
      </c>
    </row>
    <row r="27" spans="1:16" ht="12.75">
      <c r="A27" s="7">
        <v>5</v>
      </c>
      <c s="7" t="s">
        <v>46</v>
      </c>
      <c s="7" t="s">
        <v>2242</v>
      </c>
      <c s="7" t="s">
        <v>58</v>
      </c>
      <c s="7" t="s">
        <v>2243</v>
      </c>
      <c s="7" t="s">
        <v>207</v>
      </c>
      <c s="10">
        <v>4</v>
      </c>
      <c s="14"/>
      <c s="13">
        <f>ROUND((H27*G27),2)</f>
      </c>
      <c r="O27">
        <f>rekapitulace!H8</f>
      </c>
      <c>
        <f>O27/100*I27</f>
      </c>
    </row>
    <row r="28" spans="5:5" ht="25.5">
      <c r="E28" s="15" t="s">
        <v>2244</v>
      </c>
    </row>
    <row r="29" spans="5:5" ht="153">
      <c r="E29" s="15" t="s">
        <v>2007</v>
      </c>
    </row>
    <row r="30" spans="1:16" ht="12.75" customHeight="1">
      <c r="A30" s="16"/>
      <c s="16"/>
      <c s="16" t="s">
        <v>43</v>
      </c>
      <c s="16"/>
      <c s="16" t="s">
        <v>204</v>
      </c>
      <c s="16"/>
      <c s="16"/>
      <c s="16"/>
      <c s="16">
        <f>SUM(I18:I29)</f>
      </c>
      <c r="P30">
        <f>ROUND(SUM(P18:P29),2)</f>
      </c>
    </row>
    <row r="32" spans="1:16" ht="12.75" customHeight="1">
      <c r="A32" s="16"/>
      <c s="16"/>
      <c s="16"/>
      <c s="16"/>
      <c s="16" t="s">
        <v>105</v>
      </c>
      <c s="16"/>
      <c s="16"/>
      <c s="16"/>
      <c s="16">
        <f>+I15+I30</f>
      </c>
      <c r="P32">
        <f>+P15+P30</f>
      </c>
    </row>
    <row r="34" spans="1:9" ht="12.75" customHeight="1">
      <c r="A34" s="9" t="s">
        <v>106</v>
      </c>
      <c s="9"/>
      <c s="9"/>
      <c s="9"/>
      <c s="9"/>
      <c s="9"/>
      <c s="9"/>
      <c s="9"/>
      <c s="9"/>
    </row>
    <row r="35" spans="1:9" ht="12.75" customHeight="1">
      <c r="A35" s="9"/>
      <c s="9"/>
      <c s="9"/>
      <c s="9"/>
      <c s="9" t="s">
        <v>107</v>
      </c>
      <c s="9"/>
      <c s="9"/>
      <c s="9"/>
      <c s="9"/>
    </row>
    <row r="36" spans="1:16" ht="12.75" customHeight="1">
      <c r="A36" s="16"/>
      <c s="16"/>
      <c s="16"/>
      <c s="16"/>
      <c s="16" t="s">
        <v>108</v>
      </c>
      <c s="16"/>
      <c s="16"/>
      <c s="16"/>
      <c s="16">
        <v>0</v>
      </c>
      <c r="P36">
        <v>0</v>
      </c>
    </row>
    <row r="37" spans="1:9" ht="12.75" customHeight="1">
      <c r="A37" s="16"/>
      <c s="16"/>
      <c s="16"/>
      <c s="16"/>
      <c s="16" t="s">
        <v>109</v>
      </c>
      <c s="16"/>
      <c s="16"/>
      <c s="16"/>
      <c s="16"/>
    </row>
    <row r="38" spans="1:16" ht="12.75" customHeight="1">
      <c r="A38" s="16"/>
      <c s="16"/>
      <c s="16"/>
      <c s="16"/>
      <c s="16" t="s">
        <v>110</v>
      </c>
      <c s="16"/>
      <c s="16"/>
      <c s="16"/>
      <c s="16">
        <v>0</v>
      </c>
      <c r="P38">
        <v>0</v>
      </c>
    </row>
    <row r="39" spans="1:16" ht="12.75" customHeight="1">
      <c r="A39" s="16"/>
      <c s="16"/>
      <c s="16"/>
      <c s="16"/>
      <c s="16" t="s">
        <v>111</v>
      </c>
      <c s="16"/>
      <c s="16"/>
      <c s="16"/>
      <c s="16">
        <f>I36+I38</f>
      </c>
      <c r="P39">
        <f>P36+P38</f>
      </c>
    </row>
    <row r="41" spans="1:16" ht="12.75" customHeight="1">
      <c r="A41" s="16"/>
      <c s="16"/>
      <c s="16"/>
      <c s="16"/>
      <c s="16" t="s">
        <v>111</v>
      </c>
      <c s="16"/>
      <c s="16"/>
      <c s="16"/>
      <c s="16">
        <f>I32+I39</f>
      </c>
      <c r="P41">
        <f>P32+P39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4.xml><?xml version="1.0" encoding="utf-8"?>
<worksheet xmlns="http://schemas.openxmlformats.org/spreadsheetml/2006/main" xmlns:r="http://schemas.openxmlformats.org/officeDocument/2006/relationships">
  <sheetPr>
    <pageSetUpPr fitToPage="1"/>
  </sheetPr>
  <dimension ref="A1:P5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2153</v>
      </c>
      <c s="5"/>
      <c s="5" t="s">
        <v>2154</v>
      </c>
    </row>
    <row r="6" spans="1:5" ht="12.75" customHeight="1">
      <c r="A6" t="s">
        <v>17</v>
      </c>
      <c r="C6" s="5" t="s">
        <v>2251</v>
      </c>
      <c s="5"/>
      <c s="5" t="s">
        <v>2252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38</v>
      </c>
      <c s="9"/>
      <c s="9" t="s">
        <v>192</v>
      </c>
      <c s="9"/>
      <c s="11"/>
      <c s="9"/>
      <c s="11"/>
    </row>
    <row r="12" spans="1:16" ht="12.75">
      <c r="A12" s="7">
        <v>1</v>
      </c>
      <c s="7" t="s">
        <v>46</v>
      </c>
      <c s="7" t="s">
        <v>881</v>
      </c>
      <c s="7" t="s">
        <v>58</v>
      </c>
      <c s="7" t="s">
        <v>1302</v>
      </c>
      <c s="7" t="s">
        <v>130</v>
      </c>
      <c s="10">
        <v>2.224</v>
      </c>
      <c s="14"/>
      <c s="13">
        <f>ROUND((H12*G12),2)</f>
      </c>
      <c r="O12">
        <f>rekapitulace!H8</f>
      </c>
      <c>
        <f>O12/100*I12</f>
      </c>
    </row>
    <row r="13" spans="5:5" ht="369.75">
      <c r="E13" s="15" t="s">
        <v>2253</v>
      </c>
    </row>
    <row r="14" spans="5:5" ht="409.5">
      <c r="E14" s="15" t="s">
        <v>1304</v>
      </c>
    </row>
    <row r="15" spans="1:16" ht="12.75" customHeight="1">
      <c r="A15" s="16"/>
      <c s="16"/>
      <c s="16" t="s">
        <v>38</v>
      </c>
      <c s="16"/>
      <c s="16" t="s">
        <v>192</v>
      </c>
      <c s="16"/>
      <c s="16"/>
      <c s="16"/>
      <c s="16">
        <f>SUM(I12:I14)</f>
      </c>
      <c r="P15">
        <f>ROUND(SUM(P12:P14),2)</f>
      </c>
    </row>
    <row r="17" spans="1:9" ht="12.75" customHeight="1">
      <c r="A17" s="9"/>
      <c s="9"/>
      <c s="9" t="s">
        <v>43</v>
      </c>
      <c s="9"/>
      <c s="9" t="s">
        <v>204</v>
      </c>
      <c s="9"/>
      <c s="11"/>
      <c s="9"/>
      <c s="11"/>
    </row>
    <row r="18" spans="1:16" ht="12.75">
      <c r="A18" s="7">
        <v>2</v>
      </c>
      <c s="7" t="s">
        <v>46</v>
      </c>
      <c s="7" t="s">
        <v>2254</v>
      </c>
      <c s="7" t="s">
        <v>58</v>
      </c>
      <c s="7" t="s">
        <v>2255</v>
      </c>
      <c s="7" t="s">
        <v>73</v>
      </c>
      <c s="10">
        <v>2</v>
      </c>
      <c s="14"/>
      <c s="13">
        <f>ROUND((H18*G18),2)</f>
      </c>
      <c r="O18">
        <f>rekapitulace!H8</f>
      </c>
      <c>
        <f>O18/100*I18</f>
      </c>
    </row>
    <row r="19" spans="5:5" ht="25.5">
      <c r="E19" s="15" t="s">
        <v>76</v>
      </c>
    </row>
    <row r="20" spans="5:5" ht="204">
      <c r="E20" s="15" t="s">
        <v>2256</v>
      </c>
    </row>
    <row r="21" spans="1:16" ht="12.75">
      <c r="A21" s="7">
        <v>3</v>
      </c>
      <c s="7" t="s">
        <v>46</v>
      </c>
      <c s="7" t="s">
        <v>2158</v>
      </c>
      <c s="7" t="s">
        <v>58</v>
      </c>
      <c s="7" t="s">
        <v>2225</v>
      </c>
      <c s="7" t="s">
        <v>73</v>
      </c>
      <c s="10">
        <v>6</v>
      </c>
      <c s="14"/>
      <c s="13">
        <f>ROUND((H21*G21),2)</f>
      </c>
      <c r="O21">
        <f>rekapitulace!H8</f>
      </c>
      <c>
        <f>O21/100*I21</f>
      </c>
    </row>
    <row r="22" spans="5:5" ht="204">
      <c r="E22" s="15" t="s">
        <v>2257</v>
      </c>
    </row>
    <row r="23" spans="5:5" ht="102">
      <c r="E23" s="15" t="s">
        <v>2161</v>
      </c>
    </row>
    <row r="24" spans="1:16" ht="12.75">
      <c r="A24" s="7">
        <v>4</v>
      </c>
      <c s="7" t="s">
        <v>46</v>
      </c>
      <c s="7" t="s">
        <v>2164</v>
      </c>
      <c s="7" t="s">
        <v>58</v>
      </c>
      <c s="7" t="s">
        <v>2258</v>
      </c>
      <c s="7" t="s">
        <v>117</v>
      </c>
      <c s="10">
        <v>18</v>
      </c>
      <c s="14"/>
      <c s="13">
        <f>ROUND((H24*G24),2)</f>
      </c>
      <c r="O24">
        <f>rekapitulace!H8</f>
      </c>
      <c>
        <f>O24/100*I24</f>
      </c>
    </row>
    <row r="25" spans="5:5" ht="38.25">
      <c r="E25" s="15" t="s">
        <v>2259</v>
      </c>
    </row>
    <row r="26" spans="5:5" ht="102">
      <c r="E26" s="15" t="s">
        <v>2161</v>
      </c>
    </row>
    <row r="27" spans="1:16" ht="12.75">
      <c r="A27" s="7">
        <v>5</v>
      </c>
      <c s="7" t="s">
        <v>46</v>
      </c>
      <c s="7" t="s">
        <v>2169</v>
      </c>
      <c s="7" t="s">
        <v>58</v>
      </c>
      <c s="7" t="s">
        <v>2170</v>
      </c>
      <c s="7" t="s">
        <v>73</v>
      </c>
      <c s="10">
        <v>1</v>
      </c>
      <c s="14"/>
      <c s="13">
        <f>ROUND((H27*G27),2)</f>
      </c>
      <c r="O27">
        <f>rekapitulace!H8</f>
      </c>
      <c>
        <f>O27/100*I27</f>
      </c>
    </row>
    <row r="28" spans="5:5" ht="25.5">
      <c r="E28" s="15" t="s">
        <v>50</v>
      </c>
    </row>
    <row r="29" spans="5:5" ht="102">
      <c r="E29" s="15" t="s">
        <v>2161</v>
      </c>
    </row>
    <row r="30" spans="1:16" ht="12.75">
      <c r="A30" s="7">
        <v>6</v>
      </c>
      <c s="7" t="s">
        <v>46</v>
      </c>
      <c s="7" t="s">
        <v>2171</v>
      </c>
      <c s="7" t="s">
        <v>58</v>
      </c>
      <c s="7" t="s">
        <v>2172</v>
      </c>
      <c s="7" t="s">
        <v>73</v>
      </c>
      <c s="10">
        <v>4</v>
      </c>
      <c s="14"/>
      <c s="13">
        <f>ROUND((H30*G30),2)</f>
      </c>
      <c r="O30">
        <f>rekapitulace!H8</f>
      </c>
      <c>
        <f>O30/100*I30</f>
      </c>
    </row>
    <row r="31" spans="5:5" ht="204">
      <c r="E31" s="15" t="s">
        <v>2260</v>
      </c>
    </row>
    <row r="32" spans="5:5" ht="165.75">
      <c r="E32" s="15" t="s">
        <v>2174</v>
      </c>
    </row>
    <row r="33" spans="1:16" ht="12.75">
      <c r="A33" s="7">
        <v>7</v>
      </c>
      <c s="7" t="s">
        <v>46</v>
      </c>
      <c s="7" t="s">
        <v>2175</v>
      </c>
      <c s="7" t="s">
        <v>58</v>
      </c>
      <c s="7" t="s">
        <v>2261</v>
      </c>
      <c s="7" t="s">
        <v>73</v>
      </c>
      <c s="10">
        <v>2</v>
      </c>
      <c s="14"/>
      <c s="13">
        <f>ROUND((H33*G33),2)</f>
      </c>
      <c r="O33">
        <f>rekapitulace!H8</f>
      </c>
      <c>
        <f>O33/100*I33</f>
      </c>
    </row>
    <row r="34" spans="5:5" ht="38.25">
      <c r="E34" s="15" t="s">
        <v>2262</v>
      </c>
    </row>
    <row r="35" spans="5:5" ht="165.75">
      <c r="E35" s="15" t="s">
        <v>2174</v>
      </c>
    </row>
    <row r="36" spans="1:16" ht="12.75">
      <c r="A36" s="7">
        <v>8</v>
      </c>
      <c s="7" t="s">
        <v>46</v>
      </c>
      <c s="7" t="s">
        <v>2178</v>
      </c>
      <c s="7" t="s">
        <v>58</v>
      </c>
      <c s="7" t="s">
        <v>2179</v>
      </c>
      <c s="7" t="s">
        <v>117</v>
      </c>
      <c s="10">
        <v>294</v>
      </c>
      <c s="14"/>
      <c s="13">
        <f>ROUND((H36*G36),2)</f>
      </c>
      <c r="O36">
        <f>rekapitulace!H8</f>
      </c>
      <c>
        <f>O36/100*I36</f>
      </c>
    </row>
    <row r="37" spans="5:5" ht="216.75">
      <c r="E37" s="15" t="s">
        <v>2263</v>
      </c>
    </row>
    <row r="38" spans="5:5" ht="204">
      <c r="E38" s="15" t="s">
        <v>2181</v>
      </c>
    </row>
    <row r="39" spans="1:16" ht="12.75">
      <c r="A39" s="7">
        <v>9</v>
      </c>
      <c s="7" t="s">
        <v>46</v>
      </c>
      <c s="7" t="s">
        <v>2182</v>
      </c>
      <c s="7" t="s">
        <v>58</v>
      </c>
      <c s="7" t="s">
        <v>2183</v>
      </c>
      <c s="7" t="s">
        <v>117</v>
      </c>
      <c s="10">
        <v>11</v>
      </c>
      <c s="14"/>
      <c s="13">
        <f>ROUND((H39*G39),2)</f>
      </c>
      <c r="O39">
        <f>rekapitulace!H8</f>
      </c>
      <c>
        <f>O39/100*I39</f>
      </c>
    </row>
    <row r="40" spans="5:5" ht="38.25">
      <c r="E40" s="15" t="s">
        <v>2264</v>
      </c>
    </row>
    <row r="41" spans="5:5" ht="204">
      <c r="E41" s="15" t="s">
        <v>2181</v>
      </c>
    </row>
    <row r="42" spans="1:16" ht="12.75">
      <c r="A42" s="7">
        <v>10</v>
      </c>
      <c s="7" t="s">
        <v>46</v>
      </c>
      <c s="7" t="s">
        <v>2185</v>
      </c>
      <c s="7" t="s">
        <v>58</v>
      </c>
      <c s="7" t="s">
        <v>2186</v>
      </c>
      <c s="7" t="s">
        <v>117</v>
      </c>
      <c s="10">
        <v>283</v>
      </c>
      <c s="14"/>
      <c s="13">
        <f>ROUND((H42*G42),2)</f>
      </c>
      <c r="O42">
        <f>rekapitulace!H8</f>
      </c>
      <c>
        <f>O42/100*I42</f>
      </c>
    </row>
    <row r="43" spans="5:5" ht="165.75">
      <c r="E43" s="15" t="s">
        <v>2265</v>
      </c>
    </row>
    <row r="44" spans="5:5" ht="204">
      <c r="E44" s="15" t="s">
        <v>2181</v>
      </c>
    </row>
    <row r="45" spans="1:16" ht="12.75" customHeight="1">
      <c r="A45" s="16"/>
      <c s="16"/>
      <c s="16" t="s">
        <v>43</v>
      </c>
      <c s="16"/>
      <c s="16" t="s">
        <v>204</v>
      </c>
      <c s="16"/>
      <c s="16"/>
      <c s="16"/>
      <c s="16">
        <f>SUM(I18:I44)</f>
      </c>
      <c r="P45">
        <f>ROUND(SUM(P18:P44),2)</f>
      </c>
    </row>
    <row r="47" spans="1:16" ht="12.75" customHeight="1">
      <c r="A47" s="16"/>
      <c s="16"/>
      <c s="16"/>
      <c s="16"/>
      <c s="16" t="s">
        <v>105</v>
      </c>
      <c s="16"/>
      <c s="16"/>
      <c s="16"/>
      <c s="16">
        <f>+I15+I45</f>
      </c>
      <c r="P47">
        <f>+P15+P45</f>
      </c>
    </row>
    <row r="49" spans="1:9" ht="12.75" customHeight="1">
      <c r="A49" s="9" t="s">
        <v>106</v>
      </c>
      <c s="9"/>
      <c s="9"/>
      <c s="9"/>
      <c s="9"/>
      <c s="9"/>
      <c s="9"/>
      <c s="9"/>
      <c s="9"/>
    </row>
    <row r="50" spans="1:9" ht="12.75" customHeight="1">
      <c r="A50" s="9"/>
      <c s="9"/>
      <c s="9"/>
      <c s="9"/>
      <c s="9" t="s">
        <v>107</v>
      </c>
      <c s="9"/>
      <c s="9"/>
      <c s="9"/>
      <c s="9"/>
    </row>
    <row r="51" spans="1:16" ht="12.75" customHeight="1">
      <c r="A51" s="16"/>
      <c s="16"/>
      <c s="16"/>
      <c s="16"/>
      <c s="16" t="s">
        <v>108</v>
      </c>
      <c s="16"/>
      <c s="16"/>
      <c s="16"/>
      <c s="16">
        <v>0</v>
      </c>
      <c r="P51">
        <v>0</v>
      </c>
    </row>
    <row r="52" spans="1:9" ht="12.75" customHeight="1">
      <c r="A52" s="16"/>
      <c s="16"/>
      <c s="16"/>
      <c s="16"/>
      <c s="16" t="s">
        <v>109</v>
      </c>
      <c s="16"/>
      <c s="16"/>
      <c s="16"/>
      <c s="16"/>
    </row>
    <row r="53" spans="1:16" ht="12.75" customHeight="1">
      <c r="A53" s="16"/>
      <c s="16"/>
      <c s="16"/>
      <c s="16"/>
      <c s="16" t="s">
        <v>110</v>
      </c>
      <c s="16"/>
      <c s="16"/>
      <c s="16"/>
      <c s="16">
        <v>0</v>
      </c>
      <c r="P53">
        <v>0</v>
      </c>
    </row>
    <row r="54" spans="1:16" ht="12.75" customHeight="1">
      <c r="A54" s="16"/>
      <c s="16"/>
      <c s="16"/>
      <c s="16"/>
      <c s="16" t="s">
        <v>111</v>
      </c>
      <c s="16"/>
      <c s="16"/>
      <c s="16"/>
      <c s="16">
        <f>I51+I53</f>
      </c>
      <c r="P54">
        <f>P51+P53</f>
      </c>
    </row>
    <row r="56" spans="1:16" ht="12.75" customHeight="1">
      <c r="A56" s="16"/>
      <c s="16"/>
      <c s="16"/>
      <c s="16"/>
      <c s="16" t="s">
        <v>111</v>
      </c>
      <c s="16"/>
      <c s="16"/>
      <c s="16"/>
      <c s="16">
        <f>I47+I54</f>
      </c>
      <c r="P56">
        <f>P47+P54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5.xml><?xml version="1.0" encoding="utf-8"?>
<worksheet xmlns="http://schemas.openxmlformats.org/spreadsheetml/2006/main" xmlns:r="http://schemas.openxmlformats.org/officeDocument/2006/relationships">
  <sheetPr>
    <pageSetUpPr fitToPage="1"/>
  </sheetPr>
  <dimension ref="A1:P21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2266</v>
      </c>
      <c s="5"/>
      <c s="5" t="s">
        <v>2267</v>
      </c>
    </row>
    <row r="6" spans="1:5" ht="12.75" customHeight="1">
      <c r="A6" t="s">
        <v>17</v>
      </c>
      <c r="C6" s="5" t="s">
        <v>2266</v>
      </c>
      <c s="5"/>
      <c s="5" t="s">
        <v>2267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58</v>
      </c>
      <c s="7" t="s">
        <v>2268</v>
      </c>
      <c s="7" t="s">
        <v>167</v>
      </c>
      <c s="10">
        <v>10322.16</v>
      </c>
      <c s="14"/>
      <c s="13">
        <f>ROUND((H12*G12),2)</f>
      </c>
      <c r="O12">
        <f>rekapitulace!H8</f>
      </c>
      <c>
        <f>O12/100*I12</f>
      </c>
    </row>
    <row r="13" spans="5:5" ht="76.5">
      <c r="E13" s="15" t="s">
        <v>2269</v>
      </c>
    </row>
    <row r="14" spans="5:5" ht="153">
      <c r="E14" s="15" t="s">
        <v>169</v>
      </c>
    </row>
    <row r="15" spans="1:16" ht="12.75">
      <c r="A15" s="7">
        <v>2</v>
      </c>
      <c s="7" t="s">
        <v>46</v>
      </c>
      <c s="7" t="s">
        <v>2270</v>
      </c>
      <c s="7" t="s">
        <v>58</v>
      </c>
      <c s="7" t="s">
        <v>2271</v>
      </c>
      <c s="7" t="s">
        <v>49</v>
      </c>
      <c s="10">
        <v>1</v>
      </c>
      <c s="14"/>
      <c s="13">
        <f>ROUND((H15*G15),2)</f>
      </c>
      <c r="O15">
        <f>rekapitulace!H8</f>
      </c>
      <c>
        <f>O15/100*I15</f>
      </c>
    </row>
    <row r="16" spans="5:5" ht="25.5">
      <c r="E16" s="15" t="s">
        <v>50</v>
      </c>
    </row>
    <row r="17" spans="5:5" ht="114.75">
      <c r="E17" s="15" t="s">
        <v>60</v>
      </c>
    </row>
    <row r="18" spans="1:16" ht="12.75">
      <c r="A18" s="7">
        <v>3</v>
      </c>
      <c s="7" t="s">
        <v>46</v>
      </c>
      <c s="7" t="s">
        <v>2272</v>
      </c>
      <c s="7" t="s">
        <v>86</v>
      </c>
      <c s="7" t="s">
        <v>2273</v>
      </c>
      <c s="7" t="s">
        <v>49</v>
      </c>
      <c s="10">
        <v>1</v>
      </c>
      <c s="14"/>
      <c s="13">
        <f>ROUND((H18*G18),2)</f>
      </c>
      <c r="O18">
        <f>rekapitulace!H8</f>
      </c>
      <c>
        <f>O18/100*I18</f>
      </c>
    </row>
    <row r="19" spans="5:5" ht="25.5">
      <c r="E19" s="15" t="s">
        <v>50</v>
      </c>
    </row>
    <row r="20" spans="5:5" ht="409.5">
      <c r="E20" s="15" t="s">
        <v>2274</v>
      </c>
    </row>
    <row r="21" spans="1:16" ht="12.75">
      <c r="A21" s="7">
        <v>4</v>
      </c>
      <c s="7" t="s">
        <v>46</v>
      </c>
      <c s="7" t="s">
        <v>2275</v>
      </c>
      <c s="7" t="s">
        <v>58</v>
      </c>
      <c s="7" t="s">
        <v>2276</v>
      </c>
      <c s="7" t="s">
        <v>73</v>
      </c>
      <c s="10">
        <v>1</v>
      </c>
      <c s="14"/>
      <c s="13">
        <f>ROUND((H21*G21),2)</f>
      </c>
      <c r="O21">
        <f>rekapitulace!H8</f>
      </c>
      <c>
        <f>O21/100*I21</f>
      </c>
    </row>
    <row r="22" spans="5:5" ht="25.5">
      <c r="E22" s="15" t="s">
        <v>50</v>
      </c>
    </row>
    <row r="23" spans="5:5" ht="114.75">
      <c r="E23" s="15" t="s">
        <v>60</v>
      </c>
    </row>
    <row r="24" spans="1:16" ht="12.75">
      <c r="A24" s="7">
        <v>5</v>
      </c>
      <c s="7" t="s">
        <v>46</v>
      </c>
      <c s="7" t="s">
        <v>2277</v>
      </c>
      <c s="7" t="s">
        <v>58</v>
      </c>
      <c s="7" t="s">
        <v>2278</v>
      </c>
      <c s="7" t="s">
        <v>73</v>
      </c>
      <c s="10">
        <v>1</v>
      </c>
      <c s="14"/>
      <c s="13">
        <f>ROUND((H24*G24),2)</f>
      </c>
      <c r="O24">
        <f>rekapitulace!H8</f>
      </c>
      <c>
        <f>O24/100*I24</f>
      </c>
    </row>
    <row r="25" spans="5:5" ht="25.5">
      <c r="E25" s="15" t="s">
        <v>50</v>
      </c>
    </row>
    <row r="26" spans="5:5" ht="331.5">
      <c r="E26" s="15" t="s">
        <v>2279</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142</v>
      </c>
      <c s="7" t="s">
        <v>25</v>
      </c>
      <c s="7" t="s">
        <v>2280</v>
      </c>
      <c s="7" t="s">
        <v>130</v>
      </c>
      <c s="10">
        <v>126</v>
      </c>
      <c s="14"/>
      <c s="13">
        <f>ROUND((H30*G30),2)</f>
      </c>
      <c r="O30">
        <f>rekapitulace!H8</f>
      </c>
      <c>
        <f>O30/100*I30</f>
      </c>
    </row>
    <row r="31" spans="5:5" ht="38.25">
      <c r="E31" s="15" t="s">
        <v>2281</v>
      </c>
    </row>
    <row r="32" spans="5:5" ht="409.5">
      <c r="E32" s="15" t="s">
        <v>145</v>
      </c>
    </row>
    <row r="33" spans="1:16" ht="12.75">
      <c r="A33" s="7">
        <v>7</v>
      </c>
      <c s="7" t="s">
        <v>46</v>
      </c>
      <c s="7" t="s">
        <v>142</v>
      </c>
      <c s="7" t="s">
        <v>36</v>
      </c>
      <c s="7" t="s">
        <v>2282</v>
      </c>
      <c s="7" t="s">
        <v>130</v>
      </c>
      <c s="10">
        <v>181.92</v>
      </c>
      <c s="14"/>
      <c s="13">
        <f>ROUND((H33*G33),2)</f>
      </c>
      <c r="O33">
        <f>rekapitulace!H8</f>
      </c>
      <c>
        <f>O33/100*I33</f>
      </c>
    </row>
    <row r="34" spans="5:5" ht="51">
      <c r="E34" s="15" t="s">
        <v>2283</v>
      </c>
    </row>
    <row r="35" spans="5:5" ht="409.5">
      <c r="E35" s="15" t="s">
        <v>145</v>
      </c>
    </row>
    <row r="36" spans="1:16" ht="12.75">
      <c r="A36" s="7">
        <v>8</v>
      </c>
      <c s="7" t="s">
        <v>46</v>
      </c>
      <c s="7" t="s">
        <v>142</v>
      </c>
      <c s="7" t="s">
        <v>250</v>
      </c>
      <c s="7" t="s">
        <v>2284</v>
      </c>
      <c s="7" t="s">
        <v>130</v>
      </c>
      <c s="10">
        <v>5161.08</v>
      </c>
      <c s="14"/>
      <c s="13">
        <f>ROUND((H36*G36),2)</f>
      </c>
      <c r="O36">
        <f>rekapitulace!H8</f>
      </c>
      <c>
        <f>O36/100*I36</f>
      </c>
    </row>
    <row r="37" spans="5:5" ht="76.5">
      <c r="E37" s="15" t="s">
        <v>2285</v>
      </c>
    </row>
    <row r="38" spans="5:5" ht="409.5">
      <c r="E38" s="15" t="s">
        <v>145</v>
      </c>
    </row>
    <row r="39" spans="1:16" ht="12.75">
      <c r="A39" s="7">
        <v>9</v>
      </c>
      <c s="7" t="s">
        <v>46</v>
      </c>
      <c s="7" t="s">
        <v>254</v>
      </c>
      <c s="7" t="s">
        <v>58</v>
      </c>
      <c s="7" t="s">
        <v>2286</v>
      </c>
      <c s="7" t="s">
        <v>130</v>
      </c>
      <c s="10">
        <v>2256</v>
      </c>
      <c s="14"/>
      <c s="13">
        <f>ROUND((H39*G39),2)</f>
      </c>
      <c r="O39">
        <f>rekapitulace!H8</f>
      </c>
      <c>
        <f>O39/100*I39</f>
      </c>
    </row>
    <row r="40" spans="5:5" ht="76.5">
      <c r="E40" s="15" t="s">
        <v>2287</v>
      </c>
    </row>
    <row r="41" spans="5:5" ht="102">
      <c r="E41" s="15" t="s">
        <v>257</v>
      </c>
    </row>
    <row r="42" spans="1:16" ht="12.75">
      <c r="A42" s="7">
        <v>10</v>
      </c>
      <c s="7" t="s">
        <v>46</v>
      </c>
      <c s="7" t="s">
        <v>258</v>
      </c>
      <c s="7" t="s">
        <v>58</v>
      </c>
      <c s="7" t="s">
        <v>2288</v>
      </c>
      <c s="7" t="s">
        <v>130</v>
      </c>
      <c s="10">
        <v>3087</v>
      </c>
      <c s="14"/>
      <c s="13">
        <f>ROUND((H42*G42),2)</f>
      </c>
      <c r="O42">
        <f>rekapitulace!H8</f>
      </c>
      <c>
        <f>O42/100*I42</f>
      </c>
    </row>
    <row r="43" spans="5:5" ht="76.5">
      <c r="E43" s="15" t="s">
        <v>2289</v>
      </c>
    </row>
    <row r="44" spans="5:5" ht="102">
      <c r="E44" s="15" t="s">
        <v>257</v>
      </c>
    </row>
    <row r="45" spans="1:16" ht="12.75">
      <c r="A45" s="7">
        <v>11</v>
      </c>
      <c s="7" t="s">
        <v>46</v>
      </c>
      <c s="7" t="s">
        <v>367</v>
      </c>
      <c s="7" t="s">
        <v>58</v>
      </c>
      <c s="7" t="s">
        <v>2290</v>
      </c>
      <c s="7" t="s">
        <v>130</v>
      </c>
      <c s="10">
        <v>2256</v>
      </c>
      <c s="14"/>
      <c s="13">
        <f>ROUND((H45*G45),2)</f>
      </c>
      <c r="O45">
        <f>rekapitulace!H8</f>
      </c>
      <c>
        <f>O45/100*I45</f>
      </c>
    </row>
    <row r="46" spans="5:5" ht="89.25">
      <c r="E46" s="15" t="s">
        <v>2291</v>
      </c>
    </row>
    <row r="47" spans="5:5" ht="409.5">
      <c r="E47" s="15" t="s">
        <v>1555</v>
      </c>
    </row>
    <row r="48" spans="1:16" ht="12.75">
      <c r="A48" s="7">
        <v>12</v>
      </c>
      <c s="7" t="s">
        <v>46</v>
      </c>
      <c s="7" t="s">
        <v>375</v>
      </c>
      <c s="7" t="s">
        <v>58</v>
      </c>
      <c s="7" t="s">
        <v>2292</v>
      </c>
      <c s="7" t="s">
        <v>130</v>
      </c>
      <c s="10">
        <v>3087</v>
      </c>
      <c s="14"/>
      <c s="13">
        <f>ROUND((H48*G48),2)</f>
      </c>
      <c r="O48">
        <f>rekapitulace!H8</f>
      </c>
      <c>
        <f>O48/100*I48</f>
      </c>
    </row>
    <row r="49" spans="5:5" ht="89.25">
      <c r="E49" s="15" t="s">
        <v>2293</v>
      </c>
    </row>
    <row r="50" spans="5:5" ht="409.5">
      <c r="E50" s="15" t="s">
        <v>1555</v>
      </c>
    </row>
    <row r="51" spans="1:16" ht="12.75">
      <c r="A51" s="7">
        <v>13</v>
      </c>
      <c s="7" t="s">
        <v>46</v>
      </c>
      <c s="7" t="s">
        <v>397</v>
      </c>
      <c s="7" t="s">
        <v>58</v>
      </c>
      <c s="7" t="s">
        <v>2294</v>
      </c>
      <c s="7" t="s">
        <v>130</v>
      </c>
      <c s="10">
        <v>5343</v>
      </c>
      <c s="14"/>
      <c s="13">
        <f>ROUND((H51*G51),2)</f>
      </c>
      <c r="O51">
        <f>rekapitulace!H8</f>
      </c>
      <c>
        <f>O51/100*I51</f>
      </c>
    </row>
    <row r="52" spans="5:5" ht="204">
      <c r="E52" s="15" t="s">
        <v>2295</v>
      </c>
    </row>
    <row r="53" spans="5:5" ht="409.5">
      <c r="E53" s="15" t="s">
        <v>1103</v>
      </c>
    </row>
    <row r="54" spans="1:16" ht="12.75">
      <c r="A54" s="7">
        <v>14</v>
      </c>
      <c s="7" t="s">
        <v>46</v>
      </c>
      <c s="7" t="s">
        <v>146</v>
      </c>
      <c s="7" t="s">
        <v>250</v>
      </c>
      <c s="7" t="s">
        <v>2296</v>
      </c>
      <c s="7" t="s">
        <v>130</v>
      </c>
      <c s="10">
        <v>5161.08</v>
      </c>
      <c s="14"/>
      <c s="13">
        <f>ROUND((H54*G54),2)</f>
      </c>
      <c r="O54">
        <f>rekapitulace!H8</f>
      </c>
      <c>
        <f>O54/100*I54</f>
      </c>
    </row>
    <row r="55" spans="5:5" ht="76.5">
      <c r="E55" s="15" t="s">
        <v>2297</v>
      </c>
    </row>
    <row r="56" spans="5:5" ht="409.5">
      <c r="E56" s="15" t="s">
        <v>149</v>
      </c>
    </row>
    <row r="57" spans="1:16" ht="12.75">
      <c r="A57" s="7">
        <v>15</v>
      </c>
      <c s="7" t="s">
        <v>46</v>
      </c>
      <c s="7" t="s">
        <v>2298</v>
      </c>
      <c s="7" t="s">
        <v>58</v>
      </c>
      <c s="7" t="s">
        <v>2299</v>
      </c>
      <c s="7" t="s">
        <v>130</v>
      </c>
      <c s="10">
        <v>181.92</v>
      </c>
      <c s="14"/>
      <c s="13">
        <f>ROUND((H57*G57),2)</f>
      </c>
      <c r="O57">
        <f>rekapitulace!H8</f>
      </c>
      <c>
        <f>O57/100*I57</f>
      </c>
    </row>
    <row r="58" spans="5:5" ht="331.5">
      <c r="E58" s="15" t="s">
        <v>2300</v>
      </c>
    </row>
    <row r="59" spans="5:5" ht="409.5">
      <c r="E59" s="15" t="s">
        <v>2301</v>
      </c>
    </row>
    <row r="60" spans="1:16" ht="12.75">
      <c r="A60" s="7">
        <v>16</v>
      </c>
      <c s="7" t="s">
        <v>46</v>
      </c>
      <c s="7" t="s">
        <v>438</v>
      </c>
      <c s="7" t="s">
        <v>58</v>
      </c>
      <c s="7" t="s">
        <v>2302</v>
      </c>
      <c s="7" t="s">
        <v>117</v>
      </c>
      <c s="10">
        <v>126</v>
      </c>
      <c s="14"/>
      <c s="13">
        <f>ROUND((H60*G60),2)</f>
      </c>
      <c r="O60">
        <f>rekapitulace!H8</f>
      </c>
      <c>
        <f>O60/100*I60</f>
      </c>
    </row>
    <row r="61" spans="5:5" ht="38.25">
      <c r="E61" s="15" t="s">
        <v>2281</v>
      </c>
    </row>
    <row r="62" spans="5:5" ht="216.75">
      <c r="E62" s="15" t="s">
        <v>153</v>
      </c>
    </row>
    <row r="63" spans="1:16" ht="12.75" customHeight="1">
      <c r="A63" s="16"/>
      <c s="16"/>
      <c s="16" t="s">
        <v>25</v>
      </c>
      <c s="16"/>
      <c s="16" t="s">
        <v>114</v>
      </c>
      <c s="16"/>
      <c s="16"/>
      <c s="16"/>
      <c s="16">
        <f>SUM(I30:I62)</f>
      </c>
      <c r="P63">
        <f>ROUND(SUM(P30:P62),2)</f>
      </c>
    </row>
    <row r="65" spans="1:9" ht="12.75" customHeight="1">
      <c r="A65" s="9"/>
      <c s="9"/>
      <c s="9" t="s">
        <v>36</v>
      </c>
      <c s="9"/>
      <c s="9" t="s">
        <v>241</v>
      </c>
      <c s="9"/>
      <c s="11"/>
      <c s="9"/>
      <c s="11"/>
    </row>
    <row r="66" spans="1:16" ht="12.75">
      <c r="A66" s="7">
        <v>17</v>
      </c>
      <c s="7" t="s">
        <v>46</v>
      </c>
      <c s="7" t="s">
        <v>2303</v>
      </c>
      <c s="7" t="s">
        <v>58</v>
      </c>
      <c s="7" t="s">
        <v>2304</v>
      </c>
      <c s="7" t="s">
        <v>167</v>
      </c>
      <c s="10">
        <v>45.443</v>
      </c>
      <c s="14"/>
      <c s="13">
        <f>ROUND((H66*G66),2)</f>
      </c>
      <c r="O66">
        <f>rekapitulace!H8</f>
      </c>
      <c>
        <f>O66/100*I66</f>
      </c>
    </row>
    <row r="67" spans="5:5" ht="409.5">
      <c r="E67" s="15" t="s">
        <v>2305</v>
      </c>
    </row>
    <row r="68" spans="5:5" ht="331.5">
      <c r="E68" s="15" t="s">
        <v>2306</v>
      </c>
    </row>
    <row r="69" spans="1:16" ht="12.75">
      <c r="A69" s="7">
        <v>18</v>
      </c>
      <c s="7" t="s">
        <v>46</v>
      </c>
      <c s="7" t="s">
        <v>2307</v>
      </c>
      <c s="7" t="s">
        <v>58</v>
      </c>
      <c s="7" t="s">
        <v>2308</v>
      </c>
      <c s="7" t="s">
        <v>130</v>
      </c>
      <c s="10">
        <v>34.3</v>
      </c>
      <c s="14"/>
      <c s="13">
        <f>ROUND((H69*G69),2)</f>
      </c>
      <c r="O69">
        <f>rekapitulace!H8</f>
      </c>
      <c>
        <f>O69/100*I69</f>
      </c>
    </row>
    <row r="70" spans="5:5" ht="153">
      <c r="E70" s="15" t="s">
        <v>2309</v>
      </c>
    </row>
    <row r="71" spans="5:5" ht="140.25">
      <c r="E71" s="15" t="s">
        <v>2310</v>
      </c>
    </row>
    <row r="72" spans="1:16" ht="12.75">
      <c r="A72" s="7">
        <v>19</v>
      </c>
      <c s="7" t="s">
        <v>46</v>
      </c>
      <c s="7" t="s">
        <v>2311</v>
      </c>
      <c s="7" t="s">
        <v>58</v>
      </c>
      <c s="7" t="s">
        <v>2312</v>
      </c>
      <c s="7" t="s">
        <v>207</v>
      </c>
      <c s="10">
        <v>1144</v>
      </c>
      <c s="14"/>
      <c s="13">
        <f>ROUND((H72*G72),2)</f>
      </c>
      <c r="O72">
        <f>rekapitulace!H8</f>
      </c>
      <c>
        <f>O72/100*I72</f>
      </c>
    </row>
    <row r="73" spans="5:5" ht="318.75">
      <c r="E73" s="15" t="s">
        <v>2313</v>
      </c>
    </row>
    <row r="74" spans="5:5" ht="318.75">
      <c r="E74" s="15" t="s">
        <v>2314</v>
      </c>
    </row>
    <row r="75" spans="1:16" ht="12.75">
      <c r="A75" s="7">
        <v>20</v>
      </c>
      <c s="7" t="s">
        <v>46</v>
      </c>
      <c s="7" t="s">
        <v>2315</v>
      </c>
      <c s="7" t="s">
        <v>58</v>
      </c>
      <c s="7" t="s">
        <v>2316</v>
      </c>
      <c s="7" t="s">
        <v>207</v>
      </c>
      <c s="10">
        <v>566</v>
      </c>
      <c s="14"/>
      <c s="13">
        <f>ROUND((H75*G75),2)</f>
      </c>
      <c r="O75">
        <f>rekapitulace!H8</f>
      </c>
      <c>
        <f>O75/100*I75</f>
      </c>
    </row>
    <row r="76" spans="5:5" ht="178.5">
      <c r="E76" s="15" t="s">
        <v>2317</v>
      </c>
    </row>
    <row r="77" spans="5:5" ht="409.5">
      <c r="E77" s="15" t="s">
        <v>2318</v>
      </c>
    </row>
    <row r="78" spans="1:16" ht="12.75">
      <c r="A78" s="7">
        <v>21</v>
      </c>
      <c s="7" t="s">
        <v>46</v>
      </c>
      <c s="7" t="s">
        <v>2319</v>
      </c>
      <c s="7" t="s">
        <v>58</v>
      </c>
      <c s="7" t="s">
        <v>2320</v>
      </c>
      <c s="7" t="s">
        <v>130</v>
      </c>
      <c s="10">
        <v>144.576</v>
      </c>
      <c s="14"/>
      <c s="13">
        <f>ROUND((H78*G78),2)</f>
      </c>
      <c r="O78">
        <f>rekapitulace!H8</f>
      </c>
      <c>
        <f>O78/100*I78</f>
      </c>
    </row>
    <row r="79" spans="5:5" ht="140.25">
      <c r="E79" s="15" t="s">
        <v>2321</v>
      </c>
    </row>
    <row r="80" spans="5:5" ht="409.5">
      <c r="E80" s="15" t="s">
        <v>2322</v>
      </c>
    </row>
    <row r="81" spans="1:16" ht="12.75">
      <c r="A81" s="7">
        <v>22</v>
      </c>
      <c s="7" t="s">
        <v>46</v>
      </c>
      <c s="7" t="s">
        <v>835</v>
      </c>
      <c s="7" t="s">
        <v>58</v>
      </c>
      <c s="7" t="s">
        <v>2323</v>
      </c>
      <c s="7" t="s">
        <v>167</v>
      </c>
      <c s="10">
        <v>18.072</v>
      </c>
      <c s="14"/>
      <c s="13">
        <f>ROUND((H81*G81),2)</f>
      </c>
      <c r="O81">
        <f>rekapitulace!H8</f>
      </c>
      <c>
        <f>O81/100*I81</f>
      </c>
    </row>
    <row r="82" spans="5:5" ht="38.25">
      <c r="E82" s="15" t="s">
        <v>2324</v>
      </c>
    </row>
    <row r="83" spans="5:5" ht="409.5">
      <c r="E83" s="15" t="s">
        <v>1128</v>
      </c>
    </row>
    <row r="84" spans="1:16" ht="12.75">
      <c r="A84" s="7">
        <v>23</v>
      </c>
      <c s="7" t="s">
        <v>46</v>
      </c>
      <c s="7" t="s">
        <v>2325</v>
      </c>
      <c s="7" t="s">
        <v>58</v>
      </c>
      <c s="7" t="s">
        <v>2326</v>
      </c>
      <c s="7" t="s">
        <v>73</v>
      </c>
      <c s="10">
        <v>92</v>
      </c>
      <c s="14"/>
      <c s="13">
        <f>ROUND((H84*G84),2)</f>
      </c>
      <c r="O84">
        <f>rekapitulace!H8</f>
      </c>
      <c>
        <f>O84/100*I84</f>
      </c>
    </row>
    <row r="85" spans="5:5" ht="255">
      <c r="E85" s="15" t="s">
        <v>2327</v>
      </c>
    </row>
    <row r="86" spans="5:5" ht="255">
      <c r="E86" s="15" t="s">
        <v>2328</v>
      </c>
    </row>
    <row r="87" spans="1:16" ht="12.75">
      <c r="A87" s="7">
        <v>24</v>
      </c>
      <c s="7" t="s">
        <v>46</v>
      </c>
      <c s="7" t="s">
        <v>2329</v>
      </c>
      <c s="7" t="s">
        <v>58</v>
      </c>
      <c s="7" t="s">
        <v>2330</v>
      </c>
      <c s="7" t="s">
        <v>207</v>
      </c>
      <c s="10">
        <v>224</v>
      </c>
      <c s="14"/>
      <c s="13">
        <f>ROUND((H87*G87),2)</f>
      </c>
      <c r="O87">
        <f>rekapitulace!H8</f>
      </c>
      <c>
        <f>O87/100*I87</f>
      </c>
    </row>
    <row r="88" spans="5:5" ht="165.75">
      <c r="E88" s="15" t="s">
        <v>2331</v>
      </c>
    </row>
    <row r="89" spans="5:5" ht="280.5">
      <c r="E89" s="15" t="s">
        <v>2332</v>
      </c>
    </row>
    <row r="90" spans="1:16" ht="12.75" customHeight="1">
      <c r="A90" s="16"/>
      <c s="16"/>
      <c s="16" t="s">
        <v>36</v>
      </c>
      <c s="16"/>
      <c s="16" t="s">
        <v>241</v>
      </c>
      <c s="16"/>
      <c s="16"/>
      <c s="16"/>
      <c s="16">
        <f>SUM(I66:I89)</f>
      </c>
      <c r="P90">
        <f>ROUND(SUM(P66:P89),2)</f>
      </c>
    </row>
    <row r="92" spans="1:9" ht="12.75" customHeight="1">
      <c r="A92" s="9"/>
      <c s="9"/>
      <c s="9" t="s">
        <v>37</v>
      </c>
      <c s="9"/>
      <c s="9" t="s">
        <v>187</v>
      </c>
      <c s="9"/>
      <c s="11"/>
      <c s="9"/>
      <c s="11"/>
    </row>
    <row r="93" spans="1:16" ht="12.75">
      <c r="A93" s="7">
        <v>25</v>
      </c>
      <c s="7" t="s">
        <v>46</v>
      </c>
      <c s="7" t="s">
        <v>2333</v>
      </c>
      <c s="7" t="s">
        <v>58</v>
      </c>
      <c s="7" t="s">
        <v>2334</v>
      </c>
      <c s="7" t="s">
        <v>130</v>
      </c>
      <c s="10">
        <v>8.331</v>
      </c>
      <c s="14"/>
      <c s="13">
        <f>ROUND((H93*G93),2)</f>
      </c>
      <c r="O93">
        <f>rekapitulace!H8</f>
      </c>
      <c>
        <f>O93/100*I93</f>
      </c>
    </row>
    <row r="94" spans="5:5" ht="51">
      <c r="E94" s="15" t="s">
        <v>2335</v>
      </c>
    </row>
    <row r="95" spans="5:5" ht="409.5">
      <c r="E95" s="15" t="s">
        <v>2336</v>
      </c>
    </row>
    <row r="96" spans="1:16" ht="12.75">
      <c r="A96" s="7">
        <v>26</v>
      </c>
      <c s="7" t="s">
        <v>46</v>
      </c>
      <c s="7" t="s">
        <v>2337</v>
      </c>
      <c s="7" t="s">
        <v>58</v>
      </c>
      <c s="7" t="s">
        <v>2338</v>
      </c>
      <c s="7" t="s">
        <v>130</v>
      </c>
      <c s="10">
        <v>19.21</v>
      </c>
      <c s="14"/>
      <c s="13">
        <f>ROUND((H96*G96),2)</f>
      </c>
      <c r="O96">
        <f>rekapitulace!H8</f>
      </c>
      <c>
        <f>O96/100*I96</f>
      </c>
    </row>
    <row r="97" spans="5:5" ht="140.25">
      <c r="E97" s="15" t="s">
        <v>2339</v>
      </c>
    </row>
    <row r="98" spans="5:5" ht="409.5">
      <c r="E98" s="15" t="s">
        <v>2340</v>
      </c>
    </row>
    <row r="99" spans="1:16" ht="12.75">
      <c r="A99" s="7">
        <v>27</v>
      </c>
      <c s="7" t="s">
        <v>46</v>
      </c>
      <c s="7" t="s">
        <v>846</v>
      </c>
      <c s="7" t="s">
        <v>58</v>
      </c>
      <c s="7" t="s">
        <v>2341</v>
      </c>
      <c s="7" t="s">
        <v>167</v>
      </c>
      <c s="10">
        <v>2.401</v>
      </c>
      <c s="14"/>
      <c s="13">
        <f>ROUND((H99*G99),2)</f>
      </c>
      <c r="O99">
        <f>rekapitulace!H8</f>
      </c>
      <c>
        <f>O99/100*I99</f>
      </c>
    </row>
    <row r="100" spans="5:5" ht="38.25">
      <c r="E100" s="15" t="s">
        <v>2342</v>
      </c>
    </row>
    <row r="101" spans="5:5" ht="409.5">
      <c r="E101" s="15" t="s">
        <v>2343</v>
      </c>
    </row>
    <row r="102" spans="1:16" ht="12.75">
      <c r="A102" s="7">
        <v>28</v>
      </c>
      <c s="7" t="s">
        <v>46</v>
      </c>
      <c s="7" t="s">
        <v>2344</v>
      </c>
      <c s="7" t="s">
        <v>58</v>
      </c>
      <c s="7" t="s">
        <v>2345</v>
      </c>
      <c s="7" t="s">
        <v>130</v>
      </c>
      <c s="10">
        <v>258.288</v>
      </c>
      <c s="14"/>
      <c s="13">
        <f>ROUND((H102*G102),2)</f>
      </c>
      <c r="O102">
        <f>rekapitulace!H8</f>
      </c>
      <c>
        <f>O102/100*I102</f>
      </c>
    </row>
    <row r="103" spans="5:5" ht="293.25">
      <c r="E103" s="15" t="s">
        <v>2346</v>
      </c>
    </row>
    <row r="104" spans="5:5" ht="409.5">
      <c r="E104" s="15" t="s">
        <v>191</v>
      </c>
    </row>
    <row r="105" spans="1:16" ht="12.75">
      <c r="A105" s="7">
        <v>29</v>
      </c>
      <c s="7" t="s">
        <v>46</v>
      </c>
      <c s="7" t="s">
        <v>2347</v>
      </c>
      <c s="7" t="s">
        <v>58</v>
      </c>
      <c s="7" t="s">
        <v>2348</v>
      </c>
      <c s="7" t="s">
        <v>167</v>
      </c>
      <c s="10">
        <v>32.286</v>
      </c>
      <c s="14"/>
      <c s="13">
        <f>ROUND((H105*G105),2)</f>
      </c>
      <c r="O105">
        <f>rekapitulace!H8</f>
      </c>
      <c>
        <f>O105/100*I105</f>
      </c>
    </row>
    <row r="106" spans="5:5" ht="38.25">
      <c r="E106" s="15" t="s">
        <v>2349</v>
      </c>
    </row>
    <row r="107" spans="5:5" ht="409.5">
      <c r="E107" s="15" t="s">
        <v>1128</v>
      </c>
    </row>
    <row r="108" spans="1:16" ht="12.75" customHeight="1">
      <c r="A108" s="16"/>
      <c s="16"/>
      <c s="16" t="s">
        <v>37</v>
      </c>
      <c s="16"/>
      <c s="16" t="s">
        <v>187</v>
      </c>
      <c s="16"/>
      <c s="16"/>
      <c s="16"/>
      <c s="16">
        <f>SUM(I93:I107)</f>
      </c>
      <c r="P108">
        <f>ROUND(SUM(P93:P107),2)</f>
      </c>
    </row>
    <row r="110" spans="1:9" ht="12.75" customHeight="1">
      <c r="A110" s="9"/>
      <c s="9"/>
      <c s="9" t="s">
        <v>38</v>
      </c>
      <c s="9"/>
      <c s="9" t="s">
        <v>192</v>
      </c>
      <c s="9"/>
      <c s="11"/>
      <c s="9"/>
      <c s="11"/>
    </row>
    <row r="111" spans="1:16" ht="12.75">
      <c r="A111" s="7">
        <v>30</v>
      </c>
      <c s="7" t="s">
        <v>46</v>
      </c>
      <c s="7" t="s">
        <v>2350</v>
      </c>
      <c s="7" t="s">
        <v>58</v>
      </c>
      <c s="7" t="s">
        <v>2351</v>
      </c>
      <c s="7" t="s">
        <v>130</v>
      </c>
      <c s="10">
        <v>168.858</v>
      </c>
      <c s="14"/>
      <c s="13">
        <f>ROUND((H111*G111),2)</f>
      </c>
      <c r="O111">
        <f>rekapitulace!H8</f>
      </c>
      <c>
        <f>O111/100*I111</f>
      </c>
    </row>
    <row r="112" spans="5:5" ht="38.25">
      <c r="E112" s="15" t="s">
        <v>2352</v>
      </c>
    </row>
    <row r="113" spans="5:5" ht="409.5">
      <c r="E113" s="15" t="s">
        <v>191</v>
      </c>
    </row>
    <row r="114" spans="1:16" ht="12.75">
      <c r="A114" s="7">
        <v>31</v>
      </c>
      <c s="7" t="s">
        <v>46</v>
      </c>
      <c s="7" t="s">
        <v>2353</v>
      </c>
      <c s="7" t="s">
        <v>58</v>
      </c>
      <c s="7" t="s">
        <v>2354</v>
      </c>
      <c s="7" t="s">
        <v>167</v>
      </c>
      <c s="10">
        <v>16.886</v>
      </c>
      <c s="14"/>
      <c s="13">
        <f>ROUND((H114*G114),2)</f>
      </c>
      <c r="O114">
        <f>rekapitulace!H8</f>
      </c>
      <c>
        <f>O114/100*I114</f>
      </c>
    </row>
    <row r="115" spans="5:5" ht="38.25">
      <c r="E115" s="15" t="s">
        <v>2355</v>
      </c>
    </row>
    <row r="116" spans="5:5" ht="409.5">
      <c r="E116" s="15" t="s">
        <v>2356</v>
      </c>
    </row>
    <row r="117" spans="1:16" ht="12.75">
      <c r="A117" s="7">
        <v>32</v>
      </c>
      <c s="7" t="s">
        <v>46</v>
      </c>
      <c s="7" t="s">
        <v>2357</v>
      </c>
      <c s="7" t="s">
        <v>58</v>
      </c>
      <c s="7" t="s">
        <v>2358</v>
      </c>
      <c s="7" t="s">
        <v>167</v>
      </c>
      <c s="10">
        <v>65.238</v>
      </c>
      <c s="14"/>
      <c s="13">
        <f>ROUND((H117*G117),2)</f>
      </c>
      <c r="O117">
        <f>rekapitulace!H8</f>
      </c>
      <c>
        <f>O117/100*I117</f>
      </c>
    </row>
    <row r="118" spans="5:5" ht="63.75">
      <c r="E118" s="15" t="s">
        <v>2359</v>
      </c>
    </row>
    <row r="119" spans="5:5" ht="409.5">
      <c r="E119" s="15" t="s">
        <v>2360</v>
      </c>
    </row>
    <row r="120" spans="1:16" ht="12.75">
      <c r="A120" s="7">
        <v>33</v>
      </c>
      <c s="7" t="s">
        <v>46</v>
      </c>
      <c s="7" t="s">
        <v>193</v>
      </c>
      <c s="7" t="s">
        <v>58</v>
      </c>
      <c s="7" t="s">
        <v>2361</v>
      </c>
      <c s="7" t="s">
        <v>130</v>
      </c>
      <c s="10">
        <v>16.56</v>
      </c>
      <c s="14"/>
      <c s="13">
        <f>ROUND((H120*G120),2)</f>
      </c>
      <c r="O120">
        <f>rekapitulace!H8</f>
      </c>
      <c>
        <f>O120/100*I120</f>
      </c>
    </row>
    <row r="121" spans="5:5" ht="140.25">
      <c r="E121" s="15" t="s">
        <v>2362</v>
      </c>
    </row>
    <row r="122" spans="5:5" ht="409.5">
      <c r="E122" s="15" t="s">
        <v>191</v>
      </c>
    </row>
    <row r="123" spans="1:16" ht="12.75">
      <c r="A123" s="7">
        <v>34</v>
      </c>
      <c s="7" t="s">
        <v>46</v>
      </c>
      <c s="7" t="s">
        <v>2363</v>
      </c>
      <c s="7" t="s">
        <v>58</v>
      </c>
      <c s="7" t="s">
        <v>2364</v>
      </c>
      <c s="7" t="s">
        <v>130</v>
      </c>
      <c s="10">
        <v>1.766</v>
      </c>
      <c s="14"/>
      <c s="13">
        <f>ROUND((H123*G123),2)</f>
      </c>
      <c r="O123">
        <f>rekapitulace!H8</f>
      </c>
      <c>
        <f>O123/100*I123</f>
      </c>
    </row>
    <row r="124" spans="5:5" ht="140.25">
      <c r="E124" s="15" t="s">
        <v>2365</v>
      </c>
    </row>
    <row r="125" spans="5:5" ht="216.75">
      <c r="E125" s="15" t="s">
        <v>2366</v>
      </c>
    </row>
    <row r="126" spans="1:16" ht="12.75">
      <c r="A126" s="7">
        <v>35</v>
      </c>
      <c s="7" t="s">
        <v>46</v>
      </c>
      <c s="7" t="s">
        <v>2367</v>
      </c>
      <c s="7" t="s">
        <v>58</v>
      </c>
      <c s="7" t="s">
        <v>2368</v>
      </c>
      <c s="7" t="s">
        <v>130</v>
      </c>
      <c s="10">
        <v>10.875</v>
      </c>
      <c s="14"/>
      <c s="13">
        <f>ROUND((H126*G126),2)</f>
      </c>
      <c r="O126">
        <f>rekapitulace!H8</f>
      </c>
      <c>
        <f>O126/100*I126</f>
      </c>
    </row>
    <row r="127" spans="5:5" ht="38.25">
      <c r="E127" s="15" t="s">
        <v>2369</v>
      </c>
    </row>
    <row r="128" spans="5:5" ht="409.5">
      <c r="E128" s="15" t="s">
        <v>191</v>
      </c>
    </row>
    <row r="129" spans="1:16" ht="12.75">
      <c r="A129" s="7">
        <v>36</v>
      </c>
      <c s="7" t="s">
        <v>46</v>
      </c>
      <c s="7" t="s">
        <v>2370</v>
      </c>
      <c s="7" t="s">
        <v>58</v>
      </c>
      <c s="7" t="s">
        <v>2371</v>
      </c>
      <c s="7" t="s">
        <v>167</v>
      </c>
      <c s="10">
        <v>0.574</v>
      </c>
      <c s="14"/>
      <c s="13">
        <f>ROUND((H129*G129),2)</f>
      </c>
      <c r="O129">
        <f>rekapitulace!H8</f>
      </c>
      <c>
        <f>O129/100*I129</f>
      </c>
    </row>
    <row r="130" spans="5:5" ht="51">
      <c r="E130" s="15" t="s">
        <v>2372</v>
      </c>
    </row>
    <row r="131" spans="5:5" ht="409.5">
      <c r="E131" s="15" t="s">
        <v>2373</v>
      </c>
    </row>
    <row r="132" spans="1:16" ht="12.75">
      <c r="A132" s="7">
        <v>37</v>
      </c>
      <c s="7" t="s">
        <v>46</v>
      </c>
      <c s="7" t="s">
        <v>2374</v>
      </c>
      <c s="7" t="s">
        <v>58</v>
      </c>
      <c s="7" t="s">
        <v>2375</v>
      </c>
      <c s="7" t="s">
        <v>130</v>
      </c>
      <c s="10">
        <v>230</v>
      </c>
      <c s="14"/>
      <c s="13">
        <f>ROUND((H132*G132),2)</f>
      </c>
      <c r="O132">
        <f>rekapitulace!H8</f>
      </c>
      <c>
        <f>O132/100*I132</f>
      </c>
    </row>
    <row r="133" spans="5:5" ht="140.25">
      <c r="E133" s="15" t="s">
        <v>2376</v>
      </c>
    </row>
    <row r="134" spans="5:5" ht="409.5">
      <c r="E134" s="15" t="s">
        <v>191</v>
      </c>
    </row>
    <row r="135" spans="1:16" ht="12.75">
      <c r="A135" s="7">
        <v>38</v>
      </c>
      <c s="7" t="s">
        <v>46</v>
      </c>
      <c s="7" t="s">
        <v>2377</v>
      </c>
      <c s="7" t="s">
        <v>58</v>
      </c>
      <c s="7" t="s">
        <v>2378</v>
      </c>
      <c s="7" t="s">
        <v>130</v>
      </c>
      <c s="10">
        <v>1222.622</v>
      </c>
      <c s="14"/>
      <c s="13">
        <f>ROUND((H135*G135),2)</f>
      </c>
      <c r="O135">
        <f>rekapitulace!H8</f>
      </c>
      <c>
        <f>O135/100*I135</f>
      </c>
    </row>
    <row r="136" spans="5:5" ht="153">
      <c r="E136" s="15" t="s">
        <v>2379</v>
      </c>
    </row>
    <row r="137" spans="5:5" ht="306">
      <c r="E137" s="15" t="s">
        <v>463</v>
      </c>
    </row>
    <row r="138" spans="1:16" ht="12.75">
      <c r="A138" s="7">
        <v>39</v>
      </c>
      <c s="7" t="s">
        <v>46</v>
      </c>
      <c s="7" t="s">
        <v>2380</v>
      </c>
      <c s="7" t="s">
        <v>58</v>
      </c>
      <c s="7" t="s">
        <v>2381</v>
      </c>
      <c s="7" t="s">
        <v>130</v>
      </c>
      <c s="10">
        <v>71.506</v>
      </c>
      <c s="14"/>
      <c s="13">
        <f>ROUND((H138*G138),2)</f>
      </c>
      <c r="O138">
        <f>rekapitulace!H8</f>
      </c>
      <c>
        <f>O138/100*I138</f>
      </c>
    </row>
    <row r="139" spans="5:5" ht="140.25">
      <c r="E139" s="15" t="s">
        <v>2382</v>
      </c>
    </row>
    <row r="140" spans="5:5" ht="306">
      <c r="E140" s="15" t="s">
        <v>2383</v>
      </c>
    </row>
    <row r="141" spans="1:16" ht="12.75">
      <c r="A141" s="7">
        <v>40</v>
      </c>
      <c s="7" t="s">
        <v>46</v>
      </c>
      <c s="7" t="s">
        <v>499</v>
      </c>
      <c s="7" t="s">
        <v>58</v>
      </c>
      <c s="7" t="s">
        <v>2384</v>
      </c>
      <c s="7" t="s">
        <v>130</v>
      </c>
      <c s="10">
        <v>10.92</v>
      </c>
      <c s="14"/>
      <c s="13">
        <f>ROUND((H141*G141),2)</f>
      </c>
      <c r="O141">
        <f>rekapitulace!H8</f>
      </c>
      <c>
        <f>O141/100*I141</f>
      </c>
    </row>
    <row r="142" spans="5:5" ht="165.75">
      <c r="E142" s="15" t="s">
        <v>2385</v>
      </c>
    </row>
    <row r="143" spans="5:5" ht="409.5">
      <c r="E143" s="15" t="s">
        <v>502</v>
      </c>
    </row>
    <row r="144" spans="1:16" ht="12.75" customHeight="1">
      <c r="A144" s="16"/>
      <c s="16"/>
      <c s="16" t="s">
        <v>38</v>
      </c>
      <c s="16"/>
      <c s="16" t="s">
        <v>192</v>
      </c>
      <c s="16"/>
      <c s="16"/>
      <c s="16"/>
      <c s="16">
        <f>SUM(I111:I143)</f>
      </c>
      <c r="P144">
        <f>ROUND(SUM(P111:P143),2)</f>
      </c>
    </row>
    <row r="146" spans="1:9" ht="12.75" customHeight="1">
      <c r="A146" s="9"/>
      <c s="9"/>
      <c s="9" t="s">
        <v>39</v>
      </c>
      <c s="9"/>
      <c s="9" t="s">
        <v>510</v>
      </c>
      <c s="9"/>
      <c s="11"/>
      <c s="9"/>
      <c s="11"/>
    </row>
    <row r="147" spans="1:16" ht="12.75">
      <c r="A147" s="7">
        <v>41</v>
      </c>
      <c s="7" t="s">
        <v>46</v>
      </c>
      <c s="7" t="s">
        <v>2386</v>
      </c>
      <c s="7" t="s">
        <v>58</v>
      </c>
      <c s="7" t="s">
        <v>2387</v>
      </c>
      <c s="7" t="s">
        <v>130</v>
      </c>
      <c s="10">
        <v>44.1</v>
      </c>
      <c s="14"/>
      <c s="13">
        <f>ROUND((H147*G147),2)</f>
      </c>
      <c r="O147">
        <f>rekapitulace!H8</f>
      </c>
      <c>
        <f>O147/100*I147</f>
      </c>
    </row>
    <row r="148" spans="5:5" ht="267.75">
      <c r="E148" s="15" t="s">
        <v>2388</v>
      </c>
    </row>
    <row r="149" spans="5:5" ht="395.25">
      <c r="E149" s="15" t="s">
        <v>2389</v>
      </c>
    </row>
    <row r="150" spans="1:16" ht="12.75" customHeight="1">
      <c r="A150" s="16"/>
      <c s="16"/>
      <c s="16" t="s">
        <v>39</v>
      </c>
      <c s="16"/>
      <c s="16" t="s">
        <v>510</v>
      </c>
      <c s="16"/>
      <c s="16"/>
      <c s="16"/>
      <c s="16">
        <f>SUM(I147:I149)</f>
      </c>
      <c r="P150">
        <f>ROUND(SUM(P147:P149),2)</f>
      </c>
    </row>
    <row r="152" spans="1:9" ht="12.75" customHeight="1">
      <c r="A152" s="9"/>
      <c s="9"/>
      <c s="9" t="s">
        <v>41</v>
      </c>
      <c s="9"/>
      <c s="9" t="s">
        <v>276</v>
      </c>
      <c s="9"/>
      <c s="11"/>
      <c s="9"/>
      <c s="11"/>
    </row>
    <row r="153" spans="1:16" ht="12.75">
      <c r="A153" s="7">
        <v>42</v>
      </c>
      <c s="7" t="s">
        <v>46</v>
      </c>
      <c s="7" t="s">
        <v>2390</v>
      </c>
      <c s="7" t="s">
        <v>58</v>
      </c>
      <c s="7" t="s">
        <v>2391</v>
      </c>
      <c s="7" t="s">
        <v>117</v>
      </c>
      <c s="10">
        <v>405.88</v>
      </c>
      <c s="14"/>
      <c s="13">
        <f>ROUND((H153*G153),2)</f>
      </c>
      <c r="O153">
        <f>rekapitulace!H8</f>
      </c>
      <c>
        <f>O153/100*I153</f>
      </c>
    </row>
    <row r="154" spans="5:5" ht="331.5">
      <c r="E154" s="15" t="s">
        <v>2392</v>
      </c>
    </row>
    <row r="155" spans="5:5" ht="409.5">
      <c r="E155" s="15" t="s">
        <v>2393</v>
      </c>
    </row>
    <row r="156" spans="1:16" ht="12.75">
      <c r="A156" s="7">
        <v>43</v>
      </c>
      <c s="7" t="s">
        <v>46</v>
      </c>
      <c s="7" t="s">
        <v>2394</v>
      </c>
      <c s="7" t="s">
        <v>58</v>
      </c>
      <c s="7" t="s">
        <v>2395</v>
      </c>
      <c s="7" t="s">
        <v>117</v>
      </c>
      <c s="10">
        <v>223.75</v>
      </c>
      <c s="14"/>
      <c s="13">
        <f>ROUND((H156*G156),2)</f>
      </c>
      <c r="O156">
        <f>rekapitulace!H8</f>
      </c>
      <c>
        <f>O156/100*I156</f>
      </c>
    </row>
    <row r="157" spans="5:5" ht="38.25">
      <c r="E157" s="15" t="s">
        <v>2396</v>
      </c>
    </row>
    <row r="158" spans="5:5" ht="409.5">
      <c r="E158" s="15" t="s">
        <v>2397</v>
      </c>
    </row>
    <row r="159" spans="1:16" ht="12.75">
      <c r="A159" s="7">
        <v>44</v>
      </c>
      <c s="7" t="s">
        <v>46</v>
      </c>
      <c s="7" t="s">
        <v>2398</v>
      </c>
      <c s="7" t="s">
        <v>58</v>
      </c>
      <c s="7" t="s">
        <v>2399</v>
      </c>
      <c s="7" t="s">
        <v>117</v>
      </c>
      <c s="10">
        <v>223.75</v>
      </c>
      <c s="14"/>
      <c s="13">
        <f>ROUND((H159*G159),2)</f>
      </c>
      <c r="O159">
        <f>rekapitulace!H8</f>
      </c>
      <c>
        <f>O159/100*I159</f>
      </c>
    </row>
    <row r="160" spans="5:5" ht="38.25">
      <c r="E160" s="15" t="s">
        <v>2400</v>
      </c>
    </row>
    <row r="161" spans="5:5" ht="140.25">
      <c r="E161" s="15" t="s">
        <v>2401</v>
      </c>
    </row>
    <row r="162" spans="1:16" ht="12.75">
      <c r="A162" s="7">
        <v>45</v>
      </c>
      <c s="7" t="s">
        <v>46</v>
      </c>
      <c s="7" t="s">
        <v>2402</v>
      </c>
      <c s="7" t="s">
        <v>58</v>
      </c>
      <c s="7" t="s">
        <v>2403</v>
      </c>
      <c s="7" t="s">
        <v>117</v>
      </c>
      <c s="10">
        <v>1177.386</v>
      </c>
      <c s="14"/>
      <c s="13">
        <f>ROUND((H162*G162),2)</f>
      </c>
      <c r="O162">
        <f>rekapitulace!H8</f>
      </c>
      <c>
        <f>O162/100*I162</f>
      </c>
    </row>
    <row r="163" spans="5:5" ht="331.5">
      <c r="E163" s="15" t="s">
        <v>2404</v>
      </c>
    </row>
    <row r="164" spans="5:5" ht="140.25">
      <c r="E164" s="15" t="s">
        <v>2401</v>
      </c>
    </row>
    <row r="165" spans="1:16" ht="12.75">
      <c r="A165" s="7">
        <v>46</v>
      </c>
      <c s="7" t="s">
        <v>46</v>
      </c>
      <c s="7" t="s">
        <v>2405</v>
      </c>
      <c s="7" t="s">
        <v>58</v>
      </c>
      <c s="7" t="s">
        <v>2406</v>
      </c>
      <c s="7" t="s">
        <v>117</v>
      </c>
      <c s="10">
        <v>42.884</v>
      </c>
      <c s="14"/>
      <c s="13">
        <f>ROUND((H165*G165),2)</f>
      </c>
      <c r="O165">
        <f>rekapitulace!H8</f>
      </c>
      <c>
        <f>O165/100*I165</f>
      </c>
    </row>
    <row r="166" spans="5:5" ht="38.25">
      <c r="E166" s="15" t="s">
        <v>2407</v>
      </c>
    </row>
    <row r="167" spans="5:5" ht="395.25">
      <c r="E167" s="15" t="s">
        <v>2408</v>
      </c>
    </row>
    <row r="168" spans="1:16" ht="12.75">
      <c r="A168" s="7">
        <v>47</v>
      </c>
      <c s="7" t="s">
        <v>46</v>
      </c>
      <c s="7" t="s">
        <v>2409</v>
      </c>
      <c s="7" t="s">
        <v>58</v>
      </c>
      <c s="7" t="s">
        <v>2410</v>
      </c>
      <c s="7" t="s">
        <v>117</v>
      </c>
      <c s="10">
        <v>168</v>
      </c>
      <c s="14"/>
      <c s="13">
        <f>ROUND((H168*G168),2)</f>
      </c>
      <c r="O168">
        <f>rekapitulace!H8</f>
      </c>
      <c>
        <f>O168/100*I168</f>
      </c>
    </row>
    <row r="169" spans="5:5" ht="165.75">
      <c r="E169" s="15" t="s">
        <v>2411</v>
      </c>
    </row>
    <row r="170" spans="5:5" ht="395.25">
      <c r="E170" s="15" t="s">
        <v>2408</v>
      </c>
    </row>
    <row r="171" spans="1:16" ht="12.75" customHeight="1">
      <c r="A171" s="16"/>
      <c s="16"/>
      <c s="16" t="s">
        <v>41</v>
      </c>
      <c s="16"/>
      <c s="16" t="s">
        <v>276</v>
      </c>
      <c s="16"/>
      <c s="16"/>
      <c s="16"/>
      <c s="16">
        <f>SUM(I153:I170)</f>
      </c>
      <c r="P171">
        <f>ROUND(SUM(P153:P170),2)</f>
      </c>
    </row>
    <row r="173" spans="1:9" ht="12.75" customHeight="1">
      <c r="A173" s="9"/>
      <c s="9"/>
      <c s="9" t="s">
        <v>42</v>
      </c>
      <c s="9"/>
      <c s="9" t="s">
        <v>200</v>
      </c>
      <c s="9"/>
      <c s="11"/>
      <c s="9"/>
      <c s="11"/>
    </row>
    <row r="174" spans="1:16" ht="12.75">
      <c r="A174" s="7">
        <v>48</v>
      </c>
      <c s="7" t="s">
        <v>46</v>
      </c>
      <c s="7" t="s">
        <v>2412</v>
      </c>
      <c s="7" t="s">
        <v>58</v>
      </c>
      <c s="7" t="s">
        <v>2413</v>
      </c>
      <c s="7" t="s">
        <v>207</v>
      </c>
      <c s="10">
        <v>4.4</v>
      </c>
      <c s="14"/>
      <c s="13">
        <f>ROUND((H174*G174),2)</f>
      </c>
      <c r="O174">
        <f>rekapitulace!H8</f>
      </c>
      <c>
        <f>O174/100*I174</f>
      </c>
    </row>
    <row r="175" spans="5:5" ht="114.75">
      <c r="E175" s="15" t="s">
        <v>2414</v>
      </c>
    </row>
    <row r="176" spans="5:5" ht="409.5">
      <c r="E176" s="15" t="s">
        <v>1349</v>
      </c>
    </row>
    <row r="177" spans="1:16" ht="12.75">
      <c r="A177" s="7">
        <v>49</v>
      </c>
      <c s="7" t="s">
        <v>46</v>
      </c>
      <c s="7" t="s">
        <v>952</v>
      </c>
      <c s="7" t="s">
        <v>58</v>
      </c>
      <c s="7" t="s">
        <v>2415</v>
      </c>
      <c s="7" t="s">
        <v>207</v>
      </c>
      <c s="10">
        <v>22.7</v>
      </c>
      <c s="14"/>
      <c s="13">
        <f>ROUND((H177*G177),2)</f>
      </c>
      <c r="O177">
        <f>rekapitulace!H8</f>
      </c>
      <c>
        <f>O177/100*I177</f>
      </c>
    </row>
    <row r="178" spans="5:5" ht="114.75">
      <c r="E178" s="15" t="s">
        <v>2416</v>
      </c>
    </row>
    <row r="179" spans="5:5" ht="409.5">
      <c r="E179" s="15" t="s">
        <v>1349</v>
      </c>
    </row>
    <row r="180" spans="1:16" ht="12.75">
      <c r="A180" s="7">
        <v>50</v>
      </c>
      <c s="7" t="s">
        <v>46</v>
      </c>
      <c s="7" t="s">
        <v>2417</v>
      </c>
      <c s="7" t="s">
        <v>58</v>
      </c>
      <c s="7" t="s">
        <v>2418</v>
      </c>
      <c s="7" t="s">
        <v>73</v>
      </c>
      <c s="10">
        <v>124</v>
      </c>
      <c s="14"/>
      <c s="13">
        <f>ROUND((H180*G180),2)</f>
      </c>
      <c r="O180">
        <f>rekapitulace!H8</f>
      </c>
      <c>
        <f>O180/100*I180</f>
      </c>
    </row>
    <row r="181" spans="5:5" ht="102">
      <c r="E181" s="15" t="s">
        <v>2419</v>
      </c>
    </row>
    <row r="182" spans="5:5" ht="409.5">
      <c r="E182" s="15" t="s">
        <v>2420</v>
      </c>
    </row>
    <row r="183" spans="1:16" ht="12.75" customHeight="1">
      <c r="A183" s="16"/>
      <c s="16"/>
      <c s="16" t="s">
        <v>42</v>
      </c>
      <c s="16"/>
      <c s="16" t="s">
        <v>200</v>
      </c>
      <c s="16"/>
      <c s="16"/>
      <c s="16"/>
      <c s="16">
        <f>SUM(I174:I182)</f>
      </c>
      <c r="P183">
        <f>ROUND(SUM(P174:P182),2)</f>
      </c>
    </row>
    <row r="185" spans="1:9" ht="12.75" customHeight="1">
      <c r="A185" s="9"/>
      <c s="9"/>
      <c s="9" t="s">
        <v>43</v>
      </c>
      <c s="9"/>
      <c s="9" t="s">
        <v>204</v>
      </c>
      <c s="9"/>
      <c s="11"/>
      <c s="9"/>
      <c s="11"/>
    </row>
    <row r="186" spans="1:16" ht="12.75">
      <c r="A186" s="7">
        <v>51</v>
      </c>
      <c s="7" t="s">
        <v>46</v>
      </c>
      <c s="7" t="s">
        <v>2421</v>
      </c>
      <c s="7" t="s">
        <v>58</v>
      </c>
      <c s="7" t="s">
        <v>2422</v>
      </c>
      <c s="7" t="s">
        <v>207</v>
      </c>
      <c s="10">
        <v>70.4</v>
      </c>
      <c s="14"/>
      <c s="13">
        <f>ROUND((H186*G186),2)</f>
      </c>
      <c r="O186">
        <f>rekapitulace!H8</f>
      </c>
      <c>
        <f>O186/100*I186</f>
      </c>
    </row>
    <row r="187" spans="5:5" ht="114.75">
      <c r="E187" s="15" t="s">
        <v>2423</v>
      </c>
    </row>
    <row r="188" spans="5:5" ht="369.75">
      <c r="E188" s="15" t="s">
        <v>2424</v>
      </c>
    </row>
    <row r="189" spans="1:16" ht="12.75">
      <c r="A189" s="7">
        <v>52</v>
      </c>
      <c s="7" t="s">
        <v>46</v>
      </c>
      <c s="7" t="s">
        <v>2425</v>
      </c>
      <c s="7" t="s">
        <v>58</v>
      </c>
      <c s="7" t="s">
        <v>2426</v>
      </c>
      <c s="7" t="s">
        <v>73</v>
      </c>
      <c s="10">
        <v>6</v>
      </c>
      <c s="14"/>
      <c s="13">
        <f>ROUND((H189*G189),2)</f>
      </c>
      <c r="O189">
        <f>rekapitulace!H8</f>
      </c>
      <c>
        <f>O189/100*I189</f>
      </c>
    </row>
    <row r="190" spans="5:5" ht="25.5">
      <c r="E190" s="15" t="s">
        <v>1346</v>
      </c>
    </row>
    <row r="191" spans="5:5" ht="204">
      <c r="E191" s="15" t="s">
        <v>2427</v>
      </c>
    </row>
    <row r="192" spans="1:16" ht="12.75">
      <c r="A192" s="7">
        <v>53</v>
      </c>
      <c s="7" t="s">
        <v>46</v>
      </c>
      <c s="7" t="s">
        <v>2428</v>
      </c>
      <c s="7" t="s">
        <v>58</v>
      </c>
      <c s="7" t="s">
        <v>2429</v>
      </c>
      <c s="7" t="s">
        <v>207</v>
      </c>
      <c s="10">
        <v>23</v>
      </c>
      <c s="14"/>
      <c s="13">
        <f>ROUND((H192*G192),2)</f>
      </c>
      <c r="O192">
        <f>rekapitulace!H8</f>
      </c>
      <c>
        <f>O192/100*I192</f>
      </c>
    </row>
    <row r="193" spans="5:5" ht="140.25">
      <c r="E193" s="15" t="s">
        <v>2430</v>
      </c>
    </row>
    <row r="194" spans="5:5" ht="255">
      <c r="E194" s="15" t="s">
        <v>1197</v>
      </c>
    </row>
    <row r="195" spans="1:16" ht="12.75">
      <c r="A195" s="7">
        <v>54</v>
      </c>
      <c s="7" t="s">
        <v>46</v>
      </c>
      <c s="7" t="s">
        <v>2431</v>
      </c>
      <c s="7" t="s">
        <v>58</v>
      </c>
      <c s="7" t="s">
        <v>2432</v>
      </c>
      <c s="7" t="s">
        <v>73</v>
      </c>
      <c s="10">
        <v>1</v>
      </c>
      <c s="14"/>
      <c s="13">
        <f>ROUND((H195*G195),2)</f>
      </c>
      <c r="O195">
        <f>rekapitulace!H8</f>
      </c>
      <c>
        <f>O195/100*I195</f>
      </c>
    </row>
    <row r="196" spans="5:5" ht="25.5">
      <c r="E196" s="15" t="s">
        <v>50</v>
      </c>
    </row>
    <row r="197" spans="5:5" ht="409.5">
      <c r="E197" s="15" t="s">
        <v>2433</v>
      </c>
    </row>
    <row r="198" spans="1:16" ht="12.75">
      <c r="A198" s="7">
        <v>55</v>
      </c>
      <c s="7" t="s">
        <v>46</v>
      </c>
      <c s="7" t="s">
        <v>701</v>
      </c>
      <c s="7" t="s">
        <v>58</v>
      </c>
      <c s="7" t="s">
        <v>2434</v>
      </c>
      <c s="7" t="s">
        <v>207</v>
      </c>
      <c s="10">
        <v>49</v>
      </c>
      <c s="14"/>
      <c s="13">
        <f>ROUND((H198*G198),2)</f>
      </c>
      <c r="O198">
        <f>rekapitulace!H8</f>
      </c>
      <c>
        <f>O198/100*I198</f>
      </c>
    </row>
    <row r="199" spans="5:5" ht="114.75">
      <c r="E199" s="15" t="s">
        <v>2435</v>
      </c>
    </row>
    <row r="200" spans="5:5" ht="409.5">
      <c r="E200" s="15" t="s">
        <v>704</v>
      </c>
    </row>
    <row r="201" spans="1:16" ht="12.75">
      <c r="A201" s="7">
        <v>56</v>
      </c>
      <c s="7" t="s">
        <v>46</v>
      </c>
      <c s="7" t="s">
        <v>2436</v>
      </c>
      <c s="7" t="s">
        <v>58</v>
      </c>
      <c s="7" t="s">
        <v>2437</v>
      </c>
      <c s="7" t="s">
        <v>1213</v>
      </c>
      <c s="10">
        <v>2.6</v>
      </c>
      <c s="14"/>
      <c s="13">
        <f>ROUND((H201*G201),2)</f>
      </c>
      <c r="O201">
        <f>rekapitulace!H8</f>
      </c>
      <c>
        <f>O201/100*I201</f>
      </c>
    </row>
    <row r="202" spans="5:5" ht="25.5">
      <c r="E202" s="15" t="s">
        <v>2438</v>
      </c>
    </row>
    <row r="203" spans="5:5" ht="409.5">
      <c r="E203" s="15" t="s">
        <v>2439</v>
      </c>
    </row>
    <row r="204" spans="1:16" ht="12.75" customHeight="1">
      <c r="A204" s="16"/>
      <c s="16"/>
      <c s="16" t="s">
        <v>43</v>
      </c>
      <c s="16"/>
      <c s="16" t="s">
        <v>204</v>
      </c>
      <c s="16"/>
      <c s="16"/>
      <c s="16"/>
      <c s="16">
        <f>SUM(I186:I203)</f>
      </c>
      <c r="P204">
        <f>ROUND(SUM(P186:P203),2)</f>
      </c>
    </row>
    <row r="206" spans="1:16" ht="12.75" customHeight="1">
      <c r="A206" s="16"/>
      <c s="16"/>
      <c s="16"/>
      <c s="16"/>
      <c s="16" t="s">
        <v>105</v>
      </c>
      <c s="16"/>
      <c s="16"/>
      <c s="16"/>
      <c s="16">
        <f>+I27+I63+I90+I108+I144+I150+I171+I183+I204</f>
      </c>
      <c r="P206">
        <f>+P27+P63+P90+P108+P144+P150+P171+P183+P204</f>
      </c>
    </row>
    <row r="208" spans="1:9" ht="12.75" customHeight="1">
      <c r="A208" s="9" t="s">
        <v>106</v>
      </c>
      <c s="9"/>
      <c s="9"/>
      <c s="9"/>
      <c s="9"/>
      <c s="9"/>
      <c s="9"/>
      <c s="9"/>
      <c s="9"/>
    </row>
    <row r="209" spans="1:9" ht="12.75" customHeight="1">
      <c r="A209" s="9"/>
      <c s="9"/>
      <c s="9"/>
      <c s="9"/>
      <c s="9" t="s">
        <v>107</v>
      </c>
      <c s="9"/>
      <c s="9"/>
      <c s="9"/>
      <c s="9"/>
    </row>
    <row r="210" spans="1:16" ht="12.75" customHeight="1">
      <c r="A210" s="16"/>
      <c s="16"/>
      <c s="16"/>
      <c s="16"/>
      <c s="16" t="s">
        <v>108</v>
      </c>
      <c s="16"/>
      <c s="16"/>
      <c s="16"/>
      <c s="16">
        <v>0</v>
      </c>
      <c r="P210">
        <v>0</v>
      </c>
    </row>
    <row r="211" spans="1:9" ht="12.75" customHeight="1">
      <c r="A211" s="16"/>
      <c s="16"/>
      <c s="16"/>
      <c s="16"/>
      <c s="16" t="s">
        <v>109</v>
      </c>
      <c s="16"/>
      <c s="16"/>
      <c s="16"/>
      <c s="16"/>
    </row>
    <row r="212" spans="1:16" ht="12.75" customHeight="1">
      <c r="A212" s="16"/>
      <c s="16"/>
      <c s="16"/>
      <c s="16"/>
      <c s="16" t="s">
        <v>110</v>
      </c>
      <c s="16"/>
      <c s="16"/>
      <c s="16"/>
      <c s="16">
        <v>0</v>
      </c>
      <c r="P212">
        <v>0</v>
      </c>
    </row>
    <row r="213" spans="1:16" ht="12.75" customHeight="1">
      <c r="A213" s="16"/>
      <c s="16"/>
      <c s="16"/>
      <c s="16"/>
      <c s="16" t="s">
        <v>111</v>
      </c>
      <c s="16"/>
      <c s="16"/>
      <c s="16"/>
      <c s="16">
        <f>I210+I212</f>
      </c>
      <c r="P213">
        <f>P210+P212</f>
      </c>
    </row>
    <row r="215" spans="1:16" ht="12.75" customHeight="1">
      <c r="A215" s="16"/>
      <c s="16"/>
      <c s="16"/>
      <c s="16"/>
      <c s="16" t="s">
        <v>111</v>
      </c>
      <c s="16"/>
      <c s="16"/>
      <c s="16"/>
      <c s="16">
        <f>I206+I213</f>
      </c>
      <c r="P215">
        <f>P206+P213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6.xml><?xml version="1.0" encoding="utf-8"?>
<worksheet xmlns="http://schemas.openxmlformats.org/spreadsheetml/2006/main" xmlns:r="http://schemas.openxmlformats.org/officeDocument/2006/relationships">
  <sheetPr>
    <pageSetUpPr fitToPage="1"/>
  </sheetPr>
  <dimension ref="A1:P27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2440</v>
      </c>
      <c s="5"/>
      <c s="5" t="s">
        <v>2441</v>
      </c>
    </row>
    <row r="6" spans="1:5" ht="12.75" customHeight="1">
      <c r="A6" t="s">
        <v>17</v>
      </c>
      <c r="C6" s="5" t="s">
        <v>2440</v>
      </c>
      <c s="5"/>
      <c s="5" t="s">
        <v>2441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58</v>
      </c>
      <c s="7" t="s">
        <v>2442</v>
      </c>
      <c s="7" t="s">
        <v>167</v>
      </c>
      <c s="10">
        <v>1256.494</v>
      </c>
      <c s="14"/>
      <c s="13">
        <f>ROUND((H12*G12),2)</f>
      </c>
      <c r="O12">
        <f>rekapitulace!H8</f>
      </c>
      <c>
        <f>O12/100*I12</f>
      </c>
    </row>
    <row r="13" spans="5:5" ht="114.75">
      <c r="E13" s="15" t="s">
        <v>2443</v>
      </c>
    </row>
    <row r="14" spans="5:5" ht="153">
      <c r="E14" s="15" t="s">
        <v>169</v>
      </c>
    </row>
    <row r="15" spans="1:16" ht="12.75">
      <c r="A15" s="7">
        <v>2</v>
      </c>
      <c s="7" t="s">
        <v>46</v>
      </c>
      <c s="7" t="s">
        <v>2444</v>
      </c>
      <c s="7" t="s">
        <v>86</v>
      </c>
      <c s="7" t="s">
        <v>2445</v>
      </c>
      <c s="7" t="s">
        <v>741</v>
      </c>
      <c s="10">
        <v>8</v>
      </c>
      <c s="14"/>
      <c s="13">
        <f>ROUND((H15*G15),2)</f>
      </c>
      <c r="O15">
        <f>rekapitulace!H8</f>
      </c>
      <c>
        <f>O15/100*I15</f>
      </c>
    </row>
    <row r="16" spans="5:5" ht="25.5">
      <c r="E16" s="15" t="s">
        <v>968</v>
      </c>
    </row>
    <row r="17" spans="5:5" ht="165.75">
      <c r="E17" s="15" t="s">
        <v>2446</v>
      </c>
    </row>
    <row r="18" spans="1:16" ht="12.75">
      <c r="A18" s="7">
        <v>3</v>
      </c>
      <c s="7" t="s">
        <v>46</v>
      </c>
      <c s="7" t="s">
        <v>2272</v>
      </c>
      <c s="7" t="s">
        <v>86</v>
      </c>
      <c s="7" t="s">
        <v>2273</v>
      </c>
      <c s="7" t="s">
        <v>49</v>
      </c>
      <c s="10">
        <v>1</v>
      </c>
      <c s="14"/>
      <c s="13">
        <f>ROUND((H18*G18),2)</f>
      </c>
      <c r="O18">
        <f>rekapitulace!H8</f>
      </c>
      <c>
        <f>O18/100*I18</f>
      </c>
    </row>
    <row r="19" spans="5:5" ht="25.5">
      <c r="E19" s="15" t="s">
        <v>50</v>
      </c>
    </row>
    <row r="20" spans="5:5" ht="409.5">
      <c r="E20" s="15" t="s">
        <v>2447</v>
      </c>
    </row>
    <row r="21" spans="1:16" ht="12.75">
      <c r="A21" s="7">
        <v>4</v>
      </c>
      <c s="7" t="s">
        <v>46</v>
      </c>
      <c s="7" t="s">
        <v>2275</v>
      </c>
      <c s="7" t="s">
        <v>58</v>
      </c>
      <c s="7" t="s">
        <v>2276</v>
      </c>
      <c s="7" t="s">
        <v>73</v>
      </c>
      <c s="10">
        <v>1</v>
      </c>
      <c s="14"/>
      <c s="13">
        <f>ROUND((H21*G21),2)</f>
      </c>
      <c r="O21">
        <f>rekapitulace!H8</f>
      </c>
      <c>
        <f>O21/100*I21</f>
      </c>
    </row>
    <row r="22" spans="5:5" ht="25.5">
      <c r="E22" s="15" t="s">
        <v>50</v>
      </c>
    </row>
    <row r="23" spans="5:5" ht="114.75">
      <c r="E23" s="15" t="s">
        <v>60</v>
      </c>
    </row>
    <row r="24" spans="1:16" ht="12.75">
      <c r="A24" s="7">
        <v>5</v>
      </c>
      <c s="7" t="s">
        <v>46</v>
      </c>
      <c s="7" t="s">
        <v>2277</v>
      </c>
      <c s="7" t="s">
        <v>58</v>
      </c>
      <c s="7" t="s">
        <v>2448</v>
      </c>
      <c s="7" t="s">
        <v>73</v>
      </c>
      <c s="10">
        <v>1</v>
      </c>
      <c s="14"/>
      <c s="13">
        <f>ROUND((H24*G24),2)</f>
      </c>
      <c r="O24">
        <f>rekapitulace!H8</f>
      </c>
      <c>
        <f>O24/100*I24</f>
      </c>
    </row>
    <row r="25" spans="5:5" ht="25.5">
      <c r="E25" s="15" t="s">
        <v>50</v>
      </c>
    </row>
    <row r="26" spans="5:5" ht="331.5">
      <c r="E26" s="15" t="s">
        <v>2279</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142</v>
      </c>
      <c s="7" t="s">
        <v>25</v>
      </c>
      <c s="7" t="s">
        <v>2449</v>
      </c>
      <c s="7" t="s">
        <v>130</v>
      </c>
      <c s="10">
        <v>786.717</v>
      </c>
      <c s="14"/>
      <c s="13">
        <f>ROUND((H30*G30),2)</f>
      </c>
      <c r="O30">
        <f>rekapitulace!H8</f>
      </c>
      <c>
        <f>O30/100*I30</f>
      </c>
    </row>
    <row r="31" spans="5:5" ht="409.5">
      <c r="E31" s="15" t="s">
        <v>2450</v>
      </c>
    </row>
    <row r="32" spans="5:5" ht="409.5">
      <c r="E32" s="15" t="s">
        <v>145</v>
      </c>
    </row>
    <row r="33" spans="1:16" ht="12.75">
      <c r="A33" s="7">
        <v>7</v>
      </c>
      <c s="7" t="s">
        <v>46</v>
      </c>
      <c s="7" t="s">
        <v>142</v>
      </c>
      <c s="7" t="s">
        <v>36</v>
      </c>
      <c s="7" t="s">
        <v>2451</v>
      </c>
      <c s="7" t="s">
        <v>130</v>
      </c>
      <c s="10">
        <v>158.47</v>
      </c>
      <c s="14"/>
      <c s="13">
        <f>ROUND((H33*G33),2)</f>
      </c>
      <c r="O33">
        <f>rekapitulace!H8</f>
      </c>
      <c>
        <f>O33/100*I33</f>
      </c>
    </row>
    <row r="34" spans="5:5" ht="229.5">
      <c r="E34" s="15" t="s">
        <v>2452</v>
      </c>
    </row>
    <row r="35" spans="5:5" ht="409.5">
      <c r="E35" s="15" t="s">
        <v>145</v>
      </c>
    </row>
    <row r="36" spans="1:16" ht="12.75">
      <c r="A36" s="7">
        <v>8</v>
      </c>
      <c s="7" t="s">
        <v>46</v>
      </c>
      <c s="7" t="s">
        <v>142</v>
      </c>
      <c s="7" t="s">
        <v>250</v>
      </c>
      <c s="7" t="s">
        <v>251</v>
      </c>
      <c s="7" t="s">
        <v>130</v>
      </c>
      <c s="10">
        <v>628.247</v>
      </c>
      <c s="14"/>
      <c s="13">
        <f>ROUND((H36*G36),2)</f>
      </c>
      <c r="O36">
        <f>rekapitulace!H8</f>
      </c>
      <c>
        <f>O36/100*I36</f>
      </c>
    </row>
    <row r="37" spans="5:5" ht="102">
      <c r="E37" s="15" t="s">
        <v>2453</v>
      </c>
    </row>
    <row r="38" spans="5:5" ht="409.5">
      <c r="E38" s="15" t="s">
        <v>145</v>
      </c>
    </row>
    <row r="39" spans="1:16" ht="12.75">
      <c r="A39" s="7">
        <v>9</v>
      </c>
      <c s="7" t="s">
        <v>46</v>
      </c>
      <c s="7" t="s">
        <v>254</v>
      </c>
      <c s="7" t="s">
        <v>58</v>
      </c>
      <c s="7" t="s">
        <v>2454</v>
      </c>
      <c s="7" t="s">
        <v>130</v>
      </c>
      <c s="10">
        <v>786.717</v>
      </c>
      <c s="14"/>
      <c s="13">
        <f>ROUND((H39*G39),2)</f>
      </c>
      <c r="O39">
        <f>rekapitulace!H8</f>
      </c>
      <c>
        <f>O39/100*I39</f>
      </c>
    </row>
    <row r="40" spans="5:5" ht="409.5">
      <c r="E40" s="15" t="s">
        <v>2455</v>
      </c>
    </row>
    <row r="41" spans="5:5" ht="102">
      <c r="E41" s="15" t="s">
        <v>257</v>
      </c>
    </row>
    <row r="42" spans="1:16" ht="12.75">
      <c r="A42" s="7">
        <v>10</v>
      </c>
      <c s="7" t="s">
        <v>46</v>
      </c>
      <c s="7" t="s">
        <v>2456</v>
      </c>
      <c s="7" t="s">
        <v>58</v>
      </c>
      <c s="7" t="s">
        <v>2457</v>
      </c>
      <c s="7" t="s">
        <v>130</v>
      </c>
      <c s="10">
        <v>775.242</v>
      </c>
      <c s="14"/>
      <c s="13">
        <f>ROUND((H42*G42),2)</f>
      </c>
      <c r="O42">
        <f>rekapitulace!H8</f>
      </c>
      <c>
        <f>O42/100*I42</f>
      </c>
    </row>
    <row r="43" spans="5:5" ht="369.75">
      <c r="E43" s="15" t="s">
        <v>2458</v>
      </c>
    </row>
    <row r="44" spans="5:5" ht="409.5">
      <c r="E44" s="15" t="s">
        <v>267</v>
      </c>
    </row>
    <row r="45" spans="1:16" ht="12.75">
      <c r="A45" s="7">
        <v>11</v>
      </c>
      <c s="7" t="s">
        <v>46</v>
      </c>
      <c s="7" t="s">
        <v>2459</v>
      </c>
      <c s="7" t="s">
        <v>58</v>
      </c>
      <c s="7" t="s">
        <v>2460</v>
      </c>
      <c s="7" t="s">
        <v>130</v>
      </c>
      <c s="10">
        <v>11.475</v>
      </c>
      <c s="14"/>
      <c s="13">
        <f>ROUND((H45*G45),2)</f>
      </c>
      <c r="O45">
        <f>rekapitulace!H8</f>
      </c>
      <c>
        <f>O45/100*I45</f>
      </c>
    </row>
    <row r="46" spans="5:5" ht="63.75">
      <c r="E46" s="15" t="s">
        <v>2461</v>
      </c>
    </row>
    <row r="47" spans="5:5" ht="409.5">
      <c r="E47" s="15" t="s">
        <v>267</v>
      </c>
    </row>
    <row r="48" spans="1:16" ht="12.75">
      <c r="A48" s="7">
        <v>12</v>
      </c>
      <c s="7" t="s">
        <v>46</v>
      </c>
      <c s="7" t="s">
        <v>397</v>
      </c>
      <c s="7" t="s">
        <v>58</v>
      </c>
      <c s="7" t="s">
        <v>2462</v>
      </c>
      <c s="7" t="s">
        <v>130</v>
      </c>
      <c s="10">
        <v>786.717</v>
      </c>
      <c s="14"/>
      <c s="13">
        <f>ROUND((H48*G48),2)</f>
      </c>
      <c r="O48">
        <f>rekapitulace!H8</f>
      </c>
      <c>
        <f>O48/100*I48</f>
      </c>
    </row>
    <row r="49" spans="5:5" ht="409.5">
      <c r="E49" s="15" t="s">
        <v>2450</v>
      </c>
    </row>
    <row r="50" spans="5:5" ht="409.5">
      <c r="E50" s="15" t="s">
        <v>1103</v>
      </c>
    </row>
    <row r="51" spans="1:16" ht="12.75">
      <c r="A51" s="7">
        <v>13</v>
      </c>
      <c s="7" t="s">
        <v>46</v>
      </c>
      <c s="7" t="s">
        <v>146</v>
      </c>
      <c s="7" t="s">
        <v>58</v>
      </c>
      <c s="7" t="s">
        <v>2463</v>
      </c>
      <c s="7" t="s">
        <v>130</v>
      </c>
      <c s="10">
        <v>628.247</v>
      </c>
      <c s="14"/>
      <c s="13">
        <f>ROUND((H51*G51),2)</f>
      </c>
      <c r="O51">
        <f>rekapitulace!H8</f>
      </c>
      <c>
        <f>O51/100*I51</f>
      </c>
    </row>
    <row r="52" spans="5:5" ht="102">
      <c r="E52" s="15" t="s">
        <v>2464</v>
      </c>
    </row>
    <row r="53" spans="5:5" ht="409.5">
      <c r="E53" s="15" t="s">
        <v>149</v>
      </c>
    </row>
    <row r="54" spans="1:16" ht="12.75">
      <c r="A54" s="7">
        <v>14</v>
      </c>
      <c s="7" t="s">
        <v>46</v>
      </c>
      <c s="7" t="s">
        <v>793</v>
      </c>
      <c s="7" t="s">
        <v>58</v>
      </c>
      <c s="7" t="s">
        <v>2465</v>
      </c>
      <c s="7" t="s">
        <v>130</v>
      </c>
      <c s="10">
        <v>305.8</v>
      </c>
      <c s="14"/>
      <c s="13">
        <f>ROUND((H54*G54),2)</f>
      </c>
      <c r="O54">
        <f>rekapitulace!H8</f>
      </c>
      <c>
        <f>O54/100*I54</f>
      </c>
    </row>
    <row r="55" spans="5:5" ht="216.75">
      <c r="E55" s="15" t="s">
        <v>2466</v>
      </c>
    </row>
    <row r="56" spans="5:5" ht="409.5">
      <c r="E56" s="15" t="s">
        <v>1112</v>
      </c>
    </row>
    <row r="57" spans="1:16" ht="12.75">
      <c r="A57" s="7">
        <v>15</v>
      </c>
      <c s="7" t="s">
        <v>46</v>
      </c>
      <c s="7" t="s">
        <v>2298</v>
      </c>
      <c s="7" t="s">
        <v>58</v>
      </c>
      <c s="7" t="s">
        <v>2467</v>
      </c>
      <c s="7" t="s">
        <v>130</v>
      </c>
      <c s="10">
        <v>158.47</v>
      </c>
      <c s="14"/>
      <c s="13">
        <f>ROUND((H57*G57),2)</f>
      </c>
      <c r="O57">
        <f>rekapitulace!H8</f>
      </c>
      <c>
        <f>O57/100*I57</f>
      </c>
    </row>
    <row r="58" spans="5:5" ht="229.5">
      <c r="E58" s="15" t="s">
        <v>2452</v>
      </c>
    </row>
    <row r="59" spans="5:5" ht="409.5">
      <c r="E59" s="15" t="s">
        <v>2301</v>
      </c>
    </row>
    <row r="60" spans="1:16" ht="12.75">
      <c r="A60" s="7">
        <v>16</v>
      </c>
      <c s="7" t="s">
        <v>46</v>
      </c>
      <c s="7" t="s">
        <v>272</v>
      </c>
      <c s="7" t="s">
        <v>58</v>
      </c>
      <c s="7" t="s">
        <v>2468</v>
      </c>
      <c s="7" t="s">
        <v>130</v>
      </c>
      <c s="10">
        <v>71.5</v>
      </c>
      <c s="14"/>
      <c s="13">
        <f>ROUND((H60*G60),2)</f>
      </c>
      <c r="O60">
        <f>rekapitulace!H8</f>
      </c>
      <c>
        <f>O60/100*I60</f>
      </c>
    </row>
    <row r="61" spans="5:5" ht="165.75">
      <c r="E61" s="15" t="s">
        <v>2469</v>
      </c>
    </row>
    <row r="62" spans="5:5" ht="409.5">
      <c r="E62" s="15" t="s">
        <v>275</v>
      </c>
    </row>
    <row r="63" spans="1:16" ht="12.75" customHeight="1">
      <c r="A63" s="16"/>
      <c s="16"/>
      <c s="16" t="s">
        <v>25</v>
      </c>
      <c s="16"/>
      <c s="16" t="s">
        <v>114</v>
      </c>
      <c s="16"/>
      <c s="16"/>
      <c s="16"/>
      <c s="16">
        <f>SUM(I30:I62)</f>
      </c>
      <c r="P63">
        <f>ROUND(SUM(P30:P62),2)</f>
      </c>
    </row>
    <row r="65" spans="1:9" ht="12.75" customHeight="1">
      <c r="A65" s="9"/>
      <c s="9"/>
      <c s="9" t="s">
        <v>36</v>
      </c>
      <c s="9"/>
      <c s="9" t="s">
        <v>241</v>
      </c>
      <c s="9"/>
      <c s="11"/>
      <c s="9"/>
      <c s="11"/>
    </row>
    <row r="66" spans="1:16" ht="12.75">
      <c r="A66" s="7">
        <v>17</v>
      </c>
      <c s="7" t="s">
        <v>46</v>
      </c>
      <c s="7" t="s">
        <v>822</v>
      </c>
      <c s="7" t="s">
        <v>58</v>
      </c>
      <c s="7" t="s">
        <v>2470</v>
      </c>
      <c s="7" t="s">
        <v>130</v>
      </c>
      <c s="10">
        <v>1.98</v>
      </c>
      <c s="14"/>
      <c s="13">
        <f>ROUND((H66*G66),2)</f>
      </c>
      <c r="O66">
        <f>rekapitulace!H8</f>
      </c>
      <c>
        <f>O66/100*I66</f>
      </c>
    </row>
    <row r="67" spans="5:5" ht="165.75">
      <c r="E67" s="15" t="s">
        <v>2471</v>
      </c>
    </row>
    <row r="68" spans="5:5" ht="306">
      <c r="E68" s="15" t="s">
        <v>825</v>
      </c>
    </row>
    <row r="69" spans="1:16" ht="12.75">
      <c r="A69" s="7">
        <v>18</v>
      </c>
      <c s="7" t="s">
        <v>46</v>
      </c>
      <c s="7" t="s">
        <v>2472</v>
      </c>
      <c s="7" t="s">
        <v>58</v>
      </c>
      <c s="7" t="s">
        <v>2473</v>
      </c>
      <c s="7" t="s">
        <v>130</v>
      </c>
      <c s="10">
        <v>0.286</v>
      </c>
      <c s="14"/>
      <c s="13">
        <f>ROUND((H69*G69),2)</f>
      </c>
      <c r="O69">
        <f>rekapitulace!H8</f>
      </c>
      <c>
        <f>O69/100*I69</f>
      </c>
    </row>
    <row r="70" spans="5:5" ht="409.5">
      <c r="E70" s="15" t="s">
        <v>2474</v>
      </c>
    </row>
    <row r="71" spans="5:5" ht="306">
      <c r="E71" s="15" t="s">
        <v>825</v>
      </c>
    </row>
    <row r="72" spans="1:16" ht="12.75">
      <c r="A72" s="7">
        <v>19</v>
      </c>
      <c s="7" t="s">
        <v>46</v>
      </c>
      <c s="7" t="s">
        <v>2475</v>
      </c>
      <c s="7" t="s">
        <v>58</v>
      </c>
      <c s="7" t="s">
        <v>2476</v>
      </c>
      <c s="7" t="s">
        <v>117</v>
      </c>
      <c s="10">
        <v>85.2</v>
      </c>
      <c s="14"/>
      <c s="13">
        <f>ROUND((H72*G72),2)</f>
      </c>
      <c r="O72">
        <f>rekapitulace!H8</f>
      </c>
      <c>
        <f>O72/100*I72</f>
      </c>
    </row>
    <row r="73" spans="5:5" ht="191.25">
      <c r="E73" s="15" t="s">
        <v>2477</v>
      </c>
    </row>
    <row r="74" spans="5:5" ht="306">
      <c r="E74" s="15" t="s">
        <v>2478</v>
      </c>
    </row>
    <row r="75" spans="1:16" ht="12.75">
      <c r="A75" s="7">
        <v>20</v>
      </c>
      <c s="7" t="s">
        <v>46</v>
      </c>
      <c s="7" t="s">
        <v>2479</v>
      </c>
      <c s="7" t="s">
        <v>58</v>
      </c>
      <c s="7" t="s">
        <v>2480</v>
      </c>
      <c s="7" t="s">
        <v>130</v>
      </c>
      <c s="10">
        <v>10.48</v>
      </c>
      <c s="14"/>
      <c s="13">
        <f>ROUND((H75*G75),2)</f>
      </c>
      <c r="O75">
        <f>rekapitulace!H8</f>
      </c>
      <c>
        <f>O75/100*I75</f>
      </c>
    </row>
    <row r="76" spans="5:5" ht="38.25">
      <c r="E76" s="15" t="s">
        <v>2481</v>
      </c>
    </row>
    <row r="77" spans="5:5" ht="409.5">
      <c r="E77" s="15" t="s">
        <v>2322</v>
      </c>
    </row>
    <row r="78" spans="1:16" ht="12.75">
      <c r="A78" s="7">
        <v>21</v>
      </c>
      <c s="7" t="s">
        <v>46</v>
      </c>
      <c s="7" t="s">
        <v>2482</v>
      </c>
      <c s="7" t="s">
        <v>58</v>
      </c>
      <c s="7" t="s">
        <v>2483</v>
      </c>
      <c s="7" t="s">
        <v>130</v>
      </c>
      <c s="10">
        <v>99.8</v>
      </c>
      <c s="14"/>
      <c s="13">
        <f>ROUND((H78*G78),2)</f>
      </c>
      <c r="O78">
        <f>rekapitulace!H8</f>
      </c>
      <c>
        <f>O78/100*I78</f>
      </c>
    </row>
    <row r="79" spans="5:5" ht="191.25">
      <c r="E79" s="15" t="s">
        <v>2484</v>
      </c>
    </row>
    <row r="80" spans="5:5" ht="409.5">
      <c r="E80" s="15" t="s">
        <v>2322</v>
      </c>
    </row>
    <row r="81" spans="1:16" ht="12.75">
      <c r="A81" s="7">
        <v>22</v>
      </c>
      <c s="7" t="s">
        <v>46</v>
      </c>
      <c s="7" t="s">
        <v>835</v>
      </c>
      <c s="7" t="s">
        <v>58</v>
      </c>
      <c s="7" t="s">
        <v>2485</v>
      </c>
      <c s="7" t="s">
        <v>167</v>
      </c>
      <c s="10">
        <v>14.97</v>
      </c>
      <c s="14"/>
      <c s="13">
        <f>ROUND((H81*G81),2)</f>
      </c>
      <c r="O81">
        <f>rekapitulace!H8</f>
      </c>
      <c>
        <f>O81/100*I81</f>
      </c>
    </row>
    <row r="82" spans="5:5" ht="216.75">
      <c r="E82" s="15" t="s">
        <v>2486</v>
      </c>
    </row>
    <row r="83" spans="5:5" ht="409.5">
      <c r="E83" s="15" t="s">
        <v>1128</v>
      </c>
    </row>
    <row r="84" spans="1:16" ht="12.75">
      <c r="A84" s="7">
        <v>23</v>
      </c>
      <c s="7" t="s">
        <v>46</v>
      </c>
      <c s="7" t="s">
        <v>2487</v>
      </c>
      <c s="7" t="s">
        <v>58</v>
      </c>
      <c s="7" t="s">
        <v>2488</v>
      </c>
      <c s="7" t="s">
        <v>117</v>
      </c>
      <c s="10">
        <v>77</v>
      </c>
      <c s="14"/>
      <c s="13">
        <f>ROUND((H84*G84),2)</f>
      </c>
      <c r="O84">
        <f>rekapitulace!H8</f>
      </c>
      <c>
        <f>O84/100*I84</f>
      </c>
    </row>
    <row r="85" spans="5:5" ht="165.75">
      <c r="E85" s="15" t="s">
        <v>2489</v>
      </c>
    </row>
    <row r="86" spans="5:5" ht="395.25">
      <c r="E86" s="15" t="s">
        <v>2490</v>
      </c>
    </row>
    <row r="87" spans="1:16" ht="12.75" customHeight="1">
      <c r="A87" s="16"/>
      <c s="16"/>
      <c s="16" t="s">
        <v>36</v>
      </c>
      <c s="16"/>
      <c s="16" t="s">
        <v>241</v>
      </c>
      <c s="16"/>
      <c s="16"/>
      <c s="16"/>
      <c s="16">
        <f>SUM(I66:I86)</f>
      </c>
      <c r="P87">
        <f>ROUND(SUM(P66:P86),2)</f>
      </c>
    </row>
    <row r="89" spans="1:9" ht="12.75" customHeight="1">
      <c r="A89" s="9"/>
      <c s="9"/>
      <c s="9" t="s">
        <v>37</v>
      </c>
      <c s="9"/>
      <c s="9" t="s">
        <v>187</v>
      </c>
      <c s="9"/>
      <c s="11"/>
      <c s="9"/>
      <c s="11"/>
    </row>
    <row r="90" spans="1:16" ht="12.75">
      <c r="A90" s="7">
        <v>24</v>
      </c>
      <c s="7" t="s">
        <v>46</v>
      </c>
      <c s="7" t="s">
        <v>2491</v>
      </c>
      <c s="7" t="s">
        <v>58</v>
      </c>
      <c s="7" t="s">
        <v>2492</v>
      </c>
      <c s="7" t="s">
        <v>1213</v>
      </c>
      <c s="10">
        <v>348</v>
      </c>
      <c s="14"/>
      <c s="13">
        <f>ROUND((H90*G90),2)</f>
      </c>
      <c r="O90">
        <f>rekapitulace!H8</f>
      </c>
      <c>
        <f>O90/100*I90</f>
      </c>
    </row>
    <row r="91" spans="5:5" ht="38.25">
      <c r="E91" s="15" t="s">
        <v>2493</v>
      </c>
    </row>
    <row r="92" spans="5:5" ht="242.25">
      <c r="E92" s="15" t="s">
        <v>2494</v>
      </c>
    </row>
    <row r="93" spans="1:16" ht="12.75">
      <c r="A93" s="7">
        <v>25</v>
      </c>
      <c s="7" t="s">
        <v>46</v>
      </c>
      <c s="7" t="s">
        <v>2337</v>
      </c>
      <c s="7" t="s">
        <v>58</v>
      </c>
      <c s="7" t="s">
        <v>2495</v>
      </c>
      <c s="7" t="s">
        <v>130</v>
      </c>
      <c s="10">
        <v>31.5</v>
      </c>
      <c s="14"/>
      <c s="13">
        <f>ROUND((H93*G93),2)</f>
      </c>
      <c r="O93">
        <f>rekapitulace!H8</f>
      </c>
      <c>
        <f>O93/100*I93</f>
      </c>
    </row>
    <row r="94" spans="5:5" ht="191.25">
      <c r="E94" s="15" t="s">
        <v>2496</v>
      </c>
    </row>
    <row r="95" spans="5:5" ht="409.5">
      <c r="E95" s="15" t="s">
        <v>2340</v>
      </c>
    </row>
    <row r="96" spans="1:16" ht="12.75">
      <c r="A96" s="7">
        <v>26</v>
      </c>
      <c s="7" t="s">
        <v>46</v>
      </c>
      <c s="7" t="s">
        <v>846</v>
      </c>
      <c s="7" t="s">
        <v>58</v>
      </c>
      <c s="7" t="s">
        <v>2497</v>
      </c>
      <c s="7" t="s">
        <v>167</v>
      </c>
      <c s="10">
        <v>5.04</v>
      </c>
      <c s="14"/>
      <c s="13">
        <f>ROUND((H96*G96),2)</f>
      </c>
      <c r="O96">
        <f>rekapitulace!H8</f>
      </c>
      <c>
        <f>O96/100*I96</f>
      </c>
    </row>
    <row r="97" spans="5:5" ht="204">
      <c r="E97" s="15" t="s">
        <v>2498</v>
      </c>
    </row>
    <row r="98" spans="5:5" ht="409.5">
      <c r="E98" s="15" t="s">
        <v>2343</v>
      </c>
    </row>
    <row r="99" spans="1:16" ht="12.75">
      <c r="A99" s="7">
        <v>27</v>
      </c>
      <c s="7" t="s">
        <v>46</v>
      </c>
      <c s="7" t="s">
        <v>2344</v>
      </c>
      <c s="7" t="s">
        <v>58</v>
      </c>
      <c s="7" t="s">
        <v>2499</v>
      </c>
      <c s="7" t="s">
        <v>130</v>
      </c>
      <c s="10">
        <v>208.586</v>
      </c>
      <c s="14"/>
      <c s="13">
        <f>ROUND((H99*G99),2)</f>
      </c>
      <c r="O99">
        <f>rekapitulace!H8</f>
      </c>
      <c>
        <f>O99/100*I99</f>
      </c>
    </row>
    <row r="100" spans="5:5" ht="409.5">
      <c r="E100" s="15" t="s">
        <v>2500</v>
      </c>
    </row>
    <row r="101" spans="5:5" ht="409.5">
      <c r="E101" s="15" t="s">
        <v>191</v>
      </c>
    </row>
    <row r="102" spans="1:16" ht="12.75">
      <c r="A102" s="7">
        <v>28</v>
      </c>
      <c s="7" t="s">
        <v>46</v>
      </c>
      <c s="7" t="s">
        <v>2347</v>
      </c>
      <c s="7" t="s">
        <v>58</v>
      </c>
      <c s="7" t="s">
        <v>2501</v>
      </c>
      <c s="7" t="s">
        <v>167</v>
      </c>
      <c s="10">
        <v>31.288</v>
      </c>
      <c s="14"/>
      <c s="13">
        <f>ROUND((H102*G102),2)</f>
      </c>
      <c r="O102">
        <f>rekapitulace!H8</f>
      </c>
      <c>
        <f>O102/100*I102</f>
      </c>
    </row>
    <row r="103" spans="5:5" ht="409.5">
      <c r="E103" s="15" t="s">
        <v>2502</v>
      </c>
    </row>
    <row r="104" spans="5:5" ht="409.5">
      <c r="E104" s="15" t="s">
        <v>1128</v>
      </c>
    </row>
    <row r="105" spans="1:16" ht="12.75" customHeight="1">
      <c r="A105" s="16"/>
      <c s="16"/>
      <c s="16" t="s">
        <v>37</v>
      </c>
      <c s="16"/>
      <c s="16" t="s">
        <v>187</v>
      </c>
      <c s="16"/>
      <c s="16"/>
      <c s="16"/>
      <c s="16">
        <f>SUM(I90:I104)</f>
      </c>
      <c r="P105">
        <f>ROUND(SUM(P90:P104),2)</f>
      </c>
    </row>
    <row r="107" spans="1:9" ht="12.75" customHeight="1">
      <c r="A107" s="9"/>
      <c s="9"/>
      <c s="9" t="s">
        <v>38</v>
      </c>
      <c s="9"/>
      <c s="9" t="s">
        <v>192</v>
      </c>
      <c s="9"/>
      <c s="11"/>
      <c s="9"/>
      <c s="11"/>
    </row>
    <row r="108" spans="1:16" ht="12.75">
      <c r="A108" s="7">
        <v>29</v>
      </c>
      <c s="7" t="s">
        <v>46</v>
      </c>
      <c s="7" t="s">
        <v>2503</v>
      </c>
      <c s="7" t="s">
        <v>58</v>
      </c>
      <c s="7" t="s">
        <v>2504</v>
      </c>
      <c s="7" t="s">
        <v>130</v>
      </c>
      <c s="10">
        <v>26.4</v>
      </c>
      <c s="14"/>
      <c s="13">
        <f>ROUND((H108*G108),2)</f>
      </c>
      <c r="O108">
        <f>rekapitulace!H8</f>
      </c>
      <c>
        <f>O108/100*I108</f>
      </c>
    </row>
    <row r="109" spans="5:5" ht="191.25">
      <c r="E109" s="15" t="s">
        <v>2505</v>
      </c>
    </row>
    <row r="110" spans="5:5" ht="409.5">
      <c r="E110" s="15" t="s">
        <v>191</v>
      </c>
    </row>
    <row r="111" spans="1:16" ht="12.75">
      <c r="A111" s="7">
        <v>30</v>
      </c>
      <c s="7" t="s">
        <v>46</v>
      </c>
      <c s="7" t="s">
        <v>2506</v>
      </c>
      <c s="7" t="s">
        <v>58</v>
      </c>
      <c s="7" t="s">
        <v>2507</v>
      </c>
      <c s="7" t="s">
        <v>167</v>
      </c>
      <c s="10">
        <v>3.96</v>
      </c>
      <c s="14"/>
      <c s="13">
        <f>ROUND((H111*G111),2)</f>
      </c>
      <c r="O111">
        <f>rekapitulace!H8</f>
      </c>
      <c>
        <f>O111/100*I111</f>
      </c>
    </row>
    <row r="112" spans="5:5" ht="204">
      <c r="E112" s="15" t="s">
        <v>2508</v>
      </c>
    </row>
    <row r="113" spans="5:5" ht="409.5">
      <c r="E113" s="15" t="s">
        <v>1128</v>
      </c>
    </row>
    <row r="114" spans="1:16" ht="12.75">
      <c r="A114" s="7">
        <v>31</v>
      </c>
      <c s="7" t="s">
        <v>46</v>
      </c>
      <c s="7" t="s">
        <v>2350</v>
      </c>
      <c s="7" t="s">
        <v>58</v>
      </c>
      <c s="7" t="s">
        <v>2509</v>
      </c>
      <c s="7" t="s">
        <v>130</v>
      </c>
      <c s="10">
        <v>62.92</v>
      </c>
      <c s="14"/>
      <c s="13">
        <f>ROUND((H114*G114),2)</f>
      </c>
      <c r="O114">
        <f>rekapitulace!H8</f>
      </c>
      <c>
        <f>O114/100*I114</f>
      </c>
    </row>
    <row r="115" spans="5:5" ht="51">
      <c r="E115" s="15" t="s">
        <v>2510</v>
      </c>
    </row>
    <row r="116" spans="5:5" ht="409.5">
      <c r="E116" s="15" t="s">
        <v>191</v>
      </c>
    </row>
    <row r="117" spans="1:16" ht="12.75">
      <c r="A117" s="7">
        <v>32</v>
      </c>
      <c s="7" t="s">
        <v>46</v>
      </c>
      <c s="7" t="s">
        <v>2353</v>
      </c>
      <c s="7" t="s">
        <v>58</v>
      </c>
      <c s="7" t="s">
        <v>2511</v>
      </c>
      <c s="7" t="s">
        <v>167</v>
      </c>
      <c s="10">
        <v>14.157</v>
      </c>
      <c s="14"/>
      <c s="13">
        <f>ROUND((H117*G117),2)</f>
      </c>
      <c r="O117">
        <f>rekapitulace!H8</f>
      </c>
      <c>
        <f>O117/100*I117</f>
      </c>
    </row>
    <row r="118" spans="5:5" ht="51">
      <c r="E118" s="15" t="s">
        <v>2512</v>
      </c>
    </row>
    <row r="119" spans="5:5" ht="409.5">
      <c r="E119" s="15" t="s">
        <v>2356</v>
      </c>
    </row>
    <row r="120" spans="1:16" ht="12.75">
      <c r="A120" s="7">
        <v>33</v>
      </c>
      <c s="7" t="s">
        <v>46</v>
      </c>
      <c s="7" t="s">
        <v>2513</v>
      </c>
      <c s="7" t="s">
        <v>58</v>
      </c>
      <c s="7" t="s">
        <v>2514</v>
      </c>
      <c s="7" t="s">
        <v>130</v>
      </c>
      <c s="10">
        <v>39.48</v>
      </c>
      <c s="14"/>
      <c s="13">
        <f>ROUND((H120*G120),2)</f>
      </c>
      <c r="O120">
        <f>rekapitulace!H8</f>
      </c>
      <c>
        <f>O120/100*I120</f>
      </c>
    </row>
    <row r="121" spans="5:5" ht="242.25">
      <c r="E121" s="15" t="s">
        <v>2515</v>
      </c>
    </row>
    <row r="122" spans="5:5" ht="409.5">
      <c r="E122" s="15" t="s">
        <v>191</v>
      </c>
    </row>
    <row r="123" spans="1:16" ht="12.75">
      <c r="A123" s="7">
        <v>34</v>
      </c>
      <c s="7" t="s">
        <v>46</v>
      </c>
      <c s="7" t="s">
        <v>2516</v>
      </c>
      <c s="7" t="s">
        <v>58</v>
      </c>
      <c s="7" t="s">
        <v>2517</v>
      </c>
      <c s="7" t="s">
        <v>167</v>
      </c>
      <c s="10">
        <v>3.948</v>
      </c>
      <c s="14"/>
      <c s="13">
        <f>ROUND((H123*G123),2)</f>
      </c>
      <c r="O123">
        <f>rekapitulace!H8</f>
      </c>
      <c>
        <f>O123/100*I123</f>
      </c>
    </row>
    <row r="124" spans="5:5" ht="255">
      <c r="E124" s="15" t="s">
        <v>2518</v>
      </c>
    </row>
    <row r="125" spans="5:5" ht="409.5">
      <c r="E125" s="15" t="s">
        <v>2356</v>
      </c>
    </row>
    <row r="126" spans="1:16" ht="12.75">
      <c r="A126" s="7">
        <v>35</v>
      </c>
      <c s="7" t="s">
        <v>46</v>
      </c>
      <c s="7" t="s">
        <v>2519</v>
      </c>
      <c s="7" t="s">
        <v>65</v>
      </c>
      <c s="7" t="s">
        <v>2520</v>
      </c>
      <c s="7" t="s">
        <v>863</v>
      </c>
      <c s="10">
        <v>9</v>
      </c>
      <c s="14"/>
      <c s="13">
        <f>ROUND((H126*G126),2)</f>
      </c>
      <c r="O126">
        <f>rekapitulace!H8</f>
      </c>
      <c>
        <f>O126/100*I126</f>
      </c>
    </row>
    <row r="127" spans="5:5" ht="25.5">
      <c r="E127" s="15" t="s">
        <v>1528</v>
      </c>
    </row>
    <row r="128" spans="5:5" ht="409.5">
      <c r="E128" s="15" t="s">
        <v>2521</v>
      </c>
    </row>
    <row r="129" spans="1:16" ht="12.75">
      <c r="A129" s="7">
        <v>36</v>
      </c>
      <c s="7" t="s">
        <v>46</v>
      </c>
      <c s="7" t="s">
        <v>2519</v>
      </c>
      <c s="7" t="s">
        <v>67</v>
      </c>
      <c s="7" t="s">
        <v>2522</v>
      </c>
      <c s="7" t="s">
        <v>863</v>
      </c>
      <c s="10">
        <v>9</v>
      </c>
      <c s="14"/>
      <c s="13">
        <f>ROUND((H129*G129),2)</f>
      </c>
      <c r="O129">
        <f>rekapitulace!H8</f>
      </c>
      <c>
        <f>O129/100*I129</f>
      </c>
    </row>
    <row r="130" spans="5:5" ht="25.5">
      <c r="E130" s="15" t="s">
        <v>1528</v>
      </c>
    </row>
    <row r="131" spans="5:5" ht="409.5">
      <c r="E131" s="15" t="s">
        <v>2521</v>
      </c>
    </row>
    <row r="132" spans="1:16" ht="12.75">
      <c r="A132" s="7">
        <v>37</v>
      </c>
      <c s="7" t="s">
        <v>46</v>
      </c>
      <c s="7" t="s">
        <v>2523</v>
      </c>
      <c s="7" t="s">
        <v>58</v>
      </c>
      <c s="7" t="s">
        <v>2524</v>
      </c>
      <c s="7" t="s">
        <v>207</v>
      </c>
      <c s="10">
        <v>20</v>
      </c>
      <c s="14"/>
      <c s="13">
        <f>ROUND((H132*G132),2)</f>
      </c>
      <c r="O132">
        <f>rekapitulace!H8</f>
      </c>
      <c>
        <f>O132/100*I132</f>
      </c>
    </row>
    <row r="133" spans="5:5" ht="140.25">
      <c r="E133" s="15" t="s">
        <v>2525</v>
      </c>
    </row>
    <row r="134" spans="5:5" ht="409.5">
      <c r="E134" s="15" t="s">
        <v>2526</v>
      </c>
    </row>
    <row r="135" spans="1:16" ht="12.75">
      <c r="A135" s="7">
        <v>38</v>
      </c>
      <c s="7" t="s">
        <v>46</v>
      </c>
      <c s="7" t="s">
        <v>2527</v>
      </c>
      <c s="7" t="s">
        <v>58</v>
      </c>
      <c s="7" t="s">
        <v>2528</v>
      </c>
      <c s="7" t="s">
        <v>73</v>
      </c>
      <c s="10">
        <v>6</v>
      </c>
      <c s="14"/>
      <c s="13">
        <f>ROUND((H135*G135),2)</f>
      </c>
      <c r="O135">
        <f>rekapitulace!H8</f>
      </c>
      <c>
        <f>O135/100*I135</f>
      </c>
    </row>
    <row r="136" spans="5:5" ht="140.25">
      <c r="E136" s="15" t="s">
        <v>2529</v>
      </c>
    </row>
    <row r="137" spans="5:5" ht="409.5">
      <c r="E137" s="15" t="s">
        <v>2530</v>
      </c>
    </row>
    <row r="138" spans="1:16" ht="12.75">
      <c r="A138" s="7">
        <v>39</v>
      </c>
      <c s="7" t="s">
        <v>46</v>
      </c>
      <c s="7" t="s">
        <v>2531</v>
      </c>
      <c s="7" t="s">
        <v>58</v>
      </c>
      <c s="7" t="s">
        <v>2532</v>
      </c>
      <c s="7" t="s">
        <v>130</v>
      </c>
      <c s="10">
        <v>7.047</v>
      </c>
      <c s="14"/>
      <c s="13">
        <f>ROUND((H138*G138),2)</f>
      </c>
      <c r="O138">
        <f>rekapitulace!H8</f>
      </c>
      <c>
        <f>O138/100*I138</f>
      </c>
    </row>
    <row r="139" spans="5:5" ht="357">
      <c r="E139" s="15" t="s">
        <v>2533</v>
      </c>
    </row>
    <row r="140" spans="5:5" ht="409.5">
      <c r="E140" s="15" t="s">
        <v>2521</v>
      </c>
    </row>
    <row r="141" spans="1:16" ht="12.75">
      <c r="A141" s="7">
        <v>40</v>
      </c>
      <c s="7" t="s">
        <v>46</v>
      </c>
      <c s="7" t="s">
        <v>2534</v>
      </c>
      <c s="7" t="s">
        <v>58</v>
      </c>
      <c s="7" t="s">
        <v>2535</v>
      </c>
      <c s="7" t="s">
        <v>130</v>
      </c>
      <c s="10">
        <v>6.27</v>
      </c>
      <c s="14"/>
      <c s="13">
        <f>ROUND((H141*G141),2)</f>
      </c>
      <c r="O141">
        <f>rekapitulace!H8</f>
      </c>
      <c>
        <f>O141/100*I141</f>
      </c>
    </row>
    <row r="142" spans="5:5" ht="191.25">
      <c r="E142" s="15" t="s">
        <v>2536</v>
      </c>
    </row>
    <row r="143" spans="5:5" ht="409.5">
      <c r="E143" s="15" t="s">
        <v>191</v>
      </c>
    </row>
    <row r="144" spans="1:16" ht="12.75">
      <c r="A144" s="7">
        <v>41</v>
      </c>
      <c s="7" t="s">
        <v>46</v>
      </c>
      <c s="7" t="s">
        <v>193</v>
      </c>
      <c s="7" t="s">
        <v>25</v>
      </c>
      <c s="7" t="s">
        <v>2537</v>
      </c>
      <c s="7" t="s">
        <v>130</v>
      </c>
      <c s="10">
        <v>27.15</v>
      </c>
      <c s="14"/>
      <c s="13">
        <f>ROUND((H144*G144),2)</f>
      </c>
      <c r="O144">
        <f>rekapitulace!H8</f>
      </c>
      <c>
        <f>O144/100*I144</f>
      </c>
    </row>
    <row r="145" spans="5:5" ht="204">
      <c r="E145" s="15" t="s">
        <v>2538</v>
      </c>
    </row>
    <row r="146" spans="5:5" ht="409.5">
      <c r="E146" s="15" t="s">
        <v>191</v>
      </c>
    </row>
    <row r="147" spans="1:16" ht="12.75">
      <c r="A147" s="7">
        <v>42</v>
      </c>
      <c s="7" t="s">
        <v>46</v>
      </c>
      <c s="7" t="s">
        <v>193</v>
      </c>
      <c s="7" t="s">
        <v>36</v>
      </c>
      <c s="7" t="s">
        <v>2539</v>
      </c>
      <c s="7" t="s">
        <v>130</v>
      </c>
      <c s="10">
        <v>71.5</v>
      </c>
      <c s="14"/>
      <c s="13">
        <f>ROUND((H147*G147),2)</f>
      </c>
      <c r="O147">
        <f>rekapitulace!H8</f>
      </c>
      <c>
        <f>O147/100*I147</f>
      </c>
    </row>
    <row r="148" spans="5:5" ht="191.25">
      <c r="E148" s="15" t="s">
        <v>2540</v>
      </c>
    </row>
    <row r="149" spans="5:5" ht="409.5">
      <c r="E149" s="15" t="s">
        <v>191</v>
      </c>
    </row>
    <row r="150" spans="1:16" ht="12.75">
      <c r="A150" s="7">
        <v>43</v>
      </c>
      <c s="7" t="s">
        <v>46</v>
      </c>
      <c s="7" t="s">
        <v>478</v>
      </c>
      <c s="7" t="s">
        <v>58</v>
      </c>
      <c s="7" t="s">
        <v>2541</v>
      </c>
      <c s="7" t="s">
        <v>130</v>
      </c>
      <c s="10">
        <v>56.625</v>
      </c>
      <c s="14"/>
      <c s="13">
        <f>ROUND((H150*G150),2)</f>
      </c>
      <c r="O150">
        <f>rekapitulace!H8</f>
      </c>
      <c>
        <f>O150/100*I150</f>
      </c>
    </row>
    <row r="151" spans="5:5" ht="409.5">
      <c r="E151" s="15" t="s">
        <v>2542</v>
      </c>
    </row>
    <row r="152" spans="5:5" ht="409.5">
      <c r="E152" s="15" t="s">
        <v>191</v>
      </c>
    </row>
    <row r="153" spans="1:16" ht="12.75">
      <c r="A153" s="7">
        <v>44</v>
      </c>
      <c s="7" t="s">
        <v>46</v>
      </c>
      <c s="7" t="s">
        <v>488</v>
      </c>
      <c s="7" t="s">
        <v>58</v>
      </c>
      <c s="7" t="s">
        <v>2543</v>
      </c>
      <c s="7" t="s">
        <v>130</v>
      </c>
      <c s="10">
        <v>23.1</v>
      </c>
      <c s="14"/>
      <c s="13">
        <f>ROUND((H153*G153),2)</f>
      </c>
      <c r="O153">
        <f>rekapitulace!H8</f>
      </c>
      <c>
        <f>O153/100*I153</f>
      </c>
    </row>
    <row r="154" spans="5:5" ht="216.75">
      <c r="E154" s="15" t="s">
        <v>2544</v>
      </c>
    </row>
    <row r="155" spans="5:5" ht="306">
      <c r="E155" s="15" t="s">
        <v>463</v>
      </c>
    </row>
    <row r="156" spans="1:16" ht="12.75">
      <c r="A156" s="7">
        <v>45</v>
      </c>
      <c s="7" t="s">
        <v>46</v>
      </c>
      <c s="7" t="s">
        <v>2545</v>
      </c>
      <c s="7" t="s">
        <v>58</v>
      </c>
      <c s="7" t="s">
        <v>2546</v>
      </c>
      <c s="7" t="s">
        <v>130</v>
      </c>
      <c s="10">
        <v>3</v>
      </c>
      <c s="14"/>
      <c s="13">
        <f>ROUND((H156*G156),2)</f>
      </c>
      <c r="O156">
        <f>rekapitulace!H8</f>
      </c>
      <c>
        <f>O156/100*I156</f>
      </c>
    </row>
    <row r="157" spans="5:5" ht="25.5">
      <c r="E157" s="15" t="s">
        <v>2547</v>
      </c>
    </row>
    <row r="158" spans="5:5" ht="229.5">
      <c r="E158" s="15" t="s">
        <v>2548</v>
      </c>
    </row>
    <row r="159" spans="1:16" ht="12.75">
      <c r="A159" s="7">
        <v>46</v>
      </c>
      <c s="7" t="s">
        <v>46</v>
      </c>
      <c s="7" t="s">
        <v>499</v>
      </c>
      <c s="7" t="s">
        <v>58</v>
      </c>
      <c s="7" t="s">
        <v>2549</v>
      </c>
      <c s="7" t="s">
        <v>130</v>
      </c>
      <c s="10">
        <v>52.3</v>
      </c>
      <c s="14"/>
      <c s="13">
        <f>ROUND((H159*G159),2)</f>
      </c>
      <c r="O159">
        <f>rekapitulace!H8</f>
      </c>
      <c>
        <f>O159/100*I159</f>
      </c>
    </row>
    <row r="160" spans="5:5" ht="293.25">
      <c r="E160" s="15" t="s">
        <v>2550</v>
      </c>
    </row>
    <row r="161" spans="5:5" ht="409.5">
      <c r="E161" s="15" t="s">
        <v>502</v>
      </c>
    </row>
    <row r="162" spans="1:16" ht="12.75">
      <c r="A162" s="7">
        <v>47</v>
      </c>
      <c s="7" t="s">
        <v>46</v>
      </c>
      <c s="7" t="s">
        <v>2551</v>
      </c>
      <c s="7" t="s">
        <v>58</v>
      </c>
      <c s="7" t="s">
        <v>2552</v>
      </c>
      <c s="7" t="s">
        <v>117</v>
      </c>
      <c s="10">
        <v>0.08</v>
      </c>
      <c s="14"/>
      <c s="13">
        <f>ROUND((H162*G162),2)</f>
      </c>
      <c r="O162">
        <f>rekapitulace!H8</f>
      </c>
      <c>
        <f>O162/100*I162</f>
      </c>
    </row>
    <row r="163" spans="5:5" ht="165.75">
      <c r="E163" s="15" t="s">
        <v>2553</v>
      </c>
    </row>
    <row r="164" spans="5:5" ht="409.5">
      <c r="E164" s="15" t="s">
        <v>2554</v>
      </c>
    </row>
    <row r="165" spans="1:16" ht="12.75" customHeight="1">
      <c r="A165" s="16"/>
      <c s="16"/>
      <c s="16" t="s">
        <v>38</v>
      </c>
      <c s="16"/>
      <c s="16" t="s">
        <v>192</v>
      </c>
      <c s="16"/>
      <c s="16"/>
      <c s="16"/>
      <c s="16">
        <f>SUM(I108:I164)</f>
      </c>
      <c r="P165">
        <f>ROUND(SUM(P108:P164),2)</f>
      </c>
    </row>
    <row r="167" spans="1:9" ht="12.75" customHeight="1">
      <c r="A167" s="9"/>
      <c s="9"/>
      <c s="9" t="s">
        <v>39</v>
      </c>
      <c s="9"/>
      <c s="9" t="s">
        <v>510</v>
      </c>
      <c s="9"/>
      <c s="11"/>
      <c s="9"/>
      <c s="11"/>
    </row>
    <row r="168" spans="1:16" ht="12.75">
      <c r="A168" s="7">
        <v>48</v>
      </c>
      <c s="7" t="s">
        <v>46</v>
      </c>
      <c s="7" t="s">
        <v>541</v>
      </c>
      <c s="7" t="s">
        <v>58</v>
      </c>
      <c s="7" t="s">
        <v>2555</v>
      </c>
      <c s="7" t="s">
        <v>117</v>
      </c>
      <c s="10">
        <v>274.55</v>
      </c>
      <c s="14"/>
      <c s="13">
        <f>ROUND((H168*G168),2)</f>
      </c>
      <c r="O168">
        <f>rekapitulace!H8</f>
      </c>
      <c>
        <f>O168/100*I168</f>
      </c>
    </row>
    <row r="169" spans="5:5" ht="38.25">
      <c r="E169" s="15" t="s">
        <v>2556</v>
      </c>
    </row>
    <row r="170" spans="5:5" ht="357">
      <c r="E170" s="15" t="s">
        <v>540</v>
      </c>
    </row>
    <row r="171" spans="1:16" ht="12.75">
      <c r="A171" s="7">
        <v>49</v>
      </c>
      <c s="7" t="s">
        <v>46</v>
      </c>
      <c s="7" t="s">
        <v>551</v>
      </c>
      <c s="7" t="s">
        <v>58</v>
      </c>
      <c s="7" t="s">
        <v>2557</v>
      </c>
      <c s="7" t="s">
        <v>130</v>
      </c>
      <c s="10">
        <v>10.982</v>
      </c>
      <c s="14"/>
      <c s="13">
        <f>ROUND((H171*G171),2)</f>
      </c>
      <c r="O171">
        <f>rekapitulace!H8</f>
      </c>
      <c>
        <f>O171/100*I171</f>
      </c>
    </row>
    <row r="172" spans="5:5" ht="63.75">
      <c r="E172" s="15" t="s">
        <v>2558</v>
      </c>
    </row>
    <row r="173" spans="5:5" ht="409.5">
      <c r="E173" s="15" t="s">
        <v>547</v>
      </c>
    </row>
    <row r="174" spans="1:16" ht="12.75">
      <c r="A174" s="7">
        <v>50</v>
      </c>
      <c s="7" t="s">
        <v>46</v>
      </c>
      <c s="7" t="s">
        <v>2559</v>
      </c>
      <c s="7" t="s">
        <v>58</v>
      </c>
      <c s="7" t="s">
        <v>2560</v>
      </c>
      <c s="7" t="s">
        <v>130</v>
      </c>
      <c s="10">
        <v>12.739</v>
      </c>
      <c s="14"/>
      <c s="13">
        <f>ROUND((H174*G174),2)</f>
      </c>
      <c r="O174">
        <f>rekapitulace!H8</f>
      </c>
      <c>
        <f>O174/100*I174</f>
      </c>
    </row>
    <row r="175" spans="5:5" ht="344.25">
      <c r="E175" s="15" t="s">
        <v>2561</v>
      </c>
    </row>
    <row r="176" spans="5:5" ht="409.5">
      <c r="E176" s="15" t="s">
        <v>547</v>
      </c>
    </row>
    <row r="177" spans="1:16" ht="12.75">
      <c r="A177" s="7">
        <v>51</v>
      </c>
      <c s="7" t="s">
        <v>46</v>
      </c>
      <c s="7" t="s">
        <v>2562</v>
      </c>
      <c s="7" t="s">
        <v>58</v>
      </c>
      <c s="7" t="s">
        <v>2563</v>
      </c>
      <c s="7" t="s">
        <v>117</v>
      </c>
      <c s="10">
        <v>274.55</v>
      </c>
      <c s="14"/>
      <c s="13">
        <f>ROUND((H177*G177),2)</f>
      </c>
      <c r="O177">
        <f>rekapitulace!H8</f>
      </c>
      <c>
        <f>O177/100*I177</f>
      </c>
    </row>
    <row r="178" spans="5:5" ht="38.25">
      <c r="E178" s="15" t="s">
        <v>2556</v>
      </c>
    </row>
    <row r="179" spans="5:5" ht="140.25">
      <c r="E179" s="15" t="s">
        <v>2564</v>
      </c>
    </row>
    <row r="180" spans="1:16" ht="12.75">
      <c r="A180" s="7">
        <v>52</v>
      </c>
      <c s="7" t="s">
        <v>46</v>
      </c>
      <c s="7" t="s">
        <v>556</v>
      </c>
      <c s="7" t="s">
        <v>58</v>
      </c>
      <c s="7" t="s">
        <v>2565</v>
      </c>
      <c s="7" t="s">
        <v>117</v>
      </c>
      <c s="10">
        <v>274.55</v>
      </c>
      <c s="14"/>
      <c s="13">
        <f>ROUND((H180*G180),2)</f>
      </c>
      <c r="O180">
        <f>rekapitulace!H8</f>
      </c>
      <c>
        <f>O180/100*I180</f>
      </c>
    </row>
    <row r="181" spans="5:5" ht="38.25">
      <c r="E181" s="15" t="s">
        <v>2556</v>
      </c>
    </row>
    <row r="182" spans="5:5" ht="165.75">
      <c r="E182" s="15" t="s">
        <v>559</v>
      </c>
    </row>
    <row r="183" spans="1:16" ht="12.75" customHeight="1">
      <c r="A183" s="16"/>
      <c s="16"/>
      <c s="16" t="s">
        <v>39</v>
      </c>
      <c s="16"/>
      <c s="16" t="s">
        <v>510</v>
      </c>
      <c s="16"/>
      <c s="16"/>
      <c s="16"/>
      <c s="16">
        <f>SUM(I168:I182)</f>
      </c>
      <c r="P183">
        <f>ROUND(SUM(P168:P182),2)</f>
      </c>
    </row>
    <row r="185" spans="1:9" ht="12.75" customHeight="1">
      <c r="A185" s="9"/>
      <c s="9"/>
      <c s="9" t="s">
        <v>41</v>
      </c>
      <c s="9"/>
      <c s="9" t="s">
        <v>276</v>
      </c>
      <c s="9"/>
      <c s="11"/>
      <c s="9"/>
      <c s="11"/>
    </row>
    <row r="186" spans="1:16" ht="12.75">
      <c r="A186" s="7">
        <v>53</v>
      </c>
      <c s="7" t="s">
        <v>46</v>
      </c>
      <c s="7" t="s">
        <v>2390</v>
      </c>
      <c s="7" t="s">
        <v>58</v>
      </c>
      <c s="7" t="s">
        <v>2566</v>
      </c>
      <c s="7" t="s">
        <v>117</v>
      </c>
      <c s="10">
        <v>124.8</v>
      </c>
      <c s="14"/>
      <c s="13">
        <f>ROUND((H186*G186),2)</f>
      </c>
      <c r="O186">
        <f>rekapitulace!H8</f>
      </c>
      <c>
        <f>O186/100*I186</f>
      </c>
    </row>
    <row r="187" spans="5:5" ht="191.25">
      <c r="E187" s="15" t="s">
        <v>2567</v>
      </c>
    </row>
    <row r="188" spans="5:5" ht="409.5">
      <c r="E188" s="15" t="s">
        <v>2393</v>
      </c>
    </row>
    <row r="189" spans="1:16" ht="12.75">
      <c r="A189" s="7">
        <v>54</v>
      </c>
      <c s="7" t="s">
        <v>46</v>
      </c>
      <c s="7" t="s">
        <v>2568</v>
      </c>
      <c s="7" t="s">
        <v>58</v>
      </c>
      <c s="7" t="s">
        <v>2569</v>
      </c>
      <c s="7" t="s">
        <v>117</v>
      </c>
      <c s="10">
        <v>339.9</v>
      </c>
      <c s="14"/>
      <c s="13">
        <f>ROUND((H189*G189),2)</f>
      </c>
      <c r="O189">
        <f>rekapitulace!H8</f>
      </c>
      <c>
        <f>O189/100*I189</f>
      </c>
    </row>
    <row r="190" spans="5:5" ht="63.75">
      <c r="E190" s="15" t="s">
        <v>2570</v>
      </c>
    </row>
    <row r="191" spans="5:5" ht="409.5">
      <c r="E191" s="15" t="s">
        <v>2397</v>
      </c>
    </row>
    <row r="192" spans="1:16" ht="12.75">
      <c r="A192" s="7">
        <v>55</v>
      </c>
      <c s="7" t="s">
        <v>46</v>
      </c>
      <c s="7" t="s">
        <v>2571</v>
      </c>
      <c s="7" t="s">
        <v>58</v>
      </c>
      <c s="7" t="s">
        <v>2572</v>
      </c>
      <c s="7" t="s">
        <v>117</v>
      </c>
      <c s="10">
        <v>37.57</v>
      </c>
      <c s="14"/>
      <c s="13">
        <f>ROUND((H192*G192),2)</f>
      </c>
      <c r="O192">
        <f>rekapitulace!H8</f>
      </c>
      <c>
        <f>O192/100*I192</f>
      </c>
    </row>
    <row r="193" spans="5:5" ht="51">
      <c r="E193" s="15" t="s">
        <v>2573</v>
      </c>
    </row>
    <row r="194" spans="5:5" ht="140.25">
      <c r="E194" s="15" t="s">
        <v>2401</v>
      </c>
    </row>
    <row r="195" spans="1:16" ht="12.75">
      <c r="A195" s="7">
        <v>56</v>
      </c>
      <c s="7" t="s">
        <v>46</v>
      </c>
      <c s="7" t="s">
        <v>2402</v>
      </c>
      <c s="7" t="s">
        <v>58</v>
      </c>
      <c s="7" t="s">
        <v>2574</v>
      </c>
      <c s="7" t="s">
        <v>117</v>
      </c>
      <c s="10">
        <v>551.36</v>
      </c>
      <c s="14"/>
      <c s="13">
        <f>ROUND((H195*G195),2)</f>
      </c>
      <c r="O195">
        <f>rekapitulace!H8</f>
      </c>
      <c>
        <f>O195/100*I195</f>
      </c>
    </row>
    <row r="196" spans="5:5" ht="267.75">
      <c r="E196" s="15" t="s">
        <v>2575</v>
      </c>
    </row>
    <row r="197" spans="5:5" ht="140.25">
      <c r="E197" s="15" t="s">
        <v>2401</v>
      </c>
    </row>
    <row r="198" spans="1:16" ht="12.75">
      <c r="A198" s="7">
        <v>57</v>
      </c>
      <c s="7" t="s">
        <v>46</v>
      </c>
      <c s="7" t="s">
        <v>2405</v>
      </c>
      <c s="7" t="s">
        <v>58</v>
      </c>
      <c s="7" t="s">
        <v>2576</v>
      </c>
      <c s="7" t="s">
        <v>117</v>
      </c>
      <c s="10">
        <v>57.72</v>
      </c>
      <c s="14"/>
      <c s="13">
        <f>ROUND((H198*G198),2)</f>
      </c>
      <c r="O198">
        <f>rekapitulace!H8</f>
      </c>
      <c>
        <f>O198/100*I198</f>
      </c>
    </row>
    <row r="199" spans="5:5" ht="280.5">
      <c r="E199" s="15" t="s">
        <v>2577</v>
      </c>
    </row>
    <row r="200" spans="5:5" ht="395.25">
      <c r="E200" s="15" t="s">
        <v>2408</v>
      </c>
    </row>
    <row r="201" spans="1:16" ht="12.75">
      <c r="A201" s="7">
        <v>58</v>
      </c>
      <c s="7" t="s">
        <v>46</v>
      </c>
      <c s="7" t="s">
        <v>2578</v>
      </c>
      <c s="7" t="s">
        <v>58</v>
      </c>
      <c s="7" t="s">
        <v>2579</v>
      </c>
      <c s="7" t="s">
        <v>117</v>
      </c>
      <c s="10">
        <v>22.5</v>
      </c>
      <c s="14"/>
      <c s="13">
        <f>ROUND((H201*G201),2)</f>
      </c>
      <c r="O201">
        <f>rekapitulace!H8</f>
      </c>
      <c>
        <f>O201/100*I201</f>
      </c>
    </row>
    <row r="202" spans="5:5" ht="76.5">
      <c r="E202" s="15" t="s">
        <v>2580</v>
      </c>
    </row>
    <row r="203" spans="5:5" ht="395.25">
      <c r="E203" s="15" t="s">
        <v>2408</v>
      </c>
    </row>
    <row r="204" spans="1:16" ht="12.75" customHeight="1">
      <c r="A204" s="16"/>
      <c s="16"/>
      <c s="16" t="s">
        <v>41</v>
      </c>
      <c s="16"/>
      <c s="16" t="s">
        <v>276</v>
      </c>
      <c s="16"/>
      <c s="16"/>
      <c s="16"/>
      <c s="16">
        <f>SUM(I186:I203)</f>
      </c>
      <c r="P204">
        <f>ROUND(SUM(P186:P203),2)</f>
      </c>
    </row>
    <row r="206" spans="1:9" ht="12.75" customHeight="1">
      <c r="A206" s="9"/>
      <c s="9"/>
      <c s="9" t="s">
        <v>42</v>
      </c>
      <c s="9"/>
      <c s="9" t="s">
        <v>200</v>
      </c>
      <c s="9"/>
      <c s="11"/>
      <c s="9"/>
      <c s="11"/>
    </row>
    <row r="207" spans="1:16" ht="12.75">
      <c r="A207" s="7">
        <v>59</v>
      </c>
      <c s="7" t="s">
        <v>46</v>
      </c>
      <c s="7" t="s">
        <v>2412</v>
      </c>
      <c s="7" t="s">
        <v>58</v>
      </c>
      <c s="7" t="s">
        <v>2581</v>
      </c>
      <c s="7" t="s">
        <v>207</v>
      </c>
      <c s="10">
        <v>22</v>
      </c>
      <c s="14"/>
      <c s="13">
        <f>ROUND((H207*G207),2)</f>
      </c>
      <c r="O207">
        <f>rekapitulace!H8</f>
      </c>
      <c>
        <f>O207/100*I207</f>
      </c>
    </row>
    <row r="208" spans="5:5" ht="140.25">
      <c r="E208" s="15" t="s">
        <v>2582</v>
      </c>
    </row>
    <row r="209" spans="5:5" ht="409.5">
      <c r="E209" s="15" t="s">
        <v>1349</v>
      </c>
    </row>
    <row r="210" spans="1:16" ht="12.75">
      <c r="A210" s="7">
        <v>60</v>
      </c>
      <c s="7" t="s">
        <v>46</v>
      </c>
      <c s="7" t="s">
        <v>2583</v>
      </c>
      <c s="7" t="s">
        <v>58</v>
      </c>
      <c s="7" t="s">
        <v>2584</v>
      </c>
      <c s="7" t="s">
        <v>207</v>
      </c>
      <c s="10">
        <v>1</v>
      </c>
      <c s="14"/>
      <c s="13">
        <f>ROUND((H210*G210),2)</f>
      </c>
      <c r="O210">
        <f>rekapitulace!H8</f>
      </c>
      <c>
        <f>O210/100*I210</f>
      </c>
    </row>
    <row r="211" spans="5:5" ht="140.25">
      <c r="E211" s="15" t="s">
        <v>2585</v>
      </c>
    </row>
    <row r="212" spans="5:5" ht="409.5">
      <c r="E212" s="15" t="s">
        <v>2586</v>
      </c>
    </row>
    <row r="213" spans="1:16" ht="12.75">
      <c r="A213" s="7">
        <v>61</v>
      </c>
      <c s="7" t="s">
        <v>46</v>
      </c>
      <c s="7" t="s">
        <v>2587</v>
      </c>
      <c s="7" t="s">
        <v>58</v>
      </c>
      <c s="7" t="s">
        <v>2588</v>
      </c>
      <c s="7" t="s">
        <v>207</v>
      </c>
      <c s="10">
        <v>29</v>
      </c>
      <c s="14"/>
      <c s="13">
        <f>ROUND((H213*G213),2)</f>
      </c>
      <c r="O213">
        <f>rekapitulace!H8</f>
      </c>
      <c>
        <f>O213/100*I213</f>
      </c>
    </row>
    <row r="214" spans="5:5" ht="191.25">
      <c r="E214" s="15" t="s">
        <v>2589</v>
      </c>
    </row>
    <row r="215" spans="5:5" ht="409.5">
      <c r="E215" s="15" t="s">
        <v>2590</v>
      </c>
    </row>
    <row r="216" spans="1:16" ht="12.75">
      <c r="A216" s="7">
        <v>62</v>
      </c>
      <c s="7" t="s">
        <v>46</v>
      </c>
      <c s="7" t="s">
        <v>2591</v>
      </c>
      <c s="7" t="s">
        <v>58</v>
      </c>
      <c s="7" t="s">
        <v>2592</v>
      </c>
      <c s="7" t="s">
        <v>207</v>
      </c>
      <c s="10">
        <v>3.6</v>
      </c>
      <c s="14"/>
      <c s="13">
        <f>ROUND((H216*G216),2)</f>
      </c>
      <c r="O216">
        <f>rekapitulace!H8</f>
      </c>
      <c>
        <f>O216/100*I216</f>
      </c>
    </row>
    <row r="217" spans="5:5" ht="25.5">
      <c r="E217" s="15" t="s">
        <v>2593</v>
      </c>
    </row>
    <row r="218" spans="5:5" ht="409.5">
      <c r="E218" s="15" t="s">
        <v>2590</v>
      </c>
    </row>
    <row r="219" spans="1:16" ht="12.75" customHeight="1">
      <c r="A219" s="16"/>
      <c s="16"/>
      <c s="16" t="s">
        <v>42</v>
      </c>
      <c s="16"/>
      <c s="16" t="s">
        <v>200</v>
      </c>
      <c s="16"/>
      <c s="16"/>
      <c s="16"/>
      <c s="16">
        <f>SUM(I207:I218)</f>
      </c>
      <c r="P219">
        <f>ROUND(SUM(P207:P218),2)</f>
      </c>
    </row>
    <row r="221" spans="1:9" ht="12.75" customHeight="1">
      <c r="A221" s="9"/>
      <c s="9"/>
      <c s="9" t="s">
        <v>43</v>
      </c>
      <c s="9"/>
      <c s="9" t="s">
        <v>204</v>
      </c>
      <c s="9"/>
      <c s="11"/>
      <c s="9"/>
      <c s="11"/>
    </row>
    <row r="222" spans="1:16" ht="12.75">
      <c r="A222" s="7">
        <v>63</v>
      </c>
      <c s="7" t="s">
        <v>46</v>
      </c>
      <c s="7" t="s">
        <v>2594</v>
      </c>
      <c s="7" t="s">
        <v>58</v>
      </c>
      <c s="7" t="s">
        <v>2595</v>
      </c>
      <c s="7" t="s">
        <v>207</v>
      </c>
      <c s="10">
        <v>90</v>
      </c>
      <c s="14"/>
      <c s="13">
        <f>ROUND((H222*G222),2)</f>
      </c>
      <c r="O222">
        <f>rekapitulace!H8</f>
      </c>
      <c>
        <f>O222/100*I222</f>
      </c>
    </row>
    <row r="223" spans="5:5" ht="38.25">
      <c r="E223" s="15" t="s">
        <v>2596</v>
      </c>
    </row>
    <row r="224" spans="5:5" ht="409.5">
      <c r="E224" s="15" t="s">
        <v>2597</v>
      </c>
    </row>
    <row r="225" spans="1:16" ht="12.75">
      <c r="A225" s="7">
        <v>64</v>
      </c>
      <c s="7" t="s">
        <v>46</v>
      </c>
      <c s="7" t="s">
        <v>650</v>
      </c>
      <c s="7" t="s">
        <v>58</v>
      </c>
      <c s="7" t="s">
        <v>2598</v>
      </c>
      <c s="7" t="s">
        <v>73</v>
      </c>
      <c s="10">
        <v>4</v>
      </c>
      <c s="14"/>
      <c s="13">
        <f>ROUND((H225*G225),2)</f>
      </c>
      <c r="O225">
        <f>rekapitulace!H8</f>
      </c>
      <c>
        <f>O225/100*I225</f>
      </c>
    </row>
    <row r="226" spans="5:5" ht="25.5">
      <c r="E226" s="15" t="s">
        <v>2240</v>
      </c>
    </row>
    <row r="227" spans="5:5" ht="255">
      <c r="E227" s="15" t="s">
        <v>649</v>
      </c>
    </row>
    <row r="228" spans="1:16" ht="12.75">
      <c r="A228" s="7">
        <v>65</v>
      </c>
      <c s="7" t="s">
        <v>46</v>
      </c>
      <c s="7" t="s">
        <v>2425</v>
      </c>
      <c s="7" t="s">
        <v>58</v>
      </c>
      <c s="7" t="s">
        <v>2599</v>
      </c>
      <c s="7" t="s">
        <v>73</v>
      </c>
      <c s="10">
        <v>14</v>
      </c>
      <c s="14"/>
      <c s="13">
        <f>ROUND((H228*G228),2)</f>
      </c>
      <c r="O228">
        <f>rekapitulace!H8</f>
      </c>
      <c>
        <f>O228/100*I228</f>
      </c>
    </row>
    <row r="229" spans="5:5" ht="140.25">
      <c r="E229" s="15" t="s">
        <v>2600</v>
      </c>
    </row>
    <row r="230" spans="5:5" ht="204">
      <c r="E230" s="15" t="s">
        <v>2427</v>
      </c>
    </row>
    <row r="231" spans="1:16" ht="12.75">
      <c r="A231" s="7">
        <v>66</v>
      </c>
      <c s="7" t="s">
        <v>46</v>
      </c>
      <c s="7" t="s">
        <v>2171</v>
      </c>
      <c s="7" t="s">
        <v>58</v>
      </c>
      <c s="7" t="s">
        <v>2601</v>
      </c>
      <c s="7" t="s">
        <v>73</v>
      </c>
      <c s="10">
        <v>4</v>
      </c>
      <c s="14"/>
      <c s="13">
        <f>ROUND((H231*G231),2)</f>
      </c>
      <c r="O231">
        <f>rekapitulace!H8</f>
      </c>
      <c>
        <f>O231/100*I231</f>
      </c>
    </row>
    <row r="232" spans="5:5" ht="140.25">
      <c r="E232" s="15" t="s">
        <v>2602</v>
      </c>
    </row>
    <row r="233" spans="5:5" ht="165.75">
      <c r="E233" s="15" t="s">
        <v>2174</v>
      </c>
    </row>
    <row r="234" spans="1:16" ht="12.75">
      <c r="A234" s="7">
        <v>67</v>
      </c>
      <c s="7" t="s">
        <v>46</v>
      </c>
      <c s="7" t="s">
        <v>2603</v>
      </c>
      <c s="7" t="s">
        <v>58</v>
      </c>
      <c s="7" t="s">
        <v>2604</v>
      </c>
      <c s="7" t="s">
        <v>73</v>
      </c>
      <c s="10">
        <v>4</v>
      </c>
      <c s="14"/>
      <c s="13">
        <f>ROUND((H234*G234),2)</f>
      </c>
      <c r="O234">
        <f>rekapitulace!H8</f>
      </c>
      <c>
        <f>O234/100*I234</f>
      </c>
    </row>
    <row r="235" spans="5:5" ht="140.25">
      <c r="E235" s="15" t="s">
        <v>2602</v>
      </c>
    </row>
    <row r="236" spans="5:5" ht="102">
      <c r="E236" s="15" t="s">
        <v>2161</v>
      </c>
    </row>
    <row r="237" spans="1:16" ht="12.75">
      <c r="A237" s="7">
        <v>68</v>
      </c>
      <c s="7" t="s">
        <v>46</v>
      </c>
      <c s="7" t="s">
        <v>2428</v>
      </c>
      <c s="7" t="s">
        <v>58</v>
      </c>
      <c s="7" t="s">
        <v>2605</v>
      </c>
      <c s="7" t="s">
        <v>207</v>
      </c>
      <c s="10">
        <v>169.43</v>
      </c>
      <c s="14"/>
      <c s="13">
        <f>ROUND((H237*G237),2)</f>
      </c>
      <c r="O237">
        <f>rekapitulace!H8</f>
      </c>
      <c>
        <f>O237/100*I237</f>
      </c>
    </row>
    <row r="238" spans="5:5" ht="409.5">
      <c r="E238" s="15" t="s">
        <v>2606</v>
      </c>
    </row>
    <row r="239" spans="5:5" ht="255">
      <c r="E239" s="15" t="s">
        <v>1197</v>
      </c>
    </row>
    <row r="240" spans="1:16" ht="12.75">
      <c r="A240" s="7">
        <v>69</v>
      </c>
      <c s="7" t="s">
        <v>46</v>
      </c>
      <c s="7" t="s">
        <v>675</v>
      </c>
      <c s="7" t="s">
        <v>58</v>
      </c>
      <c s="7" t="s">
        <v>2607</v>
      </c>
      <c s="7" t="s">
        <v>207</v>
      </c>
      <c s="10">
        <v>16</v>
      </c>
      <c s="14"/>
      <c s="13">
        <f>ROUND((H240*G240),2)</f>
      </c>
      <c r="O240">
        <f>rekapitulace!H8</f>
      </c>
      <c>
        <f>O240/100*I240</f>
      </c>
    </row>
    <row r="241" spans="5:5" ht="318.75">
      <c r="E241" s="15" t="s">
        <v>2608</v>
      </c>
    </row>
    <row r="242" spans="5:5" ht="255">
      <c r="E242" s="15" t="s">
        <v>1197</v>
      </c>
    </row>
    <row r="243" spans="1:16" ht="12.75">
      <c r="A243" s="7">
        <v>70</v>
      </c>
      <c s="7" t="s">
        <v>46</v>
      </c>
      <c s="7" t="s">
        <v>2609</v>
      </c>
      <c s="7" t="s">
        <v>58</v>
      </c>
      <c s="7" t="s">
        <v>2610</v>
      </c>
      <c s="7" t="s">
        <v>207</v>
      </c>
      <c s="10">
        <v>155.4</v>
      </c>
      <c s="14"/>
      <c s="13">
        <f>ROUND((H243*G243),2)</f>
      </c>
      <c r="O243">
        <f>rekapitulace!H8</f>
      </c>
      <c>
        <f>O243/100*I243</f>
      </c>
    </row>
    <row r="244" spans="5:5" ht="165.75">
      <c r="E244" s="15" t="s">
        <v>2611</v>
      </c>
    </row>
    <row r="245" spans="5:5" ht="140.25">
      <c r="E245" s="15" t="s">
        <v>693</v>
      </c>
    </row>
    <row r="246" spans="1:16" ht="12.75">
      <c r="A246" s="7">
        <v>71</v>
      </c>
      <c s="7" t="s">
        <v>46</v>
      </c>
      <c s="7" t="s">
        <v>2612</v>
      </c>
      <c s="7" t="s">
        <v>58</v>
      </c>
      <c s="7" t="s">
        <v>2613</v>
      </c>
      <c s="7" t="s">
        <v>207</v>
      </c>
      <c s="10">
        <v>242.1</v>
      </c>
      <c s="14"/>
      <c s="13">
        <f>ROUND((H246*G246),2)</f>
      </c>
      <c r="O246">
        <f>rekapitulace!H8</f>
      </c>
      <c>
        <f>O246/100*I246</f>
      </c>
    </row>
    <row r="247" spans="5:5" ht="267.75">
      <c r="E247" s="15" t="s">
        <v>2614</v>
      </c>
    </row>
    <row r="248" spans="5:5" ht="242.25">
      <c r="E248" s="15" t="s">
        <v>697</v>
      </c>
    </row>
    <row r="249" spans="1:16" ht="12.75">
      <c r="A249" s="7">
        <v>72</v>
      </c>
      <c s="7" t="s">
        <v>46</v>
      </c>
      <c s="7" t="s">
        <v>698</v>
      </c>
      <c s="7" t="s">
        <v>58</v>
      </c>
      <c s="7" t="s">
        <v>2615</v>
      </c>
      <c s="7" t="s">
        <v>207</v>
      </c>
      <c s="10">
        <v>57.8</v>
      </c>
      <c s="14"/>
      <c s="13">
        <f>ROUND((H249*G249),2)</f>
      </c>
      <c r="O249">
        <f>rekapitulace!H8</f>
      </c>
      <c>
        <f>O249/100*I249</f>
      </c>
    </row>
    <row r="250" spans="5:5" ht="25.5">
      <c r="E250" s="15" t="s">
        <v>2616</v>
      </c>
    </row>
    <row r="251" spans="5:5" ht="204">
      <c r="E251" s="15" t="s">
        <v>700</v>
      </c>
    </row>
    <row r="252" spans="1:16" ht="12.75">
      <c r="A252" s="7">
        <v>73</v>
      </c>
      <c s="7" t="s">
        <v>46</v>
      </c>
      <c s="7" t="s">
        <v>2617</v>
      </c>
      <c s="7" t="s">
        <v>58</v>
      </c>
      <c s="7" t="s">
        <v>2618</v>
      </c>
      <c s="7" t="s">
        <v>207</v>
      </c>
      <c s="10">
        <v>23.2</v>
      </c>
      <c s="14"/>
      <c s="13">
        <f>ROUND((H252*G252),2)</f>
      </c>
      <c r="O252">
        <f>rekapitulace!H8</f>
      </c>
      <c>
        <f>O252/100*I252</f>
      </c>
    </row>
    <row r="253" spans="5:5" ht="140.25">
      <c r="E253" s="15" t="s">
        <v>2619</v>
      </c>
    </row>
    <row r="254" spans="5:5" ht="409.5">
      <c r="E254" s="15" t="s">
        <v>2620</v>
      </c>
    </row>
    <row r="255" spans="1:16" ht="12.75">
      <c r="A255" s="7">
        <v>74</v>
      </c>
      <c s="7" t="s">
        <v>46</v>
      </c>
      <c s="7" t="s">
        <v>2431</v>
      </c>
      <c s="7" t="s">
        <v>58</v>
      </c>
      <c s="7" t="s">
        <v>2621</v>
      </c>
      <c s="7" t="s">
        <v>73</v>
      </c>
      <c s="10">
        <v>1</v>
      </c>
      <c s="14"/>
      <c s="13">
        <f>ROUND((H255*G255),2)</f>
      </c>
      <c r="O255">
        <f>rekapitulace!H8</f>
      </c>
      <c>
        <f>O255/100*I255</f>
      </c>
    </row>
    <row r="256" spans="5:5" ht="25.5">
      <c r="E256" s="15" t="s">
        <v>50</v>
      </c>
    </row>
    <row r="257" spans="5:5" ht="409.5">
      <c r="E257" s="15" t="s">
        <v>2433</v>
      </c>
    </row>
    <row r="258" spans="1:16" ht="12.75">
      <c r="A258" s="7">
        <v>75</v>
      </c>
      <c s="7" t="s">
        <v>46</v>
      </c>
      <c s="7" t="s">
        <v>2622</v>
      </c>
      <c s="7" t="s">
        <v>58</v>
      </c>
      <c s="7" t="s">
        <v>2623</v>
      </c>
      <c s="7" t="s">
        <v>73</v>
      </c>
      <c s="10">
        <v>2</v>
      </c>
      <c s="14"/>
      <c s="13">
        <f>ROUND((H258*G258),2)</f>
      </c>
      <c r="O258">
        <f>rekapitulace!H8</f>
      </c>
      <c>
        <f>O258/100*I258</f>
      </c>
    </row>
    <row r="259" spans="5:5" ht="25.5">
      <c r="E259" s="15" t="s">
        <v>76</v>
      </c>
    </row>
    <row r="260" spans="5:5" ht="409.5">
      <c r="E260" s="15" t="s">
        <v>2624</v>
      </c>
    </row>
    <row r="261" spans="1:16" ht="12.75">
      <c r="A261" s="7">
        <v>76</v>
      </c>
      <c s="7" t="s">
        <v>46</v>
      </c>
      <c s="7" t="s">
        <v>2625</v>
      </c>
      <c s="7" t="s">
        <v>58</v>
      </c>
      <c s="7" t="s">
        <v>2626</v>
      </c>
      <c s="7" t="s">
        <v>73</v>
      </c>
      <c s="10">
        <v>6</v>
      </c>
      <c s="14"/>
      <c s="13">
        <f>ROUND((H261*G261),2)</f>
      </c>
      <c r="O261">
        <f>rekapitulace!H8</f>
      </c>
      <c>
        <f>O261/100*I261</f>
      </c>
    </row>
    <row r="262" spans="5:5" ht="204">
      <c r="E262" s="15" t="s">
        <v>2627</v>
      </c>
    </row>
    <row r="263" spans="5:5" ht="409.5">
      <c r="E263" s="15" t="s">
        <v>2628</v>
      </c>
    </row>
    <row r="264" spans="1:16" ht="12.75" customHeight="1">
      <c r="A264" s="16"/>
      <c s="16"/>
      <c s="16" t="s">
        <v>43</v>
      </c>
      <c s="16"/>
      <c s="16" t="s">
        <v>204</v>
      </c>
      <c s="16"/>
      <c s="16"/>
      <c s="16"/>
      <c s="16">
        <f>SUM(I222:I263)</f>
      </c>
      <c r="P264">
        <f>ROUND(SUM(P222:P263),2)</f>
      </c>
    </row>
    <row r="266" spans="1:16" ht="12.75" customHeight="1">
      <c r="A266" s="16"/>
      <c s="16"/>
      <c s="16"/>
      <c s="16"/>
      <c s="16" t="s">
        <v>105</v>
      </c>
      <c s="16"/>
      <c s="16"/>
      <c s="16"/>
      <c s="16">
        <f>+I27+I63+I87+I105+I165+I183+I204+I219+I264</f>
      </c>
      <c r="P266">
        <f>+P27+P63+P87+P105+P165+P183+P204+P219+P264</f>
      </c>
    </row>
    <row r="268" spans="1:9" ht="12.75" customHeight="1">
      <c r="A268" s="9" t="s">
        <v>106</v>
      </c>
      <c s="9"/>
      <c s="9"/>
      <c s="9"/>
      <c s="9"/>
      <c s="9"/>
      <c s="9"/>
      <c s="9"/>
      <c s="9"/>
    </row>
    <row r="269" spans="1:9" ht="12.75" customHeight="1">
      <c r="A269" s="9"/>
      <c s="9"/>
      <c s="9"/>
      <c s="9"/>
      <c s="9" t="s">
        <v>107</v>
      </c>
      <c s="9"/>
      <c s="9"/>
      <c s="9"/>
      <c s="9"/>
    </row>
    <row r="270" spans="1:16" ht="12.75" customHeight="1">
      <c r="A270" s="16"/>
      <c s="16"/>
      <c s="16"/>
      <c s="16"/>
      <c s="16" t="s">
        <v>108</v>
      </c>
      <c s="16"/>
      <c s="16"/>
      <c s="16"/>
      <c s="16">
        <v>0</v>
      </c>
      <c r="P270">
        <v>0</v>
      </c>
    </row>
    <row r="271" spans="1:9" ht="12.75" customHeight="1">
      <c r="A271" s="16"/>
      <c s="16"/>
      <c s="16"/>
      <c s="16"/>
      <c s="16" t="s">
        <v>109</v>
      </c>
      <c s="16"/>
      <c s="16"/>
      <c s="16"/>
      <c s="16"/>
    </row>
    <row r="272" spans="1:16" ht="12.75" customHeight="1">
      <c r="A272" s="16"/>
      <c s="16"/>
      <c s="16"/>
      <c s="16"/>
      <c s="16" t="s">
        <v>110</v>
      </c>
      <c s="16"/>
      <c s="16"/>
      <c s="16"/>
      <c s="16">
        <v>0</v>
      </c>
      <c r="P272">
        <v>0</v>
      </c>
    </row>
    <row r="273" spans="1:16" ht="12.75" customHeight="1">
      <c r="A273" s="16"/>
      <c s="16"/>
      <c s="16"/>
      <c s="16"/>
      <c s="16" t="s">
        <v>111</v>
      </c>
      <c s="16"/>
      <c s="16"/>
      <c s="16"/>
      <c s="16">
        <f>I270+I272</f>
      </c>
      <c r="P273">
        <f>P270+P272</f>
      </c>
    </row>
    <row r="275" spans="1:16" ht="12.75" customHeight="1">
      <c r="A275" s="16"/>
      <c s="16"/>
      <c s="16"/>
      <c s="16"/>
      <c s="16" t="s">
        <v>111</v>
      </c>
      <c s="16"/>
      <c s="16"/>
      <c s="16"/>
      <c s="16">
        <f>I266+I273</f>
      </c>
      <c r="P275">
        <f>P266+P273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7.xml><?xml version="1.0" encoding="utf-8"?>
<worksheet xmlns="http://schemas.openxmlformats.org/spreadsheetml/2006/main" xmlns:r="http://schemas.openxmlformats.org/officeDocument/2006/relationships">
  <sheetPr>
    <pageSetUpPr fitToPage="1"/>
  </sheetPr>
  <dimension ref="A1:P4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2629</v>
      </c>
      <c s="5"/>
      <c s="5" t="s">
        <v>2630</v>
      </c>
    </row>
    <row r="6" spans="1:5" ht="12.75" customHeight="1">
      <c r="A6" t="s">
        <v>17</v>
      </c>
      <c r="C6" s="5" t="s">
        <v>2629</v>
      </c>
      <c s="5"/>
      <c s="5" t="s">
        <v>2630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36</v>
      </c>
      <c s="7" t="s">
        <v>2631</v>
      </c>
      <c s="7" t="s">
        <v>167</v>
      </c>
      <c s="10">
        <v>72</v>
      </c>
      <c s="14"/>
      <c s="13">
        <f>ROUND((H12*G12),2)</f>
      </c>
      <c r="O12">
        <f>rekapitulace!H8</f>
      </c>
      <c>
        <f>O12/100*I12</f>
      </c>
    </row>
    <row r="13" spans="5:5" ht="38.25">
      <c r="E13" s="15" t="s">
        <v>2632</v>
      </c>
    </row>
    <row r="14" spans="5:5" ht="153">
      <c r="E14" s="15" t="s">
        <v>169</v>
      </c>
    </row>
    <row r="15" spans="1:16" ht="12.75">
      <c r="A15" s="7">
        <v>2</v>
      </c>
      <c s="7" t="s">
        <v>46</v>
      </c>
      <c s="7" t="s">
        <v>165</v>
      </c>
      <c s="7" t="s">
        <v>38</v>
      </c>
      <c s="7" t="s">
        <v>2633</v>
      </c>
      <c s="7" t="s">
        <v>167</v>
      </c>
      <c s="10">
        <v>73.93</v>
      </c>
      <c s="14"/>
      <c s="13">
        <f>ROUND((H15*G15),2)</f>
      </c>
      <c r="O15">
        <f>rekapitulace!H8</f>
      </c>
      <c>
        <f>O15/100*I15</f>
      </c>
    </row>
    <row r="16" spans="5:5" ht="369.75">
      <c r="E16" s="15" t="s">
        <v>2634</v>
      </c>
    </row>
    <row r="17" spans="5:5" ht="153">
      <c r="E17" s="15" t="s">
        <v>169</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2635</v>
      </c>
      <c s="7" t="s">
        <v>58</v>
      </c>
      <c s="7" t="s">
        <v>2636</v>
      </c>
      <c s="7" t="s">
        <v>130</v>
      </c>
      <c s="10">
        <v>36</v>
      </c>
      <c s="14"/>
      <c s="13">
        <f>ROUND((H21*G21),2)</f>
      </c>
      <c r="O21">
        <f>rekapitulace!H8</f>
      </c>
      <c>
        <f>O21/100*I21</f>
      </c>
    </row>
    <row r="22" spans="5:5" ht="38.25">
      <c r="E22" s="15" t="s">
        <v>2637</v>
      </c>
    </row>
    <row r="23" spans="5:5" ht="409.5">
      <c r="E23" s="15" t="s">
        <v>176</v>
      </c>
    </row>
    <row r="24" spans="1:16" ht="12.75">
      <c r="A24" s="7">
        <v>4</v>
      </c>
      <c s="7" t="s">
        <v>46</v>
      </c>
      <c s="7" t="s">
        <v>793</v>
      </c>
      <c s="7" t="s">
        <v>58</v>
      </c>
      <c s="7" t="s">
        <v>2638</v>
      </c>
      <c s="7" t="s">
        <v>130</v>
      </c>
      <c s="10">
        <v>28</v>
      </c>
      <c s="14"/>
      <c s="13">
        <f>ROUND((H24*G24),2)</f>
      </c>
      <c r="O24">
        <f>rekapitulace!H8</f>
      </c>
      <c>
        <f>O24/100*I24</f>
      </c>
    </row>
    <row r="25" spans="5:5" ht="38.25">
      <c r="E25" s="15" t="s">
        <v>2639</v>
      </c>
    </row>
    <row r="26" spans="5:5" ht="409.5">
      <c r="E26" s="15" t="s">
        <v>1112</v>
      </c>
    </row>
    <row r="27" spans="1:16" ht="12.75" customHeight="1">
      <c r="A27" s="16"/>
      <c s="16"/>
      <c s="16" t="s">
        <v>25</v>
      </c>
      <c s="16"/>
      <c s="16" t="s">
        <v>114</v>
      </c>
      <c s="16"/>
      <c s="16"/>
      <c s="16"/>
      <c s="16">
        <f>SUM(I21:I26)</f>
      </c>
      <c r="P27">
        <f>ROUND(SUM(P21:P26),2)</f>
      </c>
    </row>
    <row r="29" spans="1:9" ht="12.75" customHeight="1">
      <c r="A29" s="9"/>
      <c s="9"/>
      <c s="9" t="s">
        <v>43</v>
      </c>
      <c s="9"/>
      <c s="9" t="s">
        <v>204</v>
      </c>
      <c s="9"/>
      <c s="11"/>
      <c s="9"/>
      <c s="11"/>
    </row>
    <row r="30" spans="1:16" ht="12.75">
      <c r="A30" s="7">
        <v>5</v>
      </c>
      <c s="7" t="s">
        <v>46</v>
      </c>
      <c s="7" t="s">
        <v>1034</v>
      </c>
      <c s="7" t="s">
        <v>58</v>
      </c>
      <c s="7" t="s">
        <v>2640</v>
      </c>
      <c s="7" t="s">
        <v>130</v>
      </c>
      <c s="10">
        <v>26.4</v>
      </c>
      <c s="14"/>
      <c s="13">
        <f>ROUND((H30*G30),2)</f>
      </c>
      <c r="O30">
        <f>rekapitulace!H8</f>
      </c>
      <c>
        <f>O30/100*I30</f>
      </c>
    </row>
    <row r="31" spans="5:5" ht="178.5">
      <c r="E31" s="15" t="s">
        <v>2641</v>
      </c>
    </row>
    <row r="32" spans="5:5" ht="409.5">
      <c r="E32" s="15" t="s">
        <v>714</v>
      </c>
    </row>
    <row r="33" spans="1:16" ht="12.75">
      <c r="A33" s="7">
        <v>6</v>
      </c>
      <c s="7" t="s">
        <v>46</v>
      </c>
      <c s="7" t="s">
        <v>2642</v>
      </c>
      <c s="7" t="s">
        <v>58</v>
      </c>
      <c s="7" t="s">
        <v>2643</v>
      </c>
      <c s="7" t="s">
        <v>207</v>
      </c>
      <c s="10">
        <v>6.1</v>
      </c>
      <c s="14"/>
      <c s="13">
        <f>ROUND((H33*G33),2)</f>
      </c>
      <c r="O33">
        <f>rekapitulace!H8</f>
      </c>
      <c>
        <f>O33/100*I33</f>
      </c>
    </row>
    <row r="34" spans="5:5" ht="38.25">
      <c r="E34" s="15" t="s">
        <v>2644</v>
      </c>
    </row>
    <row r="35" spans="5:5" ht="409.5">
      <c r="E35" s="15" t="s">
        <v>1040</v>
      </c>
    </row>
    <row r="36" spans="1:16" ht="12.75" customHeight="1">
      <c r="A36" s="16"/>
      <c s="16"/>
      <c s="16" t="s">
        <v>43</v>
      </c>
      <c s="16"/>
      <c s="16" t="s">
        <v>204</v>
      </c>
      <c s="16"/>
      <c s="16"/>
      <c s="16"/>
      <c s="16">
        <f>SUM(I30:I35)</f>
      </c>
      <c r="P36">
        <f>ROUND(SUM(P30:P35),2)</f>
      </c>
    </row>
    <row r="38" spans="1:16" ht="12.75" customHeight="1">
      <c r="A38" s="16"/>
      <c s="16"/>
      <c s="16"/>
      <c s="16"/>
      <c s="16" t="s">
        <v>105</v>
      </c>
      <c s="16"/>
      <c s="16"/>
      <c s="16"/>
      <c s="16">
        <f>+I18+I27+I36</f>
      </c>
      <c r="P38">
        <f>+P18+P27+P36</f>
      </c>
    </row>
    <row r="40" spans="1:9" ht="12.75" customHeight="1">
      <c r="A40" s="9" t="s">
        <v>106</v>
      </c>
      <c s="9"/>
      <c s="9"/>
      <c s="9"/>
      <c s="9"/>
      <c s="9"/>
      <c s="9"/>
      <c s="9"/>
      <c s="9"/>
    </row>
    <row r="41" spans="1:9" ht="12.75" customHeight="1">
      <c r="A41" s="9"/>
      <c s="9"/>
      <c s="9"/>
      <c s="9"/>
      <c s="9" t="s">
        <v>107</v>
      </c>
      <c s="9"/>
      <c s="9"/>
      <c s="9"/>
      <c s="9"/>
    </row>
    <row r="42" spans="1:16" ht="12.75" customHeight="1">
      <c r="A42" s="16"/>
      <c s="16"/>
      <c s="16"/>
      <c s="16"/>
      <c s="16" t="s">
        <v>108</v>
      </c>
      <c s="16"/>
      <c s="16"/>
      <c s="16"/>
      <c s="16">
        <v>0</v>
      </c>
      <c r="P42">
        <v>0</v>
      </c>
    </row>
    <row r="43" spans="1:9" ht="12.75" customHeight="1">
      <c r="A43" s="16"/>
      <c s="16"/>
      <c s="16"/>
      <c s="16"/>
      <c s="16" t="s">
        <v>109</v>
      </c>
      <c s="16"/>
      <c s="16"/>
      <c s="16"/>
      <c s="16"/>
    </row>
    <row r="44" spans="1:16" ht="12.75" customHeight="1">
      <c r="A44" s="16"/>
      <c s="16"/>
      <c s="16"/>
      <c s="16"/>
      <c s="16" t="s">
        <v>110</v>
      </c>
      <c s="16"/>
      <c s="16"/>
      <c s="16"/>
      <c s="16">
        <v>0</v>
      </c>
      <c r="P44">
        <v>0</v>
      </c>
    </row>
    <row r="45" spans="1:16" ht="12.75" customHeight="1">
      <c r="A45" s="16"/>
      <c s="16"/>
      <c s="16"/>
      <c s="16"/>
      <c s="16" t="s">
        <v>111</v>
      </c>
      <c s="16"/>
      <c s="16"/>
      <c s="16"/>
      <c s="16">
        <f>I42+I44</f>
      </c>
      <c r="P45">
        <f>P42+P44</f>
      </c>
    </row>
    <row r="47" spans="1:16" ht="12.75" customHeight="1">
      <c r="A47" s="16"/>
      <c s="16"/>
      <c s="16"/>
      <c s="16"/>
      <c s="16" t="s">
        <v>111</v>
      </c>
      <c s="16"/>
      <c s="16"/>
      <c s="16"/>
      <c s="16">
        <f>I38+I45</f>
      </c>
      <c r="P47">
        <f>P38+P45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8.xml><?xml version="1.0" encoding="utf-8"?>
<worksheet xmlns="http://schemas.openxmlformats.org/spreadsheetml/2006/main" xmlns:r="http://schemas.openxmlformats.org/officeDocument/2006/relationships">
  <sheetPr>
    <pageSetUpPr fitToPage="1"/>
  </sheetPr>
  <dimension ref="A1:P16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2645</v>
      </c>
      <c s="5"/>
      <c s="5" t="s">
        <v>2646</v>
      </c>
    </row>
    <row r="6" spans="1:5" ht="12.75" customHeight="1">
      <c r="A6" t="s">
        <v>17</v>
      </c>
      <c r="C6" s="5" t="s">
        <v>2645</v>
      </c>
      <c s="5"/>
      <c s="5" t="s">
        <v>2646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2647</v>
      </c>
      <c s="7" t="s">
        <v>167</v>
      </c>
      <c s="10">
        <v>1287.766</v>
      </c>
      <c s="14"/>
      <c s="13">
        <f>ROUND((H12*G12),2)</f>
      </c>
      <c r="O12">
        <f>rekapitulace!H8</f>
      </c>
      <c>
        <f>O12/100*I12</f>
      </c>
    </row>
    <row r="13" spans="5:5" ht="242.25">
      <c r="E13" s="15" t="s">
        <v>2648</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v>
      </c>
      <c s="7" t="s">
        <v>2649</v>
      </c>
      <c s="7" t="s">
        <v>130</v>
      </c>
      <c s="10">
        <v>1880.837</v>
      </c>
      <c s="14"/>
      <c s="13">
        <f>ROUND((H18*G18),2)</f>
      </c>
      <c r="O18">
        <f>rekapitulace!H8</f>
      </c>
      <c>
        <f>O18/100*I18</f>
      </c>
    </row>
    <row r="19" spans="5:5" ht="51">
      <c r="E19" s="15" t="s">
        <v>2650</v>
      </c>
    </row>
    <row r="20" spans="5:5" ht="409.5">
      <c r="E20" s="15" t="s">
        <v>145</v>
      </c>
    </row>
    <row r="21" spans="1:16" ht="12.75">
      <c r="A21" s="7">
        <v>3</v>
      </c>
      <c s="7" t="s">
        <v>46</v>
      </c>
      <c s="7" t="s">
        <v>142</v>
      </c>
      <c s="7" t="s">
        <v>36</v>
      </c>
      <c s="7" t="s">
        <v>2651</v>
      </c>
      <c s="7" t="s">
        <v>130</v>
      </c>
      <c s="10">
        <v>18</v>
      </c>
      <c s="14"/>
      <c s="13">
        <f>ROUND((H21*G21),2)</f>
      </c>
      <c r="O21">
        <f>rekapitulace!H8</f>
      </c>
      <c>
        <f>O21/100*I21</f>
      </c>
    </row>
    <row r="22" spans="5:5" ht="63.75">
      <c r="E22" s="15" t="s">
        <v>2652</v>
      </c>
    </row>
    <row r="23" spans="5:5" ht="409.5">
      <c r="E23" s="15" t="s">
        <v>145</v>
      </c>
    </row>
    <row r="24" spans="1:16" ht="12.75">
      <c r="A24" s="7">
        <v>4</v>
      </c>
      <c s="7" t="s">
        <v>46</v>
      </c>
      <c s="7" t="s">
        <v>2653</v>
      </c>
      <c s="7" t="s">
        <v>58</v>
      </c>
      <c s="7" t="s">
        <v>2654</v>
      </c>
      <c s="7" t="s">
        <v>130</v>
      </c>
      <c s="10">
        <v>2524.72</v>
      </c>
      <c s="14"/>
      <c s="13">
        <f>ROUND((H24*G24),2)</f>
      </c>
      <c r="O24">
        <f>rekapitulace!H8</f>
      </c>
      <c>
        <f>O24/100*I24</f>
      </c>
    </row>
    <row r="25" spans="5:5" ht="409.5">
      <c r="E25" s="15" t="s">
        <v>2655</v>
      </c>
    </row>
    <row r="26" spans="5:5" ht="409.5">
      <c r="E26" s="15" t="s">
        <v>176</v>
      </c>
    </row>
    <row r="27" spans="1:16" ht="12.75">
      <c r="A27" s="7">
        <v>5</v>
      </c>
      <c s="7" t="s">
        <v>46</v>
      </c>
      <c s="7" t="s">
        <v>397</v>
      </c>
      <c s="7" t="s">
        <v>58</v>
      </c>
      <c s="7" t="s">
        <v>2656</v>
      </c>
      <c s="7" t="s">
        <v>130</v>
      </c>
      <c s="10">
        <v>1880.837</v>
      </c>
      <c s="14"/>
      <c s="13">
        <f>ROUND((H27*G27),2)</f>
      </c>
      <c r="O27">
        <f>rekapitulace!H8</f>
      </c>
      <c>
        <f>O27/100*I27</f>
      </c>
    </row>
    <row r="28" spans="5:5" ht="51">
      <c r="E28" s="15" t="s">
        <v>2650</v>
      </c>
    </row>
    <row r="29" spans="5:5" ht="409.5">
      <c r="E29" s="15" t="s">
        <v>1103</v>
      </c>
    </row>
    <row r="30" spans="1:16" ht="12.75">
      <c r="A30" s="7">
        <v>6</v>
      </c>
      <c s="7" t="s">
        <v>46</v>
      </c>
      <c s="7" t="s">
        <v>183</v>
      </c>
      <c s="7" t="s">
        <v>58</v>
      </c>
      <c s="7" t="s">
        <v>2657</v>
      </c>
      <c s="7" t="s">
        <v>130</v>
      </c>
      <c s="10">
        <v>1880.836</v>
      </c>
      <c s="14"/>
      <c s="13">
        <f>ROUND((H30*G30),2)</f>
      </c>
      <c r="O30">
        <f>rekapitulace!H8</f>
      </c>
      <c>
        <f>O30/100*I30</f>
      </c>
    </row>
    <row r="31" spans="5:5" ht="409.5">
      <c r="E31" s="15" t="s">
        <v>2658</v>
      </c>
    </row>
    <row r="32" spans="5:5" ht="409.5">
      <c r="E32" s="15" t="s">
        <v>186</v>
      </c>
    </row>
    <row r="33" spans="1:16" ht="12.75">
      <c r="A33" s="7">
        <v>7</v>
      </c>
      <c s="7" t="s">
        <v>46</v>
      </c>
      <c s="7" t="s">
        <v>435</v>
      </c>
      <c s="7" t="s">
        <v>58</v>
      </c>
      <c s="7" t="s">
        <v>2659</v>
      </c>
      <c s="7" t="s">
        <v>117</v>
      </c>
      <c s="10">
        <v>120</v>
      </c>
      <c s="14"/>
      <c s="13">
        <f>ROUND((H33*G33),2)</f>
      </c>
      <c r="O33">
        <f>rekapitulace!H8</f>
      </c>
      <c>
        <f>O33/100*I33</f>
      </c>
    </row>
    <row r="34" spans="5:5" ht="63.75">
      <c r="E34" s="15" t="s">
        <v>2660</v>
      </c>
    </row>
    <row r="35" spans="5:5" ht="204">
      <c r="E35" s="15" t="s">
        <v>1119</v>
      </c>
    </row>
    <row r="36" spans="1:16" ht="12.75" customHeight="1">
      <c r="A36" s="16"/>
      <c s="16"/>
      <c s="16" t="s">
        <v>25</v>
      </c>
      <c s="16"/>
      <c s="16" t="s">
        <v>114</v>
      </c>
      <c s="16"/>
      <c s="16"/>
      <c s="16"/>
      <c s="16">
        <f>SUM(I18:I35)</f>
      </c>
      <c r="P36">
        <f>ROUND(SUM(P18:P35),2)</f>
      </c>
    </row>
    <row r="38" spans="1:9" ht="12.75" customHeight="1">
      <c r="A38" s="9"/>
      <c s="9"/>
      <c s="9" t="s">
        <v>36</v>
      </c>
      <c s="9"/>
      <c s="9" t="s">
        <v>241</v>
      </c>
      <c s="9"/>
      <c s="11"/>
      <c s="9"/>
      <c s="11"/>
    </row>
    <row r="39" spans="1:16" ht="12.75">
      <c r="A39" s="7">
        <v>8</v>
      </c>
      <c s="7" t="s">
        <v>46</v>
      </c>
      <c s="7" t="s">
        <v>2482</v>
      </c>
      <c s="7" t="s">
        <v>25</v>
      </c>
      <c s="7" t="s">
        <v>2661</v>
      </c>
      <c s="7" t="s">
        <v>130</v>
      </c>
      <c s="10">
        <v>4.32</v>
      </c>
      <c s="14"/>
      <c s="13">
        <f>ROUND((H39*G39),2)</f>
      </c>
      <c r="O39">
        <f>rekapitulace!H8</f>
      </c>
      <c>
        <f>O39/100*I39</f>
      </c>
    </row>
    <row r="40" spans="5:5" ht="38.25">
      <c r="E40" s="15" t="s">
        <v>2662</v>
      </c>
    </row>
    <row r="41" spans="5:5" ht="409.5">
      <c r="E41" s="15" t="s">
        <v>2322</v>
      </c>
    </row>
    <row r="42" spans="1:16" ht="12.75">
      <c r="A42" s="7">
        <v>9</v>
      </c>
      <c s="7" t="s">
        <v>46</v>
      </c>
      <c s="7" t="s">
        <v>2482</v>
      </c>
      <c s="7" t="s">
        <v>36</v>
      </c>
      <c s="7" t="s">
        <v>2663</v>
      </c>
      <c s="7" t="s">
        <v>130</v>
      </c>
      <c s="10">
        <v>22.563</v>
      </c>
      <c s="14"/>
      <c s="13">
        <f>ROUND((H42*G42),2)</f>
      </c>
      <c r="O42">
        <f>rekapitulace!H8</f>
      </c>
      <c>
        <f>O42/100*I42</f>
      </c>
    </row>
    <row r="43" spans="5:5" ht="38.25">
      <c r="E43" s="15" t="s">
        <v>2664</v>
      </c>
    </row>
    <row r="44" spans="5:5" ht="409.5">
      <c r="E44" s="15" t="s">
        <v>2322</v>
      </c>
    </row>
    <row r="45" spans="1:16" ht="12.75">
      <c r="A45" s="7">
        <v>10</v>
      </c>
      <c s="7" t="s">
        <v>46</v>
      </c>
      <c s="7" t="s">
        <v>2482</v>
      </c>
      <c s="7" t="s">
        <v>37</v>
      </c>
      <c s="7" t="s">
        <v>2665</v>
      </c>
      <c s="7" t="s">
        <v>130</v>
      </c>
      <c s="10">
        <v>22.563</v>
      </c>
      <c s="14"/>
      <c s="13">
        <f>ROUND((H45*G45),2)</f>
      </c>
      <c r="O45">
        <f>rekapitulace!H8</f>
      </c>
      <c>
        <f>O45/100*I45</f>
      </c>
    </row>
    <row r="46" spans="5:5" ht="38.25">
      <c r="E46" s="15" t="s">
        <v>2664</v>
      </c>
    </row>
    <row r="47" spans="5:5" ht="409.5">
      <c r="E47" s="15" t="s">
        <v>2322</v>
      </c>
    </row>
    <row r="48" spans="1:16" ht="12.75">
      <c r="A48" s="7">
        <v>11</v>
      </c>
      <c s="7" t="s">
        <v>46</v>
      </c>
      <c s="7" t="s">
        <v>835</v>
      </c>
      <c s="7" t="s">
        <v>25</v>
      </c>
      <c s="7" t="s">
        <v>2666</v>
      </c>
      <c s="7" t="s">
        <v>167</v>
      </c>
      <c s="10">
        <v>1.512</v>
      </c>
      <c s="14"/>
      <c s="13">
        <f>ROUND((H48*G48),2)</f>
      </c>
      <c r="O48">
        <f>rekapitulace!H8</f>
      </c>
      <c>
        <f>O48/100*I48</f>
      </c>
    </row>
    <row r="49" spans="5:5" ht="51">
      <c r="E49" s="15" t="s">
        <v>2667</v>
      </c>
    </row>
    <row r="50" spans="5:5" ht="409.5">
      <c r="E50" s="15" t="s">
        <v>1128</v>
      </c>
    </row>
    <row r="51" spans="1:16" ht="12.75">
      <c r="A51" s="7">
        <v>12</v>
      </c>
      <c s="7" t="s">
        <v>46</v>
      </c>
      <c s="7" t="s">
        <v>835</v>
      </c>
      <c s="7" t="s">
        <v>36</v>
      </c>
      <c s="7" t="s">
        <v>2668</v>
      </c>
      <c s="7" t="s">
        <v>167</v>
      </c>
      <c s="10">
        <v>3.159</v>
      </c>
      <c s="14"/>
      <c s="13">
        <f>ROUND((H51*G51),2)</f>
      </c>
      <c r="O51">
        <f>rekapitulace!H8</f>
      </c>
      <c>
        <f>O51/100*I51</f>
      </c>
    </row>
    <row r="52" spans="5:5" ht="51">
      <c r="E52" s="15" t="s">
        <v>2669</v>
      </c>
    </row>
    <row r="53" spans="5:5" ht="409.5">
      <c r="E53" s="15" t="s">
        <v>1128</v>
      </c>
    </row>
    <row r="54" spans="1:16" ht="12.75">
      <c r="A54" s="7">
        <v>13</v>
      </c>
      <c s="7" t="s">
        <v>46</v>
      </c>
      <c s="7" t="s">
        <v>835</v>
      </c>
      <c s="7" t="s">
        <v>37</v>
      </c>
      <c s="7" t="s">
        <v>2670</v>
      </c>
      <c s="7" t="s">
        <v>167</v>
      </c>
      <c s="10">
        <v>3.61</v>
      </c>
      <c s="14"/>
      <c s="13">
        <f>ROUND((H54*G54),2)</f>
      </c>
      <c r="O54">
        <f>rekapitulace!H8</f>
      </c>
      <c>
        <f>O54/100*I54</f>
      </c>
    </row>
    <row r="55" spans="5:5" ht="51">
      <c r="E55" s="15" t="s">
        <v>2671</v>
      </c>
    </row>
    <row r="56" spans="5:5" ht="409.5">
      <c r="E56" s="15" t="s">
        <v>1128</v>
      </c>
    </row>
    <row r="57" spans="1:16" ht="12.75" customHeight="1">
      <c r="A57" s="16"/>
      <c s="16"/>
      <c s="16" t="s">
        <v>36</v>
      </c>
      <c s="16"/>
      <c s="16" t="s">
        <v>241</v>
      </c>
      <c s="16"/>
      <c s="16"/>
      <c s="16"/>
      <c s="16">
        <f>SUM(I39:I56)</f>
      </c>
      <c r="P57">
        <f>ROUND(SUM(P39:P56),2)</f>
      </c>
    </row>
    <row r="59" spans="1:9" ht="12.75" customHeight="1">
      <c r="A59" s="9"/>
      <c s="9"/>
      <c s="9" t="s">
        <v>37</v>
      </c>
      <c s="9"/>
      <c s="9" t="s">
        <v>187</v>
      </c>
      <c s="9"/>
      <c s="11"/>
      <c s="9"/>
      <c s="11"/>
    </row>
    <row r="60" spans="1:16" ht="12.75">
      <c r="A60" s="7">
        <v>14</v>
      </c>
      <c s="7" t="s">
        <v>46</v>
      </c>
      <c s="7" t="s">
        <v>2337</v>
      </c>
      <c s="7" t="s">
        <v>58</v>
      </c>
      <c s="7" t="s">
        <v>2495</v>
      </c>
      <c s="7" t="s">
        <v>130</v>
      </c>
      <c s="10">
        <v>1.8</v>
      </c>
      <c s="14"/>
      <c s="13">
        <f>ROUND((H60*G60),2)</f>
      </c>
      <c r="O60">
        <f>rekapitulace!H8</f>
      </c>
      <c>
        <f>O60/100*I60</f>
      </c>
    </row>
    <row r="61" spans="5:5" ht="38.25">
      <c r="E61" s="15" t="s">
        <v>2672</v>
      </c>
    </row>
    <row r="62" spans="5:5" ht="409.5">
      <c r="E62" s="15" t="s">
        <v>2340</v>
      </c>
    </row>
    <row r="63" spans="1:16" ht="12.75">
      <c r="A63" s="7">
        <v>15</v>
      </c>
      <c s="7" t="s">
        <v>46</v>
      </c>
      <c s="7" t="s">
        <v>846</v>
      </c>
      <c s="7" t="s">
        <v>58</v>
      </c>
      <c s="7" t="s">
        <v>2497</v>
      </c>
      <c s="7" t="s">
        <v>167</v>
      </c>
      <c s="10">
        <v>0.288</v>
      </c>
      <c s="14"/>
      <c s="13">
        <f>ROUND((H63*G63),2)</f>
      </c>
      <c r="O63">
        <f>rekapitulace!H8</f>
      </c>
      <c>
        <f>O63/100*I63</f>
      </c>
    </row>
    <row r="64" spans="5:5" ht="51">
      <c r="E64" s="15" t="s">
        <v>2673</v>
      </c>
    </row>
    <row r="65" spans="5:5" ht="409.5">
      <c r="E65" s="15" t="s">
        <v>2343</v>
      </c>
    </row>
    <row r="66" spans="1:16" ht="12.75">
      <c r="A66" s="7">
        <v>16</v>
      </c>
      <c s="7" t="s">
        <v>46</v>
      </c>
      <c s="7" t="s">
        <v>2674</v>
      </c>
      <c s="7" t="s">
        <v>58</v>
      </c>
      <c s="7" t="s">
        <v>2675</v>
      </c>
      <c s="7" t="s">
        <v>130</v>
      </c>
      <c s="10">
        <v>17.58</v>
      </c>
      <c s="14"/>
      <c s="13">
        <f>ROUND((H66*G66),2)</f>
      </c>
      <c r="O66">
        <f>rekapitulace!H8</f>
      </c>
      <c>
        <f>O66/100*I66</f>
      </c>
    </row>
    <row r="67" spans="5:5" ht="38.25">
      <c r="E67" s="15" t="s">
        <v>2676</v>
      </c>
    </row>
    <row r="68" spans="5:5" ht="409.5">
      <c r="E68" s="15" t="s">
        <v>191</v>
      </c>
    </row>
    <row r="69" spans="1:16" ht="12.75">
      <c r="A69" s="7">
        <v>17</v>
      </c>
      <c s="7" t="s">
        <v>46</v>
      </c>
      <c s="7" t="s">
        <v>850</v>
      </c>
      <c s="7" t="s">
        <v>58</v>
      </c>
      <c s="7" t="s">
        <v>2677</v>
      </c>
      <c s="7" t="s">
        <v>167</v>
      </c>
      <c s="10">
        <v>2.461</v>
      </c>
      <c s="14"/>
      <c s="13">
        <f>ROUND((H69*G69),2)</f>
      </c>
      <c r="O69">
        <f>rekapitulace!H8</f>
      </c>
      <c>
        <f>O69/100*I69</f>
      </c>
    </row>
    <row r="70" spans="5:5" ht="51">
      <c r="E70" s="15" t="s">
        <v>2678</v>
      </c>
    </row>
    <row r="71" spans="5:5" ht="409.5">
      <c r="E71" s="15" t="s">
        <v>1128</v>
      </c>
    </row>
    <row r="72" spans="1:16" ht="12.75">
      <c r="A72" s="7">
        <v>18</v>
      </c>
      <c s="7" t="s">
        <v>46</v>
      </c>
      <c s="7" t="s">
        <v>2679</v>
      </c>
      <c s="7" t="s">
        <v>25</v>
      </c>
      <c s="7" t="s">
        <v>2680</v>
      </c>
      <c s="7" t="s">
        <v>130</v>
      </c>
      <c s="10">
        <v>59.861</v>
      </c>
      <c s="14"/>
      <c s="13">
        <f>ROUND((H72*G72),2)</f>
      </c>
      <c r="O72">
        <f>rekapitulace!H8</f>
      </c>
      <c>
        <f>O72/100*I72</f>
      </c>
    </row>
    <row r="73" spans="5:5" ht="51">
      <c r="E73" s="15" t="s">
        <v>2681</v>
      </c>
    </row>
    <row r="74" spans="5:5" ht="409.5">
      <c r="E74" s="15" t="s">
        <v>191</v>
      </c>
    </row>
    <row r="75" spans="1:16" ht="12.75">
      <c r="A75" s="7">
        <v>19</v>
      </c>
      <c s="7" t="s">
        <v>46</v>
      </c>
      <c s="7" t="s">
        <v>2679</v>
      </c>
      <c s="7" t="s">
        <v>36</v>
      </c>
      <c s="7" t="s">
        <v>2682</v>
      </c>
      <c s="7" t="s">
        <v>130</v>
      </c>
      <c s="10">
        <v>36.616</v>
      </c>
      <c s="14"/>
      <c s="13">
        <f>ROUND((H75*G75),2)</f>
      </c>
      <c r="O75">
        <f>rekapitulace!H8</f>
      </c>
      <c>
        <f>O75/100*I75</f>
      </c>
    </row>
    <row r="76" spans="5:5" ht="76.5">
      <c r="E76" s="15" t="s">
        <v>2683</v>
      </c>
    </row>
    <row r="77" spans="5:5" ht="409.5">
      <c r="E77" s="15" t="s">
        <v>191</v>
      </c>
    </row>
    <row r="78" spans="1:16" ht="12.75">
      <c r="A78" s="7">
        <v>20</v>
      </c>
      <c s="7" t="s">
        <v>46</v>
      </c>
      <c s="7" t="s">
        <v>2684</v>
      </c>
      <c s="7" t="s">
        <v>25</v>
      </c>
      <c s="7" t="s">
        <v>2685</v>
      </c>
      <c s="7" t="s">
        <v>167</v>
      </c>
      <c s="10">
        <v>8.381</v>
      </c>
      <c s="14"/>
      <c s="13">
        <f>ROUND((H78*G78),2)</f>
      </c>
      <c r="O78">
        <f>rekapitulace!H8</f>
      </c>
      <c>
        <f>O78/100*I78</f>
      </c>
    </row>
    <row r="79" spans="5:5" ht="63.75">
      <c r="E79" s="15" t="s">
        <v>2686</v>
      </c>
    </row>
    <row r="80" spans="5:5" ht="409.5">
      <c r="E80" s="15" t="s">
        <v>1128</v>
      </c>
    </row>
    <row r="81" spans="1:16" ht="12.75">
      <c r="A81" s="7">
        <v>21</v>
      </c>
      <c s="7" t="s">
        <v>46</v>
      </c>
      <c s="7" t="s">
        <v>2684</v>
      </c>
      <c s="7" t="s">
        <v>36</v>
      </c>
      <c s="7" t="s">
        <v>2687</v>
      </c>
      <c s="7" t="s">
        <v>167</v>
      </c>
      <c s="10">
        <v>5.859</v>
      </c>
      <c s="14"/>
      <c s="13">
        <f>ROUND((H81*G81),2)</f>
      </c>
      <c r="O81">
        <f>rekapitulace!H8</f>
      </c>
      <c>
        <f>O81/100*I81</f>
      </c>
    </row>
    <row r="82" spans="5:5" ht="38.25">
      <c r="E82" s="15" t="s">
        <v>2688</v>
      </c>
    </row>
    <row r="83" spans="5:5" ht="409.5">
      <c r="E83" s="15" t="s">
        <v>1128</v>
      </c>
    </row>
    <row r="84" spans="1:16" ht="12.75">
      <c r="A84" s="7">
        <v>22</v>
      </c>
      <c s="7" t="s">
        <v>46</v>
      </c>
      <c s="7" t="s">
        <v>2689</v>
      </c>
      <c s="7" t="s">
        <v>25</v>
      </c>
      <c s="7" t="s">
        <v>2690</v>
      </c>
      <c s="7" t="s">
        <v>130</v>
      </c>
      <c s="10">
        <v>107.706</v>
      </c>
      <c s="14"/>
      <c s="13">
        <f>ROUND((H84*G84),2)</f>
      </c>
      <c r="O84">
        <f>rekapitulace!H8</f>
      </c>
      <c>
        <f>O84/100*I84</f>
      </c>
    </row>
    <row r="85" spans="5:5" ht="293.25">
      <c r="E85" s="15" t="s">
        <v>2691</v>
      </c>
    </row>
    <row r="86" spans="5:5" ht="409.5">
      <c r="E86" s="15" t="s">
        <v>191</v>
      </c>
    </row>
    <row r="87" spans="1:16" ht="12.75">
      <c r="A87" s="7">
        <v>23</v>
      </c>
      <c s="7" t="s">
        <v>46</v>
      </c>
      <c s="7" t="s">
        <v>2689</v>
      </c>
      <c s="7" t="s">
        <v>36</v>
      </c>
      <c s="7" t="s">
        <v>2692</v>
      </c>
      <c s="7" t="s">
        <v>130</v>
      </c>
      <c s="10">
        <v>16.474</v>
      </c>
      <c s="14"/>
      <c s="13">
        <f>ROUND((H87*G87),2)</f>
      </c>
      <c r="O87">
        <f>rekapitulace!H8</f>
      </c>
      <c>
        <f>O87/100*I87</f>
      </c>
    </row>
    <row r="88" spans="5:5" ht="267.75">
      <c r="E88" s="15" t="s">
        <v>2693</v>
      </c>
    </row>
    <row r="89" spans="5:5" ht="409.5">
      <c r="E89" s="15" t="s">
        <v>191</v>
      </c>
    </row>
    <row r="90" spans="1:16" ht="12.75">
      <c r="A90" s="7">
        <v>24</v>
      </c>
      <c s="7" t="s">
        <v>46</v>
      </c>
      <c s="7" t="s">
        <v>2694</v>
      </c>
      <c s="7" t="s">
        <v>25</v>
      </c>
      <c s="7" t="s">
        <v>2695</v>
      </c>
      <c s="7" t="s">
        <v>167</v>
      </c>
      <c s="10">
        <v>19.387</v>
      </c>
      <c s="14"/>
      <c s="13">
        <f>ROUND((H90*G90),2)</f>
      </c>
      <c r="O90">
        <f>rekapitulace!H8</f>
      </c>
      <c>
        <f>O90/100*I90</f>
      </c>
    </row>
    <row r="91" spans="5:5" ht="293.25">
      <c r="E91" s="15" t="s">
        <v>2696</v>
      </c>
    </row>
    <row r="92" spans="5:5" ht="409.5">
      <c r="E92" s="15" t="s">
        <v>1128</v>
      </c>
    </row>
    <row r="93" spans="1:16" ht="12.75">
      <c r="A93" s="7">
        <v>25</v>
      </c>
      <c s="7" t="s">
        <v>46</v>
      </c>
      <c s="7" t="s">
        <v>2694</v>
      </c>
      <c s="7" t="s">
        <v>36</v>
      </c>
      <c s="7" t="s">
        <v>2697</v>
      </c>
      <c s="7" t="s">
        <v>167</v>
      </c>
      <c s="10">
        <v>2.636</v>
      </c>
      <c s="14"/>
      <c s="13">
        <f>ROUND((H93*G93),2)</f>
      </c>
      <c r="O93">
        <f>rekapitulace!H8</f>
      </c>
      <c>
        <f>O93/100*I93</f>
      </c>
    </row>
    <row r="94" spans="5:5" ht="280.5">
      <c r="E94" s="15" t="s">
        <v>2698</v>
      </c>
    </row>
    <row r="95" spans="5:5" ht="409.5">
      <c r="E95" s="15" t="s">
        <v>1128</v>
      </c>
    </row>
    <row r="96" spans="1:16" ht="12.75" customHeight="1">
      <c r="A96" s="16"/>
      <c s="16"/>
      <c s="16" t="s">
        <v>37</v>
      </c>
      <c s="16"/>
      <c s="16" t="s">
        <v>187</v>
      </c>
      <c s="16"/>
      <c s="16"/>
      <c s="16"/>
      <c s="16">
        <f>SUM(I60:I95)</f>
      </c>
      <c r="P96">
        <f>ROUND(SUM(P60:P95),2)</f>
      </c>
    </row>
    <row r="98" spans="1:9" ht="12.75" customHeight="1">
      <c r="A98" s="9"/>
      <c s="9"/>
      <c s="9" t="s">
        <v>38</v>
      </c>
      <c s="9"/>
      <c s="9" t="s">
        <v>192</v>
      </c>
      <c s="9"/>
      <c s="11"/>
      <c s="9"/>
      <c s="11"/>
    </row>
    <row r="99" spans="1:16" ht="12.75">
      <c r="A99" s="7">
        <v>26</v>
      </c>
      <c s="7" t="s">
        <v>46</v>
      </c>
      <c s="7" t="s">
        <v>193</v>
      </c>
      <c s="7" t="s">
        <v>58</v>
      </c>
      <c s="7" t="s">
        <v>2699</v>
      </c>
      <c s="7" t="s">
        <v>130</v>
      </c>
      <c s="10">
        <v>35.644</v>
      </c>
      <c s="14"/>
      <c s="13">
        <f>ROUND((H99*G99),2)</f>
      </c>
      <c r="O99">
        <f>rekapitulace!H8</f>
      </c>
      <c>
        <f>O99/100*I99</f>
      </c>
    </row>
    <row r="100" spans="5:5" ht="409.5">
      <c r="E100" s="15" t="s">
        <v>2700</v>
      </c>
    </row>
    <row r="101" spans="5:5" ht="409.5">
      <c r="E101" s="15" t="s">
        <v>191</v>
      </c>
    </row>
    <row r="102" spans="1:16" ht="12.75">
      <c r="A102" s="7">
        <v>27</v>
      </c>
      <c s="7" t="s">
        <v>46</v>
      </c>
      <c s="7" t="s">
        <v>2701</v>
      </c>
      <c s="7" t="s">
        <v>58</v>
      </c>
      <c s="7" t="s">
        <v>2702</v>
      </c>
      <c s="7" t="s">
        <v>130</v>
      </c>
      <c s="10">
        <v>16.3</v>
      </c>
      <c s="14"/>
      <c s="13">
        <f>ROUND((H102*G102),2)</f>
      </c>
      <c r="O102">
        <f>rekapitulace!H8</f>
      </c>
      <c>
        <f>O102/100*I102</f>
      </c>
    </row>
    <row r="103" spans="5:5" ht="76.5">
      <c r="E103" s="15" t="s">
        <v>2703</v>
      </c>
    </row>
    <row r="104" spans="5:5" ht="409.5">
      <c r="E104" s="15" t="s">
        <v>191</v>
      </c>
    </row>
    <row r="105" spans="1:16" ht="12.75">
      <c r="A105" s="7">
        <v>28</v>
      </c>
      <c s="7" t="s">
        <v>46</v>
      </c>
      <c s="7" t="s">
        <v>2704</v>
      </c>
      <c s="7" t="s">
        <v>58</v>
      </c>
      <c s="7" t="s">
        <v>2705</v>
      </c>
      <c s="7" t="s">
        <v>130</v>
      </c>
      <c s="10">
        <v>10.39</v>
      </c>
      <c s="14"/>
      <c s="13">
        <f>ROUND((H105*G105),2)</f>
      </c>
      <c r="O105">
        <f>rekapitulace!H8</f>
      </c>
      <c>
        <f>O105/100*I105</f>
      </c>
    </row>
    <row r="106" spans="5:5" ht="63.75">
      <c r="E106" s="15" t="s">
        <v>2706</v>
      </c>
    </row>
    <row r="107" spans="5:5" ht="409.5">
      <c r="E107" s="15" t="s">
        <v>2707</v>
      </c>
    </row>
    <row r="108" spans="1:16" ht="12.75">
      <c r="A108" s="7">
        <v>29</v>
      </c>
      <c s="7" t="s">
        <v>46</v>
      </c>
      <c s="7" t="s">
        <v>2708</v>
      </c>
      <c s="7" t="s">
        <v>58</v>
      </c>
      <c s="7" t="s">
        <v>2709</v>
      </c>
      <c s="7" t="s">
        <v>130</v>
      </c>
      <c s="10">
        <v>6</v>
      </c>
      <c s="14"/>
      <c s="13">
        <f>ROUND((H108*G108),2)</f>
      </c>
      <c r="O108">
        <f>rekapitulace!H8</f>
      </c>
      <c>
        <f>O108/100*I108</f>
      </c>
    </row>
    <row r="109" spans="5:5" ht="38.25">
      <c r="E109" s="15" t="s">
        <v>2710</v>
      </c>
    </row>
    <row r="110" spans="5:5" ht="369.75">
      <c r="E110" s="15" t="s">
        <v>2711</v>
      </c>
    </row>
    <row r="111" spans="1:16" ht="12.75">
      <c r="A111" s="7">
        <v>30</v>
      </c>
      <c s="7" t="s">
        <v>46</v>
      </c>
      <c s="7" t="s">
        <v>499</v>
      </c>
      <c s="7" t="s">
        <v>58</v>
      </c>
      <c s="7" t="s">
        <v>2712</v>
      </c>
      <c s="7" t="s">
        <v>130</v>
      </c>
      <c s="10">
        <v>16.3</v>
      </c>
      <c s="14"/>
      <c s="13">
        <f>ROUND((H111*G111),2)</f>
      </c>
      <c r="O111">
        <f>rekapitulace!H8</f>
      </c>
      <c>
        <f>O111/100*I111</f>
      </c>
    </row>
    <row r="112" spans="5:5" ht="76.5">
      <c r="E112" s="15" t="s">
        <v>2703</v>
      </c>
    </row>
    <row r="113" spans="5:5" ht="409.5">
      <c r="E113" s="15" t="s">
        <v>502</v>
      </c>
    </row>
    <row r="114" spans="1:16" ht="12.75" customHeight="1">
      <c r="A114" s="16"/>
      <c s="16"/>
      <c s="16" t="s">
        <v>38</v>
      </c>
      <c s="16"/>
      <c s="16" t="s">
        <v>192</v>
      </c>
      <c s="16"/>
      <c s="16"/>
      <c s="16"/>
      <c s="16">
        <f>SUM(I99:I113)</f>
      </c>
      <c r="P114">
        <f>ROUND(SUM(P99:P113),2)</f>
      </c>
    </row>
    <row r="116" spans="1:9" ht="12.75" customHeight="1">
      <c r="A116" s="9"/>
      <c s="9"/>
      <c s="9" t="s">
        <v>41</v>
      </c>
      <c s="9"/>
      <c s="9" t="s">
        <v>276</v>
      </c>
      <c s="9"/>
      <c s="11"/>
      <c s="9"/>
      <c s="11"/>
    </row>
    <row r="117" spans="1:16" ht="12.75">
      <c r="A117" s="7">
        <v>31</v>
      </c>
      <c s="7" t="s">
        <v>46</v>
      </c>
      <c s="7" t="s">
        <v>2390</v>
      </c>
      <c s="7" t="s">
        <v>58</v>
      </c>
      <c s="7" t="s">
        <v>2713</v>
      </c>
      <c s="7" t="s">
        <v>117</v>
      </c>
      <c s="10">
        <v>470.43</v>
      </c>
      <c s="14"/>
      <c s="13">
        <f>ROUND((H117*G117),2)</f>
      </c>
      <c r="O117">
        <f>rekapitulace!H8</f>
      </c>
      <c>
        <f>O117/100*I117</f>
      </c>
    </row>
    <row r="118" spans="5:5" ht="344.25">
      <c r="E118" s="15" t="s">
        <v>2714</v>
      </c>
    </row>
    <row r="119" spans="5:5" ht="409.5">
      <c r="E119" s="15" t="s">
        <v>2393</v>
      </c>
    </row>
    <row r="120" spans="1:16" ht="12.75">
      <c r="A120" s="7">
        <v>32</v>
      </c>
      <c s="7" t="s">
        <v>46</v>
      </c>
      <c s="7" t="s">
        <v>2715</v>
      </c>
      <c s="7" t="s">
        <v>58</v>
      </c>
      <c s="7" t="s">
        <v>2716</v>
      </c>
      <c s="7" t="s">
        <v>117</v>
      </c>
      <c s="10">
        <v>145.9</v>
      </c>
      <c s="14"/>
      <c s="13">
        <f>ROUND((H120*G120),2)</f>
      </c>
      <c r="O120">
        <f>rekapitulace!H8</f>
      </c>
      <c>
        <f>O120/100*I120</f>
      </c>
    </row>
    <row r="121" spans="5:5" ht="255">
      <c r="E121" s="15" t="s">
        <v>2717</v>
      </c>
    </row>
    <row r="122" spans="5:5" ht="409.5">
      <c r="E122" s="15" t="s">
        <v>2397</v>
      </c>
    </row>
    <row r="123" spans="1:16" ht="12.75">
      <c r="A123" s="7">
        <v>33</v>
      </c>
      <c s="7" t="s">
        <v>46</v>
      </c>
      <c s="7" t="s">
        <v>2402</v>
      </c>
      <c s="7" t="s">
        <v>58</v>
      </c>
      <c s="7" t="s">
        <v>2718</v>
      </c>
      <c s="7" t="s">
        <v>117</v>
      </c>
      <c s="10">
        <v>966.64</v>
      </c>
      <c s="14"/>
      <c s="13">
        <f>ROUND((H123*G123),2)</f>
      </c>
      <c r="O123">
        <f>rekapitulace!H8</f>
      </c>
      <c>
        <f>O123/100*I123</f>
      </c>
    </row>
    <row r="124" spans="5:5" ht="51">
      <c r="E124" s="15" t="s">
        <v>2719</v>
      </c>
    </row>
    <row r="125" spans="5:5" ht="140.25">
      <c r="E125" s="15" t="s">
        <v>2401</v>
      </c>
    </row>
    <row r="126" spans="1:16" ht="12.75" customHeight="1">
      <c r="A126" s="16"/>
      <c s="16"/>
      <c s="16" t="s">
        <v>41</v>
      </c>
      <c s="16"/>
      <c s="16" t="s">
        <v>276</v>
      </c>
      <c s="16"/>
      <c s="16"/>
      <c s="16"/>
      <c s="16">
        <f>SUM(I117:I125)</f>
      </c>
      <c r="P126">
        <f>ROUND(SUM(P117:P125),2)</f>
      </c>
    </row>
    <row r="128" spans="1:9" ht="12.75" customHeight="1">
      <c r="A128" s="9"/>
      <c s="9"/>
      <c s="9" t="s">
        <v>42</v>
      </c>
      <c s="9"/>
      <c s="9" t="s">
        <v>200</v>
      </c>
      <c s="9"/>
      <c s="11"/>
      <c s="9"/>
      <c s="11"/>
    </row>
    <row r="129" spans="1:16" ht="12.75">
      <c r="A129" s="7">
        <v>34</v>
      </c>
      <c s="7" t="s">
        <v>46</v>
      </c>
      <c s="7" t="s">
        <v>2720</v>
      </c>
      <c s="7" t="s">
        <v>25</v>
      </c>
      <c s="7" t="s">
        <v>2721</v>
      </c>
      <c s="7" t="s">
        <v>73</v>
      </c>
      <c s="10">
        <v>1</v>
      </c>
      <c s="14"/>
      <c s="13">
        <f>ROUND((H129*G129),2)</f>
      </c>
      <c r="O129">
        <f>rekapitulace!H8</f>
      </c>
      <c>
        <f>O129/100*I129</f>
      </c>
    </row>
    <row r="130" spans="5:5" ht="25.5">
      <c r="E130" s="15" t="s">
        <v>50</v>
      </c>
    </row>
    <row r="131" spans="5:5" ht="204">
      <c r="E131" s="15" t="s">
        <v>1352</v>
      </c>
    </row>
    <row r="132" spans="1:16" ht="12.75">
      <c r="A132" s="7">
        <v>35</v>
      </c>
      <c s="7" t="s">
        <v>46</v>
      </c>
      <c s="7" t="s">
        <v>2720</v>
      </c>
      <c s="7" t="s">
        <v>36</v>
      </c>
      <c s="7" t="s">
        <v>2722</v>
      </c>
      <c s="7" t="s">
        <v>73</v>
      </c>
      <c s="10">
        <v>1</v>
      </c>
      <c s="14"/>
      <c s="13">
        <f>ROUND((H132*G132),2)</f>
      </c>
      <c r="O132">
        <f>rekapitulace!H8</f>
      </c>
      <c>
        <f>O132/100*I132</f>
      </c>
    </row>
    <row r="133" spans="5:5" ht="25.5">
      <c r="E133" s="15" t="s">
        <v>50</v>
      </c>
    </row>
    <row r="134" spans="5:5" ht="204">
      <c r="E134" s="15" t="s">
        <v>1352</v>
      </c>
    </row>
    <row r="135" spans="1:16" ht="12.75">
      <c r="A135" s="7">
        <v>36</v>
      </c>
      <c s="7" t="s">
        <v>46</v>
      </c>
      <c s="7" t="s">
        <v>2723</v>
      </c>
      <c s="7" t="s">
        <v>58</v>
      </c>
      <c s="7" t="s">
        <v>2724</v>
      </c>
      <c s="7" t="s">
        <v>73</v>
      </c>
      <c s="10">
        <v>1</v>
      </c>
      <c s="14"/>
      <c s="13">
        <f>ROUND((H135*G135),2)</f>
      </c>
      <c r="O135">
        <f>rekapitulace!H8</f>
      </c>
      <c>
        <f>O135/100*I135</f>
      </c>
    </row>
    <row r="136" spans="5:5" ht="25.5">
      <c r="E136" s="15" t="s">
        <v>50</v>
      </c>
    </row>
    <row r="137" spans="5:5" ht="102">
      <c r="E137" s="15" t="s">
        <v>2725</v>
      </c>
    </row>
    <row r="138" spans="1:16" ht="12.75">
      <c r="A138" s="7">
        <v>37</v>
      </c>
      <c s="7" t="s">
        <v>46</v>
      </c>
      <c s="7" t="s">
        <v>2726</v>
      </c>
      <c s="7" t="s">
        <v>58</v>
      </c>
      <c s="7" t="s">
        <v>2727</v>
      </c>
      <c s="7" t="s">
        <v>73</v>
      </c>
      <c s="10">
        <v>12</v>
      </c>
      <c s="14"/>
      <c s="13">
        <f>ROUND((H138*G138),2)</f>
      </c>
      <c r="O138">
        <f>rekapitulace!H8</f>
      </c>
      <c>
        <f>O138/100*I138</f>
      </c>
    </row>
    <row r="139" spans="5:5" ht="25.5">
      <c r="E139" s="15" t="s">
        <v>2728</v>
      </c>
    </row>
    <row r="140" spans="5:5" ht="242.25">
      <c r="E140" s="15" t="s">
        <v>1961</v>
      </c>
    </row>
    <row r="141" spans="1:16" ht="12.75" customHeight="1">
      <c r="A141" s="16"/>
      <c s="16"/>
      <c s="16" t="s">
        <v>42</v>
      </c>
      <c s="16"/>
      <c s="16" t="s">
        <v>200</v>
      </c>
      <c s="16"/>
      <c s="16"/>
      <c s="16"/>
      <c s="16">
        <f>SUM(I129:I140)</f>
      </c>
      <c r="P141">
        <f>ROUND(SUM(P129:P140),2)</f>
      </c>
    </row>
    <row r="143" spans="1:9" ht="12.75" customHeight="1">
      <c r="A143" s="9"/>
      <c s="9"/>
      <c s="9" t="s">
        <v>43</v>
      </c>
      <c s="9"/>
      <c s="9" t="s">
        <v>204</v>
      </c>
      <c s="9"/>
      <c s="11"/>
      <c s="9"/>
      <c s="11"/>
    </row>
    <row r="144" spans="1:16" ht="12.75">
      <c r="A144" s="7">
        <v>38</v>
      </c>
      <c s="7" t="s">
        <v>46</v>
      </c>
      <c s="7" t="s">
        <v>2421</v>
      </c>
      <c s="7" t="s">
        <v>58</v>
      </c>
      <c s="7" t="s">
        <v>2729</v>
      </c>
      <c s="7" t="s">
        <v>207</v>
      </c>
      <c s="10">
        <v>60.5</v>
      </c>
      <c s="14"/>
      <c s="13">
        <f>ROUND((H144*G144),2)</f>
      </c>
      <c r="O144">
        <f>rekapitulace!H8</f>
      </c>
      <c>
        <f>O144/100*I144</f>
      </c>
    </row>
    <row r="145" spans="5:5" ht="63.75">
      <c r="E145" s="15" t="s">
        <v>2730</v>
      </c>
    </row>
    <row r="146" spans="5:5" ht="369.75">
      <c r="E146" s="15" t="s">
        <v>2424</v>
      </c>
    </row>
    <row r="147" spans="1:16" ht="12.75">
      <c r="A147" s="7">
        <v>39</v>
      </c>
      <c s="7" t="s">
        <v>46</v>
      </c>
      <c s="7" t="s">
        <v>2731</v>
      </c>
      <c s="7" t="s">
        <v>58</v>
      </c>
      <c s="7" t="s">
        <v>2732</v>
      </c>
      <c s="7" t="s">
        <v>117</v>
      </c>
      <c s="10">
        <v>23.79</v>
      </c>
      <c s="14"/>
      <c s="13">
        <f>ROUND((H147*G147),2)</f>
      </c>
      <c r="O147">
        <f>rekapitulace!H8</f>
      </c>
      <c>
        <f>O147/100*I147</f>
      </c>
    </row>
    <row r="148" spans="5:5" ht="38.25">
      <c r="E148" s="15" t="s">
        <v>2733</v>
      </c>
    </row>
    <row r="149" spans="5:5" ht="331.5">
      <c r="E149" s="15" t="s">
        <v>2734</v>
      </c>
    </row>
    <row r="150" spans="1:16" ht="12.75">
      <c r="A150" s="7">
        <v>40</v>
      </c>
      <c s="7" t="s">
        <v>46</v>
      </c>
      <c s="7" t="s">
        <v>701</v>
      </c>
      <c s="7" t="s">
        <v>58</v>
      </c>
      <c s="7" t="s">
        <v>2735</v>
      </c>
      <c s="7" t="s">
        <v>207</v>
      </c>
      <c s="10">
        <v>14</v>
      </c>
      <c s="14"/>
      <c s="13">
        <f>ROUND((H150*G150),2)</f>
      </c>
      <c r="O150">
        <f>rekapitulace!H8</f>
      </c>
      <c>
        <f>O150/100*I150</f>
      </c>
    </row>
    <row r="151" spans="5:5" ht="38.25">
      <c r="E151" s="15" t="s">
        <v>2736</v>
      </c>
    </row>
    <row r="152" spans="5:5" ht="409.5">
      <c r="E152" s="15" t="s">
        <v>704</v>
      </c>
    </row>
    <row r="153" spans="1:16" ht="12.75" customHeight="1">
      <c r="A153" s="16"/>
      <c s="16"/>
      <c s="16" t="s">
        <v>43</v>
      </c>
      <c s="16"/>
      <c s="16" t="s">
        <v>204</v>
      </c>
      <c s="16"/>
      <c s="16"/>
      <c s="16"/>
      <c s="16">
        <f>SUM(I144:I152)</f>
      </c>
      <c r="P153">
        <f>ROUND(SUM(P144:P152),2)</f>
      </c>
    </row>
    <row r="155" spans="1:16" ht="12.75" customHeight="1">
      <c r="A155" s="16"/>
      <c s="16"/>
      <c s="16"/>
      <c s="16"/>
      <c s="16" t="s">
        <v>105</v>
      </c>
      <c s="16"/>
      <c s="16"/>
      <c s="16"/>
      <c s="16">
        <f>+I15+I36+I57+I96+I114+I126+I141+I153</f>
      </c>
      <c r="P155">
        <f>+P15+P36+P57+P96+P114+P126+P141+P153</f>
      </c>
    </row>
    <row r="157" spans="1:9" ht="12.75" customHeight="1">
      <c r="A157" s="9" t="s">
        <v>106</v>
      </c>
      <c s="9"/>
      <c s="9"/>
      <c s="9"/>
      <c s="9"/>
      <c s="9"/>
      <c s="9"/>
      <c s="9"/>
      <c s="9"/>
    </row>
    <row r="158" spans="1:9" ht="12.75" customHeight="1">
      <c r="A158" s="9"/>
      <c s="9"/>
      <c s="9"/>
      <c s="9"/>
      <c s="9" t="s">
        <v>107</v>
      </c>
      <c s="9"/>
      <c s="9"/>
      <c s="9"/>
      <c s="9"/>
    </row>
    <row r="159" spans="1:16" ht="12.75" customHeight="1">
      <c r="A159" s="16"/>
      <c s="16"/>
      <c s="16"/>
      <c s="16"/>
      <c s="16" t="s">
        <v>108</v>
      </c>
      <c s="16"/>
      <c s="16"/>
      <c s="16"/>
      <c s="16">
        <v>0</v>
      </c>
      <c r="P159">
        <v>0</v>
      </c>
    </row>
    <row r="160" spans="1:9" ht="12.75" customHeight="1">
      <c r="A160" s="16"/>
      <c s="16"/>
      <c s="16"/>
      <c s="16"/>
      <c s="16" t="s">
        <v>109</v>
      </c>
      <c s="16"/>
      <c s="16"/>
      <c s="16"/>
      <c s="16"/>
    </row>
    <row r="161" spans="1:16" ht="12.75" customHeight="1">
      <c r="A161" s="16"/>
      <c s="16"/>
      <c s="16"/>
      <c s="16"/>
      <c s="16" t="s">
        <v>110</v>
      </c>
      <c s="16"/>
      <c s="16"/>
      <c s="16"/>
      <c s="16">
        <v>0</v>
      </c>
      <c r="P161">
        <v>0</v>
      </c>
    </row>
    <row r="162" spans="1:16" ht="12.75" customHeight="1">
      <c r="A162" s="16"/>
      <c s="16"/>
      <c s="16"/>
      <c s="16"/>
      <c s="16" t="s">
        <v>111</v>
      </c>
      <c s="16"/>
      <c s="16"/>
      <c s="16"/>
      <c s="16">
        <f>I159+I161</f>
      </c>
      <c r="P162">
        <f>P159+P161</f>
      </c>
    </row>
    <row r="164" spans="1:16" ht="12.75" customHeight="1">
      <c r="A164" s="16"/>
      <c s="16"/>
      <c s="16"/>
      <c s="16"/>
      <c s="16" t="s">
        <v>111</v>
      </c>
      <c s="16"/>
      <c s="16"/>
      <c s="16"/>
      <c s="16">
        <f>I155+I162</f>
      </c>
      <c r="P164">
        <f>P155+P162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49.xml><?xml version="1.0" encoding="utf-8"?>
<worksheet xmlns="http://schemas.openxmlformats.org/spreadsheetml/2006/main" xmlns:r="http://schemas.openxmlformats.org/officeDocument/2006/relationships">
  <sheetPr>
    <pageSetUpPr fitToPage="1"/>
  </sheetPr>
  <dimension ref="A1:P20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2737</v>
      </c>
      <c s="5"/>
      <c s="5" t="s">
        <v>2738</v>
      </c>
    </row>
    <row r="6" spans="1:5" ht="12.75" customHeight="1">
      <c r="A6" t="s">
        <v>17</v>
      </c>
      <c r="C6" s="5" t="s">
        <v>2737</v>
      </c>
      <c s="5"/>
      <c s="5" t="s">
        <v>2738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98.784</v>
      </c>
      <c s="14"/>
      <c s="13">
        <f>ROUND((H12*G12),2)</f>
      </c>
      <c r="O12">
        <f>rekapitulace!H8</f>
      </c>
      <c>
        <f>O12/100*I12</f>
      </c>
    </row>
    <row r="13" spans="5:5" ht="114.75">
      <c r="E13" s="15" t="s">
        <v>2739</v>
      </c>
    </row>
    <row r="14" spans="5:5" ht="153">
      <c r="E14" s="15" t="s">
        <v>169</v>
      </c>
    </row>
    <row r="15" spans="1:16" ht="12.75">
      <c r="A15" s="7">
        <v>2</v>
      </c>
      <c s="7" t="s">
        <v>46</v>
      </c>
      <c s="7" t="s">
        <v>165</v>
      </c>
      <c s="7" t="s">
        <v>38</v>
      </c>
      <c s="7" t="s">
        <v>2633</v>
      </c>
      <c s="7" t="s">
        <v>167</v>
      </c>
      <c s="10">
        <v>11.55</v>
      </c>
      <c s="14"/>
      <c s="13">
        <f>ROUND((H15*G15),2)</f>
      </c>
      <c r="O15">
        <f>rekapitulace!H8</f>
      </c>
      <c>
        <f>O15/100*I15</f>
      </c>
    </row>
    <row r="16" spans="5:5" ht="63.75">
      <c r="E16" s="15" t="s">
        <v>2740</v>
      </c>
    </row>
    <row r="17" spans="5:5" ht="153">
      <c r="E17" s="15" t="s">
        <v>169</v>
      </c>
    </row>
    <row r="18" spans="1:16" ht="12.75">
      <c r="A18" s="7">
        <v>3</v>
      </c>
      <c s="7" t="s">
        <v>46</v>
      </c>
      <c s="7" t="s">
        <v>165</v>
      </c>
      <c s="7" t="s">
        <v>39</v>
      </c>
      <c s="7" t="s">
        <v>2647</v>
      </c>
      <c s="7" t="s">
        <v>167</v>
      </c>
      <c s="10">
        <v>1073.352</v>
      </c>
      <c s="14"/>
      <c s="13">
        <f>ROUND((H18*G18),2)</f>
      </c>
      <c r="O18">
        <f>rekapitulace!H8</f>
      </c>
      <c>
        <f>O18/100*I18</f>
      </c>
    </row>
    <row r="19" spans="5:5" ht="409.5">
      <c r="E19" s="15" t="s">
        <v>2741</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315</v>
      </c>
      <c s="7" t="s">
        <v>58</v>
      </c>
      <c s="7" t="s">
        <v>2742</v>
      </c>
      <c s="7" t="s">
        <v>130</v>
      </c>
      <c s="10">
        <v>221.676</v>
      </c>
      <c s="14"/>
      <c s="13">
        <f>ROUND((H24*G24),2)</f>
      </c>
      <c r="O24">
        <f>rekapitulace!H8</f>
      </c>
      <c>
        <f>O24/100*I24</f>
      </c>
    </row>
    <row r="25" spans="5:5" ht="51">
      <c r="E25" s="15" t="s">
        <v>2743</v>
      </c>
    </row>
    <row r="26" spans="5:5" ht="409.5">
      <c r="E26" s="15" t="s">
        <v>1063</v>
      </c>
    </row>
    <row r="27" spans="1:16" ht="12.75">
      <c r="A27" s="7">
        <v>5</v>
      </c>
      <c s="7" t="s">
        <v>46</v>
      </c>
      <c s="7" t="s">
        <v>730</v>
      </c>
      <c s="7" t="s">
        <v>58</v>
      </c>
      <c s="7" t="s">
        <v>2744</v>
      </c>
      <c s="7" t="s">
        <v>130</v>
      </c>
      <c s="10">
        <v>41.16</v>
      </c>
      <c s="14"/>
      <c s="13">
        <f>ROUND((H27*G27),2)</f>
      </c>
      <c r="O27">
        <f>rekapitulace!H8</f>
      </c>
      <c>
        <f>O27/100*I27</f>
      </c>
    </row>
    <row r="28" spans="5:5" ht="63.75">
      <c r="E28" s="15" t="s">
        <v>2745</v>
      </c>
    </row>
    <row r="29" spans="5:5" ht="409.5">
      <c r="E29" s="15" t="s">
        <v>1063</v>
      </c>
    </row>
    <row r="30" spans="1:16" ht="12.75">
      <c r="A30" s="7">
        <v>6</v>
      </c>
      <c s="7" t="s">
        <v>46</v>
      </c>
      <c s="7" t="s">
        <v>142</v>
      </c>
      <c s="7" t="s">
        <v>25</v>
      </c>
      <c s="7" t="s">
        <v>2649</v>
      </c>
      <c s="7" t="s">
        <v>130</v>
      </c>
      <c s="10">
        <v>1921</v>
      </c>
      <c s="14"/>
      <c s="13">
        <f>ROUND((H30*G30),2)</f>
      </c>
      <c r="O30">
        <f>rekapitulace!H8</f>
      </c>
      <c>
        <f>O30/100*I30</f>
      </c>
    </row>
    <row r="31" spans="5:5" ht="102">
      <c r="E31" s="15" t="s">
        <v>2746</v>
      </c>
    </row>
    <row r="32" spans="5:5" ht="409.5">
      <c r="E32" s="15" t="s">
        <v>145</v>
      </c>
    </row>
    <row r="33" spans="1:16" ht="12.75">
      <c r="A33" s="7">
        <v>7</v>
      </c>
      <c s="7" t="s">
        <v>46</v>
      </c>
      <c s="7" t="s">
        <v>142</v>
      </c>
      <c s="7" t="s">
        <v>36</v>
      </c>
      <c s="7" t="s">
        <v>2651</v>
      </c>
      <c s="7" t="s">
        <v>130</v>
      </c>
      <c s="10">
        <v>217.35</v>
      </c>
      <c s="14"/>
      <c s="13">
        <f>ROUND((H33*G33),2)</f>
      </c>
      <c r="O33">
        <f>rekapitulace!H8</f>
      </c>
      <c>
        <f>O33/100*I33</f>
      </c>
    </row>
    <row r="34" spans="5:5" ht="63.75">
      <c r="E34" s="15" t="s">
        <v>2747</v>
      </c>
    </row>
    <row r="35" spans="5:5" ht="409.5">
      <c r="E35" s="15" t="s">
        <v>145</v>
      </c>
    </row>
    <row r="36" spans="1:16" ht="12.75">
      <c r="A36" s="7">
        <v>8</v>
      </c>
      <c s="7" t="s">
        <v>46</v>
      </c>
      <c s="7" t="s">
        <v>2653</v>
      </c>
      <c s="7" t="s">
        <v>58</v>
      </c>
      <c s="7" t="s">
        <v>2748</v>
      </c>
      <c s="7" t="s">
        <v>130</v>
      </c>
      <c s="10">
        <v>2236</v>
      </c>
      <c s="14"/>
      <c s="13">
        <f>ROUND((H36*G36),2)</f>
      </c>
      <c r="O36">
        <f>rekapitulace!H8</f>
      </c>
      <c>
        <f>O36/100*I36</f>
      </c>
    </row>
    <row r="37" spans="5:5" ht="102">
      <c r="E37" s="15" t="s">
        <v>2749</v>
      </c>
    </row>
    <row r="38" spans="5:5" ht="409.5">
      <c r="E38" s="15" t="s">
        <v>176</v>
      </c>
    </row>
    <row r="39" spans="1:16" ht="12.75">
      <c r="A39" s="7">
        <v>9</v>
      </c>
      <c s="7" t="s">
        <v>46</v>
      </c>
      <c s="7" t="s">
        <v>397</v>
      </c>
      <c s="7" t="s">
        <v>58</v>
      </c>
      <c s="7" t="s">
        <v>2656</v>
      </c>
      <c s="7" t="s">
        <v>130</v>
      </c>
      <c s="10">
        <v>1921</v>
      </c>
      <c s="14"/>
      <c s="13">
        <f>ROUND((H39*G39),2)</f>
      </c>
      <c r="O39">
        <f>rekapitulace!H8</f>
      </c>
      <c>
        <f>O39/100*I39</f>
      </c>
    </row>
    <row r="40" spans="5:5" ht="102">
      <c r="E40" s="15" t="s">
        <v>2746</v>
      </c>
    </row>
    <row r="41" spans="5:5" ht="409.5">
      <c r="E41" s="15" t="s">
        <v>1103</v>
      </c>
    </row>
    <row r="42" spans="1:16" ht="12.75">
      <c r="A42" s="7">
        <v>10</v>
      </c>
      <c s="7" t="s">
        <v>46</v>
      </c>
      <c s="7" t="s">
        <v>407</v>
      </c>
      <c s="7" t="s">
        <v>58</v>
      </c>
      <c s="7" t="s">
        <v>2750</v>
      </c>
      <c s="7" t="s">
        <v>130</v>
      </c>
      <c s="10">
        <v>98</v>
      </c>
      <c s="14"/>
      <c s="13">
        <f>ROUND((H42*G42),2)</f>
      </c>
      <c r="O42">
        <f>rekapitulace!H8</f>
      </c>
      <c>
        <f>O42/100*I42</f>
      </c>
    </row>
    <row r="43" spans="5:5" ht="38.25">
      <c r="E43" s="15" t="s">
        <v>2751</v>
      </c>
    </row>
    <row r="44" spans="5:5" ht="409.5">
      <c r="E44" s="15" t="s">
        <v>2752</v>
      </c>
    </row>
    <row r="45" spans="1:16" ht="12.75">
      <c r="A45" s="7">
        <v>11</v>
      </c>
      <c s="7" t="s">
        <v>46</v>
      </c>
      <c s="7" t="s">
        <v>183</v>
      </c>
      <c s="7" t="s">
        <v>58</v>
      </c>
      <c s="7" t="s">
        <v>2657</v>
      </c>
      <c s="7" t="s">
        <v>130</v>
      </c>
      <c s="10">
        <v>1921</v>
      </c>
      <c s="14"/>
      <c s="13">
        <f>ROUND((H45*G45),2)</f>
      </c>
      <c r="O45">
        <f>rekapitulace!H8</f>
      </c>
      <c>
        <f>O45/100*I45</f>
      </c>
    </row>
    <row r="46" spans="5:5" ht="102">
      <c r="E46" s="15" t="s">
        <v>2746</v>
      </c>
    </row>
    <row r="47" spans="5:5" ht="409.5">
      <c r="E47" s="15" t="s">
        <v>186</v>
      </c>
    </row>
    <row r="48" spans="1:16" ht="12.75">
      <c r="A48" s="7">
        <v>12</v>
      </c>
      <c s="7" t="s">
        <v>46</v>
      </c>
      <c s="7" t="s">
        <v>427</v>
      </c>
      <c s="7" t="s">
        <v>58</v>
      </c>
      <c s="7" t="s">
        <v>2753</v>
      </c>
      <c s="7" t="s">
        <v>117</v>
      </c>
      <c s="10">
        <v>254.8</v>
      </c>
      <c s="14"/>
      <c s="13">
        <f>ROUND((H48*G48),2)</f>
      </c>
      <c r="O48">
        <f>rekapitulace!H8</f>
      </c>
      <c>
        <f>O48/100*I48</f>
      </c>
    </row>
    <row r="49" spans="5:5" ht="38.25">
      <c r="E49" s="15" t="s">
        <v>2754</v>
      </c>
    </row>
    <row r="50" spans="5:5" ht="153">
      <c r="E50" s="15" t="s">
        <v>1117</v>
      </c>
    </row>
    <row r="51" spans="1:16" ht="12.75">
      <c r="A51" s="7">
        <v>13</v>
      </c>
      <c s="7" t="s">
        <v>46</v>
      </c>
      <c s="7" t="s">
        <v>435</v>
      </c>
      <c s="7" t="s">
        <v>58</v>
      </c>
      <c s="7" t="s">
        <v>2659</v>
      </c>
      <c s="7" t="s">
        <v>117</v>
      </c>
      <c s="10">
        <v>189</v>
      </c>
      <c s="14"/>
      <c s="13">
        <f>ROUND((H51*G51),2)</f>
      </c>
      <c r="O51">
        <f>rekapitulace!H8</f>
      </c>
      <c>
        <f>O51/100*I51</f>
      </c>
    </row>
    <row r="52" spans="5:5" ht="38.25">
      <c r="E52" s="15" t="s">
        <v>2755</v>
      </c>
    </row>
    <row r="53" spans="5:5" ht="204">
      <c r="E53" s="15" t="s">
        <v>1119</v>
      </c>
    </row>
    <row r="54" spans="1:16" ht="12.75">
      <c r="A54" s="7">
        <v>14</v>
      </c>
      <c s="7" t="s">
        <v>46</v>
      </c>
      <c s="7" t="s">
        <v>438</v>
      </c>
      <c s="7" t="s">
        <v>58</v>
      </c>
      <c s="7" t="s">
        <v>2756</v>
      </c>
      <c s="7" t="s">
        <v>117</v>
      </c>
      <c s="10">
        <v>1260</v>
      </c>
      <c s="14"/>
      <c s="13">
        <f>ROUND((H54*G54),2)</f>
      </c>
      <c r="O54">
        <f>rekapitulace!H8</f>
      </c>
      <c>
        <f>O54/100*I54</f>
      </c>
    </row>
    <row r="55" spans="5:5" ht="38.25">
      <c r="E55" s="15" t="s">
        <v>2757</v>
      </c>
    </row>
    <row r="56" spans="5:5" ht="216.75">
      <c r="E56" s="15" t="s">
        <v>153</v>
      </c>
    </row>
    <row r="57" spans="1:16" ht="12.75" customHeight="1">
      <c r="A57" s="16"/>
      <c s="16"/>
      <c s="16" t="s">
        <v>25</v>
      </c>
      <c s="16"/>
      <c s="16" t="s">
        <v>114</v>
      </c>
      <c s="16"/>
      <c s="16"/>
      <c s="16"/>
      <c s="16">
        <f>SUM(I24:I56)</f>
      </c>
      <c r="P57">
        <f>ROUND(SUM(P24:P56),2)</f>
      </c>
    </row>
    <row r="59" spans="1:9" ht="12.75" customHeight="1">
      <c r="A59" s="9"/>
      <c s="9"/>
      <c s="9" t="s">
        <v>36</v>
      </c>
      <c s="9"/>
      <c s="9" t="s">
        <v>241</v>
      </c>
      <c s="9"/>
      <c s="11"/>
      <c s="9"/>
      <c s="11"/>
    </row>
    <row r="60" spans="1:16" ht="12.75">
      <c r="A60" s="7">
        <v>15</v>
      </c>
      <c s="7" t="s">
        <v>46</v>
      </c>
      <c s="7" t="s">
        <v>2758</v>
      </c>
      <c s="7" t="s">
        <v>58</v>
      </c>
      <c s="7" t="s">
        <v>2759</v>
      </c>
      <c s="7" t="s">
        <v>167</v>
      </c>
      <c s="10">
        <v>4.771</v>
      </c>
      <c s="14"/>
      <c s="13">
        <f>ROUND((H60*G60),2)</f>
      </c>
      <c r="O60">
        <f>rekapitulace!H8</f>
      </c>
      <c>
        <f>O60/100*I60</f>
      </c>
    </row>
    <row r="61" spans="5:5" ht="63.75">
      <c r="E61" s="15" t="s">
        <v>2760</v>
      </c>
    </row>
    <row r="62" spans="5:5" ht="357">
      <c r="E62" s="15" t="s">
        <v>2761</v>
      </c>
    </row>
    <row r="63" spans="1:16" ht="12.75">
      <c r="A63" s="7">
        <v>16</v>
      </c>
      <c s="7" t="s">
        <v>46</v>
      </c>
      <c s="7" t="s">
        <v>2762</v>
      </c>
      <c s="7" t="s">
        <v>58</v>
      </c>
      <c s="7" t="s">
        <v>2763</v>
      </c>
      <c s="7" t="s">
        <v>117</v>
      </c>
      <c s="10">
        <v>60</v>
      </c>
      <c s="14"/>
      <c s="13">
        <f>ROUND((H63*G63),2)</f>
      </c>
      <c r="O63">
        <f>rekapitulace!H8</f>
      </c>
      <c>
        <f>O63/100*I63</f>
      </c>
    </row>
    <row r="64" spans="5:5" ht="38.25">
      <c r="E64" s="15" t="s">
        <v>2764</v>
      </c>
    </row>
    <row r="65" spans="5:5" ht="140.25">
      <c r="E65" s="15" t="s">
        <v>2310</v>
      </c>
    </row>
    <row r="66" spans="1:16" ht="12.75">
      <c r="A66" s="7">
        <v>17</v>
      </c>
      <c s="7" t="s">
        <v>46</v>
      </c>
      <c s="7" t="s">
        <v>2765</v>
      </c>
      <c s="7" t="s">
        <v>58</v>
      </c>
      <c s="7" t="s">
        <v>2766</v>
      </c>
      <c s="7" t="s">
        <v>207</v>
      </c>
      <c s="10">
        <v>112</v>
      </c>
      <c s="14"/>
      <c s="13">
        <f>ROUND((H66*G66),2)</f>
      </c>
      <c r="O66">
        <f>rekapitulace!H6</f>
      </c>
      <c>
        <f>O66/100*I66</f>
      </c>
    </row>
    <row r="67" spans="5:5" ht="38.25">
      <c r="E67" s="15" t="s">
        <v>2767</v>
      </c>
    </row>
    <row r="68" spans="5:5" ht="318.75">
      <c r="E68" s="15" t="s">
        <v>2768</v>
      </c>
    </row>
    <row r="69" spans="1:16" ht="12.75">
      <c r="A69" s="7">
        <v>18</v>
      </c>
      <c s="7" t="s">
        <v>46</v>
      </c>
      <c s="7" t="s">
        <v>2482</v>
      </c>
      <c s="7" t="s">
        <v>58</v>
      </c>
      <c s="7" t="s">
        <v>2769</v>
      </c>
      <c s="7" t="s">
        <v>130</v>
      </c>
      <c s="10">
        <v>4.32</v>
      </c>
      <c s="14"/>
      <c s="13">
        <f>ROUND((H69*G69),2)</f>
      </c>
      <c r="O69">
        <f>rekapitulace!H8</f>
      </c>
      <c>
        <f>O69/100*I69</f>
      </c>
    </row>
    <row r="70" spans="5:5" ht="38.25">
      <c r="E70" s="15" t="s">
        <v>2662</v>
      </c>
    </row>
    <row r="71" spans="5:5" ht="409.5">
      <c r="E71" s="15" t="s">
        <v>2322</v>
      </c>
    </row>
    <row r="72" spans="1:16" ht="12.75">
      <c r="A72" s="7">
        <v>19</v>
      </c>
      <c s="7" t="s">
        <v>46</v>
      </c>
      <c s="7" t="s">
        <v>835</v>
      </c>
      <c s="7" t="s">
        <v>58</v>
      </c>
      <c s="7" t="s">
        <v>2770</v>
      </c>
      <c s="7" t="s">
        <v>167</v>
      </c>
      <c s="10">
        <v>0.54</v>
      </c>
      <c s="14"/>
      <c s="13">
        <f>ROUND((H72*G72),2)</f>
      </c>
      <c r="O72">
        <f>rekapitulace!H8</f>
      </c>
      <c>
        <f>O72/100*I72</f>
      </c>
    </row>
    <row r="73" spans="5:5" ht="38.25">
      <c r="E73" s="15" t="s">
        <v>2771</v>
      </c>
    </row>
    <row r="74" spans="5:5" ht="409.5">
      <c r="E74" s="15" t="s">
        <v>1128</v>
      </c>
    </row>
    <row r="75" spans="1:16" ht="12.75" customHeight="1">
      <c r="A75" s="16"/>
      <c s="16"/>
      <c s="16" t="s">
        <v>36</v>
      </c>
      <c s="16"/>
      <c s="16" t="s">
        <v>241</v>
      </c>
      <c s="16"/>
      <c s="16"/>
      <c s="16"/>
      <c s="16">
        <f>SUM(I60:I74)</f>
      </c>
      <c r="P75">
        <f>ROUND(SUM(P60:P74),2)</f>
      </c>
    </row>
    <row r="77" spans="1:9" ht="12.75" customHeight="1">
      <c r="A77" s="9"/>
      <c s="9"/>
      <c s="9" t="s">
        <v>37</v>
      </c>
      <c s="9"/>
      <c s="9" t="s">
        <v>187</v>
      </c>
      <c s="9"/>
      <c s="11"/>
      <c s="9"/>
      <c s="11"/>
    </row>
    <row r="78" spans="1:16" ht="12.75">
      <c r="A78" s="7">
        <v>20</v>
      </c>
      <c s="7" t="s">
        <v>46</v>
      </c>
      <c s="7" t="s">
        <v>2337</v>
      </c>
      <c s="7" t="s">
        <v>58</v>
      </c>
      <c s="7" t="s">
        <v>2495</v>
      </c>
      <c s="7" t="s">
        <v>130</v>
      </c>
      <c s="10">
        <v>0.864</v>
      </c>
      <c s="14"/>
      <c s="13">
        <f>ROUND((H78*G78),2)</f>
      </c>
      <c r="O78">
        <f>rekapitulace!H8</f>
      </c>
      <c>
        <f>O78/100*I78</f>
      </c>
    </row>
    <row r="79" spans="5:5" ht="38.25">
      <c r="E79" s="15" t="s">
        <v>2772</v>
      </c>
    </row>
    <row r="80" spans="5:5" ht="409.5">
      <c r="E80" s="15" t="s">
        <v>2340</v>
      </c>
    </row>
    <row r="81" spans="1:16" ht="12.75">
      <c r="A81" s="7">
        <v>21</v>
      </c>
      <c s="7" t="s">
        <v>46</v>
      </c>
      <c s="7" t="s">
        <v>846</v>
      </c>
      <c s="7" t="s">
        <v>58</v>
      </c>
      <c s="7" t="s">
        <v>2497</v>
      </c>
      <c s="7" t="s">
        <v>167</v>
      </c>
      <c s="10">
        <v>0.138</v>
      </c>
      <c s="14"/>
      <c s="13">
        <f>ROUND((H81*G81),2)</f>
      </c>
      <c r="O81">
        <f>rekapitulace!H8</f>
      </c>
      <c>
        <f>O81/100*I81</f>
      </c>
    </row>
    <row r="82" spans="5:5" ht="38.25">
      <c r="E82" s="15" t="s">
        <v>2773</v>
      </c>
    </row>
    <row r="83" spans="5:5" ht="409.5">
      <c r="E83" s="15" t="s">
        <v>2343</v>
      </c>
    </row>
    <row r="84" spans="1:16" ht="12.75">
      <c r="A84" s="7">
        <v>22</v>
      </c>
      <c s="7" t="s">
        <v>46</v>
      </c>
      <c s="7" t="s">
        <v>2679</v>
      </c>
      <c s="7" t="s">
        <v>58</v>
      </c>
      <c s="7" t="s">
        <v>2774</v>
      </c>
      <c s="7" t="s">
        <v>130</v>
      </c>
      <c s="10">
        <v>69.15</v>
      </c>
      <c s="14"/>
      <c s="13">
        <f>ROUND((H84*G84),2)</f>
      </c>
      <c r="O84">
        <f>rekapitulace!H8</f>
      </c>
      <c>
        <f>O84/100*I84</f>
      </c>
    </row>
    <row r="85" spans="5:5" ht="76.5">
      <c r="E85" s="15" t="s">
        <v>2775</v>
      </c>
    </row>
    <row r="86" spans="5:5" ht="409.5">
      <c r="E86" s="15" t="s">
        <v>191</v>
      </c>
    </row>
    <row r="87" spans="1:16" ht="12.75">
      <c r="A87" s="7">
        <v>23</v>
      </c>
      <c s="7" t="s">
        <v>46</v>
      </c>
      <c s="7" t="s">
        <v>2684</v>
      </c>
      <c s="7" t="s">
        <v>58</v>
      </c>
      <c s="7" t="s">
        <v>2776</v>
      </c>
      <c s="7" t="s">
        <v>167</v>
      </c>
      <c s="10">
        <v>12.101</v>
      </c>
      <c s="14"/>
      <c s="13">
        <f>ROUND((H87*G87),2)</f>
      </c>
      <c r="O87">
        <f>rekapitulace!H8</f>
      </c>
      <c>
        <f>O87/100*I87</f>
      </c>
    </row>
    <row r="88" spans="5:5" ht="89.25">
      <c r="E88" s="15" t="s">
        <v>2777</v>
      </c>
    </row>
    <row r="89" spans="5:5" ht="409.5">
      <c r="E89" s="15" t="s">
        <v>1128</v>
      </c>
    </row>
    <row r="90" spans="1:16" ht="12.75">
      <c r="A90" s="7">
        <v>24</v>
      </c>
      <c s="7" t="s">
        <v>46</v>
      </c>
      <c s="7" t="s">
        <v>2689</v>
      </c>
      <c s="7" t="s">
        <v>58</v>
      </c>
      <c s="7" t="s">
        <v>2778</v>
      </c>
      <c s="7" t="s">
        <v>130</v>
      </c>
      <c s="10">
        <v>347.832</v>
      </c>
      <c s="14"/>
      <c s="13">
        <f>ROUND((H90*G90),2)</f>
      </c>
      <c r="O90">
        <f>rekapitulace!H8</f>
      </c>
      <c>
        <f>O90/100*I90</f>
      </c>
    </row>
    <row r="91" spans="5:5" ht="395.25">
      <c r="E91" s="15" t="s">
        <v>2779</v>
      </c>
    </row>
    <row r="92" spans="5:5" ht="409.5">
      <c r="E92" s="15" t="s">
        <v>191</v>
      </c>
    </row>
    <row r="93" spans="1:16" ht="12.75">
      <c r="A93" s="7">
        <v>25</v>
      </c>
      <c s="7" t="s">
        <v>46</v>
      </c>
      <c s="7" t="s">
        <v>2694</v>
      </c>
      <c s="7" t="s">
        <v>58</v>
      </c>
      <c s="7" t="s">
        <v>2695</v>
      </c>
      <c s="7" t="s">
        <v>167</v>
      </c>
      <c s="10">
        <v>62.61</v>
      </c>
      <c s="14"/>
      <c s="13">
        <f>ROUND((H93*G93),2)</f>
      </c>
      <c r="O93">
        <f>rekapitulace!H8</f>
      </c>
      <c>
        <f>O93/100*I93</f>
      </c>
    </row>
    <row r="94" spans="5:5" ht="408">
      <c r="E94" s="15" t="s">
        <v>2780</v>
      </c>
    </row>
    <row r="95" spans="5:5" ht="409.5">
      <c r="E95" s="15" t="s">
        <v>1128</v>
      </c>
    </row>
    <row r="96" spans="1:16" ht="12.75" customHeight="1">
      <c r="A96" s="16"/>
      <c s="16"/>
      <c s="16" t="s">
        <v>37</v>
      </c>
      <c s="16"/>
      <c s="16" t="s">
        <v>187</v>
      </c>
      <c s="16"/>
      <c s="16"/>
      <c s="16"/>
      <c s="16">
        <f>SUM(I78:I95)</f>
      </c>
      <c r="P96">
        <f>ROUND(SUM(P78:P95),2)</f>
      </c>
    </row>
    <row r="98" spans="1:9" ht="12.75" customHeight="1">
      <c r="A98" s="9"/>
      <c s="9"/>
      <c s="9" t="s">
        <v>38</v>
      </c>
      <c s="9"/>
      <c s="9" t="s">
        <v>192</v>
      </c>
      <c s="9"/>
      <c s="11"/>
      <c s="9"/>
      <c s="11"/>
    </row>
    <row r="99" spans="1:16" ht="12.75">
      <c r="A99" s="7">
        <v>26</v>
      </c>
      <c s="7" t="s">
        <v>46</v>
      </c>
      <c s="7" t="s">
        <v>193</v>
      </c>
      <c s="7" t="s">
        <v>58</v>
      </c>
      <c s="7" t="s">
        <v>2781</v>
      </c>
      <c s="7" t="s">
        <v>130</v>
      </c>
      <c s="10">
        <v>58.827</v>
      </c>
      <c s="14"/>
      <c s="13">
        <f>ROUND((H99*G99),2)</f>
      </c>
      <c r="O99">
        <f>rekapitulace!H8</f>
      </c>
      <c>
        <f>O99/100*I99</f>
      </c>
    </row>
    <row r="100" spans="5:5" ht="255">
      <c r="E100" s="15" t="s">
        <v>2782</v>
      </c>
    </row>
    <row r="101" spans="5:5" ht="409.5">
      <c r="E101" s="15" t="s">
        <v>191</v>
      </c>
    </row>
    <row r="102" spans="1:16" ht="12.75">
      <c r="A102" s="7">
        <v>27</v>
      </c>
      <c s="7" t="s">
        <v>46</v>
      </c>
      <c s="7" t="s">
        <v>2701</v>
      </c>
      <c s="7" t="s">
        <v>58</v>
      </c>
      <c s="7" t="s">
        <v>2702</v>
      </c>
      <c s="7" t="s">
        <v>130</v>
      </c>
      <c s="10">
        <v>5.04</v>
      </c>
      <c s="14"/>
      <c s="13">
        <f>ROUND((H102*G102),2)</f>
      </c>
      <c r="O102">
        <f>rekapitulace!H8</f>
      </c>
      <c>
        <f>O102/100*I102</f>
      </c>
    </row>
    <row r="103" spans="5:5" ht="38.25">
      <c r="E103" s="15" t="s">
        <v>2783</v>
      </c>
    </row>
    <row r="104" spans="5:5" ht="409.5">
      <c r="E104" s="15" t="s">
        <v>191</v>
      </c>
    </row>
    <row r="105" spans="1:16" ht="12.75">
      <c r="A105" s="7">
        <v>28</v>
      </c>
      <c s="7" t="s">
        <v>46</v>
      </c>
      <c s="7" t="s">
        <v>2704</v>
      </c>
      <c s="7" t="s">
        <v>58</v>
      </c>
      <c s="7" t="s">
        <v>2705</v>
      </c>
      <c s="7" t="s">
        <v>130</v>
      </c>
      <c s="10">
        <v>303.48</v>
      </c>
      <c s="14"/>
      <c s="13">
        <f>ROUND((H105*G105),2)</f>
      </c>
      <c r="O105">
        <f>rekapitulace!H8</f>
      </c>
      <c>
        <f>O105/100*I105</f>
      </c>
    </row>
    <row r="106" spans="5:5" ht="38.25">
      <c r="E106" s="15" t="s">
        <v>2784</v>
      </c>
    </row>
    <row r="107" spans="5:5" ht="409.5">
      <c r="E107" s="15" t="s">
        <v>2707</v>
      </c>
    </row>
    <row r="108" spans="1:16" ht="12.75">
      <c r="A108" s="7">
        <v>29</v>
      </c>
      <c s="7" t="s">
        <v>46</v>
      </c>
      <c s="7" t="s">
        <v>2785</v>
      </c>
      <c s="7" t="s">
        <v>58</v>
      </c>
      <c s="7" t="s">
        <v>2786</v>
      </c>
      <c s="7" t="s">
        <v>130</v>
      </c>
      <c s="10">
        <v>9.75</v>
      </c>
      <c s="14"/>
      <c s="13">
        <f>ROUND((H108*G108),2)</f>
      </c>
      <c r="O108">
        <f>rekapitulace!H8</f>
      </c>
      <c>
        <f>O108/100*I108</f>
      </c>
    </row>
    <row r="109" spans="5:5" ht="38.25">
      <c r="E109" s="15" t="s">
        <v>2787</v>
      </c>
    </row>
    <row r="110" spans="5:5" ht="318.75">
      <c r="E110" s="15" t="s">
        <v>2788</v>
      </c>
    </row>
    <row r="111" spans="1:16" ht="12.75">
      <c r="A111" s="7">
        <v>30</v>
      </c>
      <c s="7" t="s">
        <v>46</v>
      </c>
      <c s="7" t="s">
        <v>499</v>
      </c>
      <c s="7" t="s">
        <v>58</v>
      </c>
      <c s="7" t="s">
        <v>2789</v>
      </c>
      <c s="7" t="s">
        <v>130</v>
      </c>
      <c s="10">
        <v>5.04</v>
      </c>
      <c s="14"/>
      <c s="13">
        <f>ROUND((H111*G111),2)</f>
      </c>
      <c r="O111">
        <f>rekapitulace!H8</f>
      </c>
      <c>
        <f>O111/100*I111</f>
      </c>
    </row>
    <row r="112" spans="5:5" ht="38.25">
      <c r="E112" s="15" t="s">
        <v>2783</v>
      </c>
    </row>
    <row r="113" spans="5:5" ht="409.5">
      <c r="E113" s="15" t="s">
        <v>502</v>
      </c>
    </row>
    <row r="114" spans="1:16" ht="12.75" customHeight="1">
      <c r="A114" s="16"/>
      <c s="16"/>
      <c s="16" t="s">
        <v>38</v>
      </c>
      <c s="16"/>
      <c s="16" t="s">
        <v>192</v>
      </c>
      <c s="16"/>
      <c s="16"/>
      <c s="16"/>
      <c s="16">
        <f>SUM(I99:I113)</f>
      </c>
      <c r="P114">
        <f>ROUND(SUM(P99:P113),2)</f>
      </c>
    </row>
    <row r="116" spans="1:9" ht="12.75" customHeight="1">
      <c r="A116" s="9"/>
      <c s="9"/>
      <c s="9" t="s">
        <v>39</v>
      </c>
      <c s="9"/>
      <c s="9" t="s">
        <v>510</v>
      </c>
      <c s="9"/>
      <c s="11"/>
      <c s="9"/>
      <c s="11"/>
    </row>
    <row r="117" spans="1:16" ht="12.75">
      <c r="A117" s="7">
        <v>31</v>
      </c>
      <c s="7" t="s">
        <v>46</v>
      </c>
      <c s="7" t="s">
        <v>518</v>
      </c>
      <c s="7" t="s">
        <v>58</v>
      </c>
      <c s="7" t="s">
        <v>2790</v>
      </c>
      <c s="7" t="s">
        <v>130</v>
      </c>
      <c s="10">
        <v>91.12</v>
      </c>
      <c s="14"/>
      <c s="13">
        <f>ROUND((H117*G117),2)</f>
      </c>
      <c r="O117">
        <f>rekapitulace!H8</f>
      </c>
      <c>
        <f>O117/100*I117</f>
      </c>
    </row>
    <row r="118" spans="5:5" ht="191.25">
      <c r="E118" s="15" t="s">
        <v>2791</v>
      </c>
    </row>
    <row r="119" spans="5:5" ht="331.5">
      <c r="E119" s="15" t="s">
        <v>521</v>
      </c>
    </row>
    <row r="120" spans="1:16" ht="12.75">
      <c r="A120" s="7">
        <v>32</v>
      </c>
      <c s="7" t="s">
        <v>46</v>
      </c>
      <c s="7" t="s">
        <v>537</v>
      </c>
      <c s="7" t="s">
        <v>58</v>
      </c>
      <c s="7" t="s">
        <v>2792</v>
      </c>
      <c s="7" t="s">
        <v>117</v>
      </c>
      <c s="10">
        <v>279.2</v>
      </c>
      <c s="14"/>
      <c s="13">
        <f>ROUND((H120*G120),2)</f>
      </c>
      <c r="O120">
        <f>rekapitulace!H8</f>
      </c>
      <c>
        <f>O120/100*I120</f>
      </c>
    </row>
    <row r="121" spans="5:5" ht="178.5">
      <c r="E121" s="15" t="s">
        <v>2793</v>
      </c>
    </row>
    <row r="122" spans="5:5" ht="357">
      <c r="E122" s="15" t="s">
        <v>540</v>
      </c>
    </row>
    <row r="123" spans="1:16" ht="12.75">
      <c r="A123" s="7">
        <v>33</v>
      </c>
      <c s="7" t="s">
        <v>46</v>
      </c>
      <c s="7" t="s">
        <v>541</v>
      </c>
      <c s="7" t="s">
        <v>58</v>
      </c>
      <c s="7" t="s">
        <v>2794</v>
      </c>
      <c s="7" t="s">
        <v>117</v>
      </c>
      <c s="10">
        <v>443.84</v>
      </c>
      <c s="14"/>
      <c s="13">
        <f>ROUND((H123*G123),2)</f>
      </c>
      <c r="O123">
        <f>rekapitulace!H8</f>
      </c>
      <c>
        <f>O123/100*I123</f>
      </c>
    </row>
    <row r="124" spans="5:5" ht="204">
      <c r="E124" s="15" t="s">
        <v>2795</v>
      </c>
    </row>
    <row r="125" spans="5:5" ht="357">
      <c r="E125" s="15" t="s">
        <v>540</v>
      </c>
    </row>
    <row r="126" spans="1:16" ht="12.75">
      <c r="A126" s="7">
        <v>34</v>
      </c>
      <c s="7" t="s">
        <v>46</v>
      </c>
      <c s="7" t="s">
        <v>1169</v>
      </c>
      <c s="7" t="s">
        <v>58</v>
      </c>
      <c s="7" t="s">
        <v>2796</v>
      </c>
      <c s="7" t="s">
        <v>130</v>
      </c>
      <c s="10">
        <v>11.878</v>
      </c>
      <c s="14"/>
      <c s="13">
        <f>ROUND((H126*G126),2)</f>
      </c>
      <c r="O126">
        <f>rekapitulace!H8</f>
      </c>
      <c>
        <f>O126/100*I126</f>
      </c>
    </row>
    <row r="127" spans="5:5" ht="63.75">
      <c r="E127" s="15" t="s">
        <v>2797</v>
      </c>
    </row>
    <row r="128" spans="5:5" ht="409.5">
      <c r="E128" s="15" t="s">
        <v>547</v>
      </c>
    </row>
    <row r="129" spans="1:16" ht="12.75">
      <c r="A129" s="7">
        <v>35</v>
      </c>
      <c s="7" t="s">
        <v>46</v>
      </c>
      <c s="7" t="s">
        <v>544</v>
      </c>
      <c s="7" t="s">
        <v>58</v>
      </c>
      <c s="7" t="s">
        <v>2798</v>
      </c>
      <c s="7" t="s">
        <v>130</v>
      </c>
      <c s="10">
        <v>15.193</v>
      </c>
      <c s="14"/>
      <c s="13">
        <f>ROUND((H129*G129),2)</f>
      </c>
      <c r="O129">
        <f>rekapitulace!H8</f>
      </c>
      <c>
        <f>O129/100*I129</f>
      </c>
    </row>
    <row r="130" spans="5:5" ht="191.25">
      <c r="E130" s="15" t="s">
        <v>2799</v>
      </c>
    </row>
    <row r="131" spans="5:5" ht="409.5">
      <c r="E131" s="15" t="s">
        <v>547</v>
      </c>
    </row>
    <row r="132" spans="1:16" ht="12.75">
      <c r="A132" s="7">
        <v>36</v>
      </c>
      <c s="7" t="s">
        <v>46</v>
      </c>
      <c s="7" t="s">
        <v>2800</v>
      </c>
      <c s="7" t="s">
        <v>58</v>
      </c>
      <c s="7" t="s">
        <v>2801</v>
      </c>
      <c s="7" t="s">
        <v>117</v>
      </c>
      <c s="10">
        <v>207.76</v>
      </c>
      <c s="14"/>
      <c s="13">
        <f>ROUND((H132*G132),2)</f>
      </c>
      <c r="O132">
        <f>rekapitulace!H8</f>
      </c>
      <c>
        <f>O132/100*I132</f>
      </c>
    </row>
    <row r="133" spans="5:5" ht="51">
      <c r="E133" s="15" t="s">
        <v>2802</v>
      </c>
    </row>
    <row r="134" spans="5:5" ht="409.5">
      <c r="E134" s="15" t="s">
        <v>547</v>
      </c>
    </row>
    <row r="135" spans="1:16" ht="12.75">
      <c r="A135" s="7">
        <v>37</v>
      </c>
      <c s="7" t="s">
        <v>46</v>
      </c>
      <c s="7" t="s">
        <v>2803</v>
      </c>
      <c s="7" t="s">
        <v>58</v>
      </c>
      <c s="7" t="s">
        <v>2804</v>
      </c>
      <c s="7" t="s">
        <v>117</v>
      </c>
      <c s="10">
        <v>44</v>
      </c>
      <c s="14"/>
      <c s="13">
        <f>ROUND((H135*G135),2)</f>
      </c>
      <c r="O135">
        <f>rekapitulace!H8</f>
      </c>
      <c>
        <f>O135/100*I135</f>
      </c>
    </row>
    <row r="136" spans="5:5" ht="76.5">
      <c r="E136" s="15" t="s">
        <v>2805</v>
      </c>
    </row>
    <row r="137" spans="5:5" ht="409.5">
      <c r="E137" s="15" t="s">
        <v>547</v>
      </c>
    </row>
    <row r="138" spans="1:16" ht="12.75" customHeight="1">
      <c r="A138" s="16"/>
      <c s="16"/>
      <c s="16" t="s">
        <v>39</v>
      </c>
      <c s="16"/>
      <c s="16" t="s">
        <v>510</v>
      </c>
      <c s="16"/>
      <c s="16"/>
      <c s="16"/>
      <c s="16">
        <f>SUM(I117:I137)</f>
      </c>
      <c r="P138">
        <f>ROUND(SUM(P117:P137),2)</f>
      </c>
    </row>
    <row r="140" spans="1:9" ht="12.75" customHeight="1">
      <c r="A140" s="9"/>
      <c s="9"/>
      <c s="9" t="s">
        <v>41</v>
      </c>
      <c s="9"/>
      <c s="9" t="s">
        <v>276</v>
      </c>
      <c s="9"/>
      <c s="11"/>
      <c s="9"/>
      <c s="11"/>
    </row>
    <row r="141" spans="1:16" ht="12.75">
      <c r="A141" s="7">
        <v>38</v>
      </c>
      <c s="7" t="s">
        <v>46</v>
      </c>
      <c s="7" t="s">
        <v>2390</v>
      </c>
      <c s="7" t="s">
        <v>58</v>
      </c>
      <c s="7" t="s">
        <v>2713</v>
      </c>
      <c s="7" t="s">
        <v>117</v>
      </c>
      <c s="10">
        <v>966.64</v>
      </c>
      <c s="14"/>
      <c s="13">
        <f>ROUND((H141*G141),2)</f>
      </c>
      <c r="O141">
        <f>rekapitulace!H8</f>
      </c>
      <c>
        <f>O141/100*I141</f>
      </c>
    </row>
    <row r="142" spans="5:5" ht="51">
      <c r="E142" s="15" t="s">
        <v>2719</v>
      </c>
    </row>
    <row r="143" spans="5:5" ht="409.5">
      <c r="E143" s="15" t="s">
        <v>2393</v>
      </c>
    </row>
    <row r="144" spans="1:16" ht="12.75">
      <c r="A144" s="7">
        <v>39</v>
      </c>
      <c s="7" t="s">
        <v>46</v>
      </c>
      <c s="7" t="s">
        <v>2715</v>
      </c>
      <c s="7" t="s">
        <v>58</v>
      </c>
      <c s="7" t="s">
        <v>2806</v>
      </c>
      <c s="7" t="s">
        <v>117</v>
      </c>
      <c s="10">
        <v>303.48</v>
      </c>
      <c s="14"/>
      <c s="13">
        <f>ROUND((H144*G144),2)</f>
      </c>
      <c r="O144">
        <f>rekapitulace!H8</f>
      </c>
      <c>
        <f>O144/100*I144</f>
      </c>
    </row>
    <row r="145" spans="5:5" ht="38.25">
      <c r="E145" s="15" t="s">
        <v>2784</v>
      </c>
    </row>
    <row r="146" spans="5:5" ht="409.5">
      <c r="E146" s="15" t="s">
        <v>2397</v>
      </c>
    </row>
    <row r="147" spans="1:16" ht="12.75">
      <c r="A147" s="7">
        <v>40</v>
      </c>
      <c s="7" t="s">
        <v>46</v>
      </c>
      <c s="7" t="s">
        <v>2402</v>
      </c>
      <c s="7" t="s">
        <v>58</v>
      </c>
      <c s="7" t="s">
        <v>2718</v>
      </c>
      <c s="7" t="s">
        <v>117</v>
      </c>
      <c s="10">
        <v>966.64</v>
      </c>
      <c s="14"/>
      <c s="13">
        <f>ROUND((H147*G147),2)</f>
      </c>
      <c r="O147">
        <f>rekapitulace!H8</f>
      </c>
      <c>
        <f>O147/100*I147</f>
      </c>
    </row>
    <row r="148" spans="5:5" ht="51">
      <c r="E148" s="15" t="s">
        <v>2719</v>
      </c>
    </row>
    <row r="149" spans="5:5" ht="140.25">
      <c r="E149" s="15" t="s">
        <v>2401</v>
      </c>
    </row>
    <row r="150" spans="1:16" ht="12.75">
      <c r="A150" s="7">
        <v>41</v>
      </c>
      <c s="7" t="s">
        <v>46</v>
      </c>
      <c s="7" t="s">
        <v>2578</v>
      </c>
      <c s="7" t="s">
        <v>58</v>
      </c>
      <c s="7" t="s">
        <v>2579</v>
      </c>
      <c s="7" t="s">
        <v>117</v>
      </c>
      <c s="10">
        <v>1.44</v>
      </c>
      <c s="14"/>
      <c s="13">
        <f>ROUND((H150*G150),2)</f>
      </c>
      <c r="O150">
        <f>rekapitulace!H8</f>
      </c>
      <c>
        <f>O150/100*I150</f>
      </c>
    </row>
    <row r="151" spans="5:5" ht="76.5">
      <c r="E151" s="15" t="s">
        <v>2807</v>
      </c>
    </row>
    <row r="152" spans="5:5" ht="395.25">
      <c r="E152" s="15" t="s">
        <v>2408</v>
      </c>
    </row>
    <row r="153" spans="1:16" ht="12.75" customHeight="1">
      <c r="A153" s="16"/>
      <c s="16"/>
      <c s="16" t="s">
        <v>41</v>
      </c>
      <c s="16"/>
      <c s="16" t="s">
        <v>276</v>
      </c>
      <c s="16"/>
      <c s="16"/>
      <c s="16"/>
      <c s="16">
        <f>SUM(I141:I152)</f>
      </c>
      <c r="P153">
        <f>ROUND(SUM(P141:P152),2)</f>
      </c>
    </row>
    <row r="155" spans="1:9" ht="12.75" customHeight="1">
      <c r="A155" s="9"/>
      <c s="9"/>
      <c s="9" t="s">
        <v>42</v>
      </c>
      <c s="9"/>
      <c s="9" t="s">
        <v>200</v>
      </c>
      <c s="9"/>
      <c s="11"/>
      <c s="9"/>
      <c s="11"/>
    </row>
    <row r="156" spans="1:16" ht="12.75">
      <c r="A156" s="7">
        <v>42</v>
      </c>
      <c s="7" t="s">
        <v>46</v>
      </c>
      <c s="7" t="s">
        <v>2808</v>
      </c>
      <c s="7" t="s">
        <v>58</v>
      </c>
      <c s="7" t="s">
        <v>2809</v>
      </c>
      <c s="7" t="s">
        <v>207</v>
      </c>
      <c s="10">
        <v>7.5</v>
      </c>
      <c s="14"/>
      <c s="13">
        <f>ROUND((H156*G156),2)</f>
      </c>
      <c r="O156">
        <f>rekapitulace!H8</f>
      </c>
      <c>
        <f>O156/100*I156</f>
      </c>
    </row>
    <row r="157" spans="5:5" ht="25.5">
      <c r="E157" s="15" t="s">
        <v>2810</v>
      </c>
    </row>
    <row r="158" spans="5:5" ht="409.5">
      <c r="E158" s="15" t="s">
        <v>1342</v>
      </c>
    </row>
    <row r="159" spans="1:16" ht="12.75">
      <c r="A159" s="7">
        <v>43</v>
      </c>
      <c s="7" t="s">
        <v>46</v>
      </c>
      <c s="7" t="s">
        <v>2811</v>
      </c>
      <c s="7" t="s">
        <v>58</v>
      </c>
      <c s="7" t="s">
        <v>2812</v>
      </c>
      <c s="7" t="s">
        <v>73</v>
      </c>
      <c s="10">
        <v>1</v>
      </c>
      <c s="14"/>
      <c s="13">
        <f>ROUND((H159*G159),2)</f>
      </c>
      <c r="O159">
        <f>rekapitulace!H8</f>
      </c>
      <c>
        <f>O159/100*I159</f>
      </c>
    </row>
    <row r="160" spans="5:5" ht="25.5">
      <c r="E160" s="15" t="s">
        <v>50</v>
      </c>
    </row>
    <row r="161" spans="5:5" ht="204">
      <c r="E161" s="15" t="s">
        <v>1352</v>
      </c>
    </row>
    <row r="162" spans="1:16" ht="12.75">
      <c r="A162" s="7">
        <v>44</v>
      </c>
      <c s="7" t="s">
        <v>46</v>
      </c>
      <c s="7" t="s">
        <v>969</v>
      </c>
      <c s="7" t="s">
        <v>58</v>
      </c>
      <c s="7" t="s">
        <v>2813</v>
      </c>
      <c s="7" t="s">
        <v>73</v>
      </c>
      <c s="10">
        <v>1</v>
      </c>
      <c s="14"/>
      <c s="13">
        <f>ROUND((H162*G162),2)</f>
      </c>
      <c r="O162">
        <f>rekapitulace!H8</f>
      </c>
      <c>
        <f>O162/100*I162</f>
      </c>
    </row>
    <row r="163" spans="5:5" ht="25.5">
      <c r="E163" s="15" t="s">
        <v>50</v>
      </c>
    </row>
    <row r="164" spans="5:5" ht="409.5">
      <c r="E164" s="15" t="s">
        <v>1358</v>
      </c>
    </row>
    <row r="165" spans="1:16" ht="12.75">
      <c r="A165" s="7">
        <v>45</v>
      </c>
      <c s="7" t="s">
        <v>46</v>
      </c>
      <c s="7" t="s">
        <v>2726</v>
      </c>
      <c s="7" t="s">
        <v>58</v>
      </c>
      <c s="7" t="s">
        <v>2727</v>
      </c>
      <c s="7" t="s">
        <v>73</v>
      </c>
      <c s="10">
        <v>12</v>
      </c>
      <c s="14"/>
      <c s="13">
        <f>ROUND((H165*G165),2)</f>
      </c>
      <c r="O165">
        <f>rekapitulace!H8</f>
      </c>
      <c>
        <f>O165/100*I165</f>
      </c>
    </row>
    <row r="166" spans="5:5" ht="25.5">
      <c r="E166" s="15" t="s">
        <v>2728</v>
      </c>
    </row>
    <row r="167" spans="5:5" ht="242.25">
      <c r="E167" s="15" t="s">
        <v>1961</v>
      </c>
    </row>
    <row r="168" spans="1:16" ht="12.75" customHeight="1">
      <c r="A168" s="16"/>
      <c s="16"/>
      <c s="16" t="s">
        <v>42</v>
      </c>
      <c s="16"/>
      <c s="16" t="s">
        <v>200</v>
      </c>
      <c s="16"/>
      <c s="16"/>
      <c s="16"/>
      <c s="16">
        <f>SUM(I156:I167)</f>
      </c>
      <c r="P168">
        <f>ROUND(SUM(P156:P167),2)</f>
      </c>
    </row>
    <row r="170" spans="1:9" ht="12.75" customHeight="1">
      <c r="A170" s="9"/>
      <c s="9"/>
      <c s="9" t="s">
        <v>43</v>
      </c>
      <c s="9"/>
      <c s="9" t="s">
        <v>204</v>
      </c>
      <c s="9"/>
      <c s="11"/>
      <c s="9"/>
      <c s="11"/>
    </row>
    <row r="171" spans="1:16" ht="12.75">
      <c r="A171" s="7">
        <v>46</v>
      </c>
      <c s="7" t="s">
        <v>46</v>
      </c>
      <c s="7" t="s">
        <v>2421</v>
      </c>
      <c s="7" t="s">
        <v>25</v>
      </c>
      <c s="7" t="s">
        <v>2729</v>
      </c>
      <c s="7" t="s">
        <v>207</v>
      </c>
      <c s="10">
        <v>4.8</v>
      </c>
      <c s="14"/>
      <c s="13">
        <f>ROUND((H171*G171),2)</f>
      </c>
      <c r="O171">
        <f>rekapitulace!H8</f>
      </c>
      <c>
        <f>O171/100*I171</f>
      </c>
    </row>
    <row r="172" spans="5:5" ht="25.5">
      <c r="E172" s="15" t="s">
        <v>2814</v>
      </c>
    </row>
    <row r="173" spans="5:5" ht="369.75">
      <c r="E173" s="15" t="s">
        <v>2424</v>
      </c>
    </row>
    <row r="174" spans="1:16" ht="12.75">
      <c r="A174" s="7">
        <v>47</v>
      </c>
      <c s="7" t="s">
        <v>46</v>
      </c>
      <c s="7" t="s">
        <v>2421</v>
      </c>
      <c s="7" t="s">
        <v>36</v>
      </c>
      <c s="7" t="s">
        <v>2815</v>
      </c>
      <c s="7" t="s">
        <v>207</v>
      </c>
      <c s="10">
        <v>23</v>
      </c>
      <c s="14"/>
      <c s="13">
        <f>ROUND((H174*G174),2)</f>
      </c>
      <c r="O174">
        <f>rekapitulace!H8</f>
      </c>
      <c>
        <f>O174/100*I174</f>
      </c>
    </row>
    <row r="175" spans="5:5" ht="38.25">
      <c r="E175" s="15" t="s">
        <v>2816</v>
      </c>
    </row>
    <row r="176" spans="5:5" ht="369.75">
      <c r="E176" s="15" t="s">
        <v>2424</v>
      </c>
    </row>
    <row r="177" spans="1:16" ht="12.75">
      <c r="A177" s="7">
        <v>48</v>
      </c>
      <c s="7" t="s">
        <v>46</v>
      </c>
      <c s="7" t="s">
        <v>2817</v>
      </c>
      <c s="7" t="s">
        <v>58</v>
      </c>
      <c s="7" t="s">
        <v>2818</v>
      </c>
      <c s="7" t="s">
        <v>207</v>
      </c>
      <c s="10">
        <v>40</v>
      </c>
      <c s="14"/>
      <c s="13">
        <f>ROUND((H177*G177),2)</f>
      </c>
      <c r="O177">
        <f>rekapitulace!H8</f>
      </c>
      <c>
        <f>O177/100*I177</f>
      </c>
    </row>
    <row r="178" spans="5:5" ht="25.5">
      <c r="E178" s="15" t="s">
        <v>2819</v>
      </c>
    </row>
    <row r="179" spans="5:5" ht="140.25">
      <c r="E179" s="15" t="s">
        <v>1364</v>
      </c>
    </row>
    <row r="180" spans="1:16" ht="12.75">
      <c r="A180" s="7">
        <v>49</v>
      </c>
      <c s="7" t="s">
        <v>46</v>
      </c>
      <c s="7" t="s">
        <v>2820</v>
      </c>
      <c s="7" t="s">
        <v>58</v>
      </c>
      <c s="7" t="s">
        <v>2821</v>
      </c>
      <c s="7" t="s">
        <v>207</v>
      </c>
      <c s="10">
        <v>7.5</v>
      </c>
      <c s="14"/>
      <c s="13">
        <f>ROUND((H180*G180),2)</f>
      </c>
      <c r="O180">
        <f>rekapitulace!H8</f>
      </c>
      <c>
        <f>O180/100*I180</f>
      </c>
    </row>
    <row r="181" spans="5:5" ht="25.5">
      <c r="E181" s="15" t="s">
        <v>2810</v>
      </c>
    </row>
    <row r="182" spans="5:5" ht="344.25">
      <c r="E182" s="15" t="s">
        <v>690</v>
      </c>
    </row>
    <row r="183" spans="1:16" ht="12.75">
      <c r="A183" s="7">
        <v>50</v>
      </c>
      <c s="7" t="s">
        <v>46</v>
      </c>
      <c s="7" t="s">
        <v>2822</v>
      </c>
      <c s="7" t="s">
        <v>58</v>
      </c>
      <c s="7" t="s">
        <v>2823</v>
      </c>
      <c s="7" t="s">
        <v>207</v>
      </c>
      <c s="10">
        <v>30.2</v>
      </c>
      <c s="14"/>
      <c s="13">
        <f>ROUND((H183*G183),2)</f>
      </c>
      <c r="O183">
        <f>rekapitulace!H8</f>
      </c>
      <c>
        <f>O183/100*I183</f>
      </c>
    </row>
    <row r="184" spans="5:5" ht="38.25">
      <c r="E184" s="15" t="s">
        <v>2824</v>
      </c>
    </row>
    <row r="185" spans="5:5" ht="140.25">
      <c r="E185" s="15" t="s">
        <v>693</v>
      </c>
    </row>
    <row r="186" spans="1:16" ht="12.75">
      <c r="A186" s="7">
        <v>51</v>
      </c>
      <c s="7" t="s">
        <v>46</v>
      </c>
      <c s="7" t="s">
        <v>2825</v>
      </c>
      <c s="7" t="s">
        <v>58</v>
      </c>
      <c s="7" t="s">
        <v>2826</v>
      </c>
      <c s="7" t="s">
        <v>207</v>
      </c>
      <c s="10">
        <v>30.2</v>
      </c>
      <c s="14"/>
      <c s="13">
        <f>ROUND((H186*G186),2)</f>
      </c>
      <c r="O186">
        <f>rekapitulace!H8</f>
      </c>
      <c>
        <f>O186/100*I186</f>
      </c>
    </row>
    <row r="187" spans="5:5" ht="38.25">
      <c r="E187" s="15" t="s">
        <v>2824</v>
      </c>
    </row>
    <row r="188" spans="5:5" ht="242.25">
      <c r="E188" s="15" t="s">
        <v>697</v>
      </c>
    </row>
    <row r="189" spans="1:16" ht="12.75">
      <c r="A189" s="7">
        <v>52</v>
      </c>
      <c s="7" t="s">
        <v>46</v>
      </c>
      <c s="7" t="s">
        <v>1037</v>
      </c>
      <c s="7" t="s">
        <v>58</v>
      </c>
      <c s="7" t="s">
        <v>2827</v>
      </c>
      <c s="7" t="s">
        <v>207</v>
      </c>
      <c s="10">
        <v>10.5</v>
      </c>
      <c s="14"/>
      <c s="13">
        <f>ROUND((H189*G189),2)</f>
      </c>
      <c r="O189">
        <f>rekapitulace!H8</f>
      </c>
      <c>
        <f>O189/100*I189</f>
      </c>
    </row>
    <row r="190" spans="5:5" ht="38.25">
      <c r="E190" s="15" t="s">
        <v>2828</v>
      </c>
    </row>
    <row r="191" spans="5:5" ht="409.5">
      <c r="E191" s="15" t="s">
        <v>1040</v>
      </c>
    </row>
    <row r="192" spans="1:16" ht="12.75">
      <c r="A192" s="7">
        <v>53</v>
      </c>
      <c s="7" t="s">
        <v>46</v>
      </c>
      <c s="7" t="s">
        <v>2829</v>
      </c>
      <c s="7" t="s">
        <v>58</v>
      </c>
      <c s="7" t="s">
        <v>2830</v>
      </c>
      <c s="7" t="s">
        <v>2831</v>
      </c>
      <c s="10">
        <v>90</v>
      </c>
      <c s="14"/>
      <c s="13">
        <f>ROUND((H192*G192),2)</f>
      </c>
      <c r="O192">
        <f>rekapitulace!H8</f>
      </c>
      <c>
        <f>O192/100*I192</f>
      </c>
    </row>
    <row r="193" spans="5:5" ht="38.25">
      <c r="E193" s="15" t="s">
        <v>2832</v>
      </c>
    </row>
    <row r="194" spans="5:5" ht="409.5">
      <c r="E194" s="15" t="s">
        <v>2833</v>
      </c>
    </row>
    <row r="195" spans="1:16" ht="12.75" customHeight="1">
      <c r="A195" s="16"/>
      <c s="16"/>
      <c s="16" t="s">
        <v>43</v>
      </c>
      <c s="16"/>
      <c s="16" t="s">
        <v>204</v>
      </c>
      <c s="16"/>
      <c s="16"/>
      <c s="16"/>
      <c s="16">
        <f>SUM(I171:I194)</f>
      </c>
      <c r="P195">
        <f>ROUND(SUM(P171:P194),2)</f>
      </c>
    </row>
    <row r="197" spans="1:16" ht="12.75" customHeight="1">
      <c r="A197" s="16"/>
      <c s="16"/>
      <c s="16"/>
      <c s="16"/>
      <c s="16" t="s">
        <v>105</v>
      </c>
      <c s="16"/>
      <c s="16"/>
      <c s="16"/>
      <c s="16">
        <f>+I21+I57+I75+I96+I114+I138+I153+I168+I195</f>
      </c>
      <c r="P197">
        <f>+P21+P57+P75+P96+P114+P138+P153+P168+P195</f>
      </c>
    </row>
    <row r="199" spans="1:9" ht="12.75" customHeight="1">
      <c r="A199" s="9" t="s">
        <v>106</v>
      </c>
      <c s="9"/>
      <c s="9"/>
      <c s="9"/>
      <c s="9"/>
      <c s="9"/>
      <c s="9"/>
      <c s="9"/>
      <c s="9"/>
    </row>
    <row r="200" spans="1:9" ht="12.75" customHeight="1">
      <c r="A200" s="9"/>
      <c s="9"/>
      <c s="9"/>
      <c s="9"/>
      <c s="9" t="s">
        <v>107</v>
      </c>
      <c s="9"/>
      <c s="9"/>
      <c s="9"/>
      <c s="9"/>
    </row>
    <row r="201" spans="1:16" ht="12.75" customHeight="1">
      <c r="A201" s="16"/>
      <c s="16"/>
      <c s="16"/>
      <c s="16"/>
      <c s="16" t="s">
        <v>108</v>
      </c>
      <c s="16"/>
      <c s="16"/>
      <c s="16"/>
      <c s="16">
        <v>0</v>
      </c>
      <c r="P201">
        <v>0</v>
      </c>
    </row>
    <row r="202" spans="1:9" ht="12.75" customHeight="1">
      <c r="A202" s="16"/>
      <c s="16"/>
      <c s="16"/>
      <c s="16"/>
      <c s="16" t="s">
        <v>109</v>
      </c>
      <c s="16"/>
      <c s="16"/>
      <c s="16"/>
      <c s="16"/>
    </row>
    <row r="203" spans="1:16" ht="12.75" customHeight="1">
      <c r="A203" s="16"/>
      <c s="16"/>
      <c s="16"/>
      <c s="16"/>
      <c s="16" t="s">
        <v>110</v>
      </c>
      <c s="16"/>
      <c s="16"/>
      <c s="16"/>
      <c s="16">
        <v>0</v>
      </c>
      <c r="P203">
        <v>0</v>
      </c>
    </row>
    <row r="204" spans="1:16" ht="12.75" customHeight="1">
      <c r="A204" s="16"/>
      <c s="16"/>
      <c s="16"/>
      <c s="16"/>
      <c s="16" t="s">
        <v>111</v>
      </c>
      <c s="16"/>
      <c s="16"/>
      <c s="16"/>
      <c s="16">
        <f>I201+I203</f>
      </c>
      <c r="P204">
        <f>P201+P203</f>
      </c>
    </row>
    <row r="206" spans="1:16" ht="12.75" customHeight="1">
      <c r="A206" s="16"/>
      <c s="16"/>
      <c s="16"/>
      <c s="16"/>
      <c s="16" t="s">
        <v>111</v>
      </c>
      <c s="16"/>
      <c s="16"/>
      <c s="16"/>
      <c s="16">
        <f>I197+I204</f>
      </c>
      <c r="P206">
        <f>P197+P204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xml><?xml version="1.0" encoding="utf-8"?>
<worksheet xmlns="http://schemas.openxmlformats.org/spreadsheetml/2006/main" xmlns:r="http://schemas.openxmlformats.org/officeDocument/2006/relationships">
  <sheetPr>
    <pageSetUpPr fitToPage="1"/>
  </sheetPr>
  <dimension ref="A1:P3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218</v>
      </c>
      <c s="5"/>
      <c s="5" t="s">
        <v>219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220</v>
      </c>
      <c s="7" t="s">
        <v>58</v>
      </c>
      <c s="7" t="s">
        <v>221</v>
      </c>
      <c s="7" t="s">
        <v>117</v>
      </c>
      <c s="10">
        <v>4793</v>
      </c>
      <c s="14"/>
      <c s="13">
        <f>ROUND((H12*G12),2)</f>
      </c>
      <c r="O12">
        <f>rekapitulace!H8</f>
      </c>
      <c>
        <f>O12/100*I12</f>
      </c>
    </row>
    <row r="13" spans="5:5" ht="229.5">
      <c r="E13" s="15" t="s">
        <v>222</v>
      </c>
    </row>
    <row r="14" spans="5:5" ht="191.25">
      <c r="E14" s="15" t="s">
        <v>223</v>
      </c>
    </row>
    <row r="15" spans="1:16" ht="12.75">
      <c r="A15" s="7">
        <v>2</v>
      </c>
      <c s="7" t="s">
        <v>46</v>
      </c>
      <c s="7" t="s">
        <v>224</v>
      </c>
      <c s="7" t="s">
        <v>58</v>
      </c>
      <c s="7" t="s">
        <v>225</v>
      </c>
      <c s="7" t="s">
        <v>73</v>
      </c>
      <c s="10">
        <v>1930</v>
      </c>
      <c s="14"/>
      <c s="13">
        <f>ROUND((H15*G15),2)</f>
      </c>
      <c r="O15">
        <f>rekapitulace!H8</f>
      </c>
      <c>
        <f>O15/100*I15</f>
      </c>
    </row>
    <row r="16" spans="5:5" ht="216.75">
      <c r="E16" s="15" t="s">
        <v>226</v>
      </c>
    </row>
    <row r="17" spans="5:5" ht="409.5">
      <c r="E17" s="15" t="s">
        <v>227</v>
      </c>
    </row>
    <row r="18" spans="1:16" ht="12.75">
      <c r="A18" s="7">
        <v>3</v>
      </c>
      <c s="7" t="s">
        <v>46</v>
      </c>
      <c s="7" t="s">
        <v>228</v>
      </c>
      <c s="7" t="s">
        <v>58</v>
      </c>
      <c s="7" t="s">
        <v>229</v>
      </c>
      <c s="7" t="s">
        <v>73</v>
      </c>
      <c s="10">
        <v>51</v>
      </c>
      <c s="14"/>
      <c s="13">
        <f>ROUND((H18*G18),2)</f>
      </c>
      <c r="O18">
        <f>rekapitulace!H8</f>
      </c>
      <c>
        <f>O18/100*I18</f>
      </c>
    </row>
    <row r="19" spans="5:5" ht="191.25">
      <c r="E19" s="15" t="s">
        <v>230</v>
      </c>
    </row>
    <row r="20" spans="5:5" ht="409.5">
      <c r="E20" s="15" t="s">
        <v>227</v>
      </c>
    </row>
    <row r="21" spans="1:16" ht="12.75">
      <c r="A21" s="7">
        <v>4</v>
      </c>
      <c s="7" t="s">
        <v>46</v>
      </c>
      <c s="7" t="s">
        <v>231</v>
      </c>
      <c s="7" t="s">
        <v>58</v>
      </c>
      <c s="7" t="s">
        <v>232</v>
      </c>
      <c s="7" t="s">
        <v>73</v>
      </c>
      <c s="10">
        <v>57</v>
      </c>
      <c s="14"/>
      <c s="13">
        <f>ROUND((H21*G21),2)</f>
      </c>
      <c r="O21">
        <f>rekapitulace!H8</f>
      </c>
      <c>
        <f>O21/100*I21</f>
      </c>
    </row>
    <row r="22" spans="5:5" ht="51">
      <c r="E22" s="15" t="s">
        <v>233</v>
      </c>
    </row>
    <row r="23" spans="5:5" ht="409.5">
      <c r="E23" s="15" t="s">
        <v>227</v>
      </c>
    </row>
    <row r="24" spans="1:16" ht="12.75">
      <c r="A24" s="7">
        <v>5</v>
      </c>
      <c s="7" t="s">
        <v>46</v>
      </c>
      <c s="7" t="s">
        <v>234</v>
      </c>
      <c s="7" t="s">
        <v>58</v>
      </c>
      <c s="7" t="s">
        <v>235</v>
      </c>
      <c s="7" t="s">
        <v>73</v>
      </c>
      <c s="10">
        <v>170</v>
      </c>
      <c s="14"/>
      <c s="13">
        <f>ROUND((H24*G24),2)</f>
      </c>
      <c r="O24">
        <f>rekapitulace!H8</f>
      </c>
      <c>
        <f>O24/100*I24</f>
      </c>
    </row>
    <row r="25" spans="5:5" ht="25.5">
      <c r="E25" s="15" t="s">
        <v>236</v>
      </c>
    </row>
    <row r="26" spans="5:5" ht="409.5">
      <c r="E26" s="15" t="s">
        <v>237</v>
      </c>
    </row>
    <row r="27" spans="1:16" ht="12.75" customHeight="1">
      <c r="A27" s="16"/>
      <c s="16"/>
      <c s="16" t="s">
        <v>25</v>
      </c>
      <c s="16"/>
      <c s="16" t="s">
        <v>114</v>
      </c>
      <c s="16"/>
      <c s="16"/>
      <c s="16"/>
      <c s="16">
        <f>SUM(I12:I26)</f>
      </c>
      <c r="P27">
        <f>ROUND(SUM(P12:P26),2)</f>
      </c>
    </row>
    <row r="29" spans="1:16" ht="12.75" customHeight="1">
      <c r="A29" s="16"/>
      <c s="16"/>
      <c s="16"/>
      <c s="16"/>
      <c s="16" t="s">
        <v>105</v>
      </c>
      <c s="16"/>
      <c s="16"/>
      <c s="16"/>
      <c s="16">
        <f>+I27</f>
      </c>
      <c r="P29">
        <f>+P27</f>
      </c>
    </row>
    <row r="31" spans="1:9" ht="12.75" customHeight="1">
      <c r="A31" s="9" t="s">
        <v>106</v>
      </c>
      <c s="9"/>
      <c s="9"/>
      <c s="9"/>
      <c s="9"/>
      <c s="9"/>
      <c s="9"/>
      <c s="9"/>
      <c s="9"/>
    </row>
    <row r="32" spans="1:9" ht="12.75" customHeight="1">
      <c r="A32" s="9"/>
      <c s="9"/>
      <c s="9"/>
      <c s="9"/>
      <c s="9" t="s">
        <v>107</v>
      </c>
      <c s="9"/>
      <c s="9"/>
      <c s="9"/>
      <c s="9"/>
    </row>
    <row r="33" spans="1:16" ht="12.75" customHeight="1">
      <c r="A33" s="16"/>
      <c s="16"/>
      <c s="16"/>
      <c s="16"/>
      <c s="16" t="s">
        <v>108</v>
      </c>
      <c s="16"/>
      <c s="16"/>
      <c s="16"/>
      <c s="16">
        <v>0</v>
      </c>
      <c r="P33">
        <v>0</v>
      </c>
    </row>
    <row r="34" spans="1:9" ht="12.75" customHeight="1">
      <c r="A34" s="16"/>
      <c s="16"/>
      <c s="16"/>
      <c s="16"/>
      <c s="16" t="s">
        <v>109</v>
      </c>
      <c s="16"/>
      <c s="16"/>
      <c s="16"/>
      <c s="16"/>
    </row>
    <row r="35" spans="1:16" ht="12.75" customHeight="1">
      <c r="A35" s="16"/>
      <c s="16"/>
      <c s="16"/>
      <c s="16"/>
      <c s="16" t="s">
        <v>110</v>
      </c>
      <c s="16"/>
      <c s="16"/>
      <c s="16"/>
      <c s="16">
        <v>0</v>
      </c>
      <c r="P35">
        <v>0</v>
      </c>
    </row>
    <row r="36" spans="1:16" ht="12.75" customHeight="1">
      <c r="A36" s="16"/>
      <c s="16"/>
      <c s="16"/>
      <c s="16"/>
      <c s="16" t="s">
        <v>111</v>
      </c>
      <c s="16"/>
      <c s="16"/>
      <c s="16"/>
      <c s="16">
        <f>I33+I35</f>
      </c>
      <c r="P36">
        <f>P33+P35</f>
      </c>
    </row>
    <row r="38" spans="1:16" ht="12.75" customHeight="1">
      <c r="A38" s="16"/>
      <c s="16"/>
      <c s="16"/>
      <c s="16"/>
      <c s="16" t="s">
        <v>111</v>
      </c>
      <c s="16"/>
      <c s="16"/>
      <c s="16"/>
      <c s="16">
        <f>I29+I36</f>
      </c>
      <c r="P38">
        <f>P29+P36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0.xml><?xml version="1.0" encoding="utf-8"?>
<worksheet xmlns="http://schemas.openxmlformats.org/spreadsheetml/2006/main" xmlns:r="http://schemas.openxmlformats.org/officeDocument/2006/relationships">
  <sheetPr>
    <pageSetUpPr fitToPage="1"/>
  </sheetPr>
  <dimension ref="A1:P15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2834</v>
      </c>
      <c s="5"/>
      <c s="5" t="s">
        <v>2835</v>
      </c>
    </row>
    <row r="6" spans="1:5" ht="12.75" customHeight="1">
      <c r="A6" t="s">
        <v>17</v>
      </c>
      <c r="C6" s="5" t="s">
        <v>2834</v>
      </c>
      <c s="5"/>
      <c s="5" t="s">
        <v>2835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2647</v>
      </c>
      <c s="7" t="s">
        <v>167</v>
      </c>
      <c s="10">
        <v>814.32</v>
      </c>
      <c s="14"/>
      <c s="13">
        <f>ROUND((H12*G12),2)</f>
      </c>
      <c r="O12">
        <f>rekapitulace!H8</f>
      </c>
      <c>
        <f>O12/100*I12</f>
      </c>
    </row>
    <row r="13" spans="5:5" ht="369.75">
      <c r="E13" s="15" t="s">
        <v>2836</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2649</v>
      </c>
      <c s="7" t="s">
        <v>130</v>
      </c>
      <c s="10">
        <v>95.355</v>
      </c>
      <c s="14"/>
      <c s="13">
        <f>ROUND((H18*G18),2)</f>
      </c>
      <c r="O18">
        <f>rekapitulace!H8</f>
      </c>
      <c>
        <f>O18/100*I18</f>
      </c>
    </row>
    <row r="19" spans="5:5" ht="204">
      <c r="E19" s="15" t="s">
        <v>2837</v>
      </c>
    </row>
    <row r="20" spans="5:5" ht="409.5">
      <c r="E20" s="15" t="s">
        <v>145</v>
      </c>
    </row>
    <row r="21" spans="1:16" ht="12.75">
      <c r="A21" s="7">
        <v>3</v>
      </c>
      <c s="7" t="s">
        <v>46</v>
      </c>
      <c s="7" t="s">
        <v>2653</v>
      </c>
      <c s="7" t="s">
        <v>58</v>
      </c>
      <c s="7" t="s">
        <v>2838</v>
      </c>
      <c s="7" t="s">
        <v>130</v>
      </c>
      <c s="10">
        <v>502.515</v>
      </c>
      <c s="14"/>
      <c s="13">
        <f>ROUND((H21*G21),2)</f>
      </c>
      <c r="O21">
        <f>rekapitulace!H8</f>
      </c>
      <c>
        <f>O21/100*I21</f>
      </c>
    </row>
    <row r="22" spans="5:5" ht="51">
      <c r="E22" s="15" t="s">
        <v>2839</v>
      </c>
    </row>
    <row r="23" spans="5:5" ht="409.5">
      <c r="E23" s="15" t="s">
        <v>176</v>
      </c>
    </row>
    <row r="24" spans="1:16" ht="12.75">
      <c r="A24" s="7">
        <v>4</v>
      </c>
      <c s="7" t="s">
        <v>46</v>
      </c>
      <c s="7" t="s">
        <v>397</v>
      </c>
      <c s="7" t="s">
        <v>58</v>
      </c>
      <c s="7" t="s">
        <v>2656</v>
      </c>
      <c s="7" t="s">
        <v>130</v>
      </c>
      <c s="10">
        <v>95.355</v>
      </c>
      <c s="14"/>
      <c s="13">
        <f>ROUND((H24*G24),2)</f>
      </c>
      <c r="O24">
        <f>rekapitulace!H8</f>
      </c>
      <c>
        <f>O24/100*I24</f>
      </c>
    </row>
    <row r="25" spans="5:5" ht="204">
      <c r="E25" s="15" t="s">
        <v>2837</v>
      </c>
    </row>
    <row r="26" spans="5:5" ht="409.5">
      <c r="E26" s="15" t="s">
        <v>1103</v>
      </c>
    </row>
    <row r="27" spans="1:16" ht="12.75">
      <c r="A27" s="7">
        <v>5</v>
      </c>
      <c s="7" t="s">
        <v>46</v>
      </c>
      <c s="7" t="s">
        <v>183</v>
      </c>
      <c s="7" t="s">
        <v>58</v>
      </c>
      <c s="7" t="s">
        <v>2840</v>
      </c>
      <c s="7" t="s">
        <v>130</v>
      </c>
      <c s="10">
        <v>95.355</v>
      </c>
      <c s="14"/>
      <c s="13">
        <f>ROUND((H27*G27),2)</f>
      </c>
      <c r="O27">
        <f>rekapitulace!H8</f>
      </c>
      <c>
        <f>O27/100*I27</f>
      </c>
    </row>
    <row r="28" spans="5:5" ht="204">
      <c r="E28" s="15" t="s">
        <v>2837</v>
      </c>
    </row>
    <row r="29" spans="5:5" ht="409.5">
      <c r="E29" s="15" t="s">
        <v>186</v>
      </c>
    </row>
    <row r="30" spans="1:16" ht="12.75">
      <c r="A30" s="7">
        <v>6</v>
      </c>
      <c s="7" t="s">
        <v>46</v>
      </c>
      <c s="7" t="s">
        <v>793</v>
      </c>
      <c s="7" t="s">
        <v>58</v>
      </c>
      <c s="7" t="s">
        <v>2841</v>
      </c>
      <c s="7" t="s">
        <v>130</v>
      </c>
      <c s="10">
        <v>141.57</v>
      </c>
      <c s="14"/>
      <c s="13">
        <f>ROUND((H30*G30),2)</f>
      </c>
      <c r="O30">
        <f>rekapitulace!H8</f>
      </c>
      <c>
        <f>O30/100*I30</f>
      </c>
    </row>
    <row r="31" spans="5:5" ht="51">
      <c r="E31" s="15" t="s">
        <v>2842</v>
      </c>
    </row>
    <row r="32" spans="5:5" ht="409.5">
      <c r="E32" s="15" t="s">
        <v>1112</v>
      </c>
    </row>
    <row r="33" spans="1:16" ht="12.75">
      <c r="A33" s="7">
        <v>7</v>
      </c>
      <c s="7" t="s">
        <v>46</v>
      </c>
      <c s="7" t="s">
        <v>272</v>
      </c>
      <c s="7" t="s">
        <v>58</v>
      </c>
      <c s="7" t="s">
        <v>2843</v>
      </c>
      <c s="7" t="s">
        <v>130</v>
      </c>
      <c s="10">
        <v>1.053</v>
      </c>
      <c s="14"/>
      <c s="13">
        <f>ROUND((H33*G33),2)</f>
      </c>
      <c r="O33">
        <f>rekapitulace!H8</f>
      </c>
      <c>
        <f>O33/100*I33</f>
      </c>
    </row>
    <row r="34" spans="5:5" ht="38.25">
      <c r="E34" s="15" t="s">
        <v>2844</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36</v>
      </c>
      <c s="9"/>
      <c s="9" t="s">
        <v>241</v>
      </c>
      <c s="9"/>
      <c s="11"/>
      <c s="9"/>
      <c s="11"/>
    </row>
    <row r="39" spans="1:16" ht="12.75">
      <c r="A39" s="7">
        <v>8</v>
      </c>
      <c s="7" t="s">
        <v>46</v>
      </c>
      <c s="7" t="s">
        <v>460</v>
      </c>
      <c s="7" t="s">
        <v>58</v>
      </c>
      <c s="7" t="s">
        <v>2845</v>
      </c>
      <c s="7" t="s">
        <v>130</v>
      </c>
      <c s="10">
        <v>3</v>
      </c>
      <c s="14"/>
      <c s="13">
        <f>ROUND((H39*G39),2)</f>
      </c>
      <c r="O39">
        <f>rekapitulace!H8</f>
      </c>
      <c>
        <f>O39/100*I39</f>
      </c>
    </row>
    <row r="40" spans="5:5" ht="38.25">
      <c r="E40" s="15" t="s">
        <v>2846</v>
      </c>
    </row>
    <row r="41" spans="5:5" ht="306">
      <c r="E41" s="15" t="s">
        <v>463</v>
      </c>
    </row>
    <row r="42" spans="1:16" ht="12.75">
      <c r="A42" s="7">
        <v>9</v>
      </c>
      <c s="7" t="s">
        <v>46</v>
      </c>
      <c s="7" t="s">
        <v>2847</v>
      </c>
      <c s="7" t="s">
        <v>58</v>
      </c>
      <c s="7" t="s">
        <v>2848</v>
      </c>
      <c s="7" t="s">
        <v>130</v>
      </c>
      <c s="10">
        <v>7.5</v>
      </c>
      <c s="14"/>
      <c s="13">
        <f>ROUND((H42*G42),2)</f>
      </c>
      <c r="O42">
        <f>rekapitulace!H8</f>
      </c>
      <c>
        <f>O42/100*I42</f>
      </c>
    </row>
    <row r="43" spans="5:5" ht="38.25">
      <c r="E43" s="15" t="s">
        <v>2849</v>
      </c>
    </row>
    <row r="44" spans="5:5" ht="409.5">
      <c r="E44" s="15" t="s">
        <v>2322</v>
      </c>
    </row>
    <row r="45" spans="1:16" ht="12.75">
      <c r="A45" s="7">
        <v>10</v>
      </c>
      <c s="7" t="s">
        <v>46</v>
      </c>
      <c s="7" t="s">
        <v>2487</v>
      </c>
      <c s="7" t="s">
        <v>58</v>
      </c>
      <c s="7" t="s">
        <v>2488</v>
      </c>
      <c s="7" t="s">
        <v>117</v>
      </c>
      <c s="10">
        <v>29.25</v>
      </c>
      <c s="14"/>
      <c s="13">
        <f>ROUND((H45*G45),2)</f>
      </c>
      <c r="O45">
        <f>rekapitulace!H8</f>
      </c>
      <c>
        <f>O45/100*I45</f>
      </c>
    </row>
    <row r="46" spans="5:5" ht="38.25">
      <c r="E46" s="15" t="s">
        <v>2850</v>
      </c>
    </row>
    <row r="47" spans="5:5" ht="395.25">
      <c r="E47" s="15" t="s">
        <v>2490</v>
      </c>
    </row>
    <row r="48" spans="1:16" ht="12.75" customHeight="1">
      <c r="A48" s="16"/>
      <c s="16"/>
      <c s="16" t="s">
        <v>36</v>
      </c>
      <c s="16"/>
      <c s="16" t="s">
        <v>241</v>
      </c>
      <c s="16"/>
      <c s="16"/>
      <c s="16"/>
      <c s="16">
        <f>SUM(I39:I47)</f>
      </c>
      <c r="P48">
        <f>ROUND(SUM(P39:P47),2)</f>
      </c>
    </row>
    <row r="50" spans="1:9" ht="12.75" customHeight="1">
      <c r="A50" s="9"/>
      <c s="9"/>
      <c s="9" t="s">
        <v>37</v>
      </c>
      <c s="9"/>
      <c s="9" t="s">
        <v>187</v>
      </c>
      <c s="9"/>
      <c s="11"/>
      <c s="9"/>
      <c s="11"/>
    </row>
    <row r="51" spans="1:16" ht="12.75">
      <c r="A51" s="7">
        <v>11</v>
      </c>
      <c s="7" t="s">
        <v>46</v>
      </c>
      <c s="7" t="s">
        <v>2337</v>
      </c>
      <c s="7" t="s">
        <v>58</v>
      </c>
      <c s="7" t="s">
        <v>2495</v>
      </c>
      <c s="7" t="s">
        <v>130</v>
      </c>
      <c s="10">
        <v>3.6</v>
      </c>
      <c s="14"/>
      <c s="13">
        <f>ROUND((H51*G51),2)</f>
      </c>
      <c r="O51">
        <f>rekapitulace!H8</f>
      </c>
      <c>
        <f>O51/100*I51</f>
      </c>
    </row>
    <row r="52" spans="5:5" ht="38.25">
      <c r="E52" s="15" t="s">
        <v>2851</v>
      </c>
    </row>
    <row r="53" spans="5:5" ht="409.5">
      <c r="E53" s="15" t="s">
        <v>2340</v>
      </c>
    </row>
    <row r="54" spans="1:16" ht="12.75">
      <c r="A54" s="7">
        <v>12</v>
      </c>
      <c s="7" t="s">
        <v>46</v>
      </c>
      <c s="7" t="s">
        <v>846</v>
      </c>
      <c s="7" t="s">
        <v>58</v>
      </c>
      <c s="7" t="s">
        <v>2497</v>
      </c>
      <c s="7" t="s">
        <v>167</v>
      </c>
      <c s="10">
        <v>0.576</v>
      </c>
      <c s="14"/>
      <c s="13">
        <f>ROUND((H54*G54),2)</f>
      </c>
      <c r="O54">
        <f>rekapitulace!H8</f>
      </c>
      <c>
        <f>O54/100*I54</f>
      </c>
    </row>
    <row r="55" spans="5:5" ht="51">
      <c r="E55" s="15" t="s">
        <v>2852</v>
      </c>
    </row>
    <row r="56" spans="5:5" ht="409.5">
      <c r="E56" s="15" t="s">
        <v>2343</v>
      </c>
    </row>
    <row r="57" spans="1:16" ht="12.75">
      <c r="A57" s="7">
        <v>13</v>
      </c>
      <c s="7" t="s">
        <v>46</v>
      </c>
      <c s="7" t="s">
        <v>2853</v>
      </c>
      <c s="7" t="s">
        <v>58</v>
      </c>
      <c s="7" t="s">
        <v>2854</v>
      </c>
      <c s="7" t="s">
        <v>130</v>
      </c>
      <c s="10">
        <v>5</v>
      </c>
      <c s="14"/>
      <c s="13">
        <f>ROUND((H57*G57),2)</f>
      </c>
      <c r="O57">
        <f>rekapitulace!H8</f>
      </c>
      <c>
        <f>O57/100*I57</f>
      </c>
    </row>
    <row r="58" spans="5:5" ht="51">
      <c r="E58" s="15" t="s">
        <v>2855</v>
      </c>
    </row>
    <row r="59" spans="5:5" ht="216.75">
      <c r="E59" s="15" t="s">
        <v>2856</v>
      </c>
    </row>
    <row r="60" spans="1:16" ht="12.75">
      <c r="A60" s="7">
        <v>14</v>
      </c>
      <c s="7" t="s">
        <v>46</v>
      </c>
      <c s="7" t="s">
        <v>2689</v>
      </c>
      <c s="7" t="s">
        <v>58</v>
      </c>
      <c s="7" t="s">
        <v>2857</v>
      </c>
      <c s="7" t="s">
        <v>130</v>
      </c>
      <c s="10">
        <v>65.257</v>
      </c>
      <c s="14"/>
      <c s="13">
        <f>ROUND((H60*G60),2)</f>
      </c>
      <c r="O60">
        <f>rekapitulace!H8</f>
      </c>
      <c>
        <f>O60/100*I60</f>
      </c>
    </row>
    <row r="61" spans="5:5" ht="395.25">
      <c r="E61" s="15" t="s">
        <v>2858</v>
      </c>
    </row>
    <row r="62" spans="5:5" ht="409.5">
      <c r="E62" s="15" t="s">
        <v>191</v>
      </c>
    </row>
    <row r="63" spans="1:16" ht="12.75">
      <c r="A63" s="7">
        <v>15</v>
      </c>
      <c s="7" t="s">
        <v>46</v>
      </c>
      <c s="7" t="s">
        <v>2694</v>
      </c>
      <c s="7" t="s">
        <v>58</v>
      </c>
      <c s="7" t="s">
        <v>2695</v>
      </c>
      <c s="7" t="s">
        <v>167</v>
      </c>
      <c s="10">
        <v>11.746</v>
      </c>
      <c s="14"/>
      <c s="13">
        <f>ROUND((H63*G63),2)</f>
      </c>
      <c r="O63">
        <f>rekapitulace!H8</f>
      </c>
      <c>
        <f>O63/100*I63</f>
      </c>
    </row>
    <row r="64" spans="5:5" ht="395.25">
      <c r="E64" s="15" t="s">
        <v>2859</v>
      </c>
    </row>
    <row r="65" spans="5:5" ht="409.5">
      <c r="E65" s="15" t="s">
        <v>1128</v>
      </c>
    </row>
    <row r="66" spans="1:16" ht="12.75" customHeight="1">
      <c r="A66" s="16"/>
      <c s="16"/>
      <c s="16" t="s">
        <v>37</v>
      </c>
      <c s="16"/>
      <c s="16" t="s">
        <v>187</v>
      </c>
      <c s="16"/>
      <c s="16"/>
      <c s="16"/>
      <c s="16">
        <f>SUM(I51:I65)</f>
      </c>
      <c r="P66">
        <f>ROUND(SUM(P51:P65),2)</f>
      </c>
    </row>
    <row r="68" spans="1:9" ht="12.75" customHeight="1">
      <c r="A68" s="9"/>
      <c s="9"/>
      <c s="9" t="s">
        <v>38</v>
      </c>
      <c s="9"/>
      <c s="9" t="s">
        <v>192</v>
      </c>
      <c s="9"/>
      <c s="11"/>
      <c s="9"/>
      <c s="11"/>
    </row>
    <row r="69" spans="1:16" ht="12.75">
      <c r="A69" s="7">
        <v>16</v>
      </c>
      <c s="7" t="s">
        <v>46</v>
      </c>
      <c s="7" t="s">
        <v>2534</v>
      </c>
      <c s="7" t="s">
        <v>58</v>
      </c>
      <c s="7" t="s">
        <v>2535</v>
      </c>
      <c s="7" t="s">
        <v>130</v>
      </c>
      <c s="10">
        <v>5.265</v>
      </c>
      <c s="14"/>
      <c s="13">
        <f>ROUND((H69*G69),2)</f>
      </c>
      <c r="O69">
        <f>rekapitulace!H8</f>
      </c>
      <c>
        <f>O69/100*I69</f>
      </c>
    </row>
    <row r="70" spans="5:5" ht="51">
      <c r="E70" s="15" t="s">
        <v>2860</v>
      </c>
    </row>
    <row r="71" spans="5:5" ht="409.5">
      <c r="E71" s="15" t="s">
        <v>191</v>
      </c>
    </row>
    <row r="72" spans="1:16" ht="12.75">
      <c r="A72" s="7">
        <v>17</v>
      </c>
      <c s="7" t="s">
        <v>46</v>
      </c>
      <c s="7" t="s">
        <v>193</v>
      </c>
      <c s="7" t="s">
        <v>58</v>
      </c>
      <c s="7" t="s">
        <v>2861</v>
      </c>
      <c s="7" t="s">
        <v>130</v>
      </c>
      <c s="10">
        <v>9.3</v>
      </c>
      <c s="14"/>
      <c s="13">
        <f>ROUND((H72*G72),2)</f>
      </c>
      <c r="O72">
        <f>rekapitulace!H8</f>
      </c>
      <c>
        <f>O72/100*I72</f>
      </c>
    </row>
    <row r="73" spans="5:5" ht="38.25">
      <c r="E73" s="15" t="s">
        <v>2862</v>
      </c>
    </row>
    <row r="74" spans="5:5" ht="409.5">
      <c r="E74" s="15" t="s">
        <v>191</v>
      </c>
    </row>
    <row r="75" spans="1:16" ht="12.75">
      <c r="A75" s="7">
        <v>18</v>
      </c>
      <c s="7" t="s">
        <v>46</v>
      </c>
      <c s="7" t="s">
        <v>2701</v>
      </c>
      <c s="7" t="s">
        <v>58</v>
      </c>
      <c s="7" t="s">
        <v>2702</v>
      </c>
      <c s="7" t="s">
        <v>130</v>
      </c>
      <c s="10">
        <v>4.68</v>
      </c>
      <c s="14"/>
      <c s="13">
        <f>ROUND((H75*G75),2)</f>
      </c>
      <c r="O75">
        <f>rekapitulace!H8</f>
      </c>
      <c>
        <f>O75/100*I75</f>
      </c>
    </row>
    <row r="76" spans="5:5" ht="38.25">
      <c r="E76" s="15" t="s">
        <v>2863</v>
      </c>
    </row>
    <row r="77" spans="5:5" ht="409.5">
      <c r="E77" s="15" t="s">
        <v>191</v>
      </c>
    </row>
    <row r="78" spans="1:16" ht="12.75">
      <c r="A78" s="7">
        <v>19</v>
      </c>
      <c s="7" t="s">
        <v>46</v>
      </c>
      <c s="7" t="s">
        <v>488</v>
      </c>
      <c s="7" t="s">
        <v>58</v>
      </c>
      <c s="7" t="s">
        <v>2864</v>
      </c>
      <c s="7" t="s">
        <v>130</v>
      </c>
      <c s="10">
        <v>128.4</v>
      </c>
      <c s="14"/>
      <c s="13">
        <f>ROUND((H78*G78),2)</f>
      </c>
      <c r="O78">
        <f>rekapitulace!H8</f>
      </c>
      <c>
        <f>O78/100*I78</f>
      </c>
    </row>
    <row r="79" spans="5:5" ht="63.75">
      <c r="E79" s="15" t="s">
        <v>2865</v>
      </c>
    </row>
    <row r="80" spans="5:5" ht="306">
      <c r="E80" s="15" t="s">
        <v>463</v>
      </c>
    </row>
    <row r="81" spans="1:16" ht="12.75">
      <c r="A81" s="7">
        <v>20</v>
      </c>
      <c s="7" t="s">
        <v>46</v>
      </c>
      <c s="7" t="s">
        <v>2708</v>
      </c>
      <c s="7" t="s">
        <v>58</v>
      </c>
      <c s="7" t="s">
        <v>2866</v>
      </c>
      <c s="7" t="s">
        <v>130</v>
      </c>
      <c s="10">
        <v>23.4</v>
      </c>
      <c s="14"/>
      <c s="13">
        <f>ROUND((H81*G81),2)</f>
      </c>
      <c r="O81">
        <f>rekapitulace!H8</f>
      </c>
      <c>
        <f>O81/100*I81</f>
      </c>
    </row>
    <row r="82" spans="5:5" ht="38.25">
      <c r="E82" s="15" t="s">
        <v>2867</v>
      </c>
    </row>
    <row r="83" spans="5:5" ht="369.75">
      <c r="E83" s="15" t="s">
        <v>2711</v>
      </c>
    </row>
    <row r="84" spans="1:16" ht="12.75">
      <c r="A84" s="7">
        <v>21</v>
      </c>
      <c s="7" t="s">
        <v>46</v>
      </c>
      <c s="7" t="s">
        <v>499</v>
      </c>
      <c s="7" t="s">
        <v>58</v>
      </c>
      <c s="7" t="s">
        <v>2868</v>
      </c>
      <c s="7" t="s">
        <v>130</v>
      </c>
      <c s="10">
        <v>4.68</v>
      </c>
      <c s="14"/>
      <c s="13">
        <f>ROUND((H84*G84),2)</f>
      </c>
      <c r="O84">
        <f>rekapitulace!H8</f>
      </c>
      <c>
        <f>O84/100*I84</f>
      </c>
    </row>
    <row r="85" spans="5:5" ht="38.25">
      <c r="E85" s="15" t="s">
        <v>2863</v>
      </c>
    </row>
    <row r="86" spans="5:5" ht="409.5">
      <c r="E86" s="15" t="s">
        <v>502</v>
      </c>
    </row>
    <row r="87" spans="1:16" ht="12.75" customHeight="1">
      <c r="A87" s="16"/>
      <c s="16"/>
      <c s="16" t="s">
        <v>38</v>
      </c>
      <c s="16"/>
      <c s="16" t="s">
        <v>192</v>
      </c>
      <c s="16"/>
      <c s="16"/>
      <c s="16"/>
      <c s="16">
        <f>SUM(I69:I86)</f>
      </c>
      <c r="P87">
        <f>ROUND(SUM(P69:P86),2)</f>
      </c>
    </row>
    <row r="89" spans="1:9" ht="12.75" customHeight="1">
      <c r="A89" s="9"/>
      <c s="9"/>
      <c s="9" t="s">
        <v>39</v>
      </c>
      <c s="9"/>
      <c s="9" t="s">
        <v>510</v>
      </c>
      <c s="9"/>
      <c s="11"/>
      <c s="9"/>
      <c s="11"/>
    </row>
    <row r="90" spans="1:16" ht="12.75">
      <c r="A90" s="7">
        <v>22</v>
      </c>
      <c s="7" t="s">
        <v>46</v>
      </c>
      <c s="7" t="s">
        <v>518</v>
      </c>
      <c s="7" t="s">
        <v>58</v>
      </c>
      <c s="7" t="s">
        <v>2869</v>
      </c>
      <c s="7" t="s">
        <v>130</v>
      </c>
      <c s="10">
        <v>20.125</v>
      </c>
      <c s="14"/>
      <c s="13">
        <f>ROUND((H90*G90),2)</f>
      </c>
      <c r="O90">
        <f>rekapitulace!H8</f>
      </c>
      <c>
        <f>O90/100*I90</f>
      </c>
    </row>
    <row r="91" spans="5:5" ht="38.25">
      <c r="E91" s="15" t="s">
        <v>2870</v>
      </c>
    </row>
    <row r="92" spans="5:5" ht="331.5">
      <c r="E92" s="15" t="s">
        <v>521</v>
      </c>
    </row>
    <row r="93" spans="1:16" ht="12.75">
      <c r="A93" s="7">
        <v>23</v>
      </c>
      <c s="7" t="s">
        <v>46</v>
      </c>
      <c s="7" t="s">
        <v>2871</v>
      </c>
      <c s="7" t="s">
        <v>58</v>
      </c>
      <c s="7" t="s">
        <v>2872</v>
      </c>
      <c s="7" t="s">
        <v>117</v>
      </c>
      <c s="10">
        <v>40.8</v>
      </c>
      <c s="14"/>
      <c s="13">
        <f>ROUND((H93*G93),2)</f>
      </c>
      <c r="O93">
        <f>rekapitulace!H8</f>
      </c>
      <c>
        <f>O93/100*I93</f>
      </c>
    </row>
    <row r="94" spans="5:5" ht="38.25">
      <c r="E94" s="15" t="s">
        <v>2873</v>
      </c>
    </row>
    <row r="95" spans="5:5" ht="331.5">
      <c r="E95" s="15" t="s">
        <v>521</v>
      </c>
    </row>
    <row r="96" spans="1:16" ht="12.75">
      <c r="A96" s="7">
        <v>24</v>
      </c>
      <c s="7" t="s">
        <v>46</v>
      </c>
      <c s="7" t="s">
        <v>537</v>
      </c>
      <c s="7" t="s">
        <v>58</v>
      </c>
      <c s="7" t="s">
        <v>2874</v>
      </c>
      <c s="7" t="s">
        <v>117</v>
      </c>
      <c s="10">
        <v>57.5</v>
      </c>
      <c s="14"/>
      <c s="13">
        <f>ROUND((H96*G96),2)</f>
      </c>
      <c r="O96">
        <f>rekapitulace!H8</f>
      </c>
      <c>
        <f>O96/100*I96</f>
      </c>
    </row>
    <row r="97" spans="5:5" ht="51">
      <c r="E97" s="15" t="s">
        <v>2875</v>
      </c>
    </row>
    <row r="98" spans="5:5" ht="357">
      <c r="E98" s="15" t="s">
        <v>540</v>
      </c>
    </row>
    <row r="99" spans="1:16" ht="12.75">
      <c r="A99" s="7">
        <v>25</v>
      </c>
      <c s="7" t="s">
        <v>46</v>
      </c>
      <c s="7" t="s">
        <v>541</v>
      </c>
      <c s="7" t="s">
        <v>58</v>
      </c>
      <c s="7" t="s">
        <v>2876</v>
      </c>
      <c s="7" t="s">
        <v>117</v>
      </c>
      <c s="10">
        <v>179.8</v>
      </c>
      <c s="14"/>
      <c s="13">
        <f>ROUND((H99*G99),2)</f>
      </c>
      <c r="O99">
        <f>rekapitulace!H8</f>
      </c>
      <c>
        <f>O99/100*I99</f>
      </c>
    </row>
    <row r="100" spans="5:5" ht="178.5">
      <c r="E100" s="15" t="s">
        <v>2877</v>
      </c>
    </row>
    <row r="101" spans="5:5" ht="357">
      <c r="E101" s="15" t="s">
        <v>540</v>
      </c>
    </row>
    <row r="102" spans="1:16" ht="12.75">
      <c r="A102" s="7">
        <v>26</v>
      </c>
      <c s="7" t="s">
        <v>46</v>
      </c>
      <c s="7" t="s">
        <v>2878</v>
      </c>
      <c s="7" t="s">
        <v>58</v>
      </c>
      <c s="7" t="s">
        <v>2879</v>
      </c>
      <c s="7" t="s">
        <v>117</v>
      </c>
      <c s="10">
        <v>129.6</v>
      </c>
      <c s="14"/>
      <c s="13">
        <f>ROUND((H102*G102),2)</f>
      </c>
      <c r="O102">
        <f>rekapitulace!H8</f>
      </c>
      <c>
        <f>O102/100*I102</f>
      </c>
    </row>
    <row r="103" spans="5:5" ht="38.25">
      <c r="E103" s="15" t="s">
        <v>2880</v>
      </c>
    </row>
    <row r="104" spans="5:5" ht="409.5">
      <c r="E104" s="15" t="s">
        <v>547</v>
      </c>
    </row>
    <row r="105" spans="1:16" ht="12.75">
      <c r="A105" s="7">
        <v>27</v>
      </c>
      <c s="7" t="s">
        <v>46</v>
      </c>
      <c s="7" t="s">
        <v>1169</v>
      </c>
      <c s="7" t="s">
        <v>58</v>
      </c>
      <c s="7" t="s">
        <v>2881</v>
      </c>
      <c s="7" t="s">
        <v>130</v>
      </c>
      <c s="10">
        <v>3.45</v>
      </c>
      <c s="14"/>
      <c s="13">
        <f>ROUND((H105*G105),2)</f>
      </c>
      <c r="O105">
        <f>rekapitulace!H8</f>
      </c>
      <c>
        <f>O105/100*I105</f>
      </c>
    </row>
    <row r="106" spans="5:5" ht="38.25">
      <c r="E106" s="15" t="s">
        <v>2882</v>
      </c>
    </row>
    <row r="107" spans="5:5" ht="409.5">
      <c r="E107" s="15" t="s">
        <v>547</v>
      </c>
    </row>
    <row r="108" spans="1:16" ht="12.75">
      <c r="A108" s="7">
        <v>28</v>
      </c>
      <c s="7" t="s">
        <v>46</v>
      </c>
      <c s="7" t="s">
        <v>2883</v>
      </c>
      <c s="7" t="s">
        <v>58</v>
      </c>
      <c s="7" t="s">
        <v>2884</v>
      </c>
      <c s="7" t="s">
        <v>117</v>
      </c>
      <c s="10">
        <v>57.5</v>
      </c>
      <c s="14"/>
      <c s="13">
        <f>ROUND((H108*G108),2)</f>
      </c>
      <c r="O108">
        <f>rekapitulace!H8</f>
      </c>
      <c>
        <f>O108/100*I108</f>
      </c>
    </row>
    <row r="109" spans="5:5" ht="25.5">
      <c r="E109" s="15" t="s">
        <v>2885</v>
      </c>
    </row>
    <row r="110" spans="5:5" ht="409.5">
      <c r="E110" s="15" t="s">
        <v>547</v>
      </c>
    </row>
    <row r="111" spans="1:16" ht="12.75">
      <c r="A111" s="7">
        <v>29</v>
      </c>
      <c s="7" t="s">
        <v>46</v>
      </c>
      <c s="7" t="s">
        <v>2800</v>
      </c>
      <c s="7" t="s">
        <v>58</v>
      </c>
      <c s="7" t="s">
        <v>2886</v>
      </c>
      <c s="7" t="s">
        <v>117</v>
      </c>
      <c s="10">
        <v>57.5</v>
      </c>
      <c s="14"/>
      <c s="13">
        <f>ROUND((H111*G111),2)</f>
      </c>
      <c r="O111">
        <f>rekapitulace!H8</f>
      </c>
      <c>
        <f>O111/100*I111</f>
      </c>
    </row>
    <row r="112" spans="5:5" ht="25.5">
      <c r="E112" s="15" t="s">
        <v>2885</v>
      </c>
    </row>
    <row r="113" spans="5:5" ht="409.5">
      <c r="E113" s="15" t="s">
        <v>547</v>
      </c>
    </row>
    <row r="114" spans="1:16" ht="12.75" customHeight="1">
      <c r="A114" s="16"/>
      <c s="16"/>
      <c s="16" t="s">
        <v>39</v>
      </c>
      <c s="16"/>
      <c s="16" t="s">
        <v>510</v>
      </c>
      <c s="16"/>
      <c s="16"/>
      <c s="16"/>
      <c s="16">
        <f>SUM(I90:I113)</f>
      </c>
      <c r="P114">
        <f>ROUND(SUM(P90:P113),2)</f>
      </c>
    </row>
    <row r="116" spans="1:9" ht="12.75" customHeight="1">
      <c r="A116" s="9"/>
      <c s="9"/>
      <c s="9" t="s">
        <v>41</v>
      </c>
      <c s="9"/>
      <c s="9" t="s">
        <v>276</v>
      </c>
      <c s="9"/>
      <c s="11"/>
      <c s="9"/>
      <c s="11"/>
    </row>
    <row r="117" spans="1:16" ht="12.75">
      <c r="A117" s="7">
        <v>30</v>
      </c>
      <c s="7" t="s">
        <v>46</v>
      </c>
      <c s="7" t="s">
        <v>2568</v>
      </c>
      <c s="7" t="s">
        <v>58</v>
      </c>
      <c s="7" t="s">
        <v>2887</v>
      </c>
      <c s="7" t="s">
        <v>117</v>
      </c>
      <c s="10">
        <v>92</v>
      </c>
      <c s="14"/>
      <c s="13">
        <f>ROUND((H117*G117),2)</f>
      </c>
      <c r="O117">
        <f>rekapitulace!H8</f>
      </c>
      <c>
        <f>O117/100*I117</f>
      </c>
    </row>
    <row r="118" spans="5:5" ht="51">
      <c r="E118" s="15" t="s">
        <v>2888</v>
      </c>
    </row>
    <row r="119" spans="5:5" ht="409.5">
      <c r="E119" s="15" t="s">
        <v>2397</v>
      </c>
    </row>
    <row r="120" spans="1:16" ht="12.75">
      <c r="A120" s="7">
        <v>31</v>
      </c>
      <c s="7" t="s">
        <v>46</v>
      </c>
      <c s="7" t="s">
        <v>2571</v>
      </c>
      <c s="7" t="s">
        <v>58</v>
      </c>
      <c s="7" t="s">
        <v>2572</v>
      </c>
      <c s="7" t="s">
        <v>117</v>
      </c>
      <c s="10">
        <v>7.2</v>
      </c>
      <c s="14"/>
      <c s="13">
        <f>ROUND((H120*G120),2)</f>
      </c>
      <c r="O120">
        <f>rekapitulace!H8</f>
      </c>
      <c>
        <f>O120/100*I120</f>
      </c>
    </row>
    <row r="121" spans="5:5" ht="51">
      <c r="E121" s="15" t="s">
        <v>2889</v>
      </c>
    </row>
    <row r="122" spans="5:5" ht="140.25">
      <c r="E122" s="15" t="s">
        <v>2401</v>
      </c>
    </row>
    <row r="123" spans="1:16" ht="12.75">
      <c r="A123" s="7">
        <v>32</v>
      </c>
      <c s="7" t="s">
        <v>46</v>
      </c>
      <c s="7" t="s">
        <v>2402</v>
      </c>
      <c s="7" t="s">
        <v>58</v>
      </c>
      <c s="7" t="s">
        <v>2718</v>
      </c>
      <c s="7" t="s">
        <v>117</v>
      </c>
      <c s="10">
        <v>70.2</v>
      </c>
      <c s="14"/>
      <c s="13">
        <f>ROUND((H123*G123),2)</f>
      </c>
      <c r="O123">
        <f>rekapitulace!H8</f>
      </c>
      <c>
        <f>O123/100*I123</f>
      </c>
    </row>
    <row r="124" spans="5:5" ht="38.25">
      <c r="E124" s="15" t="s">
        <v>2890</v>
      </c>
    </row>
    <row r="125" spans="5:5" ht="140.25">
      <c r="E125" s="15" t="s">
        <v>2401</v>
      </c>
    </row>
    <row r="126" spans="1:16" ht="12.75">
      <c r="A126" s="7">
        <v>33</v>
      </c>
      <c s="7" t="s">
        <v>46</v>
      </c>
      <c s="7" t="s">
        <v>2578</v>
      </c>
      <c s="7" t="s">
        <v>58</v>
      </c>
      <c s="7" t="s">
        <v>2579</v>
      </c>
      <c s="7" t="s">
        <v>117</v>
      </c>
      <c s="10">
        <v>4.32</v>
      </c>
      <c s="14"/>
      <c s="13">
        <f>ROUND((H126*G126),2)</f>
      </c>
      <c r="O126">
        <f>rekapitulace!H8</f>
      </c>
      <c>
        <f>O126/100*I126</f>
      </c>
    </row>
    <row r="127" spans="5:5" ht="76.5">
      <c r="E127" s="15" t="s">
        <v>2891</v>
      </c>
    </row>
    <row r="128" spans="5:5" ht="395.25">
      <c r="E128" s="15" t="s">
        <v>2408</v>
      </c>
    </row>
    <row r="129" spans="1:16" ht="12.75" customHeight="1">
      <c r="A129" s="16"/>
      <c s="16"/>
      <c s="16" t="s">
        <v>41</v>
      </c>
      <c s="16"/>
      <c s="16" t="s">
        <v>276</v>
      </c>
      <c s="16"/>
      <c s="16"/>
      <c s="16"/>
      <c s="16">
        <f>SUM(I117:I128)</f>
      </c>
      <c r="P129">
        <f>ROUND(SUM(P117:P128),2)</f>
      </c>
    </row>
    <row r="131" spans="1:9" ht="12.75" customHeight="1">
      <c r="A131" s="9"/>
      <c s="9"/>
      <c s="9" t="s">
        <v>42</v>
      </c>
      <c s="9"/>
      <c s="9" t="s">
        <v>200</v>
      </c>
      <c s="9"/>
      <c s="11"/>
      <c s="9"/>
      <c s="11"/>
    </row>
    <row r="132" spans="1:16" ht="12.75">
      <c r="A132" s="7">
        <v>34</v>
      </c>
      <c s="7" t="s">
        <v>46</v>
      </c>
      <c s="7" t="s">
        <v>2412</v>
      </c>
      <c s="7" t="s">
        <v>58</v>
      </c>
      <c s="7" t="s">
        <v>2892</v>
      </c>
      <c s="7" t="s">
        <v>207</v>
      </c>
      <c s="10">
        <v>11.7</v>
      </c>
      <c s="14"/>
      <c s="13">
        <f>ROUND((H132*G132),2)</f>
      </c>
      <c r="O132">
        <f>rekapitulace!H8</f>
      </c>
      <c>
        <f>O132/100*I132</f>
      </c>
    </row>
    <row r="133" spans="5:5" ht="25.5">
      <c r="E133" s="15" t="s">
        <v>2893</v>
      </c>
    </row>
    <row r="134" spans="5:5" ht="409.5">
      <c r="E134" s="15" t="s">
        <v>1349</v>
      </c>
    </row>
    <row r="135" spans="1:16" ht="12.75" customHeight="1">
      <c r="A135" s="16"/>
      <c s="16"/>
      <c s="16" t="s">
        <v>42</v>
      </c>
      <c s="16"/>
      <c s="16" t="s">
        <v>200</v>
      </c>
      <c s="16"/>
      <c s="16"/>
      <c s="16"/>
      <c s="16">
        <f>SUM(I132:I134)</f>
      </c>
      <c r="P135">
        <f>ROUND(SUM(P132:P134),2)</f>
      </c>
    </row>
    <row r="137" spans="1:9" ht="12.75" customHeight="1">
      <c r="A137" s="9"/>
      <c s="9"/>
      <c s="9" t="s">
        <v>43</v>
      </c>
      <c s="9"/>
      <c s="9" t="s">
        <v>204</v>
      </c>
      <c s="9"/>
      <c s="11"/>
      <c s="9"/>
      <c s="11"/>
    </row>
    <row r="138" spans="1:16" ht="12.75">
      <c r="A138" s="7">
        <v>35</v>
      </c>
      <c s="7" t="s">
        <v>46</v>
      </c>
      <c s="7" t="s">
        <v>2421</v>
      </c>
      <c s="7" t="s">
        <v>58</v>
      </c>
      <c s="7" t="s">
        <v>2729</v>
      </c>
      <c s="7" t="s">
        <v>207</v>
      </c>
      <c s="10">
        <v>14.4</v>
      </c>
      <c s="14"/>
      <c s="13">
        <f>ROUND((H138*G138),2)</f>
      </c>
      <c r="O138">
        <f>rekapitulace!H8</f>
      </c>
      <c>
        <f>O138/100*I138</f>
      </c>
    </row>
    <row r="139" spans="5:5" ht="25.5">
      <c r="E139" s="15" t="s">
        <v>2894</v>
      </c>
    </row>
    <row r="140" spans="5:5" ht="369.75">
      <c r="E140" s="15" t="s">
        <v>2424</v>
      </c>
    </row>
    <row r="141" spans="1:16" ht="12.75" customHeight="1">
      <c r="A141" s="16"/>
      <c s="16"/>
      <c s="16" t="s">
        <v>43</v>
      </c>
      <c s="16"/>
      <c s="16" t="s">
        <v>204</v>
      </c>
      <c s="16"/>
      <c s="16"/>
      <c s="16"/>
      <c s="16">
        <f>SUM(I138:I140)</f>
      </c>
      <c r="P141">
        <f>ROUND(SUM(P138:P140),2)</f>
      </c>
    </row>
    <row r="143" spans="1:16" ht="12.75" customHeight="1">
      <c r="A143" s="16"/>
      <c s="16"/>
      <c s="16"/>
      <c s="16"/>
      <c s="16" t="s">
        <v>105</v>
      </c>
      <c s="16"/>
      <c s="16"/>
      <c s="16"/>
      <c s="16">
        <f>+I15+I36+I48+I66+I87+I114+I129+I135+I141</f>
      </c>
      <c r="P143">
        <f>+P15+P36+P48+P66+P87+P114+P129+P135+P141</f>
      </c>
    </row>
    <row r="145" spans="1:9" ht="12.75" customHeight="1">
      <c r="A145" s="9" t="s">
        <v>106</v>
      </c>
      <c s="9"/>
      <c s="9"/>
      <c s="9"/>
      <c s="9"/>
      <c s="9"/>
      <c s="9"/>
      <c s="9"/>
      <c s="9"/>
    </row>
    <row r="146" spans="1:9" ht="12.75" customHeight="1">
      <c r="A146" s="9"/>
      <c s="9"/>
      <c s="9"/>
      <c s="9"/>
      <c s="9" t="s">
        <v>107</v>
      </c>
      <c s="9"/>
      <c s="9"/>
      <c s="9"/>
      <c s="9"/>
    </row>
    <row r="147" spans="1:16" ht="12.75" customHeight="1">
      <c r="A147" s="16"/>
      <c s="16"/>
      <c s="16"/>
      <c s="16"/>
      <c s="16" t="s">
        <v>108</v>
      </c>
      <c s="16"/>
      <c s="16"/>
      <c s="16"/>
      <c s="16">
        <v>0</v>
      </c>
      <c r="P147">
        <v>0</v>
      </c>
    </row>
    <row r="148" spans="1:9" ht="12.75" customHeight="1">
      <c r="A148" s="16"/>
      <c s="16"/>
      <c s="16"/>
      <c s="16"/>
      <c s="16" t="s">
        <v>109</v>
      </c>
      <c s="16"/>
      <c s="16"/>
      <c s="16"/>
      <c s="16"/>
    </row>
    <row r="149" spans="1:16" ht="12.75" customHeight="1">
      <c r="A149" s="16"/>
      <c s="16"/>
      <c s="16"/>
      <c s="16"/>
      <c s="16" t="s">
        <v>110</v>
      </c>
      <c s="16"/>
      <c s="16"/>
      <c s="16"/>
      <c s="16">
        <v>0</v>
      </c>
      <c r="P149">
        <v>0</v>
      </c>
    </row>
    <row r="150" spans="1:16" ht="12.75" customHeight="1">
      <c r="A150" s="16"/>
      <c s="16"/>
      <c s="16"/>
      <c s="16"/>
      <c s="16" t="s">
        <v>111</v>
      </c>
      <c s="16"/>
      <c s="16"/>
      <c s="16"/>
      <c s="16">
        <f>I147+I149</f>
      </c>
      <c r="P150">
        <f>P147+P149</f>
      </c>
    </row>
    <row r="152" spans="1:16" ht="12.75" customHeight="1">
      <c r="A152" s="16"/>
      <c s="16"/>
      <c s="16"/>
      <c s="16"/>
      <c s="16" t="s">
        <v>111</v>
      </c>
      <c s="16"/>
      <c s="16"/>
      <c s="16"/>
      <c s="16">
        <f>I143+I150</f>
      </c>
      <c r="P152">
        <f>P143+P150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1.xml><?xml version="1.0" encoding="utf-8"?>
<worksheet xmlns="http://schemas.openxmlformats.org/spreadsheetml/2006/main" xmlns:r="http://schemas.openxmlformats.org/officeDocument/2006/relationships">
  <sheetPr>
    <pageSetUpPr fitToPage="1"/>
  </sheetPr>
  <dimension ref="A1:P21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2895</v>
      </c>
      <c s="5"/>
      <c s="5" t="s">
        <v>2896</v>
      </c>
    </row>
    <row r="6" spans="1:5" ht="12.75" customHeight="1">
      <c r="A6" t="s">
        <v>17</v>
      </c>
      <c r="C6" s="5" t="s">
        <v>2895</v>
      </c>
      <c s="5"/>
      <c s="5" t="s">
        <v>2896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2897</v>
      </c>
      <c s="7" t="s">
        <v>167</v>
      </c>
      <c s="10">
        <v>15.84</v>
      </c>
      <c s="14"/>
      <c s="13">
        <f>ROUND((H12*G12),2)</f>
      </c>
      <c r="O12">
        <f>rekapitulace!H8</f>
      </c>
      <c>
        <f>O12/100*I12</f>
      </c>
    </row>
    <row r="13" spans="5:5" ht="76.5">
      <c r="E13" s="15" t="s">
        <v>2898</v>
      </c>
    </row>
    <row r="14" spans="5:5" ht="153">
      <c r="E14" s="15" t="s">
        <v>169</v>
      </c>
    </row>
    <row r="15" spans="1:16" ht="12.75">
      <c r="A15" s="7">
        <v>2</v>
      </c>
      <c s="7" t="s">
        <v>46</v>
      </c>
      <c s="7" t="s">
        <v>165</v>
      </c>
      <c s="7" t="s">
        <v>40</v>
      </c>
      <c s="7" t="s">
        <v>2647</v>
      </c>
      <c s="7" t="s">
        <v>167</v>
      </c>
      <c s="10">
        <v>1761.77</v>
      </c>
      <c s="14"/>
      <c s="13">
        <f>ROUND((H15*G15),2)</f>
      </c>
      <c r="O15">
        <f>rekapitulace!H8</f>
      </c>
      <c>
        <f>O15/100*I15</f>
      </c>
    </row>
    <row r="16" spans="5:5" ht="409.5">
      <c r="E16" s="15" t="s">
        <v>2899</v>
      </c>
    </row>
    <row r="17" spans="5:5" ht="153">
      <c r="E17" s="15" t="s">
        <v>169</v>
      </c>
    </row>
    <row r="18" spans="1:16" ht="12.75">
      <c r="A18" s="7">
        <v>3</v>
      </c>
      <c s="7" t="s">
        <v>46</v>
      </c>
      <c s="7" t="s">
        <v>165</v>
      </c>
      <c s="7" t="s">
        <v>41</v>
      </c>
      <c s="7" t="s">
        <v>2900</v>
      </c>
      <c s="7" t="s">
        <v>167</v>
      </c>
      <c s="10">
        <v>102.672</v>
      </c>
      <c s="14"/>
      <c s="13">
        <f>ROUND((H18*G18),2)</f>
      </c>
      <c r="O18">
        <f>rekapitulace!H8</f>
      </c>
      <c>
        <f>O18/100*I18</f>
      </c>
    </row>
    <row r="19" spans="5:5" ht="51">
      <c r="E19" s="15" t="s">
        <v>2901</v>
      </c>
    </row>
    <row r="20" spans="5:5" ht="153">
      <c r="E20" s="15" t="s">
        <v>169</v>
      </c>
    </row>
    <row r="21" spans="1:16" ht="12.75">
      <c r="A21" s="7">
        <v>4</v>
      </c>
      <c s="7" t="s">
        <v>46</v>
      </c>
      <c s="7" t="s">
        <v>165</v>
      </c>
      <c s="7" t="s">
        <v>2902</v>
      </c>
      <c s="7" t="s">
        <v>2903</v>
      </c>
      <c s="7" t="s">
        <v>167</v>
      </c>
      <c s="10">
        <v>186</v>
      </c>
      <c s="14"/>
      <c s="13">
        <f>ROUND((H21*G21),2)</f>
      </c>
      <c r="O21">
        <f>rekapitulace!H8</f>
      </c>
      <c>
        <f>O21/100*I21</f>
      </c>
    </row>
    <row r="22" spans="5:5" ht="102">
      <c r="E22" s="15" t="s">
        <v>2904</v>
      </c>
    </row>
    <row r="23" spans="5:5" ht="153">
      <c r="E23" s="15" t="s">
        <v>169</v>
      </c>
    </row>
    <row r="24" spans="1:16" ht="12.75">
      <c r="A24" s="7">
        <v>5</v>
      </c>
      <c s="7" t="s">
        <v>46</v>
      </c>
      <c s="7" t="s">
        <v>53</v>
      </c>
      <c s="7" t="s">
        <v>58</v>
      </c>
      <c s="7" t="s">
        <v>2905</v>
      </c>
      <c s="7" t="s">
        <v>49</v>
      </c>
      <c s="10">
        <v>1</v>
      </c>
      <c s="14"/>
      <c s="13">
        <f>ROUND((H24*G24),2)</f>
      </c>
      <c r="O24">
        <f>rekapitulace!H8</f>
      </c>
      <c>
        <f>O24/100*I24</f>
      </c>
    </row>
    <row r="25" spans="5:5" ht="25.5">
      <c r="E25" s="15" t="s">
        <v>50</v>
      </c>
    </row>
    <row r="26" spans="5:5" ht="114.75">
      <c r="E26" s="15" t="s">
        <v>55</v>
      </c>
    </row>
    <row r="27" spans="1:16" ht="12.75">
      <c r="A27" s="7">
        <v>6</v>
      </c>
      <c s="7" t="s">
        <v>46</v>
      </c>
      <c s="7" t="s">
        <v>2275</v>
      </c>
      <c s="7" t="s">
        <v>58</v>
      </c>
      <c s="7" t="s">
        <v>2906</v>
      </c>
      <c s="7" t="s">
        <v>73</v>
      </c>
      <c s="10">
        <v>1</v>
      </c>
      <c s="14"/>
      <c s="13">
        <f>ROUND((H27*G27),2)</f>
      </c>
      <c r="O27">
        <f>rekapitulace!H8</f>
      </c>
      <c>
        <f>O27/100*I27</f>
      </c>
    </row>
    <row r="28" spans="5:5" ht="25.5">
      <c r="E28" s="15" t="s">
        <v>50</v>
      </c>
    </row>
    <row r="29" spans="5:5" ht="114.75">
      <c r="E29" s="15" t="s">
        <v>60</v>
      </c>
    </row>
    <row r="30" spans="1:16" ht="12.75">
      <c r="A30" s="7">
        <v>7</v>
      </c>
      <c s="7" t="s">
        <v>46</v>
      </c>
      <c s="7" t="s">
        <v>2277</v>
      </c>
      <c s="7" t="s">
        <v>58</v>
      </c>
      <c s="7" t="s">
        <v>2448</v>
      </c>
      <c s="7" t="s">
        <v>73</v>
      </c>
      <c s="10">
        <v>1</v>
      </c>
      <c s="14"/>
      <c s="13">
        <f>ROUND((H30*G30),2)</f>
      </c>
      <c r="O30">
        <f>rekapitulace!H8</f>
      </c>
      <c>
        <f>O30/100*I30</f>
      </c>
    </row>
    <row r="31" spans="5:5" ht="25.5">
      <c r="E31" s="15" t="s">
        <v>50</v>
      </c>
    </row>
    <row r="32" spans="5:5" ht="331.5">
      <c r="E32" s="15" t="s">
        <v>2279</v>
      </c>
    </row>
    <row r="33" spans="1:16" ht="12.75" customHeight="1">
      <c r="A33" s="16"/>
      <c s="16"/>
      <c s="16" t="s">
        <v>45</v>
      </c>
      <c s="16"/>
      <c s="16" t="s">
        <v>44</v>
      </c>
      <c s="16"/>
      <c s="16"/>
      <c s="16"/>
      <c s="16">
        <f>SUM(I12:I32)</f>
      </c>
      <c r="P33">
        <f>ROUND(SUM(P12:P32),2)</f>
      </c>
    </row>
    <row r="35" spans="1:9" ht="12.75" customHeight="1">
      <c r="A35" s="9"/>
      <c s="9"/>
      <c s="9" t="s">
        <v>25</v>
      </c>
      <c s="9"/>
      <c s="9" t="s">
        <v>114</v>
      </c>
      <c s="9"/>
      <c s="11"/>
      <c s="9"/>
      <c s="11"/>
    </row>
    <row r="36" spans="1:16" ht="12.75">
      <c r="A36" s="7">
        <v>8</v>
      </c>
      <c s="7" t="s">
        <v>46</v>
      </c>
      <c s="7" t="s">
        <v>315</v>
      </c>
      <c s="7" t="s">
        <v>58</v>
      </c>
      <c s="7" t="s">
        <v>2907</v>
      </c>
      <c s="7" t="s">
        <v>130</v>
      </c>
      <c s="10">
        <v>271.25</v>
      </c>
      <c s="14"/>
      <c s="13">
        <f>ROUND((H36*G36),2)</f>
      </c>
      <c r="O36">
        <f>rekapitulace!H8</f>
      </c>
      <c>
        <f>O36/100*I36</f>
      </c>
    </row>
    <row r="37" spans="5:5" ht="51">
      <c r="E37" s="15" t="s">
        <v>2908</v>
      </c>
    </row>
    <row r="38" spans="5:5" ht="409.5">
      <c r="E38" s="15" t="s">
        <v>318</v>
      </c>
    </row>
    <row r="39" spans="1:16" ht="12.75">
      <c r="A39" s="7">
        <v>9</v>
      </c>
      <c s="7" t="s">
        <v>46</v>
      </c>
      <c s="7" t="s">
        <v>727</v>
      </c>
      <c s="7" t="s">
        <v>58</v>
      </c>
      <c s="7" t="s">
        <v>2909</v>
      </c>
      <c s="7" t="s">
        <v>130</v>
      </c>
      <c s="10">
        <v>44.64</v>
      </c>
      <c s="14"/>
      <c s="13">
        <f>ROUND((H39*G39),2)</f>
      </c>
      <c r="O39">
        <f>rekapitulace!H8</f>
      </c>
      <c>
        <f>O39/100*I39</f>
      </c>
    </row>
    <row r="40" spans="5:5" ht="51">
      <c r="E40" s="15" t="s">
        <v>2910</v>
      </c>
    </row>
    <row r="41" spans="5:5" ht="409.5">
      <c r="E41" s="15" t="s">
        <v>318</v>
      </c>
    </row>
    <row r="42" spans="1:16" ht="12.75">
      <c r="A42" s="7">
        <v>10</v>
      </c>
      <c s="7" t="s">
        <v>46</v>
      </c>
      <c s="7" t="s">
        <v>730</v>
      </c>
      <c s="7" t="s">
        <v>58</v>
      </c>
      <c s="7" t="s">
        <v>2911</v>
      </c>
      <c s="7" t="s">
        <v>130</v>
      </c>
      <c s="10">
        <v>84.1</v>
      </c>
      <c s="14"/>
      <c s="13">
        <f>ROUND((H42*G42),2)</f>
      </c>
      <c r="O42">
        <f>rekapitulace!H8</f>
      </c>
      <c>
        <f>O42/100*I42</f>
      </c>
    </row>
    <row r="43" spans="5:5" ht="229.5">
      <c r="E43" s="15" t="s">
        <v>2912</v>
      </c>
    </row>
    <row r="44" spans="5:5" ht="409.5">
      <c r="E44" s="15" t="s">
        <v>1063</v>
      </c>
    </row>
    <row r="45" spans="1:16" ht="12.75">
      <c r="A45" s="7">
        <v>11</v>
      </c>
      <c s="7" t="s">
        <v>46</v>
      </c>
      <c s="7" t="s">
        <v>142</v>
      </c>
      <c s="7" t="s">
        <v>25</v>
      </c>
      <c s="7" t="s">
        <v>2649</v>
      </c>
      <c s="7" t="s">
        <v>130</v>
      </c>
      <c s="10">
        <v>1264.998</v>
      </c>
      <c s="14"/>
      <c s="13">
        <f>ROUND((H45*G45),2)</f>
      </c>
      <c r="O45">
        <f>rekapitulace!H8</f>
      </c>
      <c>
        <f>O45/100*I45</f>
      </c>
    </row>
    <row r="46" spans="5:5" ht="255">
      <c r="E46" s="15" t="s">
        <v>2913</v>
      </c>
    </row>
    <row r="47" spans="5:5" ht="409.5">
      <c r="E47" s="15" t="s">
        <v>145</v>
      </c>
    </row>
    <row r="48" spans="1:16" ht="12.75">
      <c r="A48" s="7">
        <v>12</v>
      </c>
      <c s="7" t="s">
        <v>46</v>
      </c>
      <c s="7" t="s">
        <v>142</v>
      </c>
      <c s="7" t="s">
        <v>36</v>
      </c>
      <c s="7" t="s">
        <v>2651</v>
      </c>
      <c s="7" t="s">
        <v>130</v>
      </c>
      <c s="10">
        <v>60</v>
      </c>
      <c s="14"/>
      <c s="13">
        <f>ROUND((H48*G48),2)</f>
      </c>
      <c r="O48">
        <f>rekapitulace!H8</f>
      </c>
      <c>
        <f>O48/100*I48</f>
      </c>
    </row>
    <row r="49" spans="5:5" ht="51">
      <c r="E49" s="15" t="s">
        <v>2914</v>
      </c>
    </row>
    <row r="50" spans="5:5" ht="409.5">
      <c r="E50" s="15" t="s">
        <v>145</v>
      </c>
    </row>
    <row r="51" spans="1:16" ht="12.75">
      <c r="A51" s="7">
        <v>13</v>
      </c>
      <c s="7" t="s">
        <v>46</v>
      </c>
      <c s="7" t="s">
        <v>2653</v>
      </c>
      <c s="7" t="s">
        <v>58</v>
      </c>
      <c s="7" t="s">
        <v>2748</v>
      </c>
      <c s="7" t="s">
        <v>130</v>
      </c>
      <c s="10">
        <v>1874.633</v>
      </c>
      <c s="14"/>
      <c s="13">
        <f>ROUND((H51*G51),2)</f>
      </c>
      <c r="O51">
        <f>rekapitulace!H8</f>
      </c>
      <c>
        <f>O51/100*I51</f>
      </c>
    </row>
    <row r="52" spans="5:5" ht="76.5">
      <c r="E52" s="15" t="s">
        <v>2915</v>
      </c>
    </row>
    <row r="53" spans="5:5" ht="409.5">
      <c r="E53" s="15" t="s">
        <v>176</v>
      </c>
    </row>
    <row r="54" spans="1:16" ht="12.75">
      <c r="A54" s="7">
        <v>14</v>
      </c>
      <c s="7" t="s">
        <v>46</v>
      </c>
      <c s="7" t="s">
        <v>397</v>
      </c>
      <c s="7" t="s">
        <v>58</v>
      </c>
      <c s="7" t="s">
        <v>2656</v>
      </c>
      <c s="7" t="s">
        <v>130</v>
      </c>
      <c s="10">
        <v>1264.998</v>
      </c>
      <c s="14"/>
      <c s="13">
        <f>ROUND((H54*G54),2)</f>
      </c>
      <c r="O54">
        <f>rekapitulace!H8</f>
      </c>
      <c>
        <f>O54/100*I54</f>
      </c>
    </row>
    <row r="55" spans="5:5" ht="255">
      <c r="E55" s="15" t="s">
        <v>2913</v>
      </c>
    </row>
    <row r="56" spans="5:5" ht="409.5">
      <c r="E56" s="15" t="s">
        <v>1103</v>
      </c>
    </row>
    <row r="57" spans="1:16" ht="12.75">
      <c r="A57" s="7">
        <v>15</v>
      </c>
      <c s="7" t="s">
        <v>46</v>
      </c>
      <c s="7" t="s">
        <v>407</v>
      </c>
      <c s="7" t="s">
        <v>58</v>
      </c>
      <c s="7" t="s">
        <v>2750</v>
      </c>
      <c s="7" t="s">
        <v>130</v>
      </c>
      <c s="10">
        <v>193.75</v>
      </c>
      <c s="14"/>
      <c s="13">
        <f>ROUND((H57*G57),2)</f>
      </c>
      <c r="O57">
        <f>rekapitulace!H8</f>
      </c>
      <c>
        <f>O57/100*I57</f>
      </c>
    </row>
    <row r="58" spans="5:5" ht="51">
      <c r="E58" s="15" t="s">
        <v>2916</v>
      </c>
    </row>
    <row r="59" spans="5:5" ht="409.5">
      <c r="E59" s="15" t="s">
        <v>410</v>
      </c>
    </row>
    <row r="60" spans="1:16" ht="12.75">
      <c r="A60" s="7">
        <v>16</v>
      </c>
      <c s="7" t="s">
        <v>46</v>
      </c>
      <c s="7" t="s">
        <v>183</v>
      </c>
      <c s="7" t="s">
        <v>58</v>
      </c>
      <c s="7" t="s">
        <v>2657</v>
      </c>
      <c s="7" t="s">
        <v>130</v>
      </c>
      <c s="10">
        <v>1264.998</v>
      </c>
      <c s="14"/>
      <c s="13">
        <f>ROUND((H60*G60),2)</f>
      </c>
      <c r="O60">
        <f>rekapitulace!H8</f>
      </c>
      <c>
        <f>O60/100*I60</f>
      </c>
    </row>
    <row r="61" spans="5:5" ht="255">
      <c r="E61" s="15" t="s">
        <v>2913</v>
      </c>
    </row>
    <row r="62" spans="5:5" ht="409.5">
      <c r="E62" s="15" t="s">
        <v>186</v>
      </c>
    </row>
    <row r="63" spans="1:16" ht="12.75">
      <c r="A63" s="7">
        <v>17</v>
      </c>
      <c s="7" t="s">
        <v>46</v>
      </c>
      <c s="7" t="s">
        <v>793</v>
      </c>
      <c s="7" t="s">
        <v>58</v>
      </c>
      <c s="7" t="s">
        <v>2917</v>
      </c>
      <c s="7" t="s">
        <v>130</v>
      </c>
      <c s="10">
        <v>540</v>
      </c>
      <c s="14"/>
      <c s="13">
        <f>ROUND((H63*G63),2)</f>
      </c>
      <c r="O63">
        <f>rekapitulace!H8</f>
      </c>
      <c>
        <f>O63/100*I63</f>
      </c>
    </row>
    <row r="64" spans="5:5" ht="38.25">
      <c r="E64" s="15" t="s">
        <v>2918</v>
      </c>
    </row>
    <row r="65" spans="5:5" ht="409.5">
      <c r="E65" s="15" t="s">
        <v>1112</v>
      </c>
    </row>
    <row r="66" spans="1:16" ht="12.75">
      <c r="A66" s="7">
        <v>18</v>
      </c>
      <c s="7" t="s">
        <v>46</v>
      </c>
      <c s="7" t="s">
        <v>427</v>
      </c>
      <c s="7" t="s">
        <v>58</v>
      </c>
      <c s="7" t="s">
        <v>2753</v>
      </c>
      <c s="7" t="s">
        <v>117</v>
      </c>
      <c s="10">
        <v>387.5</v>
      </c>
      <c s="14"/>
      <c s="13">
        <f>ROUND((H66*G66),2)</f>
      </c>
      <c r="O66">
        <f>rekapitulace!H8</f>
      </c>
      <c>
        <f>O66/100*I66</f>
      </c>
    </row>
    <row r="67" spans="5:5" ht="38.25">
      <c r="E67" s="15" t="s">
        <v>2919</v>
      </c>
    </row>
    <row r="68" spans="5:5" ht="153">
      <c r="E68" s="15" t="s">
        <v>430</v>
      </c>
    </row>
    <row r="69" spans="1:16" ht="12.75">
      <c r="A69" s="7">
        <v>19</v>
      </c>
      <c s="7" t="s">
        <v>46</v>
      </c>
      <c s="7" t="s">
        <v>435</v>
      </c>
      <c s="7" t="s">
        <v>58</v>
      </c>
      <c s="7" t="s">
        <v>2659</v>
      </c>
      <c s="7" t="s">
        <v>117</v>
      </c>
      <c s="10">
        <v>400</v>
      </c>
      <c s="14"/>
      <c s="13">
        <f>ROUND((H69*G69),2)</f>
      </c>
      <c r="O69">
        <f>rekapitulace!H8</f>
      </c>
      <c>
        <f>O69/100*I69</f>
      </c>
    </row>
    <row r="70" spans="5:5" ht="38.25">
      <c r="E70" s="15" t="s">
        <v>2920</v>
      </c>
    </row>
    <row r="71" spans="5:5" ht="204">
      <c r="E71" s="15" t="s">
        <v>1119</v>
      </c>
    </row>
    <row r="72" spans="1:16" ht="12.75" customHeight="1">
      <c r="A72" s="16"/>
      <c s="16"/>
      <c s="16" t="s">
        <v>25</v>
      </c>
      <c s="16"/>
      <c s="16" t="s">
        <v>114</v>
      </c>
      <c s="16"/>
      <c s="16"/>
      <c s="16"/>
      <c s="16">
        <f>SUM(I36:I71)</f>
      </c>
      <c r="P72">
        <f>ROUND(SUM(P36:P71),2)</f>
      </c>
    </row>
    <row r="74" spans="1:9" ht="12.75" customHeight="1">
      <c r="A74" s="9"/>
      <c s="9"/>
      <c s="9" t="s">
        <v>36</v>
      </c>
      <c s="9"/>
      <c s="9" t="s">
        <v>241</v>
      </c>
      <c s="9"/>
      <c s="11"/>
      <c s="9"/>
      <c s="11"/>
    </row>
    <row r="75" spans="1:16" ht="12.75">
      <c r="A75" s="7">
        <v>20</v>
      </c>
      <c s="7" t="s">
        <v>46</v>
      </c>
      <c s="7" t="s">
        <v>822</v>
      </c>
      <c s="7" t="s">
        <v>58</v>
      </c>
      <c s="7" t="s">
        <v>2470</v>
      </c>
      <c s="7" t="s">
        <v>130</v>
      </c>
      <c s="10">
        <v>13.233</v>
      </c>
      <c s="14"/>
      <c s="13">
        <f>ROUND((H75*G75),2)</f>
      </c>
      <c r="O75">
        <f>rekapitulace!H8</f>
      </c>
      <c>
        <f>O75/100*I75</f>
      </c>
    </row>
    <row r="76" spans="5:5" ht="63.75">
      <c r="E76" s="15" t="s">
        <v>2921</v>
      </c>
    </row>
    <row r="77" spans="5:5" ht="306">
      <c r="E77" s="15" t="s">
        <v>825</v>
      </c>
    </row>
    <row r="78" spans="1:16" ht="12.75">
      <c r="A78" s="7">
        <v>21</v>
      </c>
      <c s="7" t="s">
        <v>46</v>
      </c>
      <c s="7" t="s">
        <v>2758</v>
      </c>
      <c s="7" t="s">
        <v>58</v>
      </c>
      <c s="7" t="s">
        <v>2759</v>
      </c>
      <c s="7" t="s">
        <v>167</v>
      </c>
      <c s="10">
        <v>5.112</v>
      </c>
      <c s="14"/>
      <c s="13">
        <f>ROUND((H78*G78),2)</f>
      </c>
      <c r="O78">
        <f>rekapitulace!H8</f>
      </c>
      <c>
        <f>O78/100*I78</f>
      </c>
    </row>
    <row r="79" spans="5:5" ht="63.75">
      <c r="E79" s="15" t="s">
        <v>2922</v>
      </c>
    </row>
    <row r="80" spans="5:5" ht="357">
      <c r="E80" s="15" t="s">
        <v>2761</v>
      </c>
    </row>
    <row r="81" spans="1:16" ht="12.75">
      <c r="A81" s="7">
        <v>22</v>
      </c>
      <c s="7" t="s">
        <v>46</v>
      </c>
      <c s="7" t="s">
        <v>2762</v>
      </c>
      <c s="7" t="s">
        <v>58</v>
      </c>
      <c s="7" t="s">
        <v>2763</v>
      </c>
      <c s="7" t="s">
        <v>117</v>
      </c>
      <c s="10">
        <v>60</v>
      </c>
      <c s="14"/>
      <c s="13">
        <f>ROUND((H81*G81),2)</f>
      </c>
      <c r="O81">
        <f>rekapitulace!H8</f>
      </c>
      <c>
        <f>O81/100*I81</f>
      </c>
    </row>
    <row r="82" spans="5:5" ht="38.25">
      <c r="E82" s="15" t="s">
        <v>2764</v>
      </c>
    </row>
    <row r="83" spans="5:5" ht="140.25">
      <c r="E83" s="15" t="s">
        <v>2310</v>
      </c>
    </row>
    <row r="84" spans="1:16" ht="12.75">
      <c r="A84" s="7">
        <v>23</v>
      </c>
      <c s="7" t="s">
        <v>46</v>
      </c>
      <c s="7" t="s">
        <v>2765</v>
      </c>
      <c s="7" t="s">
        <v>58</v>
      </c>
      <c s="7" t="s">
        <v>2766</v>
      </c>
      <c s="7" t="s">
        <v>207</v>
      </c>
      <c s="10">
        <v>120</v>
      </c>
      <c s="14"/>
      <c s="13">
        <f>ROUND((H84*G84),2)</f>
      </c>
      <c r="O84">
        <f>rekapitulace!H6</f>
      </c>
      <c>
        <f>O84/100*I84</f>
      </c>
    </row>
    <row r="85" spans="5:5" ht="38.25">
      <c r="E85" s="15" t="s">
        <v>2923</v>
      </c>
    </row>
    <row r="86" spans="5:5" ht="318.75">
      <c r="E86" s="15" t="s">
        <v>2768</v>
      </c>
    </row>
    <row r="87" spans="1:16" ht="12.75">
      <c r="A87" s="7">
        <v>24</v>
      </c>
      <c s="7" t="s">
        <v>46</v>
      </c>
      <c s="7" t="s">
        <v>2482</v>
      </c>
      <c s="7" t="s">
        <v>58</v>
      </c>
      <c s="7" t="s">
        <v>2924</v>
      </c>
      <c s="7" t="s">
        <v>130</v>
      </c>
      <c s="10">
        <v>16.074</v>
      </c>
      <c s="14"/>
      <c s="13">
        <f>ROUND((H87*G87),2)</f>
      </c>
      <c r="O87">
        <f>rekapitulace!H8</f>
      </c>
      <c>
        <f>O87/100*I87</f>
      </c>
    </row>
    <row r="88" spans="5:5" ht="51">
      <c r="E88" s="15" t="s">
        <v>2925</v>
      </c>
    </row>
    <row r="89" spans="5:5" ht="409.5">
      <c r="E89" s="15" t="s">
        <v>2322</v>
      </c>
    </row>
    <row r="90" spans="1:16" ht="12.75">
      <c r="A90" s="7">
        <v>25</v>
      </c>
      <c s="7" t="s">
        <v>46</v>
      </c>
      <c s="7" t="s">
        <v>835</v>
      </c>
      <c s="7" t="s">
        <v>58</v>
      </c>
      <c s="7" t="s">
        <v>2770</v>
      </c>
      <c s="7" t="s">
        <v>167</v>
      </c>
      <c s="10">
        <v>2.009</v>
      </c>
      <c s="14"/>
      <c s="13">
        <f>ROUND((H90*G90),2)</f>
      </c>
      <c r="O90">
        <f>rekapitulace!H8</f>
      </c>
      <c>
        <f>O90/100*I90</f>
      </c>
    </row>
    <row r="91" spans="5:5" ht="51">
      <c r="E91" s="15" t="s">
        <v>2926</v>
      </c>
    </row>
    <row r="92" spans="5:5" ht="409.5">
      <c r="E92" s="15" t="s">
        <v>1128</v>
      </c>
    </row>
    <row r="93" spans="1:16" ht="12.75">
      <c r="A93" s="7">
        <v>26</v>
      </c>
      <c s="7" t="s">
        <v>46</v>
      </c>
      <c s="7" t="s">
        <v>2487</v>
      </c>
      <c s="7" t="s">
        <v>58</v>
      </c>
      <c s="7" t="s">
        <v>2488</v>
      </c>
      <c s="7" t="s">
        <v>117</v>
      </c>
      <c s="10">
        <v>235.248</v>
      </c>
      <c s="14"/>
      <c s="13">
        <f>ROUND((H93*G93),2)</f>
      </c>
      <c r="O93">
        <f>rekapitulace!H8</f>
      </c>
      <c>
        <f>O93/100*I93</f>
      </c>
    </row>
    <row r="94" spans="5:5" ht="63.75">
      <c r="E94" s="15" t="s">
        <v>2927</v>
      </c>
    </row>
    <row r="95" spans="5:5" ht="395.25">
      <c r="E95" s="15" t="s">
        <v>2490</v>
      </c>
    </row>
    <row r="96" spans="1:16" ht="12.75" customHeight="1">
      <c r="A96" s="16"/>
      <c s="16"/>
      <c s="16" t="s">
        <v>36</v>
      </c>
      <c s="16"/>
      <c s="16" t="s">
        <v>241</v>
      </c>
      <c s="16"/>
      <c s="16"/>
      <c s="16"/>
      <c s="16">
        <f>SUM(I75:I95)</f>
      </c>
      <c r="P96">
        <f>ROUND(SUM(P75:P95),2)</f>
      </c>
    </row>
    <row r="98" spans="1:9" ht="12.75" customHeight="1">
      <c r="A98" s="9"/>
      <c s="9"/>
      <c s="9" t="s">
        <v>37</v>
      </c>
      <c s="9"/>
      <c s="9" t="s">
        <v>187</v>
      </c>
      <c s="9"/>
      <c s="11"/>
      <c s="9"/>
      <c s="11"/>
    </row>
    <row r="99" spans="1:16" ht="12.75">
      <c r="A99" s="7">
        <v>27</v>
      </c>
      <c s="7" t="s">
        <v>46</v>
      </c>
      <c s="7" t="s">
        <v>2337</v>
      </c>
      <c s="7" t="s">
        <v>58</v>
      </c>
      <c s="7" t="s">
        <v>2495</v>
      </c>
      <c s="7" t="s">
        <v>130</v>
      </c>
      <c s="10">
        <v>3.42</v>
      </c>
      <c s="14"/>
      <c s="13">
        <f>ROUND((H99*G99),2)</f>
      </c>
      <c r="O99">
        <f>rekapitulace!H8</f>
      </c>
      <c>
        <f>O99/100*I99</f>
      </c>
    </row>
    <row r="100" spans="5:5" ht="63.75">
      <c r="E100" s="15" t="s">
        <v>2928</v>
      </c>
    </row>
    <row r="101" spans="5:5" ht="409.5">
      <c r="E101" s="15" t="s">
        <v>2340</v>
      </c>
    </row>
    <row r="102" spans="1:16" ht="12.75">
      <c r="A102" s="7">
        <v>28</v>
      </c>
      <c s="7" t="s">
        <v>46</v>
      </c>
      <c s="7" t="s">
        <v>846</v>
      </c>
      <c s="7" t="s">
        <v>58</v>
      </c>
      <c s="7" t="s">
        <v>2497</v>
      </c>
      <c s="7" t="s">
        <v>167</v>
      </c>
      <c s="10">
        <v>0.547</v>
      </c>
      <c s="14"/>
      <c s="13">
        <f>ROUND((H102*G102),2)</f>
      </c>
      <c r="O102">
        <f>rekapitulace!H8</f>
      </c>
      <c>
        <f>O102/100*I102</f>
      </c>
    </row>
    <row r="103" spans="5:5" ht="76.5">
      <c r="E103" s="15" t="s">
        <v>2929</v>
      </c>
    </row>
    <row r="104" spans="5:5" ht="409.5">
      <c r="E104" s="15" t="s">
        <v>2343</v>
      </c>
    </row>
    <row r="105" spans="1:16" ht="12.75">
      <c r="A105" s="7">
        <v>29</v>
      </c>
      <c s="7" t="s">
        <v>46</v>
      </c>
      <c s="7" t="s">
        <v>2689</v>
      </c>
      <c s="7" t="s">
        <v>58</v>
      </c>
      <c s="7" t="s">
        <v>2778</v>
      </c>
      <c s="7" t="s">
        <v>130</v>
      </c>
      <c s="10">
        <v>247.547</v>
      </c>
      <c s="14"/>
      <c s="13">
        <f>ROUND((H105*G105),2)</f>
      </c>
      <c r="O105">
        <f>rekapitulace!H8</f>
      </c>
      <c>
        <f>O105/100*I105</f>
      </c>
    </row>
    <row r="106" spans="5:5" ht="409.5">
      <c r="E106" s="15" t="s">
        <v>2930</v>
      </c>
    </row>
    <row r="107" spans="5:5" ht="409.5">
      <c r="E107" s="15" t="s">
        <v>191</v>
      </c>
    </row>
    <row r="108" spans="1:16" ht="12.75">
      <c r="A108" s="7">
        <v>30</v>
      </c>
      <c s="7" t="s">
        <v>46</v>
      </c>
      <c s="7" t="s">
        <v>2694</v>
      </c>
      <c s="7" t="s">
        <v>58</v>
      </c>
      <c s="7" t="s">
        <v>2695</v>
      </c>
      <c s="7" t="s">
        <v>167</v>
      </c>
      <c s="10">
        <v>44.558</v>
      </c>
      <c s="14"/>
      <c s="13">
        <f>ROUND((H108*G108),2)</f>
      </c>
      <c r="O108">
        <f>rekapitulace!H8</f>
      </c>
      <c>
        <f>O108/100*I108</f>
      </c>
    </row>
    <row r="109" spans="5:5" ht="409.5">
      <c r="E109" s="15" t="s">
        <v>2931</v>
      </c>
    </row>
    <row r="110" spans="5:5" ht="409.5">
      <c r="E110" s="15" t="s">
        <v>1128</v>
      </c>
    </row>
    <row r="111" spans="1:16" ht="12.75" customHeight="1">
      <c r="A111" s="16"/>
      <c s="16"/>
      <c s="16" t="s">
        <v>37</v>
      </c>
      <c s="16"/>
      <c s="16" t="s">
        <v>187</v>
      </c>
      <c s="16"/>
      <c s="16"/>
      <c s="16"/>
      <c s="16">
        <f>SUM(I99:I110)</f>
      </c>
      <c r="P111">
        <f>ROUND(SUM(P99:P110),2)</f>
      </c>
    </row>
    <row r="113" spans="1:9" ht="12.75" customHeight="1">
      <c r="A113" s="9"/>
      <c s="9"/>
      <c s="9" t="s">
        <v>38</v>
      </c>
      <c s="9"/>
      <c s="9" t="s">
        <v>192</v>
      </c>
      <c s="9"/>
      <c s="11"/>
      <c s="9"/>
      <c s="11"/>
    </row>
    <row r="114" spans="1:16" ht="12.75">
      <c r="A114" s="7">
        <v>31</v>
      </c>
      <c s="7" t="s">
        <v>46</v>
      </c>
      <c s="7" t="s">
        <v>2534</v>
      </c>
      <c s="7" t="s">
        <v>58</v>
      </c>
      <c s="7" t="s">
        <v>2535</v>
      </c>
      <c s="7" t="s">
        <v>130</v>
      </c>
      <c s="10">
        <v>44.109</v>
      </c>
      <c s="14"/>
      <c s="13">
        <f>ROUND((H114*G114),2)</f>
      </c>
      <c r="O114">
        <f>rekapitulace!H8</f>
      </c>
      <c>
        <f>O114/100*I114</f>
      </c>
    </row>
    <row r="115" spans="5:5" ht="63.75">
      <c r="E115" s="15" t="s">
        <v>2932</v>
      </c>
    </row>
    <row r="116" spans="5:5" ht="409.5">
      <c r="E116" s="15" t="s">
        <v>191</v>
      </c>
    </row>
    <row r="117" spans="1:16" ht="12.75">
      <c r="A117" s="7">
        <v>32</v>
      </c>
      <c s="7" t="s">
        <v>46</v>
      </c>
      <c s="7" t="s">
        <v>193</v>
      </c>
      <c s="7" t="s">
        <v>58</v>
      </c>
      <c s="7" t="s">
        <v>2781</v>
      </c>
      <c s="7" t="s">
        <v>130</v>
      </c>
      <c s="10">
        <v>49.253</v>
      </c>
      <c s="14"/>
      <c s="13">
        <f>ROUND((H117*G117),2)</f>
      </c>
      <c r="O117">
        <f>rekapitulace!H8</f>
      </c>
      <c>
        <f>O117/100*I117</f>
      </c>
    </row>
    <row r="118" spans="5:5" ht="293.25">
      <c r="E118" s="15" t="s">
        <v>2933</v>
      </c>
    </row>
    <row r="119" spans="5:5" ht="409.5">
      <c r="E119" s="15" t="s">
        <v>191</v>
      </c>
    </row>
    <row r="120" spans="1:16" ht="12.75">
      <c r="A120" s="7">
        <v>33</v>
      </c>
      <c s="7" t="s">
        <v>46</v>
      </c>
      <c s="7" t="s">
        <v>488</v>
      </c>
      <c s="7" t="s">
        <v>58</v>
      </c>
      <c s="7" t="s">
        <v>2864</v>
      </c>
      <c s="7" t="s">
        <v>130</v>
      </c>
      <c s="10">
        <v>47.05</v>
      </c>
      <c s="14"/>
      <c s="13">
        <f>ROUND((H120*G120),2)</f>
      </c>
      <c r="O120">
        <f>rekapitulace!H8</f>
      </c>
      <c>
        <f>O120/100*I120</f>
      </c>
    </row>
    <row r="121" spans="5:5" ht="63.75">
      <c r="E121" s="15" t="s">
        <v>2934</v>
      </c>
    </row>
    <row r="122" spans="5:5" ht="306">
      <c r="E122" s="15" t="s">
        <v>463</v>
      </c>
    </row>
    <row r="123" spans="1:16" ht="12.75">
      <c r="A123" s="7">
        <v>34</v>
      </c>
      <c s="7" t="s">
        <v>46</v>
      </c>
      <c s="7" t="s">
        <v>2704</v>
      </c>
      <c s="7" t="s">
        <v>58</v>
      </c>
      <c s="7" t="s">
        <v>2705</v>
      </c>
      <c s="7" t="s">
        <v>130</v>
      </c>
      <c s="10">
        <v>198.491</v>
      </c>
      <c s="14"/>
      <c s="13">
        <f>ROUND((H123*G123),2)</f>
      </c>
      <c r="O123">
        <f>rekapitulace!H8</f>
      </c>
      <c>
        <f>O123/100*I123</f>
      </c>
    </row>
    <row r="124" spans="5:5" ht="51">
      <c r="E124" s="15" t="s">
        <v>2935</v>
      </c>
    </row>
    <row r="125" spans="5:5" ht="409.5">
      <c r="E125" s="15" t="s">
        <v>2707</v>
      </c>
    </row>
    <row r="126" spans="1:16" ht="12.75" customHeight="1">
      <c r="A126" s="16"/>
      <c s="16"/>
      <c s="16" t="s">
        <v>38</v>
      </c>
      <c s="16"/>
      <c s="16" t="s">
        <v>192</v>
      </c>
      <c s="16"/>
      <c s="16"/>
      <c s="16"/>
      <c s="16">
        <f>SUM(I114:I125)</f>
      </c>
      <c r="P126">
        <f>ROUND(SUM(P114:P125),2)</f>
      </c>
    </row>
    <row r="128" spans="1:9" ht="12.75" customHeight="1">
      <c r="A128" s="9"/>
      <c s="9"/>
      <c s="9" t="s">
        <v>39</v>
      </c>
      <c s="9"/>
      <c s="9" t="s">
        <v>510</v>
      </c>
      <c s="9"/>
      <c s="11"/>
      <c s="9"/>
      <c s="11"/>
    </row>
    <row r="129" spans="1:16" ht="12.75">
      <c r="A129" s="7">
        <v>35</v>
      </c>
      <c s="7" t="s">
        <v>46</v>
      </c>
      <c s="7" t="s">
        <v>2936</v>
      </c>
      <c s="7" t="s">
        <v>58</v>
      </c>
      <c s="7" t="s">
        <v>2937</v>
      </c>
      <c s="7" t="s">
        <v>130</v>
      </c>
      <c s="10">
        <v>44.33</v>
      </c>
      <c s="14"/>
      <c s="13">
        <f>ROUND((H129*G129),2)</f>
      </c>
      <c r="O129">
        <f>rekapitulace!H8</f>
      </c>
      <c>
        <f>O129/100*I129</f>
      </c>
    </row>
    <row r="130" spans="5:5" ht="76.5">
      <c r="E130" s="15" t="s">
        <v>2938</v>
      </c>
    </row>
    <row r="131" spans="5:5" ht="409.5">
      <c r="E131" s="15" t="s">
        <v>514</v>
      </c>
    </row>
    <row r="132" spans="1:16" ht="12.75">
      <c r="A132" s="7">
        <v>36</v>
      </c>
      <c s="7" t="s">
        <v>46</v>
      </c>
      <c s="7" t="s">
        <v>518</v>
      </c>
      <c s="7" t="s">
        <v>58</v>
      </c>
      <c s="7" t="s">
        <v>2790</v>
      </c>
      <c s="7" t="s">
        <v>130</v>
      </c>
      <c s="10">
        <v>111.875</v>
      </c>
      <c s="14"/>
      <c s="13">
        <f>ROUND((H132*G132),2)</f>
      </c>
      <c r="O132">
        <f>rekapitulace!H8</f>
      </c>
      <c>
        <f>O132/100*I132</f>
      </c>
    </row>
    <row r="133" spans="5:5" ht="204">
      <c r="E133" s="15" t="s">
        <v>2939</v>
      </c>
    </row>
    <row r="134" spans="5:5" ht="331.5">
      <c r="E134" s="15" t="s">
        <v>521</v>
      </c>
    </row>
    <row r="135" spans="1:16" ht="12.75">
      <c r="A135" s="7">
        <v>37</v>
      </c>
      <c s="7" t="s">
        <v>46</v>
      </c>
      <c s="7" t="s">
        <v>537</v>
      </c>
      <c s="7" t="s">
        <v>58</v>
      </c>
      <c s="7" t="s">
        <v>2792</v>
      </c>
      <c s="7" t="s">
        <v>117</v>
      </c>
      <c s="10">
        <v>407</v>
      </c>
      <c s="14"/>
      <c s="13">
        <f>ROUND((H135*G135),2)</f>
      </c>
      <c r="O135">
        <f>rekapitulace!H8</f>
      </c>
      <c>
        <f>O135/100*I135</f>
      </c>
    </row>
    <row r="136" spans="5:5" ht="178.5">
      <c r="E136" s="15" t="s">
        <v>2940</v>
      </c>
    </row>
    <row r="137" spans="5:5" ht="357">
      <c r="E137" s="15" t="s">
        <v>540</v>
      </c>
    </row>
    <row r="138" spans="1:16" ht="12.75">
      <c r="A138" s="7">
        <v>38</v>
      </c>
      <c s="7" t="s">
        <v>46</v>
      </c>
      <c s="7" t="s">
        <v>541</v>
      </c>
      <c s="7" t="s">
        <v>58</v>
      </c>
      <c s="7" t="s">
        <v>2794</v>
      </c>
      <c s="7" t="s">
        <v>117</v>
      </c>
      <c s="10">
        <v>389.356</v>
      </c>
      <c s="14"/>
      <c s="13">
        <f>ROUND((H138*G138),2)</f>
      </c>
      <c r="O138">
        <f>rekapitulace!H8</f>
      </c>
      <c>
        <f>O138/100*I138</f>
      </c>
    </row>
    <row r="139" spans="5:5" ht="204">
      <c r="E139" s="15" t="s">
        <v>2941</v>
      </c>
    </row>
    <row r="140" spans="5:5" ht="357">
      <c r="E140" s="15" t="s">
        <v>540</v>
      </c>
    </row>
    <row r="141" spans="1:16" ht="12.75">
      <c r="A141" s="7">
        <v>39</v>
      </c>
      <c s="7" t="s">
        <v>46</v>
      </c>
      <c s="7" t="s">
        <v>544</v>
      </c>
      <c s="7" t="s">
        <v>58</v>
      </c>
      <c s="7" t="s">
        <v>2942</v>
      </c>
      <c s="7" t="s">
        <v>130</v>
      </c>
      <c s="10">
        <v>29.87</v>
      </c>
      <c s="14"/>
      <c s="13">
        <f>ROUND((H141*G141),2)</f>
      </c>
      <c r="O141">
        <f>rekapitulace!H8</f>
      </c>
      <c>
        <f>O141/100*I141</f>
      </c>
    </row>
    <row r="142" spans="5:5" ht="204">
      <c r="E142" s="15" t="s">
        <v>2943</v>
      </c>
    </row>
    <row r="143" spans="5:5" ht="409.5">
      <c r="E143" s="15" t="s">
        <v>547</v>
      </c>
    </row>
    <row r="144" spans="1:16" ht="12.75">
      <c r="A144" s="7">
        <v>40</v>
      </c>
      <c s="7" t="s">
        <v>46</v>
      </c>
      <c s="7" t="s">
        <v>2944</v>
      </c>
      <c s="7" t="s">
        <v>58</v>
      </c>
      <c s="7" t="s">
        <v>2945</v>
      </c>
      <c s="7" t="s">
        <v>117</v>
      </c>
      <c s="10">
        <v>328.6</v>
      </c>
      <c s="14"/>
      <c s="13">
        <f>ROUND((H144*G144),2)</f>
      </c>
      <c r="O144">
        <f>rekapitulace!H8</f>
      </c>
      <c>
        <f>O144/100*I144</f>
      </c>
    </row>
    <row r="145" spans="5:5" ht="38.25">
      <c r="E145" s="15" t="s">
        <v>2946</v>
      </c>
    </row>
    <row r="146" spans="5:5" ht="409.5">
      <c r="E146" s="15" t="s">
        <v>547</v>
      </c>
    </row>
    <row r="147" spans="1:16" ht="12.75">
      <c r="A147" s="7">
        <v>41</v>
      </c>
      <c s="7" t="s">
        <v>46</v>
      </c>
      <c s="7" t="s">
        <v>2803</v>
      </c>
      <c s="7" t="s">
        <v>58</v>
      </c>
      <c s="7" t="s">
        <v>2804</v>
      </c>
      <c s="7" t="s">
        <v>117</v>
      </c>
      <c s="10">
        <v>373.1</v>
      </c>
      <c s="14"/>
      <c s="13">
        <f>ROUND((H147*G147),2)</f>
      </c>
      <c r="O147">
        <f>rekapitulace!H8</f>
      </c>
      <c>
        <f>O147/100*I147</f>
      </c>
    </row>
    <row r="148" spans="5:5" ht="178.5">
      <c r="E148" s="15" t="s">
        <v>2947</v>
      </c>
    </row>
    <row r="149" spans="5:5" ht="409.5">
      <c r="E149" s="15" t="s">
        <v>547</v>
      </c>
    </row>
    <row r="150" spans="1:16" ht="12.75">
      <c r="A150" s="7">
        <v>42</v>
      </c>
      <c s="7" t="s">
        <v>46</v>
      </c>
      <c s="7" t="s">
        <v>556</v>
      </c>
      <c s="7" t="s">
        <v>58</v>
      </c>
      <c s="7" t="s">
        <v>2948</v>
      </c>
      <c s="7" t="s">
        <v>117</v>
      </c>
      <c s="10">
        <v>310</v>
      </c>
      <c s="14"/>
      <c s="13">
        <f>ROUND((H150*G150),2)</f>
      </c>
      <c r="O150">
        <f>rekapitulace!H8</f>
      </c>
      <c>
        <f>O150/100*I150</f>
      </c>
    </row>
    <row r="151" spans="5:5" ht="63.75">
      <c r="E151" s="15" t="s">
        <v>2949</v>
      </c>
    </row>
    <row r="152" spans="5:5" ht="165.75">
      <c r="E152" s="15" t="s">
        <v>559</v>
      </c>
    </row>
    <row r="153" spans="1:16" ht="12.75" customHeight="1">
      <c r="A153" s="16"/>
      <c s="16"/>
      <c s="16" t="s">
        <v>39</v>
      </c>
      <c s="16"/>
      <c s="16" t="s">
        <v>510</v>
      </c>
      <c s="16"/>
      <c s="16"/>
      <c s="16"/>
      <c s="16">
        <f>SUM(I129:I152)</f>
      </c>
      <c r="P153">
        <f>ROUND(SUM(P129:P152),2)</f>
      </c>
    </row>
    <row r="155" spans="1:9" ht="12.75" customHeight="1">
      <c r="A155" s="9"/>
      <c s="9"/>
      <c s="9" t="s">
        <v>41</v>
      </c>
      <c s="9"/>
      <c s="9" t="s">
        <v>276</v>
      </c>
      <c s="9"/>
      <c s="11"/>
      <c s="9"/>
      <c s="11"/>
    </row>
    <row r="156" spans="1:16" ht="12.75">
      <c r="A156" s="7">
        <v>43</v>
      </c>
      <c s="7" t="s">
        <v>46</v>
      </c>
      <c s="7" t="s">
        <v>2390</v>
      </c>
      <c s="7" t="s">
        <v>58</v>
      </c>
      <c s="7" t="s">
        <v>2713</v>
      </c>
      <c s="7" t="s">
        <v>117</v>
      </c>
      <c s="10">
        <v>632.229</v>
      </c>
      <c s="14"/>
      <c s="13">
        <f>ROUND((H156*G156),2)</f>
      </c>
      <c r="O156">
        <f>rekapitulace!H8</f>
      </c>
      <c>
        <f>O156/100*I156</f>
      </c>
    </row>
    <row r="157" spans="5:5" ht="63.75">
      <c r="E157" s="15" t="s">
        <v>2950</v>
      </c>
    </row>
    <row r="158" spans="5:5" ht="409.5">
      <c r="E158" s="15" t="s">
        <v>2393</v>
      </c>
    </row>
    <row r="159" spans="1:16" ht="12.75">
      <c r="A159" s="7">
        <v>44</v>
      </c>
      <c s="7" t="s">
        <v>46</v>
      </c>
      <c s="7" t="s">
        <v>2715</v>
      </c>
      <c s="7" t="s">
        <v>58</v>
      </c>
      <c s="7" t="s">
        <v>2806</v>
      </c>
      <c s="7" t="s">
        <v>117</v>
      </c>
      <c s="10">
        <v>198.491</v>
      </c>
      <c s="14"/>
      <c s="13">
        <f>ROUND((H159*G159),2)</f>
      </c>
      <c r="O159">
        <f>rekapitulace!H8</f>
      </c>
      <c>
        <f>O159/100*I159</f>
      </c>
    </row>
    <row r="160" spans="5:5" ht="51">
      <c r="E160" s="15" t="s">
        <v>2935</v>
      </c>
    </row>
    <row r="161" spans="5:5" ht="409.5">
      <c r="E161" s="15" t="s">
        <v>2397</v>
      </c>
    </row>
    <row r="162" spans="1:16" ht="12.75">
      <c r="A162" s="7">
        <v>45</v>
      </c>
      <c s="7" t="s">
        <v>46</v>
      </c>
      <c s="7" t="s">
        <v>2402</v>
      </c>
      <c s="7" t="s">
        <v>58</v>
      </c>
      <c s="7" t="s">
        <v>2718</v>
      </c>
      <c s="7" t="s">
        <v>117</v>
      </c>
      <c s="10">
        <v>632.229</v>
      </c>
      <c s="14"/>
      <c s="13">
        <f>ROUND((H162*G162),2)</f>
      </c>
      <c r="O162">
        <f>rekapitulace!H8</f>
      </c>
      <c>
        <f>O162/100*I162</f>
      </c>
    </row>
    <row r="163" spans="5:5" ht="63.75">
      <c r="E163" s="15" t="s">
        <v>2950</v>
      </c>
    </row>
    <row r="164" spans="5:5" ht="140.25">
      <c r="E164" s="15" t="s">
        <v>2401</v>
      </c>
    </row>
    <row r="165" spans="1:16" ht="12.75">
      <c r="A165" s="7">
        <v>46</v>
      </c>
      <c s="7" t="s">
        <v>46</v>
      </c>
      <c s="7" t="s">
        <v>2578</v>
      </c>
      <c s="7" t="s">
        <v>58</v>
      </c>
      <c s="7" t="s">
        <v>2579</v>
      </c>
      <c s="7" t="s">
        <v>117</v>
      </c>
      <c s="10">
        <v>5.94</v>
      </c>
      <c s="14"/>
      <c s="13">
        <f>ROUND((H165*G165),2)</f>
      </c>
      <c r="O165">
        <f>rekapitulace!H8</f>
      </c>
      <c>
        <f>O165/100*I165</f>
      </c>
    </row>
    <row r="166" spans="5:5" ht="89.25">
      <c r="E166" s="15" t="s">
        <v>2951</v>
      </c>
    </row>
    <row r="167" spans="5:5" ht="395.25">
      <c r="E167" s="15" t="s">
        <v>2408</v>
      </c>
    </row>
    <row r="168" spans="1:16" ht="12.75" customHeight="1">
      <c r="A168" s="16"/>
      <c s="16"/>
      <c s="16" t="s">
        <v>41</v>
      </c>
      <c s="16"/>
      <c s="16" t="s">
        <v>276</v>
      </c>
      <c s="16"/>
      <c s="16"/>
      <c s="16"/>
      <c s="16">
        <f>SUM(I156:I167)</f>
      </c>
      <c r="P168">
        <f>ROUND(SUM(P156:P167),2)</f>
      </c>
    </row>
    <row r="170" spans="1:9" ht="12.75" customHeight="1">
      <c r="A170" s="9"/>
      <c s="9"/>
      <c s="9" t="s">
        <v>42</v>
      </c>
      <c s="9"/>
      <c s="9" t="s">
        <v>200</v>
      </c>
      <c s="9"/>
      <c s="11"/>
      <c s="9"/>
      <c s="11"/>
    </row>
    <row r="171" spans="1:16" ht="12.75">
      <c r="A171" s="7">
        <v>47</v>
      </c>
      <c s="7" t="s">
        <v>46</v>
      </c>
      <c s="7" t="s">
        <v>2412</v>
      </c>
      <c s="7" t="s">
        <v>58</v>
      </c>
      <c s="7" t="s">
        <v>2892</v>
      </c>
      <c s="7" t="s">
        <v>207</v>
      </c>
      <c s="10">
        <v>147.03</v>
      </c>
      <c s="14"/>
      <c s="13">
        <f>ROUND((H171*G171),2)</f>
      </c>
      <c r="O171">
        <f>rekapitulace!H8</f>
      </c>
      <c>
        <f>O171/100*I171</f>
      </c>
    </row>
    <row r="172" spans="5:5" ht="51">
      <c r="E172" s="15" t="s">
        <v>2952</v>
      </c>
    </row>
    <row r="173" spans="5:5" ht="409.5">
      <c r="E173" s="15" t="s">
        <v>1349</v>
      </c>
    </row>
    <row r="174" spans="1:16" ht="12.75" customHeight="1">
      <c r="A174" s="16"/>
      <c s="16"/>
      <c s="16" t="s">
        <v>42</v>
      </c>
      <c s="16"/>
      <c s="16" t="s">
        <v>200</v>
      </c>
      <c s="16"/>
      <c s="16"/>
      <c s="16"/>
      <c s="16">
        <f>SUM(I171:I173)</f>
      </c>
      <c r="P174">
        <f>ROUND(SUM(P171:P173),2)</f>
      </c>
    </row>
    <row r="176" spans="1:9" ht="12.75" customHeight="1">
      <c r="A176" s="9"/>
      <c s="9"/>
      <c s="9" t="s">
        <v>43</v>
      </c>
      <c s="9"/>
      <c s="9" t="s">
        <v>204</v>
      </c>
      <c s="9"/>
      <c s="11"/>
      <c s="9"/>
      <c s="11"/>
    </row>
    <row r="177" spans="1:16" ht="12.75">
      <c r="A177" s="7">
        <v>48</v>
      </c>
      <c s="7" t="s">
        <v>46</v>
      </c>
      <c s="7" t="s">
        <v>2421</v>
      </c>
      <c s="7" t="s">
        <v>58</v>
      </c>
      <c s="7" t="s">
        <v>2729</v>
      </c>
      <c s="7" t="s">
        <v>207</v>
      </c>
      <c s="10">
        <v>4.8</v>
      </c>
      <c s="14"/>
      <c s="13">
        <f>ROUND((H177*G177),2)</f>
      </c>
      <c r="O177">
        <f>rekapitulace!H8</f>
      </c>
      <c>
        <f>O177/100*I177</f>
      </c>
    </row>
    <row r="178" spans="5:5" ht="25.5">
      <c r="E178" s="15" t="s">
        <v>2814</v>
      </c>
    </row>
    <row r="179" spans="5:5" ht="369.75">
      <c r="E179" s="15" t="s">
        <v>2424</v>
      </c>
    </row>
    <row r="180" spans="1:16" ht="12.75">
      <c r="A180" s="7">
        <v>49</v>
      </c>
      <c s="7" t="s">
        <v>46</v>
      </c>
      <c s="7" t="s">
        <v>2953</v>
      </c>
      <c s="7" t="s">
        <v>58</v>
      </c>
      <c s="7" t="s">
        <v>2954</v>
      </c>
      <c s="7" t="s">
        <v>207</v>
      </c>
      <c s="10">
        <v>13.1</v>
      </c>
      <c s="14"/>
      <c s="13">
        <f>ROUND((H180*G180),2)</f>
      </c>
      <c r="O180">
        <f>rekapitulace!H8</f>
      </c>
      <c>
        <f>O180/100*I180</f>
      </c>
    </row>
    <row r="181" spans="5:5" ht="25.5">
      <c r="E181" s="15" t="s">
        <v>2955</v>
      </c>
    </row>
    <row r="182" spans="5:5" ht="369.75">
      <c r="E182" s="15" t="s">
        <v>2424</v>
      </c>
    </row>
    <row r="183" spans="1:16" ht="12.75">
      <c r="A183" s="7">
        <v>50</v>
      </c>
      <c s="7" t="s">
        <v>46</v>
      </c>
      <c s="7" t="s">
        <v>1754</v>
      </c>
      <c s="7" t="s">
        <v>58</v>
      </c>
      <c s="7" t="s">
        <v>2956</v>
      </c>
      <c s="7" t="s">
        <v>207</v>
      </c>
      <c s="10">
        <v>40</v>
      </c>
      <c s="14"/>
      <c s="13">
        <f>ROUND((H183*G183),2)</f>
      </c>
      <c r="O183">
        <f>rekapitulace!H8</f>
      </c>
      <c>
        <f>O183/100*I183</f>
      </c>
    </row>
    <row r="184" spans="5:5" ht="25.5">
      <c r="E184" s="15" t="s">
        <v>2957</v>
      </c>
    </row>
    <row r="185" spans="5:5" ht="409.5">
      <c r="E185" s="15" t="s">
        <v>641</v>
      </c>
    </row>
    <row r="186" spans="1:16" ht="12.75">
      <c r="A186" s="7">
        <v>51</v>
      </c>
      <c s="7" t="s">
        <v>46</v>
      </c>
      <c s="7" t="s">
        <v>2254</v>
      </c>
      <c s="7" t="s">
        <v>58</v>
      </c>
      <c s="7" t="s">
        <v>2255</v>
      </c>
      <c s="7" t="s">
        <v>73</v>
      </c>
      <c s="10">
        <v>2</v>
      </c>
      <c s="14"/>
      <c s="13">
        <f>ROUND((H186*G186),2)</f>
      </c>
      <c r="O186">
        <f>rekapitulace!H8</f>
      </c>
      <c>
        <f>O186/100*I186</f>
      </c>
    </row>
    <row r="187" spans="5:5" ht="25.5">
      <c r="E187" s="15" t="s">
        <v>76</v>
      </c>
    </row>
    <row r="188" spans="5:5" ht="204">
      <c r="E188" s="15" t="s">
        <v>2958</v>
      </c>
    </row>
    <row r="189" spans="1:16" ht="12.75">
      <c r="A189" s="7">
        <v>52</v>
      </c>
      <c s="7" t="s">
        <v>46</v>
      </c>
      <c s="7" t="s">
        <v>2959</v>
      </c>
      <c s="7" t="s">
        <v>58</v>
      </c>
      <c s="7" t="s">
        <v>2960</v>
      </c>
      <c s="7" t="s">
        <v>73</v>
      </c>
      <c s="10">
        <v>2</v>
      </c>
      <c s="14"/>
      <c s="13">
        <f>ROUND((H189*G189),2)</f>
      </c>
      <c r="O189">
        <f>rekapitulace!H8</f>
      </c>
      <c>
        <f>O189/100*I189</f>
      </c>
    </row>
    <row r="190" spans="5:5" ht="25.5">
      <c r="E190" s="15" t="s">
        <v>76</v>
      </c>
    </row>
    <row r="191" spans="5:5" ht="165.75">
      <c r="E191" s="15" t="s">
        <v>2174</v>
      </c>
    </row>
    <row r="192" spans="1:16" ht="12.75">
      <c r="A192" s="7">
        <v>53</v>
      </c>
      <c s="7" t="s">
        <v>46</v>
      </c>
      <c s="7" t="s">
        <v>2822</v>
      </c>
      <c s="7" t="s">
        <v>58</v>
      </c>
      <c s="7" t="s">
        <v>2823</v>
      </c>
      <c s="7" t="s">
        <v>207</v>
      </c>
      <c s="10">
        <v>37</v>
      </c>
      <c s="14"/>
      <c s="13">
        <f>ROUND((H192*G192),2)</f>
      </c>
      <c r="O192">
        <f>rekapitulace!H8</f>
      </c>
      <c>
        <f>O192/100*I192</f>
      </c>
    </row>
    <row r="193" spans="5:5" ht="38.25">
      <c r="E193" s="15" t="s">
        <v>2961</v>
      </c>
    </row>
    <row r="194" spans="5:5" ht="140.25">
      <c r="E194" s="15" t="s">
        <v>693</v>
      </c>
    </row>
    <row r="195" spans="1:16" ht="12.75">
      <c r="A195" s="7">
        <v>54</v>
      </c>
      <c s="7" t="s">
        <v>46</v>
      </c>
      <c s="7" t="s">
        <v>2825</v>
      </c>
      <c s="7" t="s">
        <v>58</v>
      </c>
      <c s="7" t="s">
        <v>2826</v>
      </c>
      <c s="7" t="s">
        <v>207</v>
      </c>
      <c s="10">
        <v>37</v>
      </c>
      <c s="14"/>
      <c s="13">
        <f>ROUND((H195*G195),2)</f>
      </c>
      <c r="O195">
        <f>rekapitulace!H8</f>
      </c>
      <c>
        <f>O195/100*I195</f>
      </c>
    </row>
    <row r="196" spans="5:5" ht="38.25">
      <c r="E196" s="15" t="s">
        <v>2961</v>
      </c>
    </row>
    <row r="197" spans="5:5" ht="242.25">
      <c r="E197" s="15" t="s">
        <v>697</v>
      </c>
    </row>
    <row r="198" spans="1:16" ht="12.75">
      <c r="A198" s="7">
        <v>55</v>
      </c>
      <c s="7" t="s">
        <v>46</v>
      </c>
      <c s="7" t="s">
        <v>701</v>
      </c>
      <c s="7" t="s">
        <v>58</v>
      </c>
      <c s="7" t="s">
        <v>2434</v>
      </c>
      <c s="7" t="s">
        <v>207</v>
      </c>
      <c s="10">
        <v>27.7</v>
      </c>
      <c s="14"/>
      <c s="13">
        <f>ROUND((H198*G198),2)</f>
      </c>
      <c r="O198">
        <f>rekapitulace!H8</f>
      </c>
      <c>
        <f>O198/100*I198</f>
      </c>
    </row>
    <row r="199" spans="5:5" ht="38.25">
      <c r="E199" s="15" t="s">
        <v>2962</v>
      </c>
    </row>
    <row r="200" spans="5:5" ht="409.5">
      <c r="E200" s="15" t="s">
        <v>704</v>
      </c>
    </row>
    <row r="201" spans="1:16" ht="12.75" customHeight="1">
      <c r="A201" s="16"/>
      <c s="16"/>
      <c s="16" t="s">
        <v>43</v>
      </c>
      <c s="16"/>
      <c s="16" t="s">
        <v>204</v>
      </c>
      <c s="16"/>
      <c s="16"/>
      <c s="16"/>
      <c s="16">
        <f>SUM(I177:I200)</f>
      </c>
      <c r="P201">
        <f>ROUND(SUM(P177:P200),2)</f>
      </c>
    </row>
    <row r="203" spans="1:16" ht="12.75" customHeight="1">
      <c r="A203" s="16"/>
      <c s="16"/>
      <c s="16"/>
      <c s="16"/>
      <c s="16" t="s">
        <v>105</v>
      </c>
      <c s="16"/>
      <c s="16"/>
      <c s="16"/>
      <c s="16">
        <f>+I33+I72+I96+I111+I126+I153+I168+I174+I201</f>
      </c>
      <c r="P203">
        <f>+P33+P72+P96+P111+P126+P153+P168+P174+P201</f>
      </c>
    </row>
    <row r="205" spans="1:9" ht="12.75" customHeight="1">
      <c r="A205" s="9" t="s">
        <v>106</v>
      </c>
      <c s="9"/>
      <c s="9"/>
      <c s="9"/>
      <c s="9"/>
      <c s="9"/>
      <c s="9"/>
      <c s="9"/>
      <c s="9"/>
    </row>
    <row r="206" spans="1:9" ht="12.75" customHeight="1">
      <c r="A206" s="9"/>
      <c s="9"/>
      <c s="9"/>
      <c s="9"/>
      <c s="9" t="s">
        <v>107</v>
      </c>
      <c s="9"/>
      <c s="9"/>
      <c s="9"/>
      <c s="9"/>
    </row>
    <row r="207" spans="1:16" ht="12.75" customHeight="1">
      <c r="A207" s="16"/>
      <c s="16"/>
      <c s="16"/>
      <c s="16"/>
      <c s="16" t="s">
        <v>108</v>
      </c>
      <c s="16"/>
      <c s="16"/>
      <c s="16"/>
      <c s="16">
        <v>0</v>
      </c>
      <c r="P207">
        <v>0</v>
      </c>
    </row>
    <row r="208" spans="1:9" ht="12.75" customHeight="1">
      <c r="A208" s="16"/>
      <c s="16"/>
      <c s="16"/>
      <c s="16"/>
      <c s="16" t="s">
        <v>109</v>
      </c>
      <c s="16"/>
      <c s="16"/>
      <c s="16"/>
      <c s="16"/>
    </row>
    <row r="209" spans="1:16" ht="12.75" customHeight="1">
      <c r="A209" s="16"/>
      <c s="16"/>
      <c s="16"/>
      <c s="16"/>
      <c s="16" t="s">
        <v>110</v>
      </c>
      <c s="16"/>
      <c s="16"/>
      <c s="16"/>
      <c s="16">
        <v>0</v>
      </c>
      <c r="P209">
        <v>0</v>
      </c>
    </row>
    <row r="210" spans="1:16" ht="12.75" customHeight="1">
      <c r="A210" s="16"/>
      <c s="16"/>
      <c s="16"/>
      <c s="16"/>
      <c s="16" t="s">
        <v>111</v>
      </c>
      <c s="16"/>
      <c s="16"/>
      <c s="16"/>
      <c s="16">
        <f>I207+I209</f>
      </c>
      <c r="P210">
        <f>P207+P209</f>
      </c>
    </row>
    <row r="212" spans="1:16" ht="12.75" customHeight="1">
      <c r="A212" s="16"/>
      <c s="16"/>
      <c s="16"/>
      <c s="16"/>
      <c s="16" t="s">
        <v>111</v>
      </c>
      <c s="16"/>
      <c s="16"/>
      <c s="16"/>
      <c s="16">
        <f>I203+I210</f>
      </c>
      <c r="P212">
        <f>P203+P210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2.xml><?xml version="1.0" encoding="utf-8"?>
<worksheet xmlns="http://schemas.openxmlformats.org/spreadsheetml/2006/main" xmlns:r="http://schemas.openxmlformats.org/officeDocument/2006/relationships">
  <sheetPr>
    <pageSetUpPr fitToPage="1"/>
  </sheetPr>
  <dimension ref="A1:P11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2963</v>
      </c>
      <c s="5"/>
      <c s="5" t="s">
        <v>2964</v>
      </c>
    </row>
    <row r="6" spans="1:5" ht="12.75" customHeight="1">
      <c r="A6" t="s">
        <v>17</v>
      </c>
      <c r="C6" s="5" t="s">
        <v>2963</v>
      </c>
      <c s="5"/>
      <c s="5" t="s">
        <v>2964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2442</v>
      </c>
      <c s="7" t="s">
        <v>167</v>
      </c>
      <c s="10">
        <v>2561.34</v>
      </c>
      <c s="14"/>
      <c s="13">
        <f>ROUND((H12*G12),2)</f>
      </c>
      <c r="O12">
        <f>rekapitulace!H8</f>
      </c>
      <c>
        <f>O12/100*I12</f>
      </c>
    </row>
    <row r="13" spans="5:5" ht="306">
      <c r="E13" s="15" t="s">
        <v>2965</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250</v>
      </c>
      <c s="7" t="s">
        <v>251</v>
      </c>
      <c s="7" t="s">
        <v>130</v>
      </c>
      <c s="10">
        <v>1280.67</v>
      </c>
      <c s="14"/>
      <c s="13">
        <f>ROUND((H18*G18),2)</f>
      </c>
      <c r="O18">
        <f>rekapitulace!H8</f>
      </c>
      <c>
        <f>O18/100*I18</f>
      </c>
    </row>
    <row r="19" spans="5:5" ht="293.25">
      <c r="E19" s="15" t="s">
        <v>2966</v>
      </c>
    </row>
    <row r="20" spans="5:5" ht="409.5">
      <c r="E20" s="15" t="s">
        <v>145</v>
      </c>
    </row>
    <row r="21" spans="1:16" ht="12.75">
      <c r="A21" s="7">
        <v>3</v>
      </c>
      <c s="7" t="s">
        <v>46</v>
      </c>
      <c s="7" t="s">
        <v>254</v>
      </c>
      <c s="7" t="s">
        <v>58</v>
      </c>
      <c s="7" t="s">
        <v>2967</v>
      </c>
      <c s="7" t="s">
        <v>130</v>
      </c>
      <c s="10">
        <v>1280.67</v>
      </c>
      <c s="14"/>
      <c s="13">
        <f>ROUND((H21*G21),2)</f>
      </c>
      <c r="O21">
        <f>rekapitulace!H8</f>
      </c>
      <c>
        <f>O21/100*I21</f>
      </c>
    </row>
    <row r="22" spans="5:5" ht="293.25">
      <c r="E22" s="15" t="s">
        <v>2966</v>
      </c>
    </row>
    <row r="23" spans="5:5" ht="102">
      <c r="E23" s="15" t="s">
        <v>257</v>
      </c>
    </row>
    <row r="24" spans="1:16" ht="12.75">
      <c r="A24" s="7">
        <v>4</v>
      </c>
      <c s="7" t="s">
        <v>46</v>
      </c>
      <c s="7" t="s">
        <v>2456</v>
      </c>
      <c s="7" t="s">
        <v>58</v>
      </c>
      <c s="7" t="s">
        <v>2968</v>
      </c>
      <c s="7" t="s">
        <v>130</v>
      </c>
      <c s="10">
        <v>1280.67</v>
      </c>
      <c s="14"/>
      <c s="13">
        <f>ROUND((H24*G24),2)</f>
      </c>
      <c r="O24">
        <f>rekapitulace!H8</f>
      </c>
      <c>
        <f>O24/100*I24</f>
      </c>
    </row>
    <row r="25" spans="5:5" ht="293.25">
      <c r="E25" s="15" t="s">
        <v>2966</v>
      </c>
    </row>
    <row r="26" spans="5:5" ht="409.5">
      <c r="E26" s="15" t="s">
        <v>267</v>
      </c>
    </row>
    <row r="27" spans="1:16" ht="12.75">
      <c r="A27" s="7">
        <v>5</v>
      </c>
      <c s="7" t="s">
        <v>46</v>
      </c>
      <c s="7" t="s">
        <v>397</v>
      </c>
      <c s="7" t="s">
        <v>58</v>
      </c>
      <c s="7" t="s">
        <v>2969</v>
      </c>
      <c s="7" t="s">
        <v>130</v>
      </c>
      <c s="10">
        <v>1280.67</v>
      </c>
      <c s="14"/>
      <c s="13">
        <f>ROUND((H27*G27),2)</f>
      </c>
      <c r="O27">
        <f>rekapitulace!H8</f>
      </c>
      <c>
        <f>O27/100*I27</f>
      </c>
    </row>
    <row r="28" spans="5:5" ht="293.25">
      <c r="E28" s="15" t="s">
        <v>2966</v>
      </c>
    </row>
    <row r="29" spans="5:5" ht="409.5">
      <c r="E29" s="15" t="s">
        <v>1103</v>
      </c>
    </row>
    <row r="30" spans="1:16" ht="12.75">
      <c r="A30" s="7">
        <v>6</v>
      </c>
      <c s="7" t="s">
        <v>46</v>
      </c>
      <c s="7" t="s">
        <v>272</v>
      </c>
      <c s="7" t="s">
        <v>25</v>
      </c>
      <c s="7" t="s">
        <v>2970</v>
      </c>
      <c s="7" t="s">
        <v>130</v>
      </c>
      <c s="10">
        <v>17.55</v>
      </c>
      <c s="14"/>
      <c s="13">
        <f>ROUND((H30*G30),2)</f>
      </c>
      <c r="O30">
        <f>rekapitulace!H8</f>
      </c>
      <c>
        <f>O30/100*I30</f>
      </c>
    </row>
    <row r="31" spans="5:5" ht="63.75">
      <c r="E31" s="15" t="s">
        <v>2971</v>
      </c>
    </row>
    <row r="32" spans="5:5" ht="409.5">
      <c r="E32" s="15" t="s">
        <v>275</v>
      </c>
    </row>
    <row r="33" spans="1:16" ht="12.75">
      <c r="A33" s="7">
        <v>7</v>
      </c>
      <c s="7" t="s">
        <v>46</v>
      </c>
      <c s="7" t="s">
        <v>272</v>
      </c>
      <c s="7" t="s">
        <v>36</v>
      </c>
      <c s="7" t="s">
        <v>2972</v>
      </c>
      <c s="7" t="s">
        <v>130</v>
      </c>
      <c s="10">
        <v>487.5</v>
      </c>
      <c s="14"/>
      <c s="13">
        <f>ROUND((H33*G33),2)</f>
      </c>
      <c r="O33">
        <f>rekapitulace!H8</f>
      </c>
      <c>
        <f>O33/100*I33</f>
      </c>
    </row>
    <row r="34" spans="5:5" ht="63.75">
      <c r="E34" s="15" t="s">
        <v>2973</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36</v>
      </c>
      <c s="9"/>
      <c s="9" t="s">
        <v>241</v>
      </c>
      <c s="9"/>
      <c s="11"/>
      <c s="9"/>
      <c s="11"/>
    </row>
    <row r="39" spans="1:16" ht="12.75">
      <c r="A39" s="7">
        <v>8</v>
      </c>
      <c s="7" t="s">
        <v>46</v>
      </c>
      <c s="7" t="s">
        <v>2974</v>
      </c>
      <c s="7" t="s">
        <v>58</v>
      </c>
      <c s="7" t="s">
        <v>2975</v>
      </c>
      <c s="7" t="s">
        <v>207</v>
      </c>
      <c s="10">
        <v>70.4</v>
      </c>
      <c s="14"/>
      <c s="13">
        <f>ROUND((H39*G39),2)</f>
      </c>
      <c r="O39">
        <f>rekapitulace!H8</f>
      </c>
      <c>
        <f>O39/100*I39</f>
      </c>
    </row>
    <row r="40" spans="5:5" ht="38.25">
      <c r="E40" s="15" t="s">
        <v>2976</v>
      </c>
    </row>
    <row r="41" spans="5:5" ht="409.5">
      <c r="E41" s="15" t="s">
        <v>453</v>
      </c>
    </row>
    <row r="42" spans="1:16" ht="12.75">
      <c r="A42" s="7">
        <v>9</v>
      </c>
      <c s="7" t="s">
        <v>46</v>
      </c>
      <c s="7" t="s">
        <v>2475</v>
      </c>
      <c s="7" t="s">
        <v>58</v>
      </c>
      <c s="7" t="s">
        <v>2977</v>
      </c>
      <c s="7" t="s">
        <v>117</v>
      </c>
      <c s="10">
        <v>293.7</v>
      </c>
      <c s="14"/>
      <c s="13">
        <f>ROUND((H42*G42),2)</f>
      </c>
      <c r="O42">
        <f>rekapitulace!H8</f>
      </c>
      <c>
        <f>O42/100*I42</f>
      </c>
    </row>
    <row r="43" spans="5:5" ht="76.5">
      <c r="E43" s="15" t="s">
        <v>2978</v>
      </c>
    </row>
    <row r="44" spans="5:5" ht="306">
      <c r="E44" s="15" t="s">
        <v>2478</v>
      </c>
    </row>
    <row r="45" spans="1:16" ht="12.75">
      <c r="A45" s="7">
        <v>10</v>
      </c>
      <c s="7" t="s">
        <v>46</v>
      </c>
      <c s="7" t="s">
        <v>242</v>
      </c>
      <c s="7" t="s">
        <v>58</v>
      </c>
      <c s="7" t="s">
        <v>2979</v>
      </c>
      <c s="7" t="s">
        <v>117</v>
      </c>
      <c s="10">
        <v>195</v>
      </c>
      <c s="14"/>
      <c s="13">
        <f>ROUND((H45*G45),2)</f>
      </c>
      <c r="O45">
        <f>rekapitulace!H8</f>
      </c>
      <c>
        <f>O45/100*I45</f>
      </c>
    </row>
    <row r="46" spans="5:5" ht="63.75">
      <c r="E46" s="15" t="s">
        <v>2980</v>
      </c>
    </row>
    <row r="47" spans="5:5" ht="409.5">
      <c r="E47" s="15" t="s">
        <v>467</v>
      </c>
    </row>
    <row r="48" spans="1:16" ht="12.75">
      <c r="A48" s="7">
        <v>11</v>
      </c>
      <c s="7" t="s">
        <v>46</v>
      </c>
      <c s="7" t="s">
        <v>2981</v>
      </c>
      <c s="7" t="s">
        <v>58</v>
      </c>
      <c s="7" t="s">
        <v>2982</v>
      </c>
      <c s="7" t="s">
        <v>207</v>
      </c>
      <c s="10">
        <v>2925</v>
      </c>
      <c s="14"/>
      <c s="13">
        <f>ROUND((H48*G48),2)</f>
      </c>
      <c r="O48">
        <f>rekapitulace!H8</f>
      </c>
      <c>
        <f>O48/100*I48</f>
      </c>
    </row>
    <row r="49" spans="5:5" ht="114.75">
      <c r="E49" s="15" t="s">
        <v>2983</v>
      </c>
    </row>
    <row r="50" spans="5:5" ht="318.75">
      <c r="E50" s="15" t="s">
        <v>2314</v>
      </c>
    </row>
    <row r="51" spans="1:16" ht="12.75">
      <c r="A51" s="7">
        <v>12</v>
      </c>
      <c s="7" t="s">
        <v>46</v>
      </c>
      <c s="7" t="s">
        <v>2482</v>
      </c>
      <c s="7" t="s">
        <v>58</v>
      </c>
      <c s="7" t="s">
        <v>2984</v>
      </c>
      <c s="7" t="s">
        <v>130</v>
      </c>
      <c s="10">
        <v>256.913</v>
      </c>
      <c s="14"/>
      <c s="13">
        <f>ROUND((H51*G51),2)</f>
      </c>
      <c r="O51">
        <f>rekapitulace!H8</f>
      </c>
      <c>
        <f>O51/100*I51</f>
      </c>
    </row>
    <row r="52" spans="5:5" ht="63.75">
      <c r="E52" s="15" t="s">
        <v>2985</v>
      </c>
    </row>
    <row r="53" spans="5:5" ht="409.5">
      <c r="E53" s="15" t="s">
        <v>2322</v>
      </c>
    </row>
    <row r="54" spans="1:16" ht="12.75">
      <c r="A54" s="7">
        <v>13</v>
      </c>
      <c s="7" t="s">
        <v>46</v>
      </c>
      <c s="7" t="s">
        <v>835</v>
      </c>
      <c s="7" t="s">
        <v>58</v>
      </c>
      <c s="7" t="s">
        <v>2986</v>
      </c>
      <c s="7" t="s">
        <v>167</v>
      </c>
      <c s="10">
        <v>38.537</v>
      </c>
      <c s="14"/>
      <c s="13">
        <f>ROUND((H54*G54),2)</f>
      </c>
      <c r="O54">
        <f>rekapitulace!H8</f>
      </c>
      <c>
        <f>O54/100*I54</f>
      </c>
    </row>
    <row r="55" spans="5:5" ht="76.5">
      <c r="E55" s="15" t="s">
        <v>2987</v>
      </c>
    </row>
    <row r="56" spans="5:5" ht="409.5">
      <c r="E56" s="15" t="s">
        <v>1128</v>
      </c>
    </row>
    <row r="57" spans="1:16" ht="12.75">
      <c r="A57" s="7">
        <v>14</v>
      </c>
      <c s="7" t="s">
        <v>46</v>
      </c>
      <c s="7" t="s">
        <v>2988</v>
      </c>
      <c s="7" t="s">
        <v>58</v>
      </c>
      <c s="7" t="s">
        <v>2989</v>
      </c>
      <c s="7" t="s">
        <v>130</v>
      </c>
      <c s="10">
        <v>45.004</v>
      </c>
      <c s="14"/>
      <c s="13">
        <f>ROUND((H57*G57),2)</f>
      </c>
      <c r="O57">
        <f>rekapitulace!H8</f>
      </c>
      <c>
        <f>O57/100*I57</f>
      </c>
    </row>
    <row r="58" spans="5:5" ht="127.5">
      <c r="E58" s="15" t="s">
        <v>2990</v>
      </c>
    </row>
    <row r="59" spans="5:5" ht="409.5">
      <c r="E59" s="15" t="s">
        <v>2991</v>
      </c>
    </row>
    <row r="60" spans="1:16" ht="12.75">
      <c r="A60" s="7">
        <v>15</v>
      </c>
      <c s="7" t="s">
        <v>46</v>
      </c>
      <c s="7" t="s">
        <v>2992</v>
      </c>
      <c s="7" t="s">
        <v>58</v>
      </c>
      <c s="7" t="s">
        <v>2993</v>
      </c>
      <c s="7" t="s">
        <v>130</v>
      </c>
      <c s="10">
        <v>146.85</v>
      </c>
      <c s="14"/>
      <c s="13">
        <f>ROUND((H60*G60),2)</f>
      </c>
      <c r="O60">
        <f>rekapitulace!H8</f>
      </c>
      <c>
        <f>O60/100*I60</f>
      </c>
    </row>
    <row r="61" spans="5:5" ht="76.5">
      <c r="E61" s="15" t="s">
        <v>2994</v>
      </c>
    </row>
    <row r="62" spans="5:5" ht="409.5">
      <c r="E62" s="15" t="s">
        <v>2322</v>
      </c>
    </row>
    <row r="63" spans="1:16" ht="12.75">
      <c r="A63" s="7">
        <v>16</v>
      </c>
      <c s="7" t="s">
        <v>46</v>
      </c>
      <c s="7" t="s">
        <v>2995</v>
      </c>
      <c s="7" t="s">
        <v>58</v>
      </c>
      <c s="7" t="s">
        <v>2996</v>
      </c>
      <c s="7" t="s">
        <v>167</v>
      </c>
      <c s="10">
        <v>7.734</v>
      </c>
      <c s="14"/>
      <c s="13">
        <f>ROUND((H63*G63),2)</f>
      </c>
      <c r="O63">
        <f>rekapitulace!H8</f>
      </c>
      <c>
        <f>O63/100*I63</f>
      </c>
    </row>
    <row r="64" spans="5:5" ht="76.5">
      <c r="E64" s="15" t="s">
        <v>2997</v>
      </c>
    </row>
    <row r="65" spans="5:5" ht="409.5">
      <c r="E65" s="15" t="s">
        <v>2998</v>
      </c>
    </row>
    <row r="66" spans="1:16" ht="12.75">
      <c r="A66" s="7">
        <v>17</v>
      </c>
      <c s="7" t="s">
        <v>46</v>
      </c>
      <c s="7" t="s">
        <v>2999</v>
      </c>
      <c s="7" t="s">
        <v>58</v>
      </c>
      <c s="7" t="s">
        <v>3000</v>
      </c>
      <c s="7" t="s">
        <v>207</v>
      </c>
      <c s="10">
        <v>2925</v>
      </c>
      <c s="14"/>
      <c s="13">
        <f>ROUND((H66*G66),2)</f>
      </c>
      <c r="O66">
        <f>rekapitulace!H8</f>
      </c>
      <c>
        <f>O66/100*I66</f>
      </c>
    </row>
    <row r="67" spans="5:5" ht="114.75">
      <c r="E67" s="15" t="s">
        <v>2983</v>
      </c>
    </row>
    <row r="68" spans="5:5" ht="127.5">
      <c r="E68" s="15" t="s">
        <v>3001</v>
      </c>
    </row>
    <row r="69" spans="1:16" ht="12.75" customHeight="1">
      <c r="A69" s="16"/>
      <c s="16"/>
      <c s="16" t="s">
        <v>36</v>
      </c>
      <c s="16"/>
      <c s="16" t="s">
        <v>241</v>
      </c>
      <c s="16"/>
      <c s="16"/>
      <c s="16"/>
      <c s="16">
        <f>SUM(I39:I68)</f>
      </c>
      <c r="P69">
        <f>ROUND(SUM(P39:P68),2)</f>
      </c>
    </row>
    <row r="71" spans="1:9" ht="12.75" customHeight="1">
      <c r="A71" s="9"/>
      <c s="9"/>
      <c s="9" t="s">
        <v>37</v>
      </c>
      <c s="9"/>
      <c s="9" t="s">
        <v>187</v>
      </c>
      <c s="9"/>
      <c s="11"/>
      <c s="9"/>
      <c s="11"/>
    </row>
    <row r="72" spans="1:16" ht="12.75">
      <c r="A72" s="7">
        <v>18</v>
      </c>
      <c s="7" t="s">
        <v>46</v>
      </c>
      <c s="7" t="s">
        <v>2337</v>
      </c>
      <c s="7" t="s">
        <v>58</v>
      </c>
      <c s="7" t="s">
        <v>2495</v>
      </c>
      <c s="7" t="s">
        <v>130</v>
      </c>
      <c s="10">
        <v>19.5</v>
      </c>
      <c s="14"/>
      <c s="13">
        <f>ROUND((H72*G72),2)</f>
      </c>
      <c r="O72">
        <f>rekapitulace!H8</f>
      </c>
      <c>
        <f>O72/100*I72</f>
      </c>
    </row>
    <row r="73" spans="5:5" ht="63.75">
      <c r="E73" s="15" t="s">
        <v>3002</v>
      </c>
    </row>
    <row r="74" spans="5:5" ht="409.5">
      <c r="E74" s="15" t="s">
        <v>2340</v>
      </c>
    </row>
    <row r="75" spans="1:16" ht="12.75">
      <c r="A75" s="7">
        <v>19</v>
      </c>
      <c s="7" t="s">
        <v>46</v>
      </c>
      <c s="7" t="s">
        <v>846</v>
      </c>
      <c s="7" t="s">
        <v>58</v>
      </c>
      <c s="7" t="s">
        <v>2497</v>
      </c>
      <c s="7" t="s">
        <v>167</v>
      </c>
      <c s="10">
        <v>3.12</v>
      </c>
      <c s="14"/>
      <c s="13">
        <f>ROUND((H75*G75),2)</f>
      </c>
      <c r="O75">
        <f>rekapitulace!H8</f>
      </c>
      <c>
        <f>O75/100*I75</f>
      </c>
    </row>
    <row r="76" spans="5:5" ht="63.75">
      <c r="E76" s="15" t="s">
        <v>3003</v>
      </c>
    </row>
    <row r="77" spans="5:5" ht="409.5">
      <c r="E77" s="15" t="s">
        <v>2343</v>
      </c>
    </row>
    <row r="78" spans="1:16" ht="12.75">
      <c r="A78" s="7">
        <v>20</v>
      </c>
      <c s="7" t="s">
        <v>46</v>
      </c>
      <c s="7" t="s">
        <v>3004</v>
      </c>
      <c s="7" t="s">
        <v>58</v>
      </c>
      <c s="7" t="s">
        <v>3005</v>
      </c>
      <c s="7" t="s">
        <v>130</v>
      </c>
      <c s="10">
        <v>146.85</v>
      </c>
      <c s="14"/>
      <c s="13">
        <f>ROUND((H78*G78),2)</f>
      </c>
      <c r="O78">
        <f>rekapitulace!H8</f>
      </c>
      <c>
        <f>O78/100*I78</f>
      </c>
    </row>
    <row r="79" spans="5:5" ht="76.5">
      <c r="E79" s="15" t="s">
        <v>2994</v>
      </c>
    </row>
    <row r="80" spans="5:5" ht="409.5">
      <c r="E80" s="15" t="s">
        <v>2521</v>
      </c>
    </row>
    <row r="81" spans="1:16" ht="12.75" customHeight="1">
      <c r="A81" s="16"/>
      <c s="16"/>
      <c s="16" t="s">
        <v>37</v>
      </c>
      <c s="16"/>
      <c s="16" t="s">
        <v>187</v>
      </c>
      <c s="16"/>
      <c s="16"/>
      <c s="16"/>
      <c s="16">
        <f>SUM(I72:I80)</f>
      </c>
      <c r="P81">
        <f>ROUND(SUM(P72:P80),2)</f>
      </c>
    </row>
    <row r="83" spans="1:9" ht="12.75" customHeight="1">
      <c r="A83" s="9"/>
      <c s="9"/>
      <c s="9" t="s">
        <v>38</v>
      </c>
      <c s="9"/>
      <c s="9" t="s">
        <v>192</v>
      </c>
      <c s="9"/>
      <c s="11"/>
      <c s="9"/>
      <c s="11"/>
    </row>
    <row r="84" spans="1:16" ht="12.75">
      <c r="A84" s="7">
        <v>21</v>
      </c>
      <c s="7" t="s">
        <v>46</v>
      </c>
      <c s="7" t="s">
        <v>193</v>
      </c>
      <c s="7" t="s">
        <v>58</v>
      </c>
      <c s="7" t="s">
        <v>3006</v>
      </c>
      <c s="7" t="s">
        <v>130</v>
      </c>
      <c s="10">
        <v>46.8</v>
      </c>
      <c s="14"/>
      <c s="13">
        <f>ROUND((H84*G84),2)</f>
      </c>
      <c r="O84">
        <f>rekapitulace!H8</f>
      </c>
      <c>
        <f>O84/100*I84</f>
      </c>
    </row>
    <row r="85" spans="5:5" ht="63.75">
      <c r="E85" s="15" t="s">
        <v>3007</v>
      </c>
    </row>
    <row r="86" spans="5:5" ht="409.5">
      <c r="E86" s="15" t="s">
        <v>191</v>
      </c>
    </row>
    <row r="87" spans="1:16" ht="12.75">
      <c r="A87" s="7">
        <v>22</v>
      </c>
      <c s="7" t="s">
        <v>46</v>
      </c>
      <c s="7" t="s">
        <v>478</v>
      </c>
      <c s="7" t="s">
        <v>58</v>
      </c>
      <c s="7" t="s">
        <v>3008</v>
      </c>
      <c s="7" t="s">
        <v>130</v>
      </c>
      <c s="10">
        <v>225.17</v>
      </c>
      <c s="14"/>
      <c s="13">
        <f>ROUND((H87*G87),2)</f>
      </c>
      <c r="O87">
        <f>rekapitulace!H8</f>
      </c>
      <c>
        <f>O87/100*I87</f>
      </c>
    </row>
    <row r="88" spans="5:5" ht="76.5">
      <c r="E88" s="15" t="s">
        <v>3009</v>
      </c>
    </row>
    <row r="89" spans="5:5" ht="409.5">
      <c r="E89" s="15" t="s">
        <v>191</v>
      </c>
    </row>
    <row r="90" spans="1:16" ht="12.75" customHeight="1">
      <c r="A90" s="16"/>
      <c s="16"/>
      <c s="16" t="s">
        <v>38</v>
      </c>
      <c s="16"/>
      <c s="16" t="s">
        <v>192</v>
      </c>
      <c s="16"/>
      <c s="16"/>
      <c s="16"/>
      <c s="16">
        <f>SUM(I84:I89)</f>
      </c>
      <c r="P90">
        <f>ROUND(SUM(P84:P89),2)</f>
      </c>
    </row>
    <row r="92" spans="1:9" ht="12.75" customHeight="1">
      <c r="A92" s="9"/>
      <c s="9"/>
      <c s="9" t="s">
        <v>42</v>
      </c>
      <c s="9"/>
      <c s="9" t="s">
        <v>200</v>
      </c>
      <c s="9"/>
      <c s="11"/>
      <c s="9"/>
      <c s="11"/>
    </row>
    <row r="93" spans="1:16" ht="12.75">
      <c r="A93" s="7">
        <v>23</v>
      </c>
      <c s="7" t="s">
        <v>46</v>
      </c>
      <c s="7" t="s">
        <v>949</v>
      </c>
      <c s="7" t="s">
        <v>58</v>
      </c>
      <c s="7" t="s">
        <v>3010</v>
      </c>
      <c s="7" t="s">
        <v>207</v>
      </c>
      <c s="10">
        <v>3.2</v>
      </c>
      <c s="14"/>
      <c s="13">
        <f>ROUND((H93*G93),2)</f>
      </c>
      <c r="O93">
        <f>rekapitulace!H8</f>
      </c>
      <c>
        <f>O93/100*I93</f>
      </c>
    </row>
    <row r="94" spans="5:5" ht="25.5">
      <c r="E94" s="15" t="s">
        <v>3011</v>
      </c>
    </row>
    <row r="95" spans="5:5" ht="409.5">
      <c r="E95" s="15" t="s">
        <v>1342</v>
      </c>
    </row>
    <row r="96" spans="1:16" ht="12.75">
      <c r="A96" s="7">
        <v>24</v>
      </c>
      <c s="7" t="s">
        <v>46</v>
      </c>
      <c s="7" t="s">
        <v>2412</v>
      </c>
      <c s="7" t="s">
        <v>58</v>
      </c>
      <c s="7" t="s">
        <v>3012</v>
      </c>
      <c s="7" t="s">
        <v>207</v>
      </c>
      <c s="10">
        <v>555</v>
      </c>
      <c s="14"/>
      <c s="13">
        <f>ROUND((H96*G96),2)</f>
      </c>
      <c r="O96">
        <f>rekapitulace!H8</f>
      </c>
      <c>
        <f>O96/100*I96</f>
      </c>
    </row>
    <row r="97" spans="5:5" ht="267.75">
      <c r="E97" s="15" t="s">
        <v>3013</v>
      </c>
    </row>
    <row r="98" spans="5:5" ht="409.5">
      <c r="E98" s="15" t="s">
        <v>1349</v>
      </c>
    </row>
    <row r="99" spans="1:16" ht="12.75">
      <c r="A99" s="7">
        <v>25</v>
      </c>
      <c s="7" t="s">
        <v>46</v>
      </c>
      <c s="7" t="s">
        <v>1353</v>
      </c>
      <c s="7" t="s">
        <v>58</v>
      </c>
      <c s="7" t="s">
        <v>3014</v>
      </c>
      <c s="7" t="s">
        <v>73</v>
      </c>
      <c s="10">
        <v>2</v>
      </c>
      <c s="14"/>
      <c s="13">
        <f>ROUND((H99*G99),2)</f>
      </c>
      <c r="O99">
        <f>rekapitulace!H8</f>
      </c>
      <c>
        <f>O99/100*I99</f>
      </c>
    </row>
    <row r="100" spans="5:5" ht="25.5">
      <c r="E100" s="15" t="s">
        <v>76</v>
      </c>
    </row>
    <row r="101" spans="5:5" ht="409.5">
      <c r="E101" s="15" t="s">
        <v>1355</v>
      </c>
    </row>
    <row r="102" spans="1:16" ht="12.75" customHeight="1">
      <c r="A102" s="16"/>
      <c s="16"/>
      <c s="16" t="s">
        <v>42</v>
      </c>
      <c s="16"/>
      <c s="16" t="s">
        <v>200</v>
      </c>
      <c s="16"/>
      <c s="16"/>
      <c s="16"/>
      <c s="16">
        <f>SUM(I93:I101)</f>
      </c>
      <c r="P102">
        <f>ROUND(SUM(P93:P101),2)</f>
      </c>
    </row>
    <row r="104" spans="1:9" ht="12.75" customHeight="1">
      <c r="A104" s="9"/>
      <c s="9"/>
      <c s="9" t="s">
        <v>43</v>
      </c>
      <c s="9"/>
      <c s="9" t="s">
        <v>204</v>
      </c>
      <c s="9"/>
      <c s="11"/>
      <c s="9"/>
      <c s="11"/>
    </row>
    <row r="105" spans="1:16" ht="12.75">
      <c r="A105" s="7">
        <v>26</v>
      </c>
      <c s="7" t="s">
        <v>46</v>
      </c>
      <c s="7" t="s">
        <v>3015</v>
      </c>
      <c s="7" t="s">
        <v>58</v>
      </c>
      <c s="7" t="s">
        <v>3016</v>
      </c>
      <c s="7" t="s">
        <v>207</v>
      </c>
      <c s="10">
        <v>201</v>
      </c>
      <c s="14"/>
      <c s="13">
        <f>ROUND((H105*G105),2)</f>
      </c>
      <c r="O105">
        <f>rekapitulace!H8</f>
      </c>
      <c>
        <f>O105/100*I105</f>
      </c>
    </row>
    <row r="106" spans="5:5" ht="63.75">
      <c r="E106" s="15" t="s">
        <v>3017</v>
      </c>
    </row>
    <row r="107" spans="5:5" ht="409.5">
      <c r="E107" s="15" t="s">
        <v>3018</v>
      </c>
    </row>
    <row r="108" spans="1:16" ht="12.75" customHeight="1">
      <c r="A108" s="16"/>
      <c s="16"/>
      <c s="16" t="s">
        <v>43</v>
      </c>
      <c s="16"/>
      <c s="16" t="s">
        <v>204</v>
      </c>
      <c s="16"/>
      <c s="16"/>
      <c s="16"/>
      <c s="16">
        <f>SUM(I105:I107)</f>
      </c>
      <c r="P108">
        <f>ROUND(SUM(P105:P107),2)</f>
      </c>
    </row>
    <row r="110" spans="1:16" ht="12.75" customHeight="1">
      <c r="A110" s="16"/>
      <c s="16"/>
      <c s="16"/>
      <c s="16"/>
      <c s="16" t="s">
        <v>105</v>
      </c>
      <c s="16"/>
      <c s="16"/>
      <c s="16"/>
      <c s="16">
        <f>+I15+I36+I69+I81+I90+I102+I108</f>
      </c>
      <c r="P110">
        <f>+P15+P36+P69+P81+P90+P102+P108</f>
      </c>
    </row>
    <row r="112" spans="1:9" ht="12.75" customHeight="1">
      <c r="A112" s="9" t="s">
        <v>106</v>
      </c>
      <c s="9"/>
      <c s="9"/>
      <c s="9"/>
      <c s="9"/>
      <c s="9"/>
      <c s="9"/>
      <c s="9"/>
      <c s="9"/>
    </row>
    <row r="113" spans="1:9" ht="12.75" customHeight="1">
      <c r="A113" s="9"/>
      <c s="9"/>
      <c s="9"/>
      <c s="9"/>
      <c s="9" t="s">
        <v>107</v>
      </c>
      <c s="9"/>
      <c s="9"/>
      <c s="9"/>
      <c s="9"/>
    </row>
    <row r="114" spans="1:16" ht="12.75" customHeight="1">
      <c r="A114" s="16"/>
      <c s="16"/>
      <c s="16"/>
      <c s="16"/>
      <c s="16" t="s">
        <v>108</v>
      </c>
      <c s="16"/>
      <c s="16"/>
      <c s="16"/>
      <c s="16">
        <v>0</v>
      </c>
      <c r="P114">
        <v>0</v>
      </c>
    </row>
    <row r="115" spans="1:9" ht="12.75" customHeight="1">
      <c r="A115" s="16"/>
      <c s="16"/>
      <c s="16"/>
      <c s="16"/>
      <c s="16" t="s">
        <v>109</v>
      </c>
      <c s="16"/>
      <c s="16"/>
      <c s="16"/>
      <c s="16"/>
    </row>
    <row r="116" spans="1:16" ht="12.75" customHeight="1">
      <c r="A116" s="16"/>
      <c s="16"/>
      <c s="16"/>
      <c s="16"/>
      <c s="16" t="s">
        <v>110</v>
      </c>
      <c s="16"/>
      <c s="16"/>
      <c s="16"/>
      <c s="16">
        <v>0</v>
      </c>
      <c r="P116">
        <v>0</v>
      </c>
    </row>
    <row r="117" spans="1:16" ht="12.75" customHeight="1">
      <c r="A117" s="16"/>
      <c s="16"/>
      <c s="16"/>
      <c s="16"/>
      <c s="16" t="s">
        <v>111</v>
      </c>
      <c s="16"/>
      <c s="16"/>
      <c s="16"/>
      <c s="16">
        <f>I114+I116</f>
      </c>
      <c r="P117">
        <f>P114+P116</f>
      </c>
    </row>
    <row r="119" spans="1:16" ht="12.75" customHeight="1">
      <c r="A119" s="16"/>
      <c s="16"/>
      <c s="16"/>
      <c s="16"/>
      <c s="16" t="s">
        <v>111</v>
      </c>
      <c s="16"/>
      <c s="16"/>
      <c s="16"/>
      <c s="16">
        <f>I110+I117</f>
      </c>
      <c r="P119">
        <f>P110+P117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3.xml><?xml version="1.0" encoding="utf-8"?>
<worksheet xmlns="http://schemas.openxmlformats.org/spreadsheetml/2006/main" xmlns:r="http://schemas.openxmlformats.org/officeDocument/2006/relationships">
  <sheetPr>
    <pageSetUpPr fitToPage="1"/>
  </sheetPr>
  <dimension ref="A1:P18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3019</v>
      </c>
      <c s="5"/>
      <c s="5" t="s">
        <v>3020</v>
      </c>
    </row>
    <row r="6" spans="1:5" ht="12.75" customHeight="1">
      <c r="A6" t="s">
        <v>17</v>
      </c>
      <c r="C6" s="5" t="s">
        <v>3019</v>
      </c>
      <c s="5"/>
      <c s="5" t="s">
        <v>3020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717</v>
      </c>
      <c s="7" t="s">
        <v>167</v>
      </c>
      <c s="10">
        <v>94.447</v>
      </c>
      <c s="14"/>
      <c s="13">
        <f>ROUND((H12*G12),2)</f>
      </c>
      <c r="O12">
        <f>rekapitulace!H8</f>
      </c>
      <c>
        <f>O12/100*I12</f>
      </c>
    </row>
    <row r="13" spans="5:5" ht="409.5">
      <c r="E13" s="15" t="s">
        <v>3021</v>
      </c>
    </row>
    <row r="14" spans="5:5" ht="153">
      <c r="E14" s="15" t="s">
        <v>169</v>
      </c>
    </row>
    <row r="15" spans="1:16" ht="12.75">
      <c r="A15" s="7">
        <v>2</v>
      </c>
      <c s="7" t="s">
        <v>46</v>
      </c>
      <c s="7" t="s">
        <v>165</v>
      </c>
      <c s="7" t="s">
        <v>38</v>
      </c>
      <c s="7" t="s">
        <v>2633</v>
      </c>
      <c s="7" t="s">
        <v>167</v>
      </c>
      <c s="10">
        <v>19.05</v>
      </c>
      <c s="14"/>
      <c s="13">
        <f>ROUND((H15*G15),2)</f>
      </c>
      <c r="O15">
        <f>rekapitulace!H8</f>
      </c>
      <c>
        <f>O15/100*I15</f>
      </c>
    </row>
    <row r="16" spans="5:5" ht="191.25">
      <c r="E16" s="15" t="s">
        <v>3022</v>
      </c>
    </row>
    <row r="17" spans="5:5" ht="153">
      <c r="E17" s="15" t="s">
        <v>169</v>
      </c>
    </row>
    <row r="18" spans="1:16" ht="12.75">
      <c r="A18" s="7">
        <v>3</v>
      </c>
      <c s="7" t="s">
        <v>46</v>
      </c>
      <c s="7" t="s">
        <v>165</v>
      </c>
      <c s="7" t="s">
        <v>40</v>
      </c>
      <c s="7" t="s">
        <v>3023</v>
      </c>
      <c s="7" t="s">
        <v>167</v>
      </c>
      <c s="10">
        <v>9180.6</v>
      </c>
      <c s="14"/>
      <c s="13">
        <f>ROUND((H18*G18),2)</f>
      </c>
      <c r="O18">
        <f>rekapitulace!H8</f>
      </c>
      <c>
        <f>O18/100*I18</f>
      </c>
    </row>
    <row r="19" spans="5:5" ht="409.5">
      <c r="E19" s="15" t="s">
        <v>3024</v>
      </c>
    </row>
    <row r="20" spans="5:5" ht="153">
      <c r="E20" s="15" t="s">
        <v>169</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730</v>
      </c>
      <c s="7" t="s">
        <v>58</v>
      </c>
      <c s="7" t="s">
        <v>3025</v>
      </c>
      <c s="7" t="s">
        <v>130</v>
      </c>
      <c s="10">
        <v>39.27</v>
      </c>
      <c s="14"/>
      <c s="13">
        <f>ROUND((H24*G24),2)</f>
      </c>
      <c r="O24">
        <f>rekapitulace!H8</f>
      </c>
      <c>
        <f>O24/100*I24</f>
      </c>
    </row>
    <row r="25" spans="5:5" ht="382.5">
      <c r="E25" s="15" t="s">
        <v>3026</v>
      </c>
    </row>
    <row r="26" spans="5:5" ht="409.5">
      <c r="E26" s="15" t="s">
        <v>1063</v>
      </c>
    </row>
    <row r="27" spans="1:16" ht="12.75">
      <c r="A27" s="7">
        <v>5</v>
      </c>
      <c s="7" t="s">
        <v>46</v>
      </c>
      <c s="7" t="s">
        <v>319</v>
      </c>
      <c s="7" t="s">
        <v>58</v>
      </c>
      <c s="7" t="s">
        <v>3027</v>
      </c>
      <c s="7" t="s">
        <v>207</v>
      </c>
      <c s="10">
        <v>276</v>
      </c>
      <c s="14"/>
      <c s="13">
        <f>ROUND((H27*G27),2)</f>
      </c>
      <c r="O27">
        <f>rekapitulace!H8</f>
      </c>
      <c>
        <f>O27/100*I27</f>
      </c>
    </row>
    <row r="28" spans="5:5" ht="38.25">
      <c r="E28" s="15" t="s">
        <v>3028</v>
      </c>
    </row>
    <row r="29" spans="5:5" ht="165.75">
      <c r="E29" s="15" t="s">
        <v>322</v>
      </c>
    </row>
    <row r="30" spans="1:16" ht="12.75">
      <c r="A30" s="7">
        <v>6</v>
      </c>
      <c s="7" t="s">
        <v>46</v>
      </c>
      <c s="7" t="s">
        <v>142</v>
      </c>
      <c s="7" t="s">
        <v>25</v>
      </c>
      <c s="7" t="s">
        <v>3029</v>
      </c>
      <c s="7" t="s">
        <v>130</v>
      </c>
      <c s="10">
        <v>2022.3</v>
      </c>
      <c s="14"/>
      <c s="13">
        <f>ROUND((H30*G30),2)</f>
      </c>
      <c r="O30">
        <f>rekapitulace!H8</f>
      </c>
      <c>
        <f>O30/100*I30</f>
      </c>
    </row>
    <row r="31" spans="5:5" ht="204">
      <c r="E31" s="15" t="s">
        <v>3030</v>
      </c>
    </row>
    <row r="32" spans="5:5" ht="409.5">
      <c r="E32" s="15" t="s">
        <v>145</v>
      </c>
    </row>
    <row r="33" spans="1:16" ht="12.75">
      <c r="A33" s="7">
        <v>7</v>
      </c>
      <c s="7" t="s">
        <v>46</v>
      </c>
      <c s="7" t="s">
        <v>142</v>
      </c>
      <c s="7" t="s">
        <v>36</v>
      </c>
      <c s="7" t="s">
        <v>2651</v>
      </c>
      <c s="7" t="s">
        <v>130</v>
      </c>
      <c s="10">
        <v>138</v>
      </c>
      <c s="14"/>
      <c s="13">
        <f>ROUND((H33*G33),2)</f>
      </c>
      <c r="O33">
        <f>rekapitulace!H8</f>
      </c>
      <c>
        <f>O33/100*I33</f>
      </c>
    </row>
    <row r="34" spans="5:5" ht="51">
      <c r="E34" s="15" t="s">
        <v>3031</v>
      </c>
    </row>
    <row r="35" spans="5:5" ht="409.5">
      <c r="E35" s="15" t="s">
        <v>145</v>
      </c>
    </row>
    <row r="36" spans="1:16" ht="12.75">
      <c r="A36" s="7">
        <v>8</v>
      </c>
      <c s="7" t="s">
        <v>46</v>
      </c>
      <c s="7" t="s">
        <v>2653</v>
      </c>
      <c s="7" t="s">
        <v>58</v>
      </c>
      <c s="7" t="s">
        <v>3032</v>
      </c>
      <c s="7" t="s">
        <v>130</v>
      </c>
      <c s="10">
        <v>4387</v>
      </c>
      <c s="14"/>
      <c s="13">
        <f>ROUND((H36*G36),2)</f>
      </c>
      <c r="O36">
        <f>rekapitulace!H8</f>
      </c>
      <c>
        <f>O36/100*I36</f>
      </c>
    </row>
    <row r="37" spans="5:5" ht="63.75">
      <c r="E37" s="15" t="s">
        <v>3033</v>
      </c>
    </row>
    <row r="38" spans="5:5" ht="409.5">
      <c r="E38" s="15" t="s">
        <v>176</v>
      </c>
    </row>
    <row r="39" spans="1:16" ht="12.75">
      <c r="A39" s="7">
        <v>9</v>
      </c>
      <c s="7" t="s">
        <v>46</v>
      </c>
      <c s="7" t="s">
        <v>289</v>
      </c>
      <c s="7" t="s">
        <v>58</v>
      </c>
      <c s="7" t="s">
        <v>3034</v>
      </c>
      <c s="7" t="s">
        <v>130</v>
      </c>
      <c s="10">
        <v>2225.6</v>
      </c>
      <c s="14"/>
      <c s="13">
        <f>ROUND((H39*G39),2)</f>
      </c>
      <c r="O39">
        <f>rekapitulace!H8</f>
      </c>
      <c>
        <f>O39/100*I39</f>
      </c>
    </row>
    <row r="40" spans="5:5" ht="63.75">
      <c r="E40" s="15" t="s">
        <v>3035</v>
      </c>
    </row>
    <row r="41" spans="5:5" ht="409.5">
      <c r="E41" s="15" t="s">
        <v>176</v>
      </c>
    </row>
    <row r="42" spans="1:16" ht="12.75">
      <c r="A42" s="7">
        <v>10</v>
      </c>
      <c s="7" t="s">
        <v>46</v>
      </c>
      <c s="7" t="s">
        <v>397</v>
      </c>
      <c s="7" t="s">
        <v>58</v>
      </c>
      <c s="7" t="s">
        <v>2656</v>
      </c>
      <c s="7" t="s">
        <v>130</v>
      </c>
      <c s="10">
        <v>2022.3</v>
      </c>
      <c s="14"/>
      <c s="13">
        <f>ROUND((H42*G42),2)</f>
      </c>
      <c r="O42">
        <f>rekapitulace!H8</f>
      </c>
      <c>
        <f>O42/100*I42</f>
      </c>
    </row>
    <row r="43" spans="5:5" ht="191.25">
      <c r="E43" s="15" t="s">
        <v>3036</v>
      </c>
    </row>
    <row r="44" spans="5:5" ht="409.5">
      <c r="E44" s="15" t="s">
        <v>1103</v>
      </c>
    </row>
    <row r="45" spans="1:16" ht="12.75">
      <c r="A45" s="7">
        <v>11</v>
      </c>
      <c s="7" t="s">
        <v>46</v>
      </c>
      <c s="7" t="s">
        <v>183</v>
      </c>
      <c s="7" t="s">
        <v>58</v>
      </c>
      <c s="7" t="s">
        <v>3037</v>
      </c>
      <c s="7" t="s">
        <v>130</v>
      </c>
      <c s="10">
        <v>2022.3</v>
      </c>
      <c s="14"/>
      <c s="13">
        <f>ROUND((H45*G45),2)</f>
      </c>
      <c r="O45">
        <f>rekapitulace!H8</f>
      </c>
      <c>
        <f>O45/100*I45</f>
      </c>
    </row>
    <row r="46" spans="5:5" ht="191.25">
      <c r="E46" s="15" t="s">
        <v>3036</v>
      </c>
    </row>
    <row r="47" spans="5:5" ht="409.5">
      <c r="E47" s="15" t="s">
        <v>186</v>
      </c>
    </row>
    <row r="48" spans="1:16" ht="12.75">
      <c r="A48" s="7">
        <v>12</v>
      </c>
      <c s="7" t="s">
        <v>46</v>
      </c>
      <c s="7" t="s">
        <v>793</v>
      </c>
      <c s="7" t="s">
        <v>58</v>
      </c>
      <c s="7" t="s">
        <v>2841</v>
      </c>
      <c s="7" t="s">
        <v>130</v>
      </c>
      <c s="10">
        <v>1968.8</v>
      </c>
      <c s="14"/>
      <c s="13">
        <f>ROUND((H48*G48),2)</f>
      </c>
      <c r="O48">
        <f>rekapitulace!H8</f>
      </c>
      <c>
        <f>O48/100*I48</f>
      </c>
    </row>
    <row r="49" spans="5:5" ht="51">
      <c r="E49" s="15" t="s">
        <v>3038</v>
      </c>
    </row>
    <row r="50" spans="5:5" ht="409.5">
      <c r="E50" s="15" t="s">
        <v>1112</v>
      </c>
    </row>
    <row r="51" spans="1:16" ht="12.75">
      <c r="A51" s="7">
        <v>13</v>
      </c>
      <c s="7" t="s">
        <v>46</v>
      </c>
      <c s="7" t="s">
        <v>272</v>
      </c>
      <c s="7" t="s">
        <v>58</v>
      </c>
      <c s="7" t="s">
        <v>2843</v>
      </c>
      <c s="7" t="s">
        <v>130</v>
      </c>
      <c s="10">
        <v>19.26</v>
      </c>
      <c s="14"/>
      <c s="13">
        <f>ROUND((H51*G51),2)</f>
      </c>
      <c r="O51">
        <f>rekapitulace!H8</f>
      </c>
      <c>
        <f>O51/100*I51</f>
      </c>
    </row>
    <row r="52" spans="5:5" ht="51">
      <c r="E52" s="15" t="s">
        <v>3039</v>
      </c>
    </row>
    <row r="53" spans="5:5" ht="409.5">
      <c r="E53" s="15" t="s">
        <v>275</v>
      </c>
    </row>
    <row r="54" spans="1:16" ht="12.75">
      <c r="A54" s="7">
        <v>14</v>
      </c>
      <c s="7" t="s">
        <v>46</v>
      </c>
      <c s="7" t="s">
        <v>438</v>
      </c>
      <c s="7" t="s">
        <v>58</v>
      </c>
      <c s="7" t="s">
        <v>2756</v>
      </c>
      <c s="7" t="s">
        <v>117</v>
      </c>
      <c s="10">
        <v>920</v>
      </c>
      <c s="14"/>
      <c s="13">
        <f>ROUND((H54*G54),2)</f>
      </c>
      <c r="O54">
        <f>rekapitulace!H8</f>
      </c>
      <c>
        <f>O54/100*I54</f>
      </c>
    </row>
    <row r="55" spans="5:5" ht="38.25">
      <c r="E55" s="15" t="s">
        <v>3040</v>
      </c>
    </row>
    <row r="56" spans="5:5" ht="216.75">
      <c r="E56" s="15" t="s">
        <v>153</v>
      </c>
    </row>
    <row r="57" spans="1:16" ht="12.75" customHeight="1">
      <c r="A57" s="16"/>
      <c s="16"/>
      <c s="16" t="s">
        <v>25</v>
      </c>
      <c s="16"/>
      <c s="16" t="s">
        <v>114</v>
      </c>
      <c s="16"/>
      <c s="16"/>
      <c s="16"/>
      <c s="16">
        <f>SUM(I24:I56)</f>
      </c>
      <c r="P57">
        <f>ROUND(SUM(P24:P56),2)</f>
      </c>
    </row>
    <row r="59" spans="1:9" ht="12.75" customHeight="1">
      <c r="A59" s="9"/>
      <c s="9"/>
      <c s="9" t="s">
        <v>36</v>
      </c>
      <c s="9"/>
      <c s="9" t="s">
        <v>241</v>
      </c>
      <c s="9"/>
      <c s="11"/>
      <c s="9"/>
      <c s="11"/>
    </row>
    <row r="60" spans="1:16" ht="12.75">
      <c r="A60" s="7">
        <v>15</v>
      </c>
      <c s="7" t="s">
        <v>46</v>
      </c>
      <c s="7" t="s">
        <v>2758</v>
      </c>
      <c s="7" t="s">
        <v>58</v>
      </c>
      <c s="7" t="s">
        <v>3041</v>
      </c>
      <c s="7" t="s">
        <v>167</v>
      </c>
      <c s="10">
        <v>274.512</v>
      </c>
      <c s="14"/>
      <c s="13">
        <f>ROUND((H60*G60),2)</f>
      </c>
      <c r="O60">
        <f>rekapitulace!H8</f>
      </c>
      <c>
        <f>O60/100*I60</f>
      </c>
    </row>
    <row r="61" spans="5:5" ht="165.75">
      <c r="E61" s="15" t="s">
        <v>3042</v>
      </c>
    </row>
    <row r="62" spans="5:5" ht="357">
      <c r="E62" s="15" t="s">
        <v>2761</v>
      </c>
    </row>
    <row r="63" spans="1:16" ht="12.75">
      <c r="A63" s="7">
        <v>16</v>
      </c>
      <c s="7" t="s">
        <v>46</v>
      </c>
      <c s="7" t="s">
        <v>2762</v>
      </c>
      <c s="7" t="s">
        <v>58</v>
      </c>
      <c s="7" t="s">
        <v>2763</v>
      </c>
      <c s="7" t="s">
        <v>117</v>
      </c>
      <c s="10">
        <v>2140</v>
      </c>
      <c s="14"/>
      <c s="13">
        <f>ROUND((H63*G63),2)</f>
      </c>
      <c r="O63">
        <f>rekapitulace!H8</f>
      </c>
      <c>
        <f>O63/100*I63</f>
      </c>
    </row>
    <row r="64" spans="5:5" ht="63.75">
      <c r="E64" s="15" t="s">
        <v>3043</v>
      </c>
    </row>
    <row r="65" spans="5:5" ht="140.25">
      <c r="E65" s="15" t="s">
        <v>2310</v>
      </c>
    </row>
    <row r="66" spans="1:16" ht="12.75">
      <c r="A66" s="7">
        <v>17</v>
      </c>
      <c s="7" t="s">
        <v>46</v>
      </c>
      <c s="7" t="s">
        <v>2765</v>
      </c>
      <c s="7" t="s">
        <v>58</v>
      </c>
      <c s="7" t="s">
        <v>2766</v>
      </c>
      <c s="7" t="s">
        <v>207</v>
      </c>
      <c s="10">
        <v>5160</v>
      </c>
      <c s="14"/>
      <c s="13">
        <f>ROUND((H66*G66),2)</f>
      </c>
      <c r="O66">
        <f>rekapitulace!H6</f>
      </c>
      <c>
        <f>O66/100*I66</f>
      </c>
    </row>
    <row r="67" spans="5:5" ht="140.25">
      <c r="E67" s="15" t="s">
        <v>3044</v>
      </c>
    </row>
    <row r="68" spans="5:5" ht="318.75">
      <c r="E68" s="15" t="s">
        <v>2768</v>
      </c>
    </row>
    <row r="69" spans="1:16" ht="12.75">
      <c r="A69" s="7">
        <v>18</v>
      </c>
      <c s="7" t="s">
        <v>46</v>
      </c>
      <c s="7" t="s">
        <v>2482</v>
      </c>
      <c s="7" t="s">
        <v>58</v>
      </c>
      <c s="7" t="s">
        <v>3045</v>
      </c>
      <c s="7" t="s">
        <v>130</v>
      </c>
      <c s="10">
        <v>181.929</v>
      </c>
      <c s="14"/>
      <c s="13">
        <f>ROUND((H69*G69),2)</f>
      </c>
      <c r="O69">
        <f>rekapitulace!H8</f>
      </c>
      <c>
        <f>O69/100*I69</f>
      </c>
    </row>
    <row r="70" spans="5:5" ht="51">
      <c r="E70" s="15" t="s">
        <v>3046</v>
      </c>
    </row>
    <row r="71" spans="5:5" ht="409.5">
      <c r="E71" s="15" t="s">
        <v>2322</v>
      </c>
    </row>
    <row r="72" spans="1:16" ht="12.75">
      <c r="A72" s="7">
        <v>19</v>
      </c>
      <c s="7" t="s">
        <v>46</v>
      </c>
      <c s="7" t="s">
        <v>835</v>
      </c>
      <c s="7" t="s">
        <v>58</v>
      </c>
      <c s="7" t="s">
        <v>3047</v>
      </c>
      <c s="7" t="s">
        <v>167</v>
      </c>
      <c s="10">
        <v>22.741</v>
      </c>
      <c s="14"/>
      <c s="13">
        <f>ROUND((H72*G72),2)</f>
      </c>
      <c r="O72">
        <f>rekapitulace!H8</f>
      </c>
      <c>
        <f>O72/100*I72</f>
      </c>
    </row>
    <row r="73" spans="5:5" ht="63.75">
      <c r="E73" s="15" t="s">
        <v>3048</v>
      </c>
    </row>
    <row r="74" spans="5:5" ht="409.5">
      <c r="E74" s="15" t="s">
        <v>1128</v>
      </c>
    </row>
    <row r="75" spans="1:16" ht="12.75">
      <c r="A75" s="7">
        <v>20</v>
      </c>
      <c s="7" t="s">
        <v>46</v>
      </c>
      <c s="7" t="s">
        <v>2487</v>
      </c>
      <c s="7" t="s">
        <v>58</v>
      </c>
      <c s="7" t="s">
        <v>2488</v>
      </c>
      <c s="7" t="s">
        <v>117</v>
      </c>
      <c s="10">
        <v>642</v>
      </c>
      <c s="14"/>
      <c s="13">
        <f>ROUND((H75*G75),2)</f>
      </c>
      <c r="O75">
        <f>rekapitulace!H8</f>
      </c>
      <c>
        <f>O75/100*I75</f>
      </c>
    </row>
    <row r="76" spans="5:5" ht="51">
      <c r="E76" s="15" t="s">
        <v>3049</v>
      </c>
    </row>
    <row r="77" spans="5:5" ht="395.25">
      <c r="E77" s="15" t="s">
        <v>2490</v>
      </c>
    </row>
    <row r="78" spans="1:16" ht="12.75" customHeight="1">
      <c r="A78" s="16"/>
      <c s="16"/>
      <c s="16" t="s">
        <v>36</v>
      </c>
      <c s="16"/>
      <c s="16" t="s">
        <v>241</v>
      </c>
      <c s="16"/>
      <c s="16"/>
      <c s="16"/>
      <c s="16">
        <f>SUM(I60:I77)</f>
      </c>
      <c r="P78">
        <f>ROUND(SUM(P60:P77),2)</f>
      </c>
    </row>
    <row r="80" spans="1:9" ht="12.75" customHeight="1">
      <c r="A80" s="9"/>
      <c s="9"/>
      <c s="9" t="s">
        <v>37</v>
      </c>
      <c s="9"/>
      <c s="9" t="s">
        <v>187</v>
      </c>
      <c s="9"/>
      <c s="11"/>
      <c s="9"/>
      <c s="11"/>
    </row>
    <row r="81" spans="1:16" ht="12.75">
      <c r="A81" s="7">
        <v>21</v>
      </c>
      <c s="7" t="s">
        <v>46</v>
      </c>
      <c s="7" t="s">
        <v>2337</v>
      </c>
      <c s="7" t="s">
        <v>58</v>
      </c>
      <c s="7" t="s">
        <v>2495</v>
      </c>
      <c s="7" t="s">
        <v>130</v>
      </c>
      <c s="10">
        <v>26.913</v>
      </c>
      <c s="14"/>
      <c s="13">
        <f>ROUND((H81*G81),2)</f>
      </c>
      <c r="O81">
        <f>rekapitulace!H8</f>
      </c>
      <c>
        <f>O81/100*I81</f>
      </c>
    </row>
    <row r="82" spans="5:5" ht="51">
      <c r="E82" s="15" t="s">
        <v>3050</v>
      </c>
    </row>
    <row r="83" spans="5:5" ht="409.5">
      <c r="E83" s="15" t="s">
        <v>2340</v>
      </c>
    </row>
    <row r="84" spans="1:16" ht="12.75">
      <c r="A84" s="7">
        <v>22</v>
      </c>
      <c s="7" t="s">
        <v>46</v>
      </c>
      <c s="7" t="s">
        <v>846</v>
      </c>
      <c s="7" t="s">
        <v>58</v>
      </c>
      <c s="7" t="s">
        <v>2497</v>
      </c>
      <c s="7" t="s">
        <v>167</v>
      </c>
      <c s="10">
        <v>4.306</v>
      </c>
      <c s="14"/>
      <c s="13">
        <f>ROUND((H84*G84),2)</f>
      </c>
      <c r="O84">
        <f>rekapitulace!H8</f>
      </c>
      <c>
        <f>O84/100*I84</f>
      </c>
    </row>
    <row r="85" spans="5:5" ht="51">
      <c r="E85" s="15" t="s">
        <v>3051</v>
      </c>
    </row>
    <row r="86" spans="5:5" ht="409.5">
      <c r="E86" s="15" t="s">
        <v>2343</v>
      </c>
    </row>
    <row r="87" spans="1:16" ht="12.75">
      <c r="A87" s="7">
        <v>23</v>
      </c>
      <c s="7" t="s">
        <v>46</v>
      </c>
      <c s="7" t="s">
        <v>2674</v>
      </c>
      <c s="7" t="s">
        <v>58</v>
      </c>
      <c s="7" t="s">
        <v>3052</v>
      </c>
      <c s="7" t="s">
        <v>130</v>
      </c>
      <c s="10">
        <v>341.5</v>
      </c>
      <c s="14"/>
      <c s="13">
        <f>ROUND((H87*G87),2)</f>
      </c>
      <c r="O87">
        <f>rekapitulace!H8</f>
      </c>
      <c>
        <f>O87/100*I87</f>
      </c>
    </row>
    <row r="88" spans="5:5" ht="63.75">
      <c r="E88" s="15" t="s">
        <v>3053</v>
      </c>
    </row>
    <row r="89" spans="5:5" ht="409.5">
      <c r="E89" s="15" t="s">
        <v>191</v>
      </c>
    </row>
    <row r="90" spans="1:16" ht="12.75">
      <c r="A90" s="7">
        <v>24</v>
      </c>
      <c s="7" t="s">
        <v>46</v>
      </c>
      <c s="7" t="s">
        <v>850</v>
      </c>
      <c s="7" t="s">
        <v>58</v>
      </c>
      <c s="7" t="s">
        <v>3054</v>
      </c>
      <c s="7" t="s">
        <v>167</v>
      </c>
      <c s="10">
        <v>42.688</v>
      </c>
      <c s="14"/>
      <c s="13">
        <f>ROUND((H90*G90),2)</f>
      </c>
      <c r="O90">
        <f>rekapitulace!H8</f>
      </c>
      <c>
        <f>O90/100*I90</f>
      </c>
    </row>
    <row r="91" spans="5:5" ht="63.75">
      <c r="E91" s="15" t="s">
        <v>3055</v>
      </c>
    </row>
    <row r="92" spans="5:5" ht="409.5">
      <c r="E92" s="15" t="s">
        <v>1128</v>
      </c>
    </row>
    <row r="93" spans="1:16" ht="12.75" customHeight="1">
      <c r="A93" s="16"/>
      <c s="16"/>
      <c s="16" t="s">
        <v>37</v>
      </c>
      <c s="16"/>
      <c s="16" t="s">
        <v>187</v>
      </c>
      <c s="16"/>
      <c s="16"/>
      <c s="16"/>
      <c s="16">
        <f>SUM(I81:I92)</f>
      </c>
      <c r="P93">
        <f>ROUND(SUM(P81:P92),2)</f>
      </c>
    </row>
    <row r="95" spans="1:9" ht="12.75" customHeight="1">
      <c r="A95" s="9"/>
      <c s="9"/>
      <c s="9" t="s">
        <v>38</v>
      </c>
      <c s="9"/>
      <c s="9" t="s">
        <v>192</v>
      </c>
      <c s="9"/>
      <c s="11"/>
      <c s="9"/>
      <c s="11"/>
    </row>
    <row r="96" spans="1:16" ht="12.75">
      <c r="A96" s="7">
        <v>25</v>
      </c>
      <c s="7" t="s">
        <v>46</v>
      </c>
      <c s="7" t="s">
        <v>2534</v>
      </c>
      <c s="7" t="s">
        <v>58</v>
      </c>
      <c s="7" t="s">
        <v>2535</v>
      </c>
      <c s="7" t="s">
        <v>130</v>
      </c>
      <c s="10">
        <v>102.72</v>
      </c>
      <c s="14"/>
      <c s="13">
        <f>ROUND((H96*G96),2)</f>
      </c>
      <c r="O96">
        <f>rekapitulace!H8</f>
      </c>
      <c>
        <f>O96/100*I96</f>
      </c>
    </row>
    <row r="97" spans="5:5" ht="51">
      <c r="E97" s="15" t="s">
        <v>3056</v>
      </c>
    </row>
    <row r="98" spans="5:5" ht="409.5">
      <c r="E98" s="15" t="s">
        <v>191</v>
      </c>
    </row>
    <row r="99" spans="1:16" ht="12.75">
      <c r="A99" s="7">
        <v>26</v>
      </c>
      <c s="7" t="s">
        <v>46</v>
      </c>
      <c s="7" t="s">
        <v>193</v>
      </c>
      <c s="7" t="s">
        <v>58</v>
      </c>
      <c s="7" t="s">
        <v>3057</v>
      </c>
      <c s="7" t="s">
        <v>130</v>
      </c>
      <c s="10">
        <v>93.09</v>
      </c>
      <c s="14"/>
      <c s="13">
        <f>ROUND((H99*G99),2)</f>
      </c>
      <c r="O99">
        <f>rekapitulace!H8</f>
      </c>
      <c>
        <f>O99/100*I99</f>
      </c>
    </row>
    <row r="100" spans="5:5" ht="51">
      <c r="E100" s="15" t="s">
        <v>3058</v>
      </c>
    </row>
    <row r="101" spans="5:5" ht="409.5">
      <c r="E101" s="15" t="s">
        <v>191</v>
      </c>
    </row>
    <row r="102" spans="1:16" ht="12.75">
      <c r="A102" s="7">
        <v>27</v>
      </c>
      <c s="7" t="s">
        <v>46</v>
      </c>
      <c s="7" t="s">
        <v>488</v>
      </c>
      <c s="7" t="s">
        <v>58</v>
      </c>
      <c s="7" t="s">
        <v>3059</v>
      </c>
      <c s="7" t="s">
        <v>130</v>
      </c>
      <c s="10">
        <v>8.775</v>
      </c>
      <c s="14"/>
      <c s="13">
        <f>ROUND((H102*G102),2)</f>
      </c>
      <c r="O102">
        <f>rekapitulace!H8</f>
      </c>
      <c>
        <f>O102/100*I102</f>
      </c>
    </row>
    <row r="103" spans="5:5" ht="38.25">
      <c r="E103" s="15" t="s">
        <v>3060</v>
      </c>
    </row>
    <row r="104" spans="5:5" ht="306">
      <c r="E104" s="15" t="s">
        <v>463</v>
      </c>
    </row>
    <row r="105" spans="1:16" ht="12.75" customHeight="1">
      <c r="A105" s="16"/>
      <c s="16"/>
      <c s="16" t="s">
        <v>38</v>
      </c>
      <c s="16"/>
      <c s="16" t="s">
        <v>192</v>
      </c>
      <c s="16"/>
      <c s="16"/>
      <c s="16"/>
      <c s="16">
        <f>SUM(I96:I104)</f>
      </c>
      <c r="P105">
        <f>ROUND(SUM(P96:P104),2)</f>
      </c>
    </row>
    <row r="107" spans="1:9" ht="12.75" customHeight="1">
      <c r="A107" s="9"/>
      <c s="9"/>
      <c s="9" t="s">
        <v>39</v>
      </c>
      <c s="9"/>
      <c s="9" t="s">
        <v>510</v>
      </c>
      <c s="9"/>
      <c s="11"/>
      <c s="9"/>
      <c s="11"/>
    </row>
    <row r="108" spans="1:16" ht="12.75">
      <c r="A108" s="7">
        <v>28</v>
      </c>
      <c s="7" t="s">
        <v>46</v>
      </c>
      <c s="7" t="s">
        <v>537</v>
      </c>
      <c s="7" t="s">
        <v>58</v>
      </c>
      <c s="7" t="s">
        <v>2874</v>
      </c>
      <c s="7" t="s">
        <v>117</v>
      </c>
      <c s="10">
        <v>137.5</v>
      </c>
      <c s="14"/>
      <c s="13">
        <f>ROUND((H108*G108),2)</f>
      </c>
      <c r="O108">
        <f>rekapitulace!H8</f>
      </c>
      <c>
        <f>O108/100*I108</f>
      </c>
    </row>
    <row r="109" spans="5:5" ht="38.25">
      <c r="E109" s="15" t="s">
        <v>3061</v>
      </c>
    </row>
    <row r="110" spans="5:5" ht="357">
      <c r="E110" s="15" t="s">
        <v>540</v>
      </c>
    </row>
    <row r="111" spans="1:16" ht="12.75">
      <c r="A111" s="7">
        <v>29</v>
      </c>
      <c s="7" t="s">
        <v>46</v>
      </c>
      <c s="7" t="s">
        <v>541</v>
      </c>
      <c s="7" t="s">
        <v>58</v>
      </c>
      <c s="7" t="s">
        <v>3062</v>
      </c>
      <c s="7" t="s">
        <v>117</v>
      </c>
      <c s="10">
        <v>448.25</v>
      </c>
      <c s="14"/>
      <c s="13">
        <f>ROUND((H111*G111),2)</f>
      </c>
      <c r="O111">
        <f>rekapitulace!H8</f>
      </c>
      <c>
        <f>O111/100*I111</f>
      </c>
    </row>
    <row r="112" spans="5:5" ht="216.75">
      <c r="E112" s="15" t="s">
        <v>3063</v>
      </c>
    </row>
    <row r="113" spans="5:5" ht="357">
      <c r="E113" s="15" t="s">
        <v>540</v>
      </c>
    </row>
    <row r="114" spans="1:16" ht="12.75">
      <c r="A114" s="7">
        <v>30</v>
      </c>
      <c s="7" t="s">
        <v>46</v>
      </c>
      <c s="7" t="s">
        <v>1169</v>
      </c>
      <c s="7" t="s">
        <v>58</v>
      </c>
      <c s="7" t="s">
        <v>2796</v>
      </c>
      <c s="7" t="s">
        <v>130</v>
      </c>
      <c s="10">
        <v>15.18</v>
      </c>
      <c s="14"/>
      <c s="13">
        <f>ROUND((H114*G114),2)</f>
      </c>
      <c r="O114">
        <f>rekapitulace!H8</f>
      </c>
      <c>
        <f>O114/100*I114</f>
      </c>
    </row>
    <row r="115" spans="5:5" ht="63.75">
      <c r="E115" s="15" t="s">
        <v>3064</v>
      </c>
    </row>
    <row r="116" spans="5:5" ht="409.5">
      <c r="E116" s="15" t="s">
        <v>547</v>
      </c>
    </row>
    <row r="117" spans="1:16" ht="12.75">
      <c r="A117" s="7">
        <v>31</v>
      </c>
      <c s="7" t="s">
        <v>46</v>
      </c>
      <c s="7" t="s">
        <v>2883</v>
      </c>
      <c s="7" t="s">
        <v>58</v>
      </c>
      <c s="7" t="s">
        <v>3065</v>
      </c>
      <c s="7" t="s">
        <v>117</v>
      </c>
      <c s="10">
        <v>195.25</v>
      </c>
      <c s="14"/>
      <c s="13">
        <f>ROUND((H117*G117),2)</f>
      </c>
      <c r="O117">
        <f>rekapitulace!H8</f>
      </c>
      <c>
        <f>O117/100*I117</f>
      </c>
    </row>
    <row r="118" spans="5:5" ht="38.25">
      <c r="E118" s="15" t="s">
        <v>3066</v>
      </c>
    </row>
    <row r="119" spans="5:5" ht="409.5">
      <c r="E119" s="15" t="s">
        <v>547</v>
      </c>
    </row>
    <row r="120" spans="1:16" ht="12.75">
      <c r="A120" s="7">
        <v>32</v>
      </c>
      <c s="7" t="s">
        <v>46</v>
      </c>
      <c s="7" t="s">
        <v>2800</v>
      </c>
      <c s="7" t="s">
        <v>58</v>
      </c>
      <c s="7" t="s">
        <v>3067</v>
      </c>
      <c s="7" t="s">
        <v>117</v>
      </c>
      <c s="10">
        <v>137.5</v>
      </c>
      <c s="14"/>
      <c s="13">
        <f>ROUND((H120*G120),2)</f>
      </c>
      <c r="O120">
        <f>rekapitulace!H8</f>
      </c>
      <c>
        <f>O120/100*I120</f>
      </c>
    </row>
    <row r="121" spans="5:5" ht="38.25">
      <c r="E121" s="15" t="s">
        <v>3061</v>
      </c>
    </row>
    <row r="122" spans="5:5" ht="409.5">
      <c r="E122" s="15" t="s">
        <v>547</v>
      </c>
    </row>
    <row r="123" spans="1:16" ht="12.75" customHeight="1">
      <c r="A123" s="16"/>
      <c s="16"/>
      <c s="16" t="s">
        <v>39</v>
      </c>
      <c s="16"/>
      <c s="16" t="s">
        <v>510</v>
      </c>
      <c s="16"/>
      <c s="16"/>
      <c s="16"/>
      <c s="16">
        <f>SUM(I108:I122)</f>
      </c>
      <c r="P123">
        <f>ROUND(SUM(P108:P122),2)</f>
      </c>
    </row>
    <row r="125" spans="1:9" ht="12.75" customHeight="1">
      <c r="A125" s="9"/>
      <c s="9"/>
      <c s="9" t="s">
        <v>41</v>
      </c>
      <c s="9"/>
      <c s="9" t="s">
        <v>276</v>
      </c>
      <c s="9"/>
      <c s="11"/>
      <c s="9"/>
      <c s="11"/>
    </row>
    <row r="126" spans="1:16" ht="12.75">
      <c r="A126" s="7">
        <v>33</v>
      </c>
      <c s="7" t="s">
        <v>46</v>
      </c>
      <c s="7" t="s">
        <v>2390</v>
      </c>
      <c s="7" t="s">
        <v>58</v>
      </c>
      <c s="7" t="s">
        <v>3068</v>
      </c>
      <c s="7" t="s">
        <v>117</v>
      </c>
      <c s="10">
        <v>143.616</v>
      </c>
      <c s="14"/>
      <c s="13">
        <f>ROUND((H126*G126),2)</f>
      </c>
      <c r="O126">
        <f>rekapitulace!H8</f>
      </c>
      <c>
        <f>O126/100*I126</f>
      </c>
    </row>
    <row r="127" spans="5:5" ht="51">
      <c r="E127" s="15" t="s">
        <v>3069</v>
      </c>
    </row>
    <row r="128" spans="5:5" ht="409.5">
      <c r="E128" s="15" t="s">
        <v>2393</v>
      </c>
    </row>
    <row r="129" spans="1:16" ht="12.75">
      <c r="A129" s="7">
        <v>34</v>
      </c>
      <c s="7" t="s">
        <v>46</v>
      </c>
      <c s="7" t="s">
        <v>2402</v>
      </c>
      <c s="7" t="s">
        <v>58</v>
      </c>
      <c s="7" t="s">
        <v>3070</v>
      </c>
      <c s="7" t="s">
        <v>117</v>
      </c>
      <c s="10">
        <v>851.512</v>
      </c>
      <c s="14"/>
      <c s="13">
        <f>ROUND((H129*G129),2)</f>
      </c>
      <c r="O129">
        <f>rekapitulace!H8</f>
      </c>
      <c>
        <f>O129/100*I129</f>
      </c>
    </row>
    <row r="130" spans="5:5" ht="51">
      <c r="E130" s="15" t="s">
        <v>3071</v>
      </c>
    </row>
    <row r="131" spans="5:5" ht="140.25">
      <c r="E131" s="15" t="s">
        <v>2401</v>
      </c>
    </row>
    <row r="132" spans="1:16" ht="12.75">
      <c r="A132" s="7">
        <v>35</v>
      </c>
      <c s="7" t="s">
        <v>46</v>
      </c>
      <c s="7" t="s">
        <v>2578</v>
      </c>
      <c s="7" t="s">
        <v>58</v>
      </c>
      <c s="7" t="s">
        <v>2579</v>
      </c>
      <c s="7" t="s">
        <v>117</v>
      </c>
      <c s="10">
        <v>32.295</v>
      </c>
      <c s="14"/>
      <c s="13">
        <f>ROUND((H132*G132),2)</f>
      </c>
      <c r="O132">
        <f>rekapitulace!H8</f>
      </c>
      <c>
        <f>O132/100*I132</f>
      </c>
    </row>
    <row r="133" spans="5:5" ht="76.5">
      <c r="E133" s="15" t="s">
        <v>3072</v>
      </c>
    </row>
    <row r="134" spans="5:5" ht="395.25">
      <c r="E134" s="15" t="s">
        <v>2408</v>
      </c>
    </row>
    <row r="135" spans="1:16" ht="12.75" customHeight="1">
      <c r="A135" s="16"/>
      <c s="16"/>
      <c s="16" t="s">
        <v>41</v>
      </c>
      <c s="16"/>
      <c s="16" t="s">
        <v>276</v>
      </c>
      <c s="16"/>
      <c s="16"/>
      <c s="16"/>
      <c s="16">
        <f>SUM(I126:I134)</f>
      </c>
      <c r="P135">
        <f>ROUND(SUM(P126:P134),2)</f>
      </c>
    </row>
    <row r="137" spans="1:9" ht="12.75" customHeight="1">
      <c r="A137" s="9"/>
      <c s="9"/>
      <c s="9" t="s">
        <v>42</v>
      </c>
      <c s="9"/>
      <c s="9" t="s">
        <v>200</v>
      </c>
      <c s="9"/>
      <c s="11"/>
      <c s="9"/>
      <c s="11"/>
    </row>
    <row r="138" spans="1:16" ht="12.75">
      <c r="A138" s="7">
        <v>36</v>
      </c>
      <c s="7" t="s">
        <v>46</v>
      </c>
      <c s="7" t="s">
        <v>2412</v>
      </c>
      <c s="7" t="s">
        <v>58</v>
      </c>
      <c s="7" t="s">
        <v>2581</v>
      </c>
      <c s="7" t="s">
        <v>207</v>
      </c>
      <c s="10">
        <v>214</v>
      </c>
      <c s="14"/>
      <c s="13">
        <f>ROUND((H138*G138),2)</f>
      </c>
      <c r="O138">
        <f>rekapitulace!H8</f>
      </c>
      <c>
        <f>O138/100*I138</f>
      </c>
    </row>
    <row r="139" spans="5:5" ht="38.25">
      <c r="E139" s="15" t="s">
        <v>3073</v>
      </c>
    </row>
    <row r="140" spans="5:5" ht="409.5">
      <c r="E140" s="15" t="s">
        <v>1349</v>
      </c>
    </row>
    <row r="141" spans="1:16" ht="12.75" customHeight="1">
      <c r="A141" s="16"/>
      <c s="16"/>
      <c s="16" t="s">
        <v>42</v>
      </c>
      <c s="16"/>
      <c s="16" t="s">
        <v>200</v>
      </c>
      <c s="16"/>
      <c s="16"/>
      <c s="16"/>
      <c s="16">
        <f>SUM(I138:I140)</f>
      </c>
      <c r="P141">
        <f>ROUND(SUM(P138:P140),2)</f>
      </c>
    </row>
    <row r="143" spans="1:9" ht="12.75" customHeight="1">
      <c r="A143" s="9"/>
      <c s="9"/>
      <c s="9" t="s">
        <v>43</v>
      </c>
      <c s="9"/>
      <c s="9" t="s">
        <v>204</v>
      </c>
      <c s="9"/>
      <c s="11"/>
      <c s="9"/>
      <c s="11"/>
    </row>
    <row r="144" spans="1:16" ht="12.75">
      <c r="A144" s="7">
        <v>37</v>
      </c>
      <c s="7" t="s">
        <v>46</v>
      </c>
      <c s="7" t="s">
        <v>2421</v>
      </c>
      <c s="7" t="s">
        <v>58</v>
      </c>
      <c s="7" t="s">
        <v>2729</v>
      </c>
      <c s="7" t="s">
        <v>207</v>
      </c>
      <c s="10">
        <v>107.65</v>
      </c>
      <c s="14"/>
      <c s="13">
        <f>ROUND((H144*G144),2)</f>
      </c>
      <c r="O144">
        <f>rekapitulace!H8</f>
      </c>
      <c>
        <f>O144/100*I144</f>
      </c>
    </row>
    <row r="145" spans="5:5" ht="38.25">
      <c r="E145" s="15" t="s">
        <v>3074</v>
      </c>
    </row>
    <row r="146" spans="5:5" ht="369.75">
      <c r="E146" s="15" t="s">
        <v>2424</v>
      </c>
    </row>
    <row r="147" spans="1:16" ht="12.75">
      <c r="A147" s="7">
        <v>38</v>
      </c>
      <c s="7" t="s">
        <v>46</v>
      </c>
      <c s="7" t="s">
        <v>2817</v>
      </c>
      <c s="7" t="s">
        <v>58</v>
      </c>
      <c s="7" t="s">
        <v>2818</v>
      </c>
      <c s="7" t="s">
        <v>207</v>
      </c>
      <c s="10">
        <v>110</v>
      </c>
      <c s="14"/>
      <c s="13">
        <f>ROUND((H147*G147),2)</f>
      </c>
      <c r="O147">
        <f>rekapitulace!H8</f>
      </c>
      <c>
        <f>O147/100*I147</f>
      </c>
    </row>
    <row r="148" spans="5:5" ht="25.5">
      <c r="E148" s="15" t="s">
        <v>3075</v>
      </c>
    </row>
    <row r="149" spans="5:5" ht="140.25">
      <c r="E149" s="15" t="s">
        <v>1364</v>
      </c>
    </row>
    <row r="150" spans="1:16" ht="12.75">
      <c r="A150" s="7">
        <v>39</v>
      </c>
      <c s="7" t="s">
        <v>46</v>
      </c>
      <c s="7" t="s">
        <v>675</v>
      </c>
      <c s="7" t="s">
        <v>58</v>
      </c>
      <c s="7" t="s">
        <v>3076</v>
      </c>
      <c s="7" t="s">
        <v>207</v>
      </c>
      <c s="10">
        <v>276</v>
      </c>
      <c s="14"/>
      <c s="13">
        <f>ROUND((H150*G150),2)</f>
      </c>
      <c r="O150">
        <f>rekapitulace!H8</f>
      </c>
      <c>
        <f>O150/100*I150</f>
      </c>
    </row>
    <row r="151" spans="5:5" ht="38.25">
      <c r="E151" s="15" t="s">
        <v>3028</v>
      </c>
    </row>
    <row r="152" spans="5:5" ht="255">
      <c r="E152" s="15" t="s">
        <v>1197</v>
      </c>
    </row>
    <row r="153" spans="1:16" ht="12.75">
      <c r="A153" s="7">
        <v>40</v>
      </c>
      <c s="7" t="s">
        <v>46</v>
      </c>
      <c s="7" t="s">
        <v>694</v>
      </c>
      <c s="7" t="s">
        <v>58</v>
      </c>
      <c s="7" t="s">
        <v>3077</v>
      </c>
      <c s="7" t="s">
        <v>207</v>
      </c>
      <c s="10">
        <v>276</v>
      </c>
      <c s="14"/>
      <c s="13">
        <f>ROUND((H153*G153),2)</f>
      </c>
      <c r="O153">
        <f>rekapitulace!H8</f>
      </c>
      <c>
        <f>O153/100*I153</f>
      </c>
    </row>
    <row r="154" spans="5:5" ht="38.25">
      <c r="E154" s="15" t="s">
        <v>3028</v>
      </c>
    </row>
    <row r="155" spans="5:5" ht="242.25">
      <c r="E155" s="15" t="s">
        <v>697</v>
      </c>
    </row>
    <row r="156" spans="1:16" ht="12.75">
      <c r="A156" s="7">
        <v>41</v>
      </c>
      <c s="7" t="s">
        <v>46</v>
      </c>
      <c s="7" t="s">
        <v>698</v>
      </c>
      <c s="7" t="s">
        <v>58</v>
      </c>
      <c s="7" t="s">
        <v>3078</v>
      </c>
      <c s="7" t="s">
        <v>207</v>
      </c>
      <c s="10">
        <v>276</v>
      </c>
      <c s="14"/>
      <c s="13">
        <f>ROUND((H156*G156),2)</f>
      </c>
      <c r="O156">
        <f>rekapitulace!H8</f>
      </c>
      <c>
        <f>O156/100*I156</f>
      </c>
    </row>
    <row r="157" spans="5:5" ht="38.25">
      <c r="E157" s="15" t="s">
        <v>3028</v>
      </c>
    </row>
    <row r="158" spans="5:5" ht="204">
      <c r="E158" s="15" t="s">
        <v>700</v>
      </c>
    </row>
    <row r="159" spans="1:16" ht="12.75">
      <c r="A159" s="7">
        <v>42</v>
      </c>
      <c s="7" t="s">
        <v>46</v>
      </c>
      <c s="7" t="s">
        <v>701</v>
      </c>
      <c s="7" t="s">
        <v>58</v>
      </c>
      <c s="7" t="s">
        <v>2434</v>
      </c>
      <c s="7" t="s">
        <v>207</v>
      </c>
      <c s="10">
        <v>107.65</v>
      </c>
      <c s="14"/>
      <c s="13">
        <f>ROUND((H159*G159),2)</f>
      </c>
      <c r="O159">
        <f>rekapitulace!H8</f>
      </c>
      <c>
        <f>O159/100*I159</f>
      </c>
    </row>
    <row r="160" spans="5:5" ht="38.25">
      <c r="E160" s="15" t="s">
        <v>3079</v>
      </c>
    </row>
    <row r="161" spans="5:5" ht="409.5">
      <c r="E161" s="15" t="s">
        <v>704</v>
      </c>
    </row>
    <row r="162" spans="1:16" ht="12.75">
      <c r="A162" s="7">
        <v>43</v>
      </c>
      <c s="7" t="s">
        <v>46</v>
      </c>
      <c s="7" t="s">
        <v>1034</v>
      </c>
      <c s="7" t="s">
        <v>58</v>
      </c>
      <c s="7" t="s">
        <v>3080</v>
      </c>
      <c s="7" t="s">
        <v>130</v>
      </c>
      <c s="10">
        <v>7.5</v>
      </c>
      <c s="14"/>
      <c s="13">
        <f>ROUND((H162*G162),2)</f>
      </c>
      <c r="O162">
        <f>rekapitulace!H8</f>
      </c>
      <c>
        <f>O162/100*I162</f>
      </c>
    </row>
    <row r="163" spans="5:5" ht="51">
      <c r="E163" s="15" t="s">
        <v>3081</v>
      </c>
    </row>
    <row r="164" spans="5:5" ht="409.5">
      <c r="E164" s="15" t="s">
        <v>714</v>
      </c>
    </row>
    <row r="165" spans="1:16" ht="12.75">
      <c r="A165" s="7">
        <v>44</v>
      </c>
      <c s="7" t="s">
        <v>46</v>
      </c>
      <c s="7" t="s">
        <v>1037</v>
      </c>
      <c s="7" t="s">
        <v>58</v>
      </c>
      <c s="7" t="s">
        <v>3082</v>
      </c>
      <c s="7" t="s">
        <v>207</v>
      </c>
      <c s="10">
        <v>10.5</v>
      </c>
      <c s="14"/>
      <c s="13">
        <f>ROUND((H165*G165),2)</f>
      </c>
      <c r="O165">
        <f>rekapitulace!H8</f>
      </c>
      <c>
        <f>O165/100*I165</f>
      </c>
    </row>
    <row r="166" spans="5:5" ht="38.25">
      <c r="E166" s="15" t="s">
        <v>2828</v>
      </c>
    </row>
    <row r="167" spans="5:5" ht="409.5">
      <c r="E167" s="15" t="s">
        <v>1040</v>
      </c>
    </row>
    <row r="168" spans="1:16" ht="12.75">
      <c r="A168" s="7">
        <v>45</v>
      </c>
      <c s="7" t="s">
        <v>46</v>
      </c>
      <c s="7" t="s">
        <v>2829</v>
      </c>
      <c s="7" t="s">
        <v>58</v>
      </c>
      <c s="7" t="s">
        <v>2830</v>
      </c>
      <c s="7" t="s">
        <v>2831</v>
      </c>
      <c s="10">
        <v>355.5</v>
      </c>
      <c s="14"/>
      <c s="13">
        <f>ROUND((H168*G168),2)</f>
      </c>
      <c r="O168">
        <f>rekapitulace!H8</f>
      </c>
      <c>
        <f>O168/100*I168</f>
      </c>
    </row>
    <row r="169" spans="5:5" ht="51">
      <c r="E169" s="15" t="s">
        <v>3083</v>
      </c>
    </row>
    <row r="170" spans="5:5" ht="409.5">
      <c r="E170" s="15" t="s">
        <v>2833</v>
      </c>
    </row>
    <row r="171" spans="1:16" ht="12.75" customHeight="1">
      <c r="A171" s="16"/>
      <c s="16"/>
      <c s="16" t="s">
        <v>43</v>
      </c>
      <c s="16"/>
      <c s="16" t="s">
        <v>204</v>
      </c>
      <c s="16"/>
      <c s="16"/>
      <c s="16"/>
      <c s="16">
        <f>SUM(I144:I170)</f>
      </c>
      <c r="P171">
        <f>ROUND(SUM(P144:P170),2)</f>
      </c>
    </row>
    <row r="173" spans="1:16" ht="12.75" customHeight="1">
      <c r="A173" s="16"/>
      <c s="16"/>
      <c s="16"/>
      <c s="16"/>
      <c s="16" t="s">
        <v>105</v>
      </c>
      <c s="16"/>
      <c s="16"/>
      <c s="16"/>
      <c s="16">
        <f>+I21+I57+I78+I93+I105+I123+I135+I141+I171</f>
      </c>
      <c r="P173">
        <f>+P21+P57+P78+P93+P105+P123+P135+P141+P171</f>
      </c>
    </row>
    <row r="175" spans="1:9" ht="12.75" customHeight="1">
      <c r="A175" s="9" t="s">
        <v>106</v>
      </c>
      <c s="9"/>
      <c s="9"/>
      <c s="9"/>
      <c s="9"/>
      <c s="9"/>
      <c s="9"/>
      <c s="9"/>
      <c s="9"/>
    </row>
    <row r="176" spans="1:9" ht="12.75" customHeight="1">
      <c r="A176" s="9"/>
      <c s="9"/>
      <c s="9"/>
      <c s="9"/>
      <c s="9" t="s">
        <v>107</v>
      </c>
      <c s="9"/>
      <c s="9"/>
      <c s="9"/>
      <c s="9"/>
    </row>
    <row r="177" spans="1:16" ht="12.75" customHeight="1">
      <c r="A177" s="16"/>
      <c s="16"/>
      <c s="16"/>
      <c s="16"/>
      <c s="16" t="s">
        <v>108</v>
      </c>
      <c s="16"/>
      <c s="16"/>
      <c s="16"/>
      <c s="16">
        <v>0</v>
      </c>
      <c r="P177">
        <v>0</v>
      </c>
    </row>
    <row r="178" spans="1:9" ht="12.75" customHeight="1">
      <c r="A178" s="16"/>
      <c s="16"/>
      <c s="16"/>
      <c s="16"/>
      <c s="16" t="s">
        <v>109</v>
      </c>
      <c s="16"/>
      <c s="16"/>
      <c s="16"/>
      <c s="16"/>
    </row>
    <row r="179" spans="1:16" ht="12.75" customHeight="1">
      <c r="A179" s="16"/>
      <c s="16"/>
      <c s="16"/>
      <c s="16"/>
      <c s="16" t="s">
        <v>110</v>
      </c>
      <c s="16"/>
      <c s="16"/>
      <c s="16"/>
      <c s="16">
        <v>0</v>
      </c>
      <c r="P179">
        <v>0</v>
      </c>
    </row>
    <row r="180" spans="1:16" ht="12.75" customHeight="1">
      <c r="A180" s="16"/>
      <c s="16"/>
      <c s="16"/>
      <c s="16"/>
      <c s="16" t="s">
        <v>111</v>
      </c>
      <c s="16"/>
      <c s="16"/>
      <c s="16"/>
      <c s="16">
        <f>I177+I179</f>
      </c>
      <c r="P180">
        <f>P177+P179</f>
      </c>
    </row>
    <row r="182" spans="1:16" ht="12.75" customHeight="1">
      <c r="A182" s="16"/>
      <c s="16"/>
      <c s="16"/>
      <c s="16"/>
      <c s="16" t="s">
        <v>111</v>
      </c>
      <c s="16"/>
      <c s="16"/>
      <c s="16"/>
      <c s="16">
        <f>I173+I180</f>
      </c>
      <c r="P182">
        <f>P173+P180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4.xml><?xml version="1.0" encoding="utf-8"?>
<worksheet xmlns="http://schemas.openxmlformats.org/spreadsheetml/2006/main" xmlns:r="http://schemas.openxmlformats.org/officeDocument/2006/relationships">
  <sheetPr>
    <pageSetUpPr fitToPage="1"/>
  </sheetPr>
  <dimension ref="A1:P12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3084</v>
      </c>
      <c s="5"/>
      <c s="5" t="s">
        <v>3020</v>
      </c>
    </row>
    <row r="6" spans="1:5" ht="12.75" customHeight="1">
      <c r="A6" t="s">
        <v>17</v>
      </c>
      <c r="C6" s="5" t="s">
        <v>3084</v>
      </c>
      <c s="5"/>
      <c s="5" t="s">
        <v>3020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2647</v>
      </c>
      <c s="7" t="s">
        <v>167</v>
      </c>
      <c s="10">
        <v>3020.22</v>
      </c>
      <c s="14"/>
      <c s="13">
        <f>ROUND((H12*G12),2)</f>
      </c>
      <c r="O12">
        <f>rekapitulace!H8</f>
      </c>
      <c>
        <f>O12/100*I12</f>
      </c>
    </row>
    <row r="13" spans="5:5" ht="344.25">
      <c r="E13" s="15" t="s">
        <v>3085</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v>
      </c>
      <c s="7" t="s">
        <v>3029</v>
      </c>
      <c s="7" t="s">
        <v>130</v>
      </c>
      <c s="10">
        <v>1090.89</v>
      </c>
      <c s="14"/>
      <c s="13">
        <f>ROUND((H18*G18),2)</f>
      </c>
      <c r="O18">
        <f>rekapitulace!H8</f>
      </c>
      <c>
        <f>O18/100*I18</f>
      </c>
    </row>
    <row r="19" spans="5:5" ht="178.5">
      <c r="E19" s="15" t="s">
        <v>3086</v>
      </c>
    </row>
    <row r="20" spans="5:5" ht="409.5">
      <c r="E20" s="15" t="s">
        <v>145</v>
      </c>
    </row>
    <row r="21" spans="1:16" ht="12.75">
      <c r="A21" s="7">
        <v>3</v>
      </c>
      <c s="7" t="s">
        <v>46</v>
      </c>
      <c s="7" t="s">
        <v>142</v>
      </c>
      <c s="7" t="s">
        <v>36</v>
      </c>
      <c s="7" t="s">
        <v>2651</v>
      </c>
      <c s="7" t="s">
        <v>130</v>
      </c>
      <c s="10">
        <v>56.61</v>
      </c>
      <c s="14"/>
      <c s="13">
        <f>ROUND((H21*G21),2)</f>
      </c>
      <c r="O21">
        <f>rekapitulace!H8</f>
      </c>
      <c>
        <f>O21/100*I21</f>
      </c>
    </row>
    <row r="22" spans="5:5" ht="51">
      <c r="E22" s="15" t="s">
        <v>3087</v>
      </c>
    </row>
    <row r="23" spans="5:5" ht="409.5">
      <c r="E23" s="15" t="s">
        <v>145</v>
      </c>
    </row>
    <row r="24" spans="1:16" ht="12.75">
      <c r="A24" s="7">
        <v>4</v>
      </c>
      <c s="7" t="s">
        <v>46</v>
      </c>
      <c s="7" t="s">
        <v>2653</v>
      </c>
      <c s="7" t="s">
        <v>58</v>
      </c>
      <c s="7" t="s">
        <v>3088</v>
      </c>
      <c s="7" t="s">
        <v>130</v>
      </c>
      <c s="10">
        <v>2601</v>
      </c>
      <c s="14"/>
      <c s="13">
        <f>ROUND((H24*G24),2)</f>
      </c>
      <c r="O24">
        <f>rekapitulace!H8</f>
      </c>
      <c>
        <f>O24/100*I24</f>
      </c>
    </row>
    <row r="25" spans="5:5" ht="51">
      <c r="E25" s="15" t="s">
        <v>3089</v>
      </c>
    </row>
    <row r="26" spans="5:5" ht="409.5">
      <c r="E26" s="15" t="s">
        <v>176</v>
      </c>
    </row>
    <row r="27" spans="1:16" ht="12.75">
      <c r="A27" s="7">
        <v>5</v>
      </c>
      <c s="7" t="s">
        <v>46</v>
      </c>
      <c s="7" t="s">
        <v>397</v>
      </c>
      <c s="7" t="s">
        <v>58</v>
      </c>
      <c s="7" t="s">
        <v>2656</v>
      </c>
      <c s="7" t="s">
        <v>130</v>
      </c>
      <c s="10">
        <v>1090.89</v>
      </c>
      <c s="14"/>
      <c s="13">
        <f>ROUND((H27*G27),2)</f>
      </c>
      <c r="O27">
        <f>rekapitulace!H8</f>
      </c>
      <c>
        <f>O27/100*I27</f>
      </c>
    </row>
    <row r="28" spans="5:5" ht="178.5">
      <c r="E28" s="15" t="s">
        <v>3086</v>
      </c>
    </row>
    <row r="29" spans="5:5" ht="409.5">
      <c r="E29" s="15" t="s">
        <v>1103</v>
      </c>
    </row>
    <row r="30" spans="1:16" ht="12.75">
      <c r="A30" s="7">
        <v>6</v>
      </c>
      <c s="7" t="s">
        <v>46</v>
      </c>
      <c s="7" t="s">
        <v>183</v>
      </c>
      <c s="7" t="s">
        <v>58</v>
      </c>
      <c s="7" t="s">
        <v>3090</v>
      </c>
      <c s="7" t="s">
        <v>130</v>
      </c>
      <c s="10">
        <v>1090.89</v>
      </c>
      <c s="14"/>
      <c s="13">
        <f>ROUND((H30*G30),2)</f>
      </c>
      <c r="O30">
        <f>rekapitulace!H8</f>
      </c>
      <c>
        <f>O30/100*I30</f>
      </c>
    </row>
    <row r="31" spans="5:5" ht="178.5">
      <c r="E31" s="15" t="s">
        <v>3086</v>
      </c>
    </row>
    <row r="32" spans="5:5" ht="409.5">
      <c r="E32" s="15" t="s">
        <v>186</v>
      </c>
    </row>
    <row r="33" spans="1:16" ht="12.75">
      <c r="A33" s="7">
        <v>7</v>
      </c>
      <c s="7" t="s">
        <v>46</v>
      </c>
      <c s="7" t="s">
        <v>793</v>
      </c>
      <c s="7" t="s">
        <v>58</v>
      </c>
      <c s="7" t="s">
        <v>2841</v>
      </c>
      <c s="7" t="s">
        <v>130</v>
      </c>
      <c s="10">
        <v>561</v>
      </c>
      <c s="14"/>
      <c s="13">
        <f>ROUND((H33*G33),2)</f>
      </c>
      <c r="O33">
        <f>rekapitulace!H8</f>
      </c>
      <c>
        <f>O33/100*I33</f>
      </c>
    </row>
    <row r="34" spans="5:5" ht="51">
      <c r="E34" s="15" t="s">
        <v>3091</v>
      </c>
    </row>
    <row r="35" spans="5:5" ht="409.5">
      <c r="E35" s="15" t="s">
        <v>1112</v>
      </c>
    </row>
    <row r="36" spans="1:16" ht="12.75">
      <c r="A36" s="7">
        <v>8</v>
      </c>
      <c s="7" t="s">
        <v>46</v>
      </c>
      <c s="7" t="s">
        <v>272</v>
      </c>
      <c s="7" t="s">
        <v>58</v>
      </c>
      <c s="7" t="s">
        <v>2843</v>
      </c>
      <c s="7" t="s">
        <v>130</v>
      </c>
      <c s="10">
        <v>9.18</v>
      </c>
      <c s="14"/>
      <c s="13">
        <f>ROUND((H36*G36),2)</f>
      </c>
      <c r="O36">
        <f>rekapitulace!H8</f>
      </c>
      <c>
        <f>O36/100*I36</f>
      </c>
    </row>
    <row r="37" spans="5:5" ht="38.25">
      <c r="E37" s="15" t="s">
        <v>3092</v>
      </c>
    </row>
    <row r="38" spans="5:5" ht="409.5">
      <c r="E38" s="15" t="s">
        <v>275</v>
      </c>
    </row>
    <row r="39" spans="1:16" ht="12.75">
      <c r="A39" s="7">
        <v>9</v>
      </c>
      <c s="7" t="s">
        <v>46</v>
      </c>
      <c s="7" t="s">
        <v>438</v>
      </c>
      <c s="7" t="s">
        <v>58</v>
      </c>
      <c s="7" t="s">
        <v>2756</v>
      </c>
      <c s="7" t="s">
        <v>117</v>
      </c>
      <c s="10">
        <v>377.4</v>
      </c>
      <c s="14"/>
      <c s="13">
        <f>ROUND((H39*G39),2)</f>
      </c>
      <c r="O39">
        <f>rekapitulace!H8</f>
      </c>
      <c>
        <f>O39/100*I39</f>
      </c>
    </row>
    <row r="40" spans="5:5" ht="38.25">
      <c r="E40" s="15" t="s">
        <v>3093</v>
      </c>
    </row>
    <row r="41" spans="5:5" ht="216.75">
      <c r="E41" s="15" t="s">
        <v>153</v>
      </c>
    </row>
    <row r="42" spans="1:16" ht="12.75" customHeight="1">
      <c r="A42" s="16"/>
      <c s="16"/>
      <c s="16" t="s">
        <v>25</v>
      </c>
      <c s="16"/>
      <c s="16" t="s">
        <v>114</v>
      </c>
      <c s="16"/>
      <c s="16"/>
      <c s="16"/>
      <c s="16">
        <f>SUM(I18:I41)</f>
      </c>
      <c r="P42">
        <f>ROUND(SUM(P18:P41),2)</f>
      </c>
    </row>
    <row r="44" spans="1:9" ht="12.75" customHeight="1">
      <c r="A44" s="9"/>
      <c s="9"/>
      <c s="9" t="s">
        <v>36</v>
      </c>
      <c s="9"/>
      <c s="9" t="s">
        <v>241</v>
      </c>
      <c s="9"/>
      <c s="11"/>
      <c s="9"/>
      <c s="11"/>
    </row>
    <row r="45" spans="1:16" ht="12.75">
      <c r="A45" s="7">
        <v>10</v>
      </c>
      <c s="7" t="s">
        <v>46</v>
      </c>
      <c s="7" t="s">
        <v>2319</v>
      </c>
      <c s="7" t="s">
        <v>58</v>
      </c>
      <c s="7" t="s">
        <v>3094</v>
      </c>
      <c s="7" t="s">
        <v>130</v>
      </c>
      <c s="10">
        <v>172.38</v>
      </c>
      <c s="14"/>
      <c s="13">
        <f>ROUND((H45*G45),2)</f>
      </c>
      <c r="O45">
        <f>rekapitulace!H8</f>
      </c>
      <c>
        <f>O45/100*I45</f>
      </c>
    </row>
    <row r="46" spans="5:5" ht="51">
      <c r="E46" s="15" t="s">
        <v>3095</v>
      </c>
    </row>
    <row r="47" spans="5:5" ht="409.5">
      <c r="E47" s="15" t="s">
        <v>2322</v>
      </c>
    </row>
    <row r="48" spans="1:16" ht="12.75">
      <c r="A48" s="7">
        <v>11</v>
      </c>
      <c s="7" t="s">
        <v>46</v>
      </c>
      <c s="7" t="s">
        <v>835</v>
      </c>
      <c s="7" t="s">
        <v>58</v>
      </c>
      <c s="7" t="s">
        <v>3047</v>
      </c>
      <c s="7" t="s">
        <v>167</v>
      </c>
      <c s="10">
        <v>21.548</v>
      </c>
      <c s="14"/>
      <c s="13">
        <f>ROUND((H48*G48),2)</f>
      </c>
      <c r="O48">
        <f>rekapitulace!H8</f>
      </c>
      <c>
        <f>O48/100*I48</f>
      </c>
    </row>
    <row r="49" spans="5:5" ht="51">
      <c r="E49" s="15" t="s">
        <v>3096</v>
      </c>
    </row>
    <row r="50" spans="5:5" ht="409.5">
      <c r="E50" s="15" t="s">
        <v>1128</v>
      </c>
    </row>
    <row r="51" spans="1:16" ht="12.75">
      <c r="A51" s="7">
        <v>12</v>
      </c>
      <c s="7" t="s">
        <v>46</v>
      </c>
      <c s="7" t="s">
        <v>2487</v>
      </c>
      <c s="7" t="s">
        <v>58</v>
      </c>
      <c s="7" t="s">
        <v>2488</v>
      </c>
      <c s="7" t="s">
        <v>117</v>
      </c>
      <c s="10">
        <v>367.2</v>
      </c>
      <c s="14"/>
      <c s="13">
        <f>ROUND((H51*G51),2)</f>
      </c>
      <c r="O51">
        <f>rekapitulace!H8</f>
      </c>
      <c>
        <f>O51/100*I51</f>
      </c>
    </row>
    <row r="52" spans="5:5" ht="38.25">
      <c r="E52" s="15" t="s">
        <v>3097</v>
      </c>
    </row>
    <row r="53" spans="5:5" ht="395.25">
      <c r="E53" s="15" t="s">
        <v>2490</v>
      </c>
    </row>
    <row r="54" spans="1:16" ht="12.75" customHeight="1">
      <c r="A54" s="16"/>
      <c s="16"/>
      <c s="16" t="s">
        <v>36</v>
      </c>
      <c s="16"/>
      <c s="16" t="s">
        <v>241</v>
      </c>
      <c s="16"/>
      <c s="16"/>
      <c s="16"/>
      <c s="16">
        <f>SUM(I45:I53)</f>
      </c>
      <c r="P54">
        <f>ROUND(SUM(P45:P53),2)</f>
      </c>
    </row>
    <row r="56" spans="1:9" ht="12.75" customHeight="1">
      <c r="A56" s="9"/>
      <c s="9"/>
      <c s="9" t="s">
        <v>37</v>
      </c>
      <c s="9"/>
      <c s="9" t="s">
        <v>187</v>
      </c>
      <c s="9"/>
      <c s="11"/>
      <c s="9"/>
      <c s="11"/>
    </row>
    <row r="57" spans="1:16" ht="12.75">
      <c r="A57" s="7">
        <v>13</v>
      </c>
      <c s="7" t="s">
        <v>46</v>
      </c>
      <c s="7" t="s">
        <v>2337</v>
      </c>
      <c s="7" t="s">
        <v>58</v>
      </c>
      <c s="7" t="s">
        <v>2495</v>
      </c>
      <c s="7" t="s">
        <v>130</v>
      </c>
      <c s="10">
        <v>33.66</v>
      </c>
      <c s="14"/>
      <c s="13">
        <f>ROUND((H57*G57),2)</f>
      </c>
      <c r="O57">
        <f>rekapitulace!H8</f>
      </c>
      <c>
        <f>O57/100*I57</f>
      </c>
    </row>
    <row r="58" spans="5:5" ht="38.25">
      <c r="E58" s="15" t="s">
        <v>3098</v>
      </c>
    </row>
    <row r="59" spans="5:5" ht="409.5">
      <c r="E59" s="15" t="s">
        <v>2340</v>
      </c>
    </row>
    <row r="60" spans="1:16" ht="12.75">
      <c r="A60" s="7">
        <v>14</v>
      </c>
      <c s="7" t="s">
        <v>46</v>
      </c>
      <c s="7" t="s">
        <v>846</v>
      </c>
      <c s="7" t="s">
        <v>58</v>
      </c>
      <c s="7" t="s">
        <v>2497</v>
      </c>
      <c s="7" t="s">
        <v>167</v>
      </c>
      <c s="10">
        <v>5.386</v>
      </c>
      <c s="14"/>
      <c s="13">
        <f>ROUND((H60*G60),2)</f>
      </c>
      <c r="O60">
        <f>rekapitulace!H8</f>
      </c>
      <c>
        <f>O60/100*I60</f>
      </c>
    </row>
    <row r="61" spans="5:5" ht="51">
      <c r="E61" s="15" t="s">
        <v>3099</v>
      </c>
    </row>
    <row r="62" spans="5:5" ht="409.5">
      <c r="E62" s="15" t="s">
        <v>2343</v>
      </c>
    </row>
    <row r="63" spans="1:16" ht="12.75">
      <c r="A63" s="7">
        <v>15</v>
      </c>
      <c s="7" t="s">
        <v>46</v>
      </c>
      <c s="7" t="s">
        <v>3100</v>
      </c>
      <c s="7" t="s">
        <v>58</v>
      </c>
      <c s="7" t="s">
        <v>3101</v>
      </c>
      <c s="7" t="s">
        <v>130</v>
      </c>
      <c s="10">
        <v>58.75</v>
      </c>
      <c s="14"/>
      <c s="13">
        <f>ROUND((H63*G63),2)</f>
      </c>
      <c r="O63">
        <f>rekapitulace!H8</f>
      </c>
      <c>
        <f>O63/100*I63</f>
      </c>
    </row>
    <row r="64" spans="5:5" ht="63.75">
      <c r="E64" s="15" t="s">
        <v>3102</v>
      </c>
    </row>
    <row r="65" spans="5:5" ht="280.5">
      <c r="E65" s="15" t="s">
        <v>3103</v>
      </c>
    </row>
    <row r="66" spans="1:16" ht="12.75">
      <c r="A66" s="7">
        <v>16</v>
      </c>
      <c s="7" t="s">
        <v>46</v>
      </c>
      <c s="7" t="s">
        <v>2674</v>
      </c>
      <c s="7" t="s">
        <v>58</v>
      </c>
      <c s="7" t="s">
        <v>3052</v>
      </c>
      <c s="7" t="s">
        <v>130</v>
      </c>
      <c s="10">
        <v>119.4</v>
      </c>
      <c s="14"/>
      <c s="13">
        <f>ROUND((H66*G66),2)</f>
      </c>
      <c r="O66">
        <f>rekapitulace!H8</f>
      </c>
      <c>
        <f>O66/100*I66</f>
      </c>
    </row>
    <row r="67" spans="5:5" ht="63.75">
      <c r="E67" s="15" t="s">
        <v>3104</v>
      </c>
    </row>
    <row r="68" spans="5:5" ht="409.5">
      <c r="E68" s="15" t="s">
        <v>191</v>
      </c>
    </row>
    <row r="69" spans="1:16" ht="12.75">
      <c r="A69" s="7">
        <v>17</v>
      </c>
      <c s="7" t="s">
        <v>46</v>
      </c>
      <c s="7" t="s">
        <v>850</v>
      </c>
      <c s="7" t="s">
        <v>58</v>
      </c>
      <c s="7" t="s">
        <v>3054</v>
      </c>
      <c s="7" t="s">
        <v>167</v>
      </c>
      <c s="10">
        <v>14.925</v>
      </c>
      <c s="14"/>
      <c s="13">
        <f>ROUND((H69*G69),2)</f>
      </c>
      <c r="O69">
        <f>rekapitulace!H8</f>
      </c>
      <c>
        <f>O69/100*I69</f>
      </c>
    </row>
    <row r="70" spans="5:5" ht="63.75">
      <c r="E70" s="15" t="s">
        <v>3105</v>
      </c>
    </row>
    <row r="71" spans="5:5" ht="409.5">
      <c r="E71" s="15" t="s">
        <v>1128</v>
      </c>
    </row>
    <row r="72" spans="1:16" ht="12.75" customHeight="1">
      <c r="A72" s="16"/>
      <c s="16"/>
      <c s="16" t="s">
        <v>37</v>
      </c>
      <c s="16"/>
      <c s="16" t="s">
        <v>187</v>
      </c>
      <c s="16"/>
      <c s="16"/>
      <c s="16"/>
      <c s="16">
        <f>SUM(I57:I71)</f>
      </c>
      <c r="P72">
        <f>ROUND(SUM(P57:P71),2)</f>
      </c>
    </row>
    <row r="74" spans="1:9" ht="12.75" customHeight="1">
      <c r="A74" s="9"/>
      <c s="9"/>
      <c s="9" t="s">
        <v>38</v>
      </c>
      <c s="9"/>
      <c s="9" t="s">
        <v>192</v>
      </c>
      <c s="9"/>
      <c s="11"/>
      <c s="9"/>
      <c s="11"/>
    </row>
    <row r="75" spans="1:16" ht="12.75">
      <c r="A75" s="7">
        <v>18</v>
      </c>
      <c s="7" t="s">
        <v>46</v>
      </c>
      <c s="7" t="s">
        <v>2534</v>
      </c>
      <c s="7" t="s">
        <v>58</v>
      </c>
      <c s="7" t="s">
        <v>2535</v>
      </c>
      <c s="7" t="s">
        <v>130</v>
      </c>
      <c s="10">
        <v>67.32</v>
      </c>
      <c s="14"/>
      <c s="13">
        <f>ROUND((H75*G75),2)</f>
      </c>
      <c r="O75">
        <f>rekapitulace!H8</f>
      </c>
      <c>
        <f>O75/100*I75</f>
      </c>
    </row>
    <row r="76" spans="5:5" ht="51">
      <c r="E76" s="15" t="s">
        <v>3106</v>
      </c>
    </row>
    <row r="77" spans="5:5" ht="409.5">
      <c r="E77" s="15" t="s">
        <v>191</v>
      </c>
    </row>
    <row r="78" spans="1:16" ht="12.75">
      <c r="A78" s="7">
        <v>19</v>
      </c>
      <c s="7" t="s">
        <v>46</v>
      </c>
      <c s="7" t="s">
        <v>193</v>
      </c>
      <c s="7" t="s">
        <v>58</v>
      </c>
      <c s="7" t="s">
        <v>3057</v>
      </c>
      <c s="7" t="s">
        <v>130</v>
      </c>
      <c s="10">
        <v>44.37</v>
      </c>
      <c s="14"/>
      <c s="13">
        <f>ROUND((H78*G78),2)</f>
      </c>
      <c r="O78">
        <f>rekapitulace!H8</f>
      </c>
      <c>
        <f>O78/100*I78</f>
      </c>
    </row>
    <row r="79" spans="5:5" ht="38.25">
      <c r="E79" s="15" t="s">
        <v>3107</v>
      </c>
    </row>
    <row r="80" spans="5:5" ht="409.5">
      <c r="E80" s="15" t="s">
        <v>191</v>
      </c>
    </row>
    <row r="81" spans="1:16" ht="12.75">
      <c r="A81" s="7">
        <v>20</v>
      </c>
      <c s="7" t="s">
        <v>46</v>
      </c>
      <c s="7" t="s">
        <v>488</v>
      </c>
      <c s="7" t="s">
        <v>58</v>
      </c>
      <c s="7" t="s">
        <v>2864</v>
      </c>
      <c s="7" t="s">
        <v>130</v>
      </c>
      <c s="10">
        <v>71.4</v>
      </c>
      <c s="14"/>
      <c s="13">
        <f>ROUND((H81*G81),2)</f>
      </c>
      <c r="O81">
        <f>rekapitulace!H8</f>
      </c>
      <c>
        <f>O81/100*I81</f>
      </c>
    </row>
    <row r="82" spans="5:5" ht="51">
      <c r="E82" s="15" t="s">
        <v>3108</v>
      </c>
    </row>
    <row r="83" spans="5:5" ht="306">
      <c r="E83" s="15" t="s">
        <v>463</v>
      </c>
    </row>
    <row r="84" spans="1:16" ht="12.75">
      <c r="A84" s="7">
        <v>21</v>
      </c>
      <c s="7" t="s">
        <v>46</v>
      </c>
      <c s="7" t="s">
        <v>2785</v>
      </c>
      <c s="7" t="s">
        <v>58</v>
      </c>
      <c s="7" t="s">
        <v>2786</v>
      </c>
      <c s="7" t="s">
        <v>130</v>
      </c>
      <c s="10">
        <v>13</v>
      </c>
      <c s="14"/>
      <c s="13">
        <f>ROUND((H84*G84),2)</f>
      </c>
      <c r="O84">
        <f>rekapitulace!H8</f>
      </c>
      <c>
        <f>O84/100*I84</f>
      </c>
    </row>
    <row r="85" spans="5:5" ht="38.25">
      <c r="E85" s="15" t="s">
        <v>3109</v>
      </c>
    </row>
    <row r="86" spans="5:5" ht="318.75">
      <c r="E86" s="15" t="s">
        <v>2788</v>
      </c>
    </row>
    <row r="87" spans="1:16" ht="12.75" customHeight="1">
      <c r="A87" s="16"/>
      <c s="16"/>
      <c s="16" t="s">
        <v>38</v>
      </c>
      <c s="16"/>
      <c s="16" t="s">
        <v>192</v>
      </c>
      <c s="16"/>
      <c s="16"/>
      <c s="16"/>
      <c s="16">
        <f>SUM(I75:I86)</f>
      </c>
      <c r="P87">
        <f>ROUND(SUM(P75:P86),2)</f>
      </c>
    </row>
    <row r="89" spans="1:9" ht="12.75" customHeight="1">
      <c r="A89" s="9"/>
      <c s="9"/>
      <c s="9" t="s">
        <v>39</v>
      </c>
      <c s="9"/>
      <c s="9" t="s">
        <v>510</v>
      </c>
      <c s="9"/>
      <c s="9"/>
      <c s="9"/>
      <c s="9"/>
    </row>
    <row r="90" spans="1:9" ht="12.75" customHeight="1">
      <c r="A90" s="16"/>
      <c s="16"/>
      <c s="16" t="s">
        <v>39</v>
      </c>
      <c s="16"/>
      <c s="16" t="s">
        <v>510</v>
      </c>
      <c s="16"/>
      <c s="16"/>
      <c s="16"/>
      <c s="16"/>
    </row>
    <row r="92" spans="1:9" ht="12.75" customHeight="1">
      <c r="A92" s="9"/>
      <c s="9"/>
      <c s="9" t="s">
        <v>41</v>
      </c>
      <c s="9"/>
      <c s="9" t="s">
        <v>276</v>
      </c>
      <c s="9"/>
      <c s="11"/>
      <c s="9"/>
      <c s="11"/>
    </row>
    <row r="93" spans="1:16" ht="12.75">
      <c r="A93" s="7">
        <v>22</v>
      </c>
      <c s="7" t="s">
        <v>46</v>
      </c>
      <c s="7" t="s">
        <v>2390</v>
      </c>
      <c s="7" t="s">
        <v>58</v>
      </c>
      <c s="7" t="s">
        <v>3068</v>
      </c>
      <c s="7" t="s">
        <v>117</v>
      </c>
      <c s="10">
        <v>68.4</v>
      </c>
      <c s="14"/>
      <c s="13">
        <f>ROUND((H93*G93),2)</f>
      </c>
      <c r="O93">
        <f>rekapitulace!H8</f>
      </c>
      <c>
        <f>O93/100*I93</f>
      </c>
    </row>
    <row r="94" spans="5:5" ht="38.25">
      <c r="E94" s="15" t="s">
        <v>3110</v>
      </c>
    </row>
    <row r="95" spans="5:5" ht="409.5">
      <c r="E95" s="15" t="s">
        <v>2393</v>
      </c>
    </row>
    <row r="96" spans="1:16" ht="12.75">
      <c r="A96" s="7">
        <v>23</v>
      </c>
      <c s="7" t="s">
        <v>46</v>
      </c>
      <c s="7" t="s">
        <v>2402</v>
      </c>
      <c s="7" t="s">
        <v>58</v>
      </c>
      <c s="7" t="s">
        <v>3070</v>
      </c>
      <c s="7" t="s">
        <v>117</v>
      </c>
      <c s="10">
        <v>846.6</v>
      </c>
      <c s="14"/>
      <c s="13">
        <f>ROUND((H96*G96),2)</f>
      </c>
      <c r="O96">
        <f>rekapitulace!H8</f>
      </c>
      <c>
        <f>O96/100*I96</f>
      </c>
    </row>
    <row r="97" spans="5:5" ht="51">
      <c r="E97" s="15" t="s">
        <v>3111</v>
      </c>
    </row>
    <row r="98" spans="5:5" ht="140.25">
      <c r="E98" s="15" t="s">
        <v>2401</v>
      </c>
    </row>
    <row r="99" spans="1:16" ht="12.75">
      <c r="A99" s="7">
        <v>24</v>
      </c>
      <c s="7" t="s">
        <v>46</v>
      </c>
      <c s="7" t="s">
        <v>2578</v>
      </c>
      <c s="7" t="s">
        <v>58</v>
      </c>
      <c s="7" t="s">
        <v>2579</v>
      </c>
      <c s="7" t="s">
        <v>117</v>
      </c>
      <c s="10">
        <v>25.5</v>
      </c>
      <c s="14"/>
      <c s="13">
        <f>ROUND((H99*G99),2)</f>
      </c>
      <c r="O99">
        <f>rekapitulace!H8</f>
      </c>
      <c>
        <f>O99/100*I99</f>
      </c>
    </row>
    <row r="100" spans="5:5" ht="76.5">
      <c r="E100" s="15" t="s">
        <v>3112</v>
      </c>
    </row>
    <row r="101" spans="5:5" ht="395.25">
      <c r="E101" s="15" t="s">
        <v>2408</v>
      </c>
    </row>
    <row r="102" spans="1:16" ht="12.75" customHeight="1">
      <c r="A102" s="16"/>
      <c s="16"/>
      <c s="16" t="s">
        <v>41</v>
      </c>
      <c s="16"/>
      <c s="16" t="s">
        <v>276</v>
      </c>
      <c s="16"/>
      <c s="16"/>
      <c s="16"/>
      <c s="16">
        <f>SUM(I93:I101)</f>
      </c>
      <c r="P102">
        <f>ROUND(SUM(P93:P101),2)</f>
      </c>
    </row>
    <row r="104" spans="1:9" ht="12.75" customHeight="1">
      <c r="A104" s="9"/>
      <c s="9"/>
      <c s="9" t="s">
        <v>42</v>
      </c>
      <c s="9"/>
      <c s="9" t="s">
        <v>200</v>
      </c>
      <c s="9"/>
      <c s="11"/>
      <c s="9"/>
      <c s="11"/>
    </row>
    <row r="105" spans="1:16" ht="12.75">
      <c r="A105" s="7">
        <v>25</v>
      </c>
      <c s="7" t="s">
        <v>46</v>
      </c>
      <c s="7" t="s">
        <v>2412</v>
      </c>
      <c s="7" t="s">
        <v>58</v>
      </c>
      <c s="7" t="s">
        <v>2581</v>
      </c>
      <c s="7" t="s">
        <v>207</v>
      </c>
      <c s="10">
        <v>102</v>
      </c>
      <c s="14"/>
      <c s="13">
        <f>ROUND((H105*G105),2)</f>
      </c>
      <c r="O105">
        <f>rekapitulace!H8</f>
      </c>
      <c>
        <f>O105/100*I105</f>
      </c>
    </row>
    <row r="106" spans="5:5" ht="38.25">
      <c r="E106" s="15" t="s">
        <v>3113</v>
      </c>
    </row>
    <row r="107" spans="5:5" ht="409.5">
      <c r="E107" s="15" t="s">
        <v>1349</v>
      </c>
    </row>
    <row r="108" spans="1:16" ht="12.75" customHeight="1">
      <c r="A108" s="16"/>
      <c s="16"/>
      <c s="16" t="s">
        <v>42</v>
      </c>
      <c s="16"/>
      <c s="16" t="s">
        <v>200</v>
      </c>
      <c s="16"/>
      <c s="16"/>
      <c s="16"/>
      <c s="16">
        <f>SUM(I105:I107)</f>
      </c>
      <c r="P108">
        <f>ROUND(SUM(P105:P107),2)</f>
      </c>
    </row>
    <row r="110" spans="1:9" ht="12.75" customHeight="1">
      <c r="A110" s="9"/>
      <c s="9"/>
      <c s="9" t="s">
        <v>43</v>
      </c>
      <c s="9"/>
      <c s="9" t="s">
        <v>204</v>
      </c>
      <c s="9"/>
      <c s="11"/>
      <c s="9"/>
      <c s="11"/>
    </row>
    <row r="111" spans="1:16" ht="12.75">
      <c r="A111" s="7">
        <v>26</v>
      </c>
      <c s="7" t="s">
        <v>46</v>
      </c>
      <c s="7" t="s">
        <v>2421</v>
      </c>
      <c s="7" t="s">
        <v>58</v>
      </c>
      <c s="7" t="s">
        <v>2729</v>
      </c>
      <c s="7" t="s">
        <v>207</v>
      </c>
      <c s="10">
        <v>102</v>
      </c>
      <c s="14"/>
      <c s="13">
        <f>ROUND((H111*G111),2)</f>
      </c>
      <c r="O111">
        <f>rekapitulace!H8</f>
      </c>
      <c>
        <f>O111/100*I111</f>
      </c>
    </row>
    <row r="112" spans="5:5" ht="38.25">
      <c r="E112" s="15" t="s">
        <v>3113</v>
      </c>
    </row>
    <row r="113" spans="5:5" ht="369.75">
      <c r="E113" s="15" t="s">
        <v>2424</v>
      </c>
    </row>
    <row r="114" spans="1:16" ht="12.75">
      <c r="A114" s="7">
        <v>27</v>
      </c>
      <c s="7" t="s">
        <v>46</v>
      </c>
      <c s="7" t="s">
        <v>701</v>
      </c>
      <c s="7" t="s">
        <v>58</v>
      </c>
      <c s="7" t="s">
        <v>2434</v>
      </c>
      <c s="7" t="s">
        <v>207</v>
      </c>
      <c s="10">
        <v>102</v>
      </c>
      <c s="14"/>
      <c s="13">
        <f>ROUND((H114*G114),2)</f>
      </c>
      <c r="O114">
        <f>rekapitulace!H8</f>
      </c>
      <c>
        <f>O114/100*I114</f>
      </c>
    </row>
    <row r="115" spans="5:5" ht="38.25">
      <c r="E115" s="15" t="s">
        <v>3113</v>
      </c>
    </row>
    <row r="116" spans="5:5" ht="409.5">
      <c r="E116" s="15" t="s">
        <v>704</v>
      </c>
    </row>
    <row r="117" spans="1:16" ht="12.75" customHeight="1">
      <c r="A117" s="16"/>
      <c s="16"/>
      <c s="16" t="s">
        <v>43</v>
      </c>
      <c s="16"/>
      <c s="16" t="s">
        <v>204</v>
      </c>
      <c s="16"/>
      <c s="16"/>
      <c s="16"/>
      <c s="16">
        <f>SUM(I111:I116)</f>
      </c>
      <c r="P117">
        <f>ROUND(SUM(P111:P116),2)</f>
      </c>
    </row>
    <row r="119" spans="1:16" ht="12.75" customHeight="1">
      <c r="A119" s="16"/>
      <c s="16"/>
      <c s="16"/>
      <c s="16"/>
      <c s="16" t="s">
        <v>105</v>
      </c>
      <c s="16"/>
      <c s="16"/>
      <c s="16"/>
      <c s="16">
        <f>+I15+I42+I54+I72+I87+I90+I102+I108+I117</f>
      </c>
      <c r="P119">
        <f>+P15+P42+P54+P72+P87+P90+P102+P108+P117</f>
      </c>
    </row>
    <row r="121" spans="1:9" ht="12.75" customHeight="1">
      <c r="A121" s="9" t="s">
        <v>106</v>
      </c>
      <c s="9"/>
      <c s="9"/>
      <c s="9"/>
      <c s="9"/>
      <c s="9"/>
      <c s="9"/>
      <c s="9"/>
      <c s="9"/>
    </row>
    <row r="122" spans="1:9" ht="12.75" customHeight="1">
      <c r="A122" s="9"/>
      <c s="9"/>
      <c s="9"/>
      <c s="9"/>
      <c s="9" t="s">
        <v>107</v>
      </c>
      <c s="9"/>
      <c s="9"/>
      <c s="9"/>
      <c s="9"/>
    </row>
    <row r="123" spans="1:16" ht="12.75" customHeight="1">
      <c r="A123" s="16"/>
      <c s="16"/>
      <c s="16"/>
      <c s="16"/>
      <c s="16" t="s">
        <v>108</v>
      </c>
      <c s="16"/>
      <c s="16"/>
      <c s="16"/>
      <c s="16">
        <v>0</v>
      </c>
      <c r="P123">
        <v>0</v>
      </c>
    </row>
    <row r="124" spans="1:9" ht="12.75" customHeight="1">
      <c r="A124" s="16"/>
      <c s="16"/>
      <c s="16"/>
      <c s="16"/>
      <c s="16" t="s">
        <v>109</v>
      </c>
      <c s="16"/>
      <c s="16"/>
      <c s="16"/>
      <c s="16"/>
    </row>
    <row r="125" spans="1:16" ht="12.75" customHeight="1">
      <c r="A125" s="16"/>
      <c s="16"/>
      <c s="16"/>
      <c s="16"/>
      <c s="16" t="s">
        <v>110</v>
      </c>
      <c s="16"/>
      <c s="16"/>
      <c s="16"/>
      <c s="16">
        <v>0</v>
      </c>
      <c r="P125">
        <v>0</v>
      </c>
    </row>
    <row r="126" spans="1:16" ht="12.75" customHeight="1">
      <c r="A126" s="16"/>
      <c s="16"/>
      <c s="16"/>
      <c s="16"/>
      <c s="16" t="s">
        <v>111</v>
      </c>
      <c s="16"/>
      <c s="16"/>
      <c s="16"/>
      <c s="16">
        <f>I123+I125</f>
      </c>
      <c r="P126">
        <f>P123+P125</f>
      </c>
    </row>
    <row r="128" spans="1:16" ht="12.75" customHeight="1">
      <c r="A128" s="16"/>
      <c s="16"/>
      <c s="16"/>
      <c s="16"/>
      <c s="16" t="s">
        <v>111</v>
      </c>
      <c s="16"/>
      <c s="16"/>
      <c s="16"/>
      <c s="16">
        <f>I119+I126</f>
      </c>
      <c r="P128">
        <f>P119+P126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5.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3114</v>
      </c>
      <c s="5"/>
      <c s="5" t="s">
        <v>3115</v>
      </c>
    </row>
    <row r="6" spans="1:5" ht="12.75" customHeight="1">
      <c r="A6" t="s">
        <v>17</v>
      </c>
      <c r="C6" s="5" t="s">
        <v>3114</v>
      </c>
      <c s="5"/>
      <c s="5" t="s">
        <v>3115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3116</v>
      </c>
      <c s="7" t="s">
        <v>3117</v>
      </c>
      <c s="7" t="s">
        <v>3118</v>
      </c>
      <c s="7" t="s">
        <v>130</v>
      </c>
      <c s="10">
        <v>1989.687</v>
      </c>
      <c s="14"/>
      <c s="13">
        <f>ROUND((H12*G12),2)</f>
      </c>
      <c r="O12">
        <f>rekapitulace!H8</f>
      </c>
      <c>
        <f>O12/100*I12</f>
      </c>
    </row>
    <row r="13" spans="5:5" ht="114.75">
      <c r="E13" s="15" t="s">
        <v>3119</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3120</v>
      </c>
      <c s="7" t="s">
        <v>130</v>
      </c>
      <c s="10">
        <v>5912.766</v>
      </c>
      <c s="14"/>
      <c s="13">
        <f>ROUND((H18*G18),2)</f>
      </c>
      <c r="O18">
        <f>rekapitulace!H8</f>
      </c>
      <c>
        <f>O18/100*I18</f>
      </c>
    </row>
    <row r="19" spans="5:5" ht="76.5">
      <c r="E19" s="15" t="s">
        <v>3121</v>
      </c>
    </row>
    <row r="20" spans="5:5" ht="409.5">
      <c r="E20" s="15" t="s">
        <v>145</v>
      </c>
    </row>
    <row r="21" spans="1:16" ht="12.75">
      <c r="A21" s="7">
        <v>3</v>
      </c>
      <c s="7" t="s">
        <v>46</v>
      </c>
      <c s="7" t="s">
        <v>289</v>
      </c>
      <c s="7" t="s">
        <v>58</v>
      </c>
      <c s="7" t="s">
        <v>3122</v>
      </c>
      <c s="7" t="s">
        <v>130</v>
      </c>
      <c s="10">
        <v>5912.766</v>
      </c>
      <c s="14"/>
      <c s="13">
        <f>ROUND((H21*G21),2)</f>
      </c>
      <c r="O21">
        <f>rekapitulace!H8</f>
      </c>
      <c>
        <f>O21/100*I21</f>
      </c>
    </row>
    <row r="22" spans="5:5" ht="102">
      <c r="E22" s="15" t="s">
        <v>3123</v>
      </c>
    </row>
    <row r="23" spans="5:5" ht="409.5">
      <c r="E23" s="15" t="s">
        <v>176</v>
      </c>
    </row>
    <row r="24" spans="1:16" ht="12.75">
      <c r="A24" s="7">
        <v>4</v>
      </c>
      <c s="7" t="s">
        <v>46</v>
      </c>
      <c s="7" t="s">
        <v>289</v>
      </c>
      <c s="7" t="s">
        <v>3124</v>
      </c>
      <c s="7" t="s">
        <v>3125</v>
      </c>
      <c s="7" t="s">
        <v>130</v>
      </c>
      <c s="10">
        <v>1989.687</v>
      </c>
      <c s="14"/>
      <c s="13">
        <f>ROUND((H24*G24),2)</f>
      </c>
      <c r="O24">
        <f>rekapitulace!H8</f>
      </c>
      <c>
        <f>O24/100*I24</f>
      </c>
    </row>
    <row r="25" spans="5:5" ht="409.5">
      <c r="E25" s="15" t="s">
        <v>3126</v>
      </c>
    </row>
    <row r="26" spans="5:5" ht="409.5">
      <c r="E26" s="15" t="s">
        <v>176</v>
      </c>
    </row>
    <row r="27" spans="1:16" ht="12.75">
      <c r="A27" s="7">
        <v>5</v>
      </c>
      <c s="7" t="s">
        <v>46</v>
      </c>
      <c s="7" t="s">
        <v>146</v>
      </c>
      <c s="7" t="s">
        <v>58</v>
      </c>
      <c s="7" t="s">
        <v>3127</v>
      </c>
      <c s="7" t="s">
        <v>130</v>
      </c>
      <c s="10">
        <v>7902.453</v>
      </c>
      <c s="14"/>
      <c s="13">
        <f>ROUND((H27*G27),2)</f>
      </c>
      <c r="O27">
        <f>rekapitulace!H8</f>
      </c>
      <c>
        <f>O27/100*I27</f>
      </c>
    </row>
    <row r="28" spans="5:5" ht="293.25">
      <c r="E28" s="15" t="s">
        <v>3128</v>
      </c>
    </row>
    <row r="29" spans="5:5" ht="409.5">
      <c r="E29" s="15" t="s">
        <v>149</v>
      </c>
    </row>
    <row r="30" spans="1:16" ht="12.75">
      <c r="A30" s="7">
        <v>6</v>
      </c>
      <c s="7" t="s">
        <v>46</v>
      </c>
      <c s="7" t="s">
        <v>183</v>
      </c>
      <c s="7" t="s">
        <v>58</v>
      </c>
      <c s="7" t="s">
        <v>184</v>
      </c>
      <c s="7" t="s">
        <v>130</v>
      </c>
      <c s="10">
        <v>5912.766</v>
      </c>
      <c s="14"/>
      <c s="13">
        <f>ROUND((H30*G30),2)</f>
      </c>
      <c r="O30">
        <f>rekapitulace!H8</f>
      </c>
      <c>
        <f>O30/100*I30</f>
      </c>
    </row>
    <row r="31" spans="5:5" ht="409.5">
      <c r="E31" s="15" t="s">
        <v>3129</v>
      </c>
    </row>
    <row r="32" spans="5:5" ht="409.5">
      <c r="E32" s="15" t="s">
        <v>186</v>
      </c>
    </row>
    <row r="33" spans="1:16" ht="12.75">
      <c r="A33" s="7">
        <v>7</v>
      </c>
      <c s="7" t="s">
        <v>46</v>
      </c>
      <c s="7" t="s">
        <v>272</v>
      </c>
      <c s="7" t="s">
        <v>58</v>
      </c>
      <c s="7" t="s">
        <v>273</v>
      </c>
      <c s="7" t="s">
        <v>130</v>
      </c>
      <c s="10">
        <v>1450.815</v>
      </c>
      <c s="14"/>
      <c s="13">
        <f>ROUND((H33*G33),2)</f>
      </c>
      <c r="O33">
        <f>rekapitulace!H8</f>
      </c>
      <c>
        <f>O33/100*I33</f>
      </c>
    </row>
    <row r="34" spans="5:5" ht="409.5">
      <c r="E34" s="15" t="s">
        <v>3130</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488</v>
      </c>
      <c s="7" t="s">
        <v>58</v>
      </c>
      <c s="7" t="s">
        <v>3131</v>
      </c>
      <c s="7" t="s">
        <v>130</v>
      </c>
      <c s="10">
        <v>218.799</v>
      </c>
      <c s="14"/>
      <c s="13">
        <f>ROUND((H39*G39),2)</f>
      </c>
      <c r="O39">
        <f>rekapitulace!H8</f>
      </c>
      <c>
        <f>O39/100*I39</f>
      </c>
    </row>
    <row r="40" spans="5:5" ht="318.75">
      <c r="E40" s="15" t="s">
        <v>3132</v>
      </c>
    </row>
    <row r="41" spans="5:5" ht="306">
      <c r="E41" s="15" t="s">
        <v>463</v>
      </c>
    </row>
    <row r="42" spans="1:16" ht="12.75" customHeight="1">
      <c r="A42" s="16"/>
      <c s="16"/>
      <c s="16" t="s">
        <v>38</v>
      </c>
      <c s="16"/>
      <c s="16" t="s">
        <v>192</v>
      </c>
      <c s="16"/>
      <c s="16"/>
      <c s="16"/>
      <c s="16">
        <f>SUM(I39:I41)</f>
      </c>
      <c r="P42">
        <f>ROUND(SUM(P39:P41),2)</f>
      </c>
    </row>
    <row r="44" spans="1:9" ht="12.75" customHeight="1">
      <c r="A44" s="9"/>
      <c s="9"/>
      <c s="9" t="s">
        <v>42</v>
      </c>
      <c s="9"/>
      <c s="9" t="s">
        <v>200</v>
      </c>
      <c s="9"/>
      <c s="11"/>
      <c s="9"/>
      <c s="11"/>
    </row>
    <row r="45" spans="1:16" ht="12.75">
      <c r="A45" s="7">
        <v>9</v>
      </c>
      <c s="7" t="s">
        <v>46</v>
      </c>
      <c s="7" t="s">
        <v>946</v>
      </c>
      <c s="7" t="s">
        <v>58</v>
      </c>
      <c s="7" t="s">
        <v>3133</v>
      </c>
      <c s="7" t="s">
        <v>207</v>
      </c>
      <c s="10">
        <v>394.49</v>
      </c>
      <c s="14"/>
      <c s="13">
        <f>ROUND((H45*G45),2)</f>
      </c>
      <c r="O45">
        <f>rekapitulace!H8</f>
      </c>
      <c>
        <f>O45/100*I45</f>
      </c>
    </row>
    <row r="46" spans="5:5" ht="51">
      <c r="E46" s="15" t="s">
        <v>3134</v>
      </c>
    </row>
    <row r="47" spans="5:5" ht="409.5">
      <c r="E47" s="15" t="s">
        <v>1342</v>
      </c>
    </row>
    <row r="48" spans="1:16" ht="12.75">
      <c r="A48" s="7">
        <v>10</v>
      </c>
      <c s="7" t="s">
        <v>46</v>
      </c>
      <c s="7" t="s">
        <v>589</v>
      </c>
      <c s="7" t="s">
        <v>58</v>
      </c>
      <c s="7" t="s">
        <v>3135</v>
      </c>
      <c s="7" t="s">
        <v>207</v>
      </c>
      <c s="10">
        <v>573.11</v>
      </c>
      <c s="14"/>
      <c s="13">
        <f>ROUND((H48*G48),2)</f>
      </c>
      <c r="O48">
        <f>rekapitulace!H8</f>
      </c>
      <c>
        <f>O48/100*I48</f>
      </c>
    </row>
    <row r="49" spans="5:5" ht="51">
      <c r="E49" s="15" t="s">
        <v>3136</v>
      </c>
    </row>
    <row r="50" spans="5:5" ht="409.5">
      <c r="E50" s="15" t="s">
        <v>1342</v>
      </c>
    </row>
    <row r="51" spans="1:16" ht="12.75">
      <c r="A51" s="7">
        <v>11</v>
      </c>
      <c s="7" t="s">
        <v>46</v>
      </c>
      <c s="7" t="s">
        <v>2808</v>
      </c>
      <c s="7" t="s">
        <v>58</v>
      </c>
      <c s="7" t="s">
        <v>3137</v>
      </c>
      <c s="7" t="s">
        <v>207</v>
      </c>
      <c s="10">
        <v>249.2</v>
      </c>
      <c s="14"/>
      <c s="13">
        <f>ROUND((H51*G51),2)</f>
      </c>
      <c r="O51">
        <f>rekapitulace!H8</f>
      </c>
      <c>
        <f>O51/100*I51</f>
      </c>
    </row>
    <row r="52" spans="5:5" ht="38.25">
      <c r="E52" s="15" t="s">
        <v>3138</v>
      </c>
    </row>
    <row r="53" spans="5:5" ht="409.5">
      <c r="E53" s="15" t="s">
        <v>1342</v>
      </c>
    </row>
    <row r="54" spans="1:16" ht="12.75">
      <c r="A54" s="7">
        <v>12</v>
      </c>
      <c s="7" t="s">
        <v>46</v>
      </c>
      <c s="7" t="s">
        <v>949</v>
      </c>
      <c s="7" t="s">
        <v>58</v>
      </c>
      <c s="7" t="s">
        <v>3139</v>
      </c>
      <c s="7" t="s">
        <v>207</v>
      </c>
      <c s="10">
        <v>336.53</v>
      </c>
      <c s="14"/>
      <c s="13">
        <f>ROUND((H54*G54),2)</f>
      </c>
      <c r="O54">
        <f>rekapitulace!H8</f>
      </c>
      <c>
        <f>O54/100*I54</f>
      </c>
    </row>
    <row r="55" spans="5:5" ht="51">
      <c r="E55" s="15" t="s">
        <v>3140</v>
      </c>
    </row>
    <row r="56" spans="5:5" ht="409.5">
      <c r="E56" s="15" t="s">
        <v>1342</v>
      </c>
    </row>
    <row r="57" spans="1:16" ht="12.75">
      <c r="A57" s="7">
        <v>13</v>
      </c>
      <c s="7" t="s">
        <v>46</v>
      </c>
      <c s="7" t="s">
        <v>3141</v>
      </c>
      <c s="7" t="s">
        <v>58</v>
      </c>
      <c s="7" t="s">
        <v>3142</v>
      </c>
      <c s="7" t="s">
        <v>73</v>
      </c>
      <c s="10">
        <v>9</v>
      </c>
      <c s="14"/>
      <c s="13">
        <f>ROUND((H57*G57),2)</f>
      </c>
      <c r="O57">
        <f>rekapitulace!H8</f>
      </c>
      <c>
        <f>O57/100*I57</f>
      </c>
    </row>
    <row r="58" spans="5:5" ht="51">
      <c r="E58" s="15" t="s">
        <v>3143</v>
      </c>
    </row>
    <row r="59" spans="5:5" ht="409.5">
      <c r="E59" s="15" t="s">
        <v>203</v>
      </c>
    </row>
    <row r="60" spans="1:16" ht="12.75">
      <c r="A60" s="7">
        <v>14</v>
      </c>
      <c s="7" t="s">
        <v>46</v>
      </c>
      <c s="7" t="s">
        <v>592</v>
      </c>
      <c s="7" t="s">
        <v>58</v>
      </c>
      <c s="7" t="s">
        <v>3144</v>
      </c>
      <c s="7" t="s">
        <v>73</v>
      </c>
      <c s="10">
        <v>14</v>
      </c>
      <c s="14"/>
      <c s="13">
        <f>ROUND((H60*G60),2)</f>
      </c>
      <c r="O60">
        <f>rekapitulace!H8</f>
      </c>
      <c>
        <f>O60/100*I60</f>
      </c>
    </row>
    <row r="61" spans="5:5" ht="51">
      <c r="E61" s="15" t="s">
        <v>3145</v>
      </c>
    </row>
    <row r="62" spans="5:5" ht="409.5">
      <c r="E62" s="15" t="s">
        <v>203</v>
      </c>
    </row>
    <row r="63" spans="1:16" ht="12.75">
      <c r="A63" s="7">
        <v>15</v>
      </c>
      <c s="7" t="s">
        <v>46</v>
      </c>
      <c s="7" t="s">
        <v>3146</v>
      </c>
      <c s="7" t="s">
        <v>58</v>
      </c>
      <c s="7" t="s">
        <v>3147</v>
      </c>
      <c s="7" t="s">
        <v>73</v>
      </c>
      <c s="10">
        <v>5</v>
      </c>
      <c s="14"/>
      <c s="13">
        <f>ROUND((H63*G63),2)</f>
      </c>
      <c r="O63">
        <f>rekapitulace!H8</f>
      </c>
      <c>
        <f>O63/100*I63</f>
      </c>
    </row>
    <row r="64" spans="5:5" ht="51">
      <c r="E64" s="15" t="s">
        <v>3148</v>
      </c>
    </row>
    <row r="65" spans="5:5" ht="409.5">
      <c r="E65" s="15" t="s">
        <v>203</v>
      </c>
    </row>
    <row r="66" spans="1:16" ht="12.75">
      <c r="A66" s="7">
        <v>16</v>
      </c>
      <c s="7" t="s">
        <v>46</v>
      </c>
      <c s="7" t="s">
        <v>962</v>
      </c>
      <c s="7" t="s">
        <v>58</v>
      </c>
      <c s="7" t="s">
        <v>3149</v>
      </c>
      <c s="7" t="s">
        <v>73</v>
      </c>
      <c s="10">
        <v>14</v>
      </c>
      <c s="14"/>
      <c s="13">
        <f>ROUND((H66*G66),2)</f>
      </c>
      <c r="O66">
        <f>rekapitulace!H8</f>
      </c>
      <c>
        <f>O66/100*I66</f>
      </c>
    </row>
    <row r="67" spans="5:5" ht="51">
      <c r="E67" s="15" t="s">
        <v>3145</v>
      </c>
    </row>
    <row r="68" spans="5:5" ht="409.5">
      <c r="E68" s="15" t="s">
        <v>203</v>
      </c>
    </row>
    <row r="69" spans="1:16" ht="12.75">
      <c r="A69" s="7">
        <v>17</v>
      </c>
      <c s="7" t="s">
        <v>46</v>
      </c>
      <c s="7" t="s">
        <v>3150</v>
      </c>
      <c s="7" t="s">
        <v>58</v>
      </c>
      <c s="7" t="s">
        <v>3151</v>
      </c>
      <c s="7" t="s">
        <v>73</v>
      </c>
      <c s="10">
        <v>1</v>
      </c>
      <c s="14"/>
      <c s="13">
        <f>ROUND((H69*G69),2)</f>
      </c>
      <c r="O69">
        <f>rekapitulace!H6</f>
      </c>
      <c>
        <f>O69/100*I69</f>
      </c>
    </row>
    <row r="70" spans="5:5" ht="25.5">
      <c r="E70" s="15" t="s">
        <v>50</v>
      </c>
    </row>
    <row r="71" spans="5:5" ht="409.5">
      <c r="E71" s="15" t="s">
        <v>3152</v>
      </c>
    </row>
    <row r="72" spans="1:16" ht="12.75">
      <c r="A72" s="7">
        <v>18</v>
      </c>
      <c s="7" t="s">
        <v>46</v>
      </c>
      <c s="7" t="s">
        <v>3153</v>
      </c>
      <c s="7" t="s">
        <v>58</v>
      </c>
      <c s="7" t="s">
        <v>3154</v>
      </c>
      <c s="7" t="s">
        <v>207</v>
      </c>
      <c s="10">
        <v>394.49</v>
      </c>
      <c s="14"/>
      <c s="13">
        <f>ROUND((H72*G72),2)</f>
      </c>
      <c r="O72">
        <f>rekapitulace!H8</f>
      </c>
      <c>
        <f>O72/100*I72</f>
      </c>
    </row>
    <row r="73" spans="5:5" ht="51">
      <c r="E73" s="15" t="s">
        <v>3134</v>
      </c>
    </row>
    <row r="74" spans="5:5" ht="409.5">
      <c r="E74" s="15" t="s">
        <v>3155</v>
      </c>
    </row>
    <row r="75" spans="1:16" ht="12.75">
      <c r="A75" s="7">
        <v>19</v>
      </c>
      <c s="7" t="s">
        <v>46</v>
      </c>
      <c s="7" t="s">
        <v>632</v>
      </c>
      <c s="7" t="s">
        <v>58</v>
      </c>
      <c s="7" t="s">
        <v>3156</v>
      </c>
      <c s="7" t="s">
        <v>207</v>
      </c>
      <c s="10">
        <v>573.11</v>
      </c>
      <c s="14"/>
      <c s="13">
        <f>ROUND((H75*G75),2)</f>
      </c>
      <c r="O75">
        <f>rekapitulace!H8</f>
      </c>
      <c>
        <f>O75/100*I75</f>
      </c>
    </row>
    <row r="76" spans="5:5" ht="51">
      <c r="E76" s="15" t="s">
        <v>3136</v>
      </c>
    </row>
    <row r="77" spans="5:5" ht="409.5">
      <c r="E77" s="15" t="s">
        <v>3155</v>
      </c>
    </row>
    <row r="78" spans="1:16" ht="12.75">
      <c r="A78" s="7">
        <v>20</v>
      </c>
      <c s="7" t="s">
        <v>46</v>
      </c>
      <c s="7" t="s">
        <v>986</v>
      </c>
      <c s="7" t="s">
        <v>58</v>
      </c>
      <c s="7" t="s">
        <v>3157</v>
      </c>
      <c s="7" t="s">
        <v>207</v>
      </c>
      <c s="10">
        <v>585.73</v>
      </c>
      <c s="14"/>
      <c s="13">
        <f>ROUND((H78*G78),2)</f>
      </c>
      <c r="O78">
        <f>rekapitulace!H8</f>
      </c>
      <c>
        <f>O78/100*I78</f>
      </c>
    </row>
    <row r="79" spans="5:5" ht="63.75">
      <c r="E79" s="15" t="s">
        <v>3158</v>
      </c>
    </row>
    <row r="80" spans="5:5" ht="409.5">
      <c r="E80" s="15" t="s">
        <v>3155</v>
      </c>
    </row>
    <row r="81" spans="1:16" ht="12.75">
      <c r="A81" s="7">
        <v>21</v>
      </c>
      <c s="7" t="s">
        <v>46</v>
      </c>
      <c s="7" t="s">
        <v>635</v>
      </c>
      <c s="7" t="s">
        <v>58</v>
      </c>
      <c s="7" t="s">
        <v>3159</v>
      </c>
      <c s="7" t="s">
        <v>207</v>
      </c>
      <c s="10">
        <v>1553.33</v>
      </c>
      <c s="14"/>
      <c s="13">
        <f>ROUND((H81*G81),2)</f>
      </c>
      <c r="O81">
        <f>rekapitulace!H8</f>
      </c>
      <c>
        <f>O81/100*I81</f>
      </c>
    </row>
    <row r="82" spans="5:5" ht="127.5">
      <c r="E82" s="15" t="s">
        <v>3160</v>
      </c>
    </row>
    <row r="83" spans="5:5" ht="216.75">
      <c r="E83" s="15" t="s">
        <v>637</v>
      </c>
    </row>
    <row r="84" spans="1:16" ht="12.75" customHeight="1">
      <c r="A84" s="16"/>
      <c s="16"/>
      <c s="16" t="s">
        <v>42</v>
      </c>
      <c s="16"/>
      <c s="16" t="s">
        <v>200</v>
      </c>
      <c s="16"/>
      <c s="16"/>
      <c s="16"/>
      <c s="16">
        <f>SUM(I45:I83)</f>
      </c>
      <c r="P84">
        <f>ROUND(SUM(P45:P83),2)</f>
      </c>
    </row>
    <row r="86" spans="1:16" ht="12.75" customHeight="1">
      <c r="A86" s="16"/>
      <c s="16"/>
      <c s="16"/>
      <c s="16"/>
      <c s="16" t="s">
        <v>105</v>
      </c>
      <c s="16"/>
      <c s="16"/>
      <c s="16"/>
      <c s="16">
        <f>+I15+I36+I42+I84</f>
      </c>
      <c r="P86">
        <f>+P15+P36+P42+P84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6.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3161</v>
      </c>
      <c s="5"/>
      <c s="5" t="s">
        <v>3162</v>
      </c>
    </row>
    <row r="6" spans="1:5" ht="12.75" customHeight="1">
      <c r="A6" t="s">
        <v>17</v>
      </c>
      <c r="C6" s="5" t="s">
        <v>3161</v>
      </c>
      <c s="5"/>
      <c s="5" t="s">
        <v>3162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3116</v>
      </c>
      <c s="7" t="s">
        <v>3117</v>
      </c>
      <c s="7" t="s">
        <v>3118</v>
      </c>
      <c s="7" t="s">
        <v>130</v>
      </c>
      <c s="10">
        <v>616.446</v>
      </c>
      <c s="14"/>
      <c s="13">
        <f>ROUND((H12*G12),2)</f>
      </c>
      <c r="O12">
        <f>rekapitulace!H8</f>
      </c>
      <c>
        <f>O12/100*I12</f>
      </c>
    </row>
    <row r="13" spans="5:5" ht="102">
      <c r="E13" s="15" t="s">
        <v>3163</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3164</v>
      </c>
      <c s="7" t="s">
        <v>130</v>
      </c>
      <c s="10">
        <v>674.224</v>
      </c>
      <c s="14"/>
      <c s="13">
        <f>ROUND((H18*G18),2)</f>
      </c>
      <c r="O18">
        <f>rekapitulace!H8</f>
      </c>
      <c>
        <f>O18/100*I18</f>
      </c>
    </row>
    <row r="19" spans="5:5" ht="63.75">
      <c r="E19" s="15" t="s">
        <v>3165</v>
      </c>
    </row>
    <row r="20" spans="5:5" ht="409.5">
      <c r="E20" s="15" t="s">
        <v>145</v>
      </c>
    </row>
    <row r="21" spans="1:16" ht="12.75">
      <c r="A21" s="7">
        <v>3</v>
      </c>
      <c s="7" t="s">
        <v>46</v>
      </c>
      <c s="7" t="s">
        <v>289</v>
      </c>
      <c s="7" t="s">
        <v>58</v>
      </c>
      <c s="7" t="s">
        <v>3166</v>
      </c>
      <c s="7" t="s">
        <v>130</v>
      </c>
      <c s="10">
        <v>674.224</v>
      </c>
      <c s="14"/>
      <c s="13">
        <f>ROUND((H21*G21),2)</f>
      </c>
      <c r="O21">
        <f>rekapitulace!H8</f>
      </c>
      <c>
        <f>O21/100*I21</f>
      </c>
    </row>
    <row r="22" spans="5:5" ht="89.25">
      <c r="E22" s="15" t="s">
        <v>3167</v>
      </c>
    </row>
    <row r="23" spans="5:5" ht="409.5">
      <c r="E23" s="15" t="s">
        <v>176</v>
      </c>
    </row>
    <row r="24" spans="1:16" ht="12.75">
      <c r="A24" s="7">
        <v>4</v>
      </c>
      <c s="7" t="s">
        <v>46</v>
      </c>
      <c s="7" t="s">
        <v>289</v>
      </c>
      <c s="7" t="s">
        <v>3124</v>
      </c>
      <c s="7" t="s">
        <v>3125</v>
      </c>
      <c s="7" t="s">
        <v>130</v>
      </c>
      <c s="10">
        <v>616.446</v>
      </c>
      <c s="14"/>
      <c s="13">
        <f>ROUND((H24*G24),2)</f>
      </c>
      <c r="O24">
        <f>rekapitulace!H8</f>
      </c>
      <c>
        <f>O24/100*I24</f>
      </c>
    </row>
    <row r="25" spans="5:5" ht="409.5">
      <c r="E25" s="15" t="s">
        <v>3168</v>
      </c>
    </row>
    <row r="26" spans="5:5" ht="409.5">
      <c r="E26" s="15" t="s">
        <v>176</v>
      </c>
    </row>
    <row r="27" spans="1:16" ht="12.75">
      <c r="A27" s="7">
        <v>5</v>
      </c>
      <c s="7" t="s">
        <v>46</v>
      </c>
      <c s="7" t="s">
        <v>146</v>
      </c>
      <c s="7" t="s">
        <v>58</v>
      </c>
      <c s="7" t="s">
        <v>3127</v>
      </c>
      <c s="7" t="s">
        <v>130</v>
      </c>
      <c s="10">
        <v>1290.67</v>
      </c>
      <c s="14"/>
      <c s="13">
        <f>ROUND((H27*G27),2)</f>
      </c>
      <c r="O27">
        <f>rekapitulace!H8</f>
      </c>
      <c>
        <f>O27/100*I27</f>
      </c>
    </row>
    <row r="28" spans="5:5" ht="267.75">
      <c r="E28" s="15" t="s">
        <v>3169</v>
      </c>
    </row>
    <row r="29" spans="5:5" ht="409.5">
      <c r="E29" s="15" t="s">
        <v>149</v>
      </c>
    </row>
    <row r="30" spans="1:16" ht="12.75">
      <c r="A30" s="7">
        <v>6</v>
      </c>
      <c s="7" t="s">
        <v>46</v>
      </c>
      <c s="7" t="s">
        <v>183</v>
      </c>
      <c s="7" t="s">
        <v>58</v>
      </c>
      <c s="7" t="s">
        <v>184</v>
      </c>
      <c s="7" t="s">
        <v>130</v>
      </c>
      <c s="10">
        <v>674.224</v>
      </c>
      <c s="14"/>
      <c s="13">
        <f>ROUND((H30*G30),2)</f>
      </c>
      <c r="O30">
        <f>rekapitulace!H8</f>
      </c>
      <c>
        <f>O30/100*I30</f>
      </c>
    </row>
    <row r="31" spans="5:5" ht="409.5">
      <c r="E31" s="15" t="s">
        <v>3170</v>
      </c>
    </row>
    <row r="32" spans="5:5" ht="409.5">
      <c r="E32" s="15" t="s">
        <v>186</v>
      </c>
    </row>
    <row r="33" spans="1:16" ht="12.75">
      <c r="A33" s="7">
        <v>7</v>
      </c>
      <c s="7" t="s">
        <v>46</v>
      </c>
      <c s="7" t="s">
        <v>272</v>
      </c>
      <c s="7" t="s">
        <v>58</v>
      </c>
      <c s="7" t="s">
        <v>273</v>
      </c>
      <c s="7" t="s">
        <v>130</v>
      </c>
      <c s="10">
        <v>460.364</v>
      </c>
      <c s="14"/>
      <c s="13">
        <f>ROUND((H33*G33),2)</f>
      </c>
      <c r="O33">
        <f>rekapitulace!H8</f>
      </c>
      <c>
        <f>O33/100*I33</f>
      </c>
    </row>
    <row r="34" spans="5:5" ht="409.5">
      <c r="E34" s="15" t="s">
        <v>3171</v>
      </c>
    </row>
    <row r="35" spans="5:5" ht="409.5">
      <c r="E35" s="15" t="s">
        <v>275</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488</v>
      </c>
      <c s="7" t="s">
        <v>58</v>
      </c>
      <c s="7" t="s">
        <v>3131</v>
      </c>
      <c s="7" t="s">
        <v>130</v>
      </c>
      <c s="10">
        <v>73.271</v>
      </c>
      <c s="14"/>
      <c s="13">
        <f>ROUND((H39*G39),2)</f>
      </c>
      <c r="O39">
        <f>rekapitulace!H8</f>
      </c>
      <c>
        <f>O39/100*I39</f>
      </c>
    </row>
    <row r="40" spans="5:5" ht="255">
      <c r="E40" s="15" t="s">
        <v>3172</v>
      </c>
    </row>
    <row r="41" spans="5:5" ht="306">
      <c r="E41" s="15" t="s">
        <v>463</v>
      </c>
    </row>
    <row r="42" spans="1:16" ht="12.75" customHeight="1">
      <c r="A42" s="16"/>
      <c s="16"/>
      <c s="16" t="s">
        <v>38</v>
      </c>
      <c s="16"/>
      <c s="16" t="s">
        <v>192</v>
      </c>
      <c s="16"/>
      <c s="16"/>
      <c s="16"/>
      <c s="16">
        <f>SUM(I39:I41)</f>
      </c>
      <c r="P42">
        <f>ROUND(SUM(P39:P41),2)</f>
      </c>
    </row>
    <row r="44" spans="1:9" ht="12.75" customHeight="1">
      <c r="A44" s="9"/>
      <c s="9"/>
      <c s="9" t="s">
        <v>42</v>
      </c>
      <c s="9"/>
      <c s="9" t="s">
        <v>200</v>
      </c>
      <c s="9"/>
      <c s="11"/>
      <c s="9"/>
      <c s="11"/>
    </row>
    <row r="45" spans="1:16" ht="12.75">
      <c r="A45" s="7">
        <v>9</v>
      </c>
      <c s="7" t="s">
        <v>46</v>
      </c>
      <c s="7" t="s">
        <v>946</v>
      </c>
      <c s="7" t="s">
        <v>58</v>
      </c>
      <c s="7" t="s">
        <v>3133</v>
      </c>
      <c s="7" t="s">
        <v>207</v>
      </c>
      <c s="10">
        <v>147.02</v>
      </c>
      <c s="14"/>
      <c s="13">
        <f>ROUND((H45*G45),2)</f>
      </c>
      <c r="O45">
        <f>rekapitulace!H8</f>
      </c>
      <c>
        <f>O45/100*I45</f>
      </c>
    </row>
    <row r="46" spans="5:5" ht="51">
      <c r="E46" s="15" t="s">
        <v>3173</v>
      </c>
    </row>
    <row r="47" spans="5:5" ht="409.5">
      <c r="E47" s="15" t="s">
        <v>1342</v>
      </c>
    </row>
    <row r="48" spans="1:16" ht="12.75">
      <c r="A48" s="7">
        <v>10</v>
      </c>
      <c s="7" t="s">
        <v>46</v>
      </c>
      <c s="7" t="s">
        <v>589</v>
      </c>
      <c s="7" t="s">
        <v>58</v>
      </c>
      <c s="7" t="s">
        <v>3135</v>
      </c>
      <c s="7" t="s">
        <v>207</v>
      </c>
      <c s="10">
        <v>347.19</v>
      </c>
      <c s="14"/>
      <c s="13">
        <f>ROUND((H48*G48),2)</f>
      </c>
      <c r="O48">
        <f>rekapitulace!H8</f>
      </c>
      <c>
        <f>O48/100*I48</f>
      </c>
    </row>
    <row r="49" spans="5:5" ht="51">
      <c r="E49" s="15" t="s">
        <v>3174</v>
      </c>
    </row>
    <row r="50" spans="5:5" ht="409.5">
      <c r="E50" s="15" t="s">
        <v>1342</v>
      </c>
    </row>
    <row r="51" spans="1:16" ht="12.75">
      <c r="A51" s="7">
        <v>11</v>
      </c>
      <c s="7" t="s">
        <v>46</v>
      </c>
      <c s="7" t="s">
        <v>2808</v>
      </c>
      <c s="7" t="s">
        <v>58</v>
      </c>
      <c s="7" t="s">
        <v>3137</v>
      </c>
      <c s="7" t="s">
        <v>207</v>
      </c>
      <c s="10">
        <v>46.81</v>
      </c>
      <c s="14"/>
      <c s="13">
        <f>ROUND((H51*G51),2)</f>
      </c>
      <c r="O51">
        <f>rekapitulace!H8</f>
      </c>
      <c>
        <f>O51/100*I51</f>
      </c>
    </row>
    <row r="52" spans="5:5" ht="51">
      <c r="E52" s="15" t="s">
        <v>3175</v>
      </c>
    </row>
    <row r="53" spans="5:5" ht="409.5">
      <c r="E53" s="15" t="s">
        <v>1342</v>
      </c>
    </row>
    <row r="54" spans="1:16" ht="12.75">
      <c r="A54" s="7">
        <v>12</v>
      </c>
      <c s="7" t="s">
        <v>46</v>
      </c>
      <c s="7" t="s">
        <v>3141</v>
      </c>
      <c s="7" t="s">
        <v>58</v>
      </c>
      <c s="7" t="s">
        <v>3176</v>
      </c>
      <c s="7" t="s">
        <v>73</v>
      </c>
      <c s="10">
        <v>4</v>
      </c>
      <c s="14"/>
      <c s="13">
        <f>ROUND((H54*G54),2)</f>
      </c>
      <c r="O54">
        <f>rekapitulace!H8</f>
      </c>
      <c>
        <f>O54/100*I54</f>
      </c>
    </row>
    <row r="55" spans="5:5" ht="51">
      <c r="E55" s="15" t="s">
        <v>3177</v>
      </c>
    </row>
    <row r="56" spans="5:5" ht="409.5">
      <c r="E56" s="15" t="s">
        <v>203</v>
      </c>
    </row>
    <row r="57" spans="1:16" ht="12.75">
      <c r="A57" s="7">
        <v>13</v>
      </c>
      <c s="7" t="s">
        <v>46</v>
      </c>
      <c s="7" t="s">
        <v>592</v>
      </c>
      <c s="7" t="s">
        <v>58</v>
      </c>
      <c s="7" t="s">
        <v>3144</v>
      </c>
      <c s="7" t="s">
        <v>73</v>
      </c>
      <c s="10">
        <v>8</v>
      </c>
      <c s="14"/>
      <c s="13">
        <f>ROUND((H57*G57),2)</f>
      </c>
      <c r="O57">
        <f>rekapitulace!H8</f>
      </c>
      <c>
        <f>O57/100*I57</f>
      </c>
    </row>
    <row r="58" spans="5:5" ht="51">
      <c r="E58" s="15" t="s">
        <v>3178</v>
      </c>
    </row>
    <row r="59" spans="5:5" ht="409.5">
      <c r="E59" s="15" t="s">
        <v>203</v>
      </c>
    </row>
    <row r="60" spans="1:16" ht="12.75">
      <c r="A60" s="7">
        <v>14</v>
      </c>
      <c s="7" t="s">
        <v>46</v>
      </c>
      <c s="7" t="s">
        <v>3146</v>
      </c>
      <c s="7" t="s">
        <v>58</v>
      </c>
      <c s="7" t="s">
        <v>3179</v>
      </c>
      <c s="7" t="s">
        <v>73</v>
      </c>
      <c s="10">
        <v>3</v>
      </c>
      <c s="14"/>
      <c s="13">
        <f>ROUND((H60*G60),2)</f>
      </c>
      <c r="O60">
        <f>rekapitulace!H8</f>
      </c>
      <c>
        <f>O60/100*I60</f>
      </c>
    </row>
    <row r="61" spans="5:5" ht="51">
      <c r="E61" s="15" t="s">
        <v>3180</v>
      </c>
    </row>
    <row r="62" spans="5:5" ht="409.5">
      <c r="E62" s="15" t="s">
        <v>203</v>
      </c>
    </row>
    <row r="63" spans="1:16" ht="12.75">
      <c r="A63" s="7">
        <v>15</v>
      </c>
      <c s="7" t="s">
        <v>46</v>
      </c>
      <c s="7" t="s">
        <v>595</v>
      </c>
      <c s="7" t="s">
        <v>58</v>
      </c>
      <c s="7" t="s">
        <v>3181</v>
      </c>
      <c s="7" t="s">
        <v>73</v>
      </c>
      <c s="10">
        <v>1</v>
      </c>
      <c s="14"/>
      <c s="13">
        <f>ROUND((H63*G63),2)</f>
      </c>
      <c r="O63">
        <f>rekapitulace!H6</f>
      </c>
      <c>
        <f>O63/100*I63</f>
      </c>
    </row>
    <row r="64" spans="5:5" ht="25.5">
      <c r="E64" s="15" t="s">
        <v>50</v>
      </c>
    </row>
    <row r="65" spans="5:5" ht="409.5">
      <c r="E65" s="15" t="s">
        <v>3182</v>
      </c>
    </row>
    <row r="66" spans="1:16" ht="12.75">
      <c r="A66" s="7">
        <v>16</v>
      </c>
      <c s="7" t="s">
        <v>46</v>
      </c>
      <c s="7" t="s">
        <v>3153</v>
      </c>
      <c s="7" t="s">
        <v>58</v>
      </c>
      <c s="7" t="s">
        <v>3154</v>
      </c>
      <c s="7" t="s">
        <v>207</v>
      </c>
      <c s="10">
        <v>147.02</v>
      </c>
      <c s="14"/>
      <c s="13">
        <f>ROUND((H66*G66),2)</f>
      </c>
      <c r="O66">
        <f>rekapitulace!H8</f>
      </c>
      <c>
        <f>O66/100*I66</f>
      </c>
    </row>
    <row r="67" spans="5:5" ht="51">
      <c r="E67" s="15" t="s">
        <v>3173</v>
      </c>
    </row>
    <row r="68" spans="5:5" ht="409.5">
      <c r="E68" s="15" t="s">
        <v>3155</v>
      </c>
    </row>
    <row r="69" spans="1:16" ht="12.75">
      <c r="A69" s="7">
        <v>17</v>
      </c>
      <c s="7" t="s">
        <v>46</v>
      </c>
      <c s="7" t="s">
        <v>632</v>
      </c>
      <c s="7" t="s">
        <v>58</v>
      </c>
      <c s="7" t="s">
        <v>3156</v>
      </c>
      <c s="7" t="s">
        <v>207</v>
      </c>
      <c s="10">
        <v>347.19</v>
      </c>
      <c s="14"/>
      <c s="13">
        <f>ROUND((H69*G69),2)</f>
      </c>
      <c r="O69">
        <f>rekapitulace!H8</f>
      </c>
      <c>
        <f>O69/100*I69</f>
      </c>
    </row>
    <row r="70" spans="5:5" ht="51">
      <c r="E70" s="15" t="s">
        <v>3174</v>
      </c>
    </row>
    <row r="71" spans="5:5" ht="409.5">
      <c r="E71" s="15" t="s">
        <v>3155</v>
      </c>
    </row>
    <row r="72" spans="1:16" ht="12.75">
      <c r="A72" s="7">
        <v>18</v>
      </c>
      <c s="7" t="s">
        <v>46</v>
      </c>
      <c s="7" t="s">
        <v>986</v>
      </c>
      <c s="7" t="s">
        <v>58</v>
      </c>
      <c s="7" t="s">
        <v>3157</v>
      </c>
      <c s="7" t="s">
        <v>207</v>
      </c>
      <c s="10">
        <v>46.81</v>
      </c>
      <c s="14"/>
      <c s="13">
        <f>ROUND((H72*G72),2)</f>
      </c>
      <c r="O72">
        <f>rekapitulace!H8</f>
      </c>
      <c>
        <f>O72/100*I72</f>
      </c>
    </row>
    <row r="73" spans="5:5" ht="51">
      <c r="E73" s="15" t="s">
        <v>3175</v>
      </c>
    </row>
    <row r="74" spans="5:5" ht="409.5">
      <c r="E74" s="15" t="s">
        <v>3155</v>
      </c>
    </row>
    <row r="75" spans="1:16" ht="12.75">
      <c r="A75" s="7">
        <v>19</v>
      </c>
      <c s="7" t="s">
        <v>46</v>
      </c>
      <c s="7" t="s">
        <v>635</v>
      </c>
      <c s="7" t="s">
        <v>58</v>
      </c>
      <c s="7" t="s">
        <v>3159</v>
      </c>
      <c s="7" t="s">
        <v>207</v>
      </c>
      <c s="10">
        <v>541.02</v>
      </c>
      <c s="14"/>
      <c s="13">
        <f>ROUND((H75*G75),2)</f>
      </c>
      <c r="O75">
        <f>rekapitulace!H8</f>
      </c>
      <c>
        <f>O75/100*I75</f>
      </c>
    </row>
    <row r="76" spans="5:5" ht="89.25">
      <c r="E76" s="15" t="s">
        <v>3183</v>
      </c>
    </row>
    <row r="77" spans="5:5" ht="216.75">
      <c r="E77" s="15" t="s">
        <v>637</v>
      </c>
    </row>
    <row r="78" spans="1:16" ht="12.75" customHeight="1">
      <c r="A78" s="16"/>
      <c s="16"/>
      <c s="16" t="s">
        <v>42</v>
      </c>
      <c s="16"/>
      <c s="16" t="s">
        <v>200</v>
      </c>
      <c s="16"/>
      <c s="16"/>
      <c s="16"/>
      <c s="16">
        <f>SUM(I45:I77)</f>
      </c>
      <c r="P78">
        <f>ROUND(SUM(P45:P77),2)</f>
      </c>
    </row>
    <row r="80" spans="1:16" ht="12.75" customHeight="1">
      <c r="A80" s="16"/>
      <c s="16"/>
      <c s="16"/>
      <c s="16"/>
      <c s="16" t="s">
        <v>105</v>
      </c>
      <c s="16"/>
      <c s="16"/>
      <c s="16"/>
      <c s="16">
        <f>+I15+I36+I42+I78</f>
      </c>
      <c r="P80">
        <f>+P15+P36+P42+P78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7.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3184</v>
      </c>
      <c s="5"/>
      <c s="5" t="s">
        <v>3185</v>
      </c>
    </row>
    <row r="6" spans="1:5" ht="12.75" customHeight="1">
      <c r="A6" t="s">
        <v>17</v>
      </c>
      <c r="C6" s="5" t="s">
        <v>3184</v>
      </c>
      <c s="5"/>
      <c s="5" t="s">
        <v>3185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3116</v>
      </c>
      <c s="7" t="s">
        <v>3117</v>
      </c>
      <c s="7" t="s">
        <v>3118</v>
      </c>
      <c s="7" t="s">
        <v>130</v>
      </c>
      <c s="10">
        <v>3798.934</v>
      </c>
      <c s="14"/>
      <c s="13">
        <f>ROUND((H12*G12),2)</f>
      </c>
      <c r="O12">
        <f>rekapitulace!H8</f>
      </c>
      <c>
        <f>O12/100*I12</f>
      </c>
    </row>
    <row r="13" spans="5:5" ht="102">
      <c r="E13" s="15" t="s">
        <v>3186</v>
      </c>
    </row>
    <row r="14" spans="5:5" ht="153">
      <c r="E14" s="15" t="s">
        <v>169</v>
      </c>
    </row>
    <row r="15" spans="1:16" ht="12.75">
      <c r="A15" s="7">
        <v>2</v>
      </c>
      <c s="7" t="s">
        <v>46</v>
      </c>
      <c s="7" t="s">
        <v>3187</v>
      </c>
      <c s="7" t="s">
        <v>58</v>
      </c>
      <c s="7" t="s">
        <v>3188</v>
      </c>
      <c s="7" t="s">
        <v>130</v>
      </c>
      <c s="10">
        <v>566.644</v>
      </c>
      <c s="14"/>
      <c s="13">
        <f>ROUND((H15*G15),2)</f>
      </c>
      <c r="O15">
        <f>rekapitulace!H8</f>
      </c>
      <c>
        <f>O15/100*I15</f>
      </c>
    </row>
    <row r="16" spans="5:5" ht="102">
      <c r="E16" s="15" t="s">
        <v>3189</v>
      </c>
    </row>
    <row r="17" spans="5:5" ht="153">
      <c r="E17" s="15" t="s">
        <v>3190</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3191</v>
      </c>
      <c s="7" t="s">
        <v>58</v>
      </c>
      <c s="7" t="s">
        <v>3192</v>
      </c>
      <c s="7" t="s">
        <v>130</v>
      </c>
      <c s="10">
        <v>57.335</v>
      </c>
      <c s="14"/>
      <c s="13">
        <f>ROUND((H21*G21),2)</f>
      </c>
      <c r="O21">
        <f>rekapitulace!H8</f>
      </c>
      <c>
        <f>O21/100*I21</f>
      </c>
    </row>
    <row r="22" spans="5:5" ht="51">
      <c r="E22" s="15" t="s">
        <v>3193</v>
      </c>
    </row>
    <row r="23" spans="5:5" ht="409.5">
      <c r="E23" s="15" t="s">
        <v>3194</v>
      </c>
    </row>
    <row r="24" spans="1:16" ht="12.75">
      <c r="A24" s="7">
        <v>4</v>
      </c>
      <c s="7" t="s">
        <v>46</v>
      </c>
      <c s="7" t="s">
        <v>3191</v>
      </c>
      <c s="7" t="s">
        <v>3124</v>
      </c>
      <c s="7" t="s">
        <v>3195</v>
      </c>
      <c s="7" t="s">
        <v>130</v>
      </c>
      <c s="10">
        <v>3798.934</v>
      </c>
      <c s="14"/>
      <c s="13">
        <f>ROUND((H24*G24),2)</f>
      </c>
      <c r="O24">
        <f>rekapitulace!H8</f>
      </c>
      <c>
        <f>O24/100*I24</f>
      </c>
    </row>
    <row r="25" spans="5:5" ht="242.25">
      <c r="E25" s="15" t="s">
        <v>3196</v>
      </c>
    </row>
    <row r="26" spans="5:5" ht="409.5">
      <c r="E26" s="15" t="s">
        <v>3194</v>
      </c>
    </row>
    <row r="27" spans="1:16" ht="12.75">
      <c r="A27" s="7">
        <v>5</v>
      </c>
      <c s="7" t="s">
        <v>46</v>
      </c>
      <c s="7" t="s">
        <v>142</v>
      </c>
      <c s="7" t="s">
        <v>58</v>
      </c>
      <c s="7" t="s">
        <v>3164</v>
      </c>
      <c s="7" t="s">
        <v>130</v>
      </c>
      <c s="10">
        <v>57.335</v>
      </c>
      <c s="14"/>
      <c s="13">
        <f>ROUND((H27*G27),2)</f>
      </c>
      <c r="O27">
        <f>rekapitulace!H8</f>
      </c>
      <c>
        <f>O27/100*I27</f>
      </c>
    </row>
    <row r="28" spans="5:5" ht="51">
      <c r="E28" s="15" t="s">
        <v>3197</v>
      </c>
    </row>
    <row r="29" spans="5:5" ht="409.5">
      <c r="E29" s="15" t="s">
        <v>145</v>
      </c>
    </row>
    <row r="30" spans="1:16" ht="12.75">
      <c r="A30" s="7">
        <v>6</v>
      </c>
      <c s="7" t="s">
        <v>46</v>
      </c>
      <c s="7" t="s">
        <v>397</v>
      </c>
      <c s="7" t="s">
        <v>58</v>
      </c>
      <c s="7" t="s">
        <v>3198</v>
      </c>
      <c s="7" t="s">
        <v>130</v>
      </c>
      <c s="10">
        <v>57.335</v>
      </c>
      <c s="14"/>
      <c s="13">
        <f>ROUND((H30*G30),2)</f>
      </c>
      <c r="O30">
        <f>rekapitulace!H8</f>
      </c>
      <c>
        <f>O30/100*I30</f>
      </c>
    </row>
    <row r="31" spans="5:5" ht="51">
      <c r="E31" s="15" t="s">
        <v>3199</v>
      </c>
    </row>
    <row r="32" spans="5:5" ht="409.5">
      <c r="E32" s="15" t="s">
        <v>1103</v>
      </c>
    </row>
    <row r="33" spans="1:16" ht="12.75">
      <c r="A33" s="7">
        <v>7</v>
      </c>
      <c s="7" t="s">
        <v>46</v>
      </c>
      <c s="7" t="s">
        <v>146</v>
      </c>
      <c s="7" t="s">
        <v>58</v>
      </c>
      <c s="7" t="s">
        <v>3127</v>
      </c>
      <c s="7" t="s">
        <v>130</v>
      </c>
      <c s="10">
        <v>3856.269</v>
      </c>
      <c s="14"/>
      <c s="13">
        <f>ROUND((H33*G33),2)</f>
      </c>
      <c r="O33">
        <f>rekapitulace!H8</f>
      </c>
      <c>
        <f>O33/100*I33</f>
      </c>
    </row>
    <row r="34" spans="5:5" ht="306">
      <c r="E34" s="15" t="s">
        <v>3200</v>
      </c>
    </row>
    <row r="35" spans="5:5" ht="409.5">
      <c r="E35" s="15" t="s">
        <v>149</v>
      </c>
    </row>
    <row r="36" spans="1:16" ht="12.75">
      <c r="A36" s="7">
        <v>8</v>
      </c>
      <c s="7" t="s">
        <v>46</v>
      </c>
      <c s="7" t="s">
        <v>3201</v>
      </c>
      <c s="7" t="s">
        <v>58</v>
      </c>
      <c s="7" t="s">
        <v>3202</v>
      </c>
      <c s="7" t="s">
        <v>130</v>
      </c>
      <c s="10">
        <v>374.361</v>
      </c>
      <c s="14"/>
      <c s="13">
        <f>ROUND((H36*G36),2)</f>
      </c>
      <c r="O36">
        <f>rekapitulace!H8</f>
      </c>
      <c>
        <f>O36/100*I36</f>
      </c>
    </row>
    <row r="37" spans="5:5" ht="63.75">
      <c r="E37" s="15" t="s">
        <v>3203</v>
      </c>
    </row>
    <row r="38" spans="5:5" ht="204">
      <c r="E38" s="15" t="s">
        <v>1119</v>
      </c>
    </row>
    <row r="39" spans="1:16" ht="12.75">
      <c r="A39" s="7">
        <v>9</v>
      </c>
      <c s="7" t="s">
        <v>46</v>
      </c>
      <c s="7" t="s">
        <v>150</v>
      </c>
      <c s="7" t="s">
        <v>58</v>
      </c>
      <c s="7" t="s">
        <v>3204</v>
      </c>
      <c s="7" t="s">
        <v>130</v>
      </c>
      <c s="10">
        <v>192.283</v>
      </c>
      <c s="14"/>
      <c s="13">
        <f>ROUND((H39*G39),2)</f>
      </c>
      <c r="O39">
        <f>rekapitulace!H8</f>
      </c>
      <c>
        <f>O39/100*I39</f>
      </c>
    </row>
    <row r="40" spans="5:5" ht="63.75">
      <c r="E40" s="15" t="s">
        <v>3205</v>
      </c>
    </row>
    <row r="41" spans="5:5" ht="216.75">
      <c r="E41" s="15" t="s">
        <v>153</v>
      </c>
    </row>
    <row r="42" spans="1:16" ht="12.75">
      <c r="A42" s="7">
        <v>10</v>
      </c>
      <c s="7" t="s">
        <v>46</v>
      </c>
      <c s="7" t="s">
        <v>155</v>
      </c>
      <c s="7" t="s">
        <v>58</v>
      </c>
      <c s="7" t="s">
        <v>3206</v>
      </c>
      <c s="7" t="s">
        <v>117</v>
      </c>
      <c s="10">
        <v>3175.86</v>
      </c>
      <c s="14"/>
      <c s="13">
        <f>ROUND((H42*G42),2)</f>
      </c>
      <c r="O42">
        <f>rekapitulace!H8</f>
      </c>
      <c>
        <f>O42/100*I42</f>
      </c>
    </row>
    <row r="43" spans="5:5" ht="204">
      <c r="E43" s="15" t="s">
        <v>3207</v>
      </c>
    </row>
    <row r="44" spans="5:5" ht="191.25">
      <c r="E44" s="15" t="s">
        <v>158</v>
      </c>
    </row>
    <row r="45" spans="1:16" ht="12.75">
      <c r="A45" s="7">
        <v>11</v>
      </c>
      <c s="7" t="s">
        <v>46</v>
      </c>
      <c s="7" t="s">
        <v>3208</v>
      </c>
      <c s="7" t="s">
        <v>58</v>
      </c>
      <c s="7" t="s">
        <v>3209</v>
      </c>
      <c s="7" t="s">
        <v>117</v>
      </c>
      <c s="10">
        <v>3175.86</v>
      </c>
      <c s="14"/>
      <c s="13">
        <f>ROUND((H45*G45),2)</f>
      </c>
      <c r="O45">
        <f>rekapitulace!H8</f>
      </c>
      <c>
        <f>O45/100*I45</f>
      </c>
    </row>
    <row r="46" spans="5:5" ht="63.75">
      <c r="E46" s="15" t="s">
        <v>3210</v>
      </c>
    </row>
    <row r="47" spans="5:5" ht="280.5">
      <c r="E47" s="15" t="s">
        <v>3211</v>
      </c>
    </row>
    <row r="48" spans="1:16" ht="12.75">
      <c r="A48" s="7">
        <v>12</v>
      </c>
      <c s="7" t="s">
        <v>46</v>
      </c>
      <c s="7" t="s">
        <v>442</v>
      </c>
      <c s="7" t="s">
        <v>58</v>
      </c>
      <c s="7" t="s">
        <v>809</v>
      </c>
      <c s="7" t="s">
        <v>117</v>
      </c>
      <c s="10">
        <v>3175.86</v>
      </c>
      <c s="14"/>
      <c s="13">
        <f>ROUND((H48*G48),2)</f>
      </c>
      <c r="O48">
        <f>rekapitulace!H8</f>
      </c>
      <c>
        <f>O48/100*I48</f>
      </c>
    </row>
    <row r="49" spans="5:5" ht="63.75">
      <c r="E49" s="15" t="s">
        <v>3210</v>
      </c>
    </row>
    <row r="50" spans="5:5" ht="255">
      <c r="E50" s="15" t="s">
        <v>445</v>
      </c>
    </row>
    <row r="51" spans="1:16" ht="12.75" customHeight="1">
      <c r="A51" s="16"/>
      <c s="16"/>
      <c s="16" t="s">
        <v>25</v>
      </c>
      <c s="16"/>
      <c s="16" t="s">
        <v>114</v>
      </c>
      <c s="16"/>
      <c s="16"/>
      <c s="16"/>
      <c s="16">
        <f>SUM(I21:I50)</f>
      </c>
      <c r="P51">
        <f>ROUND(SUM(P21:P50),2)</f>
      </c>
    </row>
    <row r="53" spans="1:9" ht="12.75" customHeight="1">
      <c r="A53" s="9"/>
      <c s="9"/>
      <c s="9" t="s">
        <v>38</v>
      </c>
      <c s="9"/>
      <c s="9" t="s">
        <v>192</v>
      </c>
      <c s="9"/>
      <c s="11"/>
      <c s="9"/>
      <c s="11"/>
    </row>
    <row r="54" spans="1:16" ht="12.75">
      <c r="A54" s="7">
        <v>13</v>
      </c>
      <c s="7" t="s">
        <v>46</v>
      </c>
      <c s="7" t="s">
        <v>2708</v>
      </c>
      <c s="7" t="s">
        <v>58</v>
      </c>
      <c s="7" t="s">
        <v>3212</v>
      </c>
      <c s="7" t="s">
        <v>130</v>
      </c>
      <c s="10">
        <v>363.877</v>
      </c>
      <c s="14"/>
      <c s="13">
        <f>ROUND((H54*G54),2)</f>
      </c>
      <c r="O54">
        <f>rekapitulace!H8</f>
      </c>
      <c>
        <f>O54/100*I54</f>
      </c>
    </row>
    <row r="55" spans="5:5" ht="76.5">
      <c r="E55" s="15" t="s">
        <v>3213</v>
      </c>
    </row>
    <row r="56" spans="5:5" ht="369.75">
      <c r="E56" s="15" t="s">
        <v>2711</v>
      </c>
    </row>
    <row r="57" spans="1:16" ht="12.75">
      <c r="A57" s="7">
        <v>14</v>
      </c>
      <c s="7" t="s">
        <v>46</v>
      </c>
      <c s="7" t="s">
        <v>503</v>
      </c>
      <c s="7" t="s">
        <v>58</v>
      </c>
      <c s="7" t="s">
        <v>3214</v>
      </c>
      <c s="7" t="s">
        <v>130</v>
      </c>
      <c s="10">
        <v>30.465</v>
      </c>
      <c s="14"/>
      <c s="13">
        <f>ROUND((H57*G57),2)</f>
      </c>
      <c r="O57">
        <f>rekapitulace!H8</f>
      </c>
      <c>
        <f>O57/100*I57</f>
      </c>
    </row>
    <row r="58" spans="5:5" ht="229.5">
      <c r="E58" s="15" t="s">
        <v>3215</v>
      </c>
    </row>
    <row r="59" spans="5:5" ht="409.5">
      <c r="E59" s="15" t="s">
        <v>1151</v>
      </c>
    </row>
    <row r="60" spans="1:16" ht="12.75" customHeight="1">
      <c r="A60" s="16"/>
      <c s="16"/>
      <c s="16" t="s">
        <v>38</v>
      </c>
      <c s="16"/>
      <c s="16" t="s">
        <v>192</v>
      </c>
      <c s="16"/>
      <c s="16"/>
      <c s="16"/>
      <c s="16">
        <f>SUM(I54:I59)</f>
      </c>
      <c r="P60">
        <f>ROUND(SUM(P54:P59),2)</f>
      </c>
    </row>
    <row r="62" spans="1:16" ht="12.75" customHeight="1">
      <c r="A62" s="16"/>
      <c s="16"/>
      <c s="16"/>
      <c s="16"/>
      <c s="16" t="s">
        <v>105</v>
      </c>
      <c s="16"/>
      <c s="16"/>
      <c s="16"/>
      <c s="16">
        <f>+I18+I51+I60</f>
      </c>
      <c r="P62">
        <f>+P18+P51+P60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8.xml><?xml version="1.0" encoding="utf-8"?>
<worksheet xmlns="http://schemas.openxmlformats.org/spreadsheetml/2006/main" xmlns:r="http://schemas.openxmlformats.org/officeDocument/2006/relationships">
  <sheetPr>
    <pageSetUpPr fitToPage="1"/>
  </sheetPr>
  <dimension ref="A1:P11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3216</v>
      </c>
      <c s="5"/>
      <c s="5" t="s">
        <v>3217</v>
      </c>
    </row>
    <row r="6" spans="1:5" ht="12.75" customHeight="1">
      <c r="A6" t="s">
        <v>17</v>
      </c>
      <c r="C6" s="5" t="s">
        <v>3216</v>
      </c>
      <c s="5"/>
      <c s="5" t="s">
        <v>3217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3116</v>
      </c>
      <c s="7" t="s">
        <v>3117</v>
      </c>
      <c s="7" t="s">
        <v>3118</v>
      </c>
      <c s="7" t="s">
        <v>130</v>
      </c>
      <c s="10">
        <v>2456.814</v>
      </c>
      <c s="14"/>
      <c s="13">
        <f>ROUND((H12*G12),2)</f>
      </c>
      <c r="O12">
        <f>rekapitulace!H8</f>
      </c>
      <c>
        <f>O12/100*I12</f>
      </c>
    </row>
    <row r="13" spans="5:5" ht="114.75">
      <c r="E13" s="15" t="s">
        <v>3218</v>
      </c>
    </row>
    <row r="14" spans="5:5" ht="153">
      <c r="E14" s="15" t="s">
        <v>169</v>
      </c>
    </row>
    <row r="15" spans="1:16" ht="12.75">
      <c r="A15" s="7">
        <v>2</v>
      </c>
      <c s="7" t="s">
        <v>46</v>
      </c>
      <c s="7" t="s">
        <v>3187</v>
      </c>
      <c s="7" t="s">
        <v>58</v>
      </c>
      <c s="7" t="s">
        <v>3188</v>
      </c>
      <c s="7" t="s">
        <v>130</v>
      </c>
      <c s="10">
        <v>233.794</v>
      </c>
      <c s="14"/>
      <c s="13">
        <f>ROUND((H15*G15),2)</f>
      </c>
      <c r="O15">
        <f>rekapitulace!H8</f>
      </c>
      <c>
        <f>O15/100*I15</f>
      </c>
    </row>
    <row r="16" spans="5:5" ht="102">
      <c r="E16" s="15" t="s">
        <v>3219</v>
      </c>
    </row>
    <row r="17" spans="5:5" ht="153">
      <c r="E17" s="15" t="s">
        <v>3190</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3191</v>
      </c>
      <c s="7" t="s">
        <v>3124</v>
      </c>
      <c s="7" t="s">
        <v>3195</v>
      </c>
      <c s="7" t="s">
        <v>130</v>
      </c>
      <c s="10">
        <v>905.546</v>
      </c>
      <c s="14"/>
      <c s="13">
        <f>ROUND((H21*G21),2)</f>
      </c>
      <c r="O21">
        <f>rekapitulace!H8</f>
      </c>
      <c>
        <f>O21/100*I21</f>
      </c>
    </row>
    <row r="22" spans="5:5" ht="76.5">
      <c r="E22" s="15" t="s">
        <v>3220</v>
      </c>
    </row>
    <row r="23" spans="5:5" ht="409.5">
      <c r="E23" s="15" t="s">
        <v>3194</v>
      </c>
    </row>
    <row r="24" spans="1:16" ht="12.75">
      <c r="A24" s="7">
        <v>4</v>
      </c>
      <c s="7" t="s">
        <v>46</v>
      </c>
      <c s="7" t="s">
        <v>142</v>
      </c>
      <c s="7" t="s">
        <v>58</v>
      </c>
      <c s="7" t="s">
        <v>3164</v>
      </c>
      <c s="7" t="s">
        <v>130</v>
      </c>
      <c s="10">
        <v>2195.641</v>
      </c>
      <c s="14"/>
      <c s="13">
        <f>ROUND((H24*G24),2)</f>
      </c>
      <c r="O24">
        <f>rekapitulace!H8</f>
      </c>
      <c>
        <f>O24/100*I24</f>
      </c>
    </row>
    <row r="25" spans="5:5" ht="76.5">
      <c r="E25" s="15" t="s">
        <v>3221</v>
      </c>
    </row>
    <row r="26" spans="5:5" ht="409.5">
      <c r="E26" s="15" t="s">
        <v>145</v>
      </c>
    </row>
    <row r="27" spans="1:16" ht="12.75">
      <c r="A27" s="7">
        <v>5</v>
      </c>
      <c s="7" t="s">
        <v>46</v>
      </c>
      <c s="7" t="s">
        <v>2653</v>
      </c>
      <c s="7" t="s">
        <v>58</v>
      </c>
      <c s="7" t="s">
        <v>3222</v>
      </c>
      <c s="7" t="s">
        <v>130</v>
      </c>
      <c s="10">
        <v>2195.641</v>
      </c>
      <c s="14"/>
      <c s="13">
        <f>ROUND((H27*G27),2)</f>
      </c>
      <c r="O27">
        <f>rekapitulace!H8</f>
      </c>
      <c>
        <f>O27/100*I27</f>
      </c>
    </row>
    <row r="28" spans="5:5" ht="102">
      <c r="E28" s="15" t="s">
        <v>3223</v>
      </c>
    </row>
    <row r="29" spans="5:5" ht="409.5">
      <c r="E29" s="15" t="s">
        <v>176</v>
      </c>
    </row>
    <row r="30" spans="1:16" ht="12.75">
      <c r="A30" s="7">
        <v>6</v>
      </c>
      <c s="7" t="s">
        <v>46</v>
      </c>
      <c s="7" t="s">
        <v>2653</v>
      </c>
      <c s="7" t="s">
        <v>3124</v>
      </c>
      <c s="7" t="s">
        <v>3224</v>
      </c>
      <c s="7" t="s">
        <v>130</v>
      </c>
      <c s="10">
        <v>1551.268</v>
      </c>
      <c s="14"/>
      <c s="13">
        <f>ROUND((H30*G30),2)</f>
      </c>
      <c r="O30">
        <f>rekapitulace!H8</f>
      </c>
      <c>
        <f>O30/100*I30</f>
      </c>
    </row>
    <row r="31" spans="5:5" ht="280.5">
      <c r="E31" s="15" t="s">
        <v>3225</v>
      </c>
    </row>
    <row r="32" spans="5:5" ht="409.5">
      <c r="E32" s="15" t="s">
        <v>176</v>
      </c>
    </row>
    <row r="33" spans="1:16" ht="12.75">
      <c r="A33" s="7">
        <v>7</v>
      </c>
      <c s="7" t="s">
        <v>46</v>
      </c>
      <c s="7" t="s">
        <v>146</v>
      </c>
      <c s="7" t="s">
        <v>58</v>
      </c>
      <c s="7" t="s">
        <v>3127</v>
      </c>
      <c s="7" t="s">
        <v>130</v>
      </c>
      <c s="10">
        <v>4652.455</v>
      </c>
      <c s="14"/>
      <c s="13">
        <f>ROUND((H33*G33),2)</f>
      </c>
      <c r="O33">
        <f>rekapitulace!H8</f>
      </c>
      <c>
        <f>O33/100*I33</f>
      </c>
    </row>
    <row r="34" spans="5:5" ht="409.5">
      <c r="E34" s="15" t="s">
        <v>3226</v>
      </c>
    </row>
    <row r="35" spans="5:5" ht="409.5">
      <c r="E35" s="15" t="s">
        <v>149</v>
      </c>
    </row>
    <row r="36" spans="1:16" ht="12.75">
      <c r="A36" s="7">
        <v>8</v>
      </c>
      <c s="7" t="s">
        <v>46</v>
      </c>
      <c s="7" t="s">
        <v>183</v>
      </c>
      <c s="7" t="s">
        <v>58</v>
      </c>
      <c s="7" t="s">
        <v>184</v>
      </c>
      <c s="7" t="s">
        <v>130</v>
      </c>
      <c s="10">
        <v>2195.641</v>
      </c>
      <c s="14"/>
      <c s="13">
        <f>ROUND((H36*G36),2)</f>
      </c>
      <c r="O36">
        <f>rekapitulace!H8</f>
      </c>
      <c>
        <f>O36/100*I36</f>
      </c>
    </row>
    <row r="37" spans="5:5" ht="178.5">
      <c r="E37" s="15" t="s">
        <v>3227</v>
      </c>
    </row>
    <row r="38" spans="5:5" ht="409.5">
      <c r="E38" s="15" t="s">
        <v>186</v>
      </c>
    </row>
    <row r="39" spans="1:16" ht="12.75">
      <c r="A39" s="7">
        <v>9</v>
      </c>
      <c s="7" t="s">
        <v>46</v>
      </c>
      <c s="7" t="s">
        <v>272</v>
      </c>
      <c s="7" t="s">
        <v>58</v>
      </c>
      <c s="7" t="s">
        <v>273</v>
      </c>
      <c s="7" t="s">
        <v>130</v>
      </c>
      <c s="10">
        <v>698.62</v>
      </c>
      <c s="14"/>
      <c s="13">
        <f>ROUND((H39*G39),2)</f>
      </c>
      <c r="O39">
        <f>rekapitulace!H8</f>
      </c>
      <c>
        <f>O39/100*I39</f>
      </c>
    </row>
    <row r="40" spans="5:5" ht="63.75">
      <c r="E40" s="15" t="s">
        <v>3228</v>
      </c>
    </row>
    <row r="41" spans="5:5" ht="409.5">
      <c r="E41" s="15" t="s">
        <v>275</v>
      </c>
    </row>
    <row r="42" spans="1:16" ht="12.75">
      <c r="A42" s="7">
        <v>10</v>
      </c>
      <c s="7" t="s">
        <v>46</v>
      </c>
      <c s="7" t="s">
        <v>427</v>
      </c>
      <c s="7" t="s">
        <v>58</v>
      </c>
      <c s="7" t="s">
        <v>3229</v>
      </c>
      <c s="7" t="s">
        <v>117</v>
      </c>
      <c s="10">
        <v>795.52</v>
      </c>
      <c s="14"/>
      <c s="13">
        <f>ROUND((H42*G42),2)</f>
      </c>
      <c r="O42">
        <f>rekapitulace!H8</f>
      </c>
      <c>
        <f>O42/100*I42</f>
      </c>
    </row>
    <row r="43" spans="5:5" ht="51">
      <c r="E43" s="15" t="s">
        <v>3230</v>
      </c>
    </row>
    <row r="44" spans="5:5" ht="153">
      <c r="E44" s="15" t="s">
        <v>1117</v>
      </c>
    </row>
    <row r="45" spans="1:16" ht="12.75">
      <c r="A45" s="7">
        <v>11</v>
      </c>
      <c s="7" t="s">
        <v>46</v>
      </c>
      <c s="7" t="s">
        <v>3201</v>
      </c>
      <c s="7" t="s">
        <v>58</v>
      </c>
      <c s="7" t="s">
        <v>3202</v>
      </c>
      <c s="7" t="s">
        <v>130</v>
      </c>
      <c s="10">
        <v>74.786</v>
      </c>
      <c s="14"/>
      <c s="13">
        <f>ROUND((H45*G45),2)</f>
      </c>
      <c r="O45">
        <f>rekapitulace!H8</f>
      </c>
      <c>
        <f>O45/100*I45</f>
      </c>
    </row>
    <row r="46" spans="5:5" ht="51">
      <c r="E46" s="15" t="s">
        <v>3231</v>
      </c>
    </row>
    <row r="47" spans="5:5" ht="204">
      <c r="E47" s="15" t="s">
        <v>1119</v>
      </c>
    </row>
    <row r="48" spans="1:16" ht="12.75">
      <c r="A48" s="7">
        <v>12</v>
      </c>
      <c s="7" t="s">
        <v>46</v>
      </c>
      <c s="7" t="s">
        <v>150</v>
      </c>
      <c s="7" t="s">
        <v>58</v>
      </c>
      <c s="7" t="s">
        <v>3204</v>
      </c>
      <c s="7" t="s">
        <v>130</v>
      </c>
      <c s="10">
        <v>159.008</v>
      </c>
      <c s="14"/>
      <c s="13">
        <f>ROUND((H48*G48),2)</f>
      </c>
      <c r="O48">
        <f>rekapitulace!H8</f>
      </c>
      <c>
        <f>O48/100*I48</f>
      </c>
    </row>
    <row r="49" spans="5:5" ht="76.5">
      <c r="E49" s="15" t="s">
        <v>3232</v>
      </c>
    </row>
    <row r="50" spans="5:5" ht="216.75">
      <c r="E50" s="15" t="s">
        <v>153</v>
      </c>
    </row>
    <row r="51" spans="1:16" ht="12.75">
      <c r="A51" s="7">
        <v>13</v>
      </c>
      <c s="7" t="s">
        <v>46</v>
      </c>
      <c s="7" t="s">
        <v>155</v>
      </c>
      <c s="7" t="s">
        <v>58</v>
      </c>
      <c s="7" t="s">
        <v>3206</v>
      </c>
      <c s="7" t="s">
        <v>117</v>
      </c>
      <c s="10">
        <v>976.533</v>
      </c>
      <c s="14"/>
      <c s="13">
        <f>ROUND((H51*G51),2)</f>
      </c>
      <c r="O51">
        <f>rekapitulace!H8</f>
      </c>
      <c>
        <f>O51/100*I51</f>
      </c>
    </row>
    <row r="52" spans="5:5" ht="178.5">
      <c r="E52" s="15" t="s">
        <v>3233</v>
      </c>
    </row>
    <row r="53" spans="5:5" ht="191.25">
      <c r="E53" s="15" t="s">
        <v>158</v>
      </c>
    </row>
    <row r="54" spans="1:16" ht="12.75">
      <c r="A54" s="7">
        <v>14</v>
      </c>
      <c s="7" t="s">
        <v>46</v>
      </c>
      <c s="7" t="s">
        <v>3208</v>
      </c>
      <c s="7" t="s">
        <v>58</v>
      </c>
      <c s="7" t="s">
        <v>3209</v>
      </c>
      <c s="7" t="s">
        <v>117</v>
      </c>
      <c s="10">
        <v>976.533</v>
      </c>
      <c s="14"/>
      <c s="13">
        <f>ROUND((H54*G54),2)</f>
      </c>
      <c r="O54">
        <f>rekapitulace!H8</f>
      </c>
      <c>
        <f>O54/100*I54</f>
      </c>
    </row>
    <row r="55" spans="5:5" ht="63.75">
      <c r="E55" s="15" t="s">
        <v>3234</v>
      </c>
    </row>
    <row r="56" spans="5:5" ht="280.5">
      <c r="E56" s="15" t="s">
        <v>3211</v>
      </c>
    </row>
    <row r="57" spans="1:16" ht="12.75">
      <c r="A57" s="7">
        <v>15</v>
      </c>
      <c s="7" t="s">
        <v>46</v>
      </c>
      <c s="7" t="s">
        <v>442</v>
      </c>
      <c s="7" t="s">
        <v>58</v>
      </c>
      <c s="7" t="s">
        <v>809</v>
      </c>
      <c s="7" t="s">
        <v>117</v>
      </c>
      <c s="10">
        <v>976.533</v>
      </c>
      <c s="14"/>
      <c s="13">
        <f>ROUND((H57*G57),2)</f>
      </c>
      <c r="O57">
        <f>rekapitulace!H8</f>
      </c>
      <c>
        <f>O57/100*I57</f>
      </c>
    </row>
    <row r="58" spans="5:5" ht="63.75">
      <c r="E58" s="15" t="s">
        <v>3234</v>
      </c>
    </row>
    <row r="59" spans="5:5" ht="255">
      <c r="E59" s="15" t="s">
        <v>445</v>
      </c>
    </row>
    <row r="60" spans="1:16" ht="12.75" customHeight="1">
      <c r="A60" s="16"/>
      <c s="16"/>
      <c s="16" t="s">
        <v>25</v>
      </c>
      <c s="16"/>
      <c s="16" t="s">
        <v>114</v>
      </c>
      <c s="16"/>
      <c s="16"/>
      <c s="16"/>
      <c s="16">
        <f>SUM(I21:I59)</f>
      </c>
      <c r="P60">
        <f>ROUND(SUM(P21:P59),2)</f>
      </c>
    </row>
    <row r="62" spans="1:9" ht="12.75" customHeight="1">
      <c r="A62" s="9"/>
      <c s="9"/>
      <c s="9" t="s">
        <v>38</v>
      </c>
      <c s="9"/>
      <c s="9" t="s">
        <v>192</v>
      </c>
      <c s="9"/>
      <c s="11"/>
      <c s="9"/>
      <c s="11"/>
    </row>
    <row r="63" spans="1:16" ht="12.75">
      <c r="A63" s="7">
        <v>16</v>
      </c>
      <c s="7" t="s">
        <v>46</v>
      </c>
      <c s="7" t="s">
        <v>193</v>
      </c>
      <c s="7" t="s">
        <v>58</v>
      </c>
      <c s="7" t="s">
        <v>2361</v>
      </c>
      <c s="7" t="s">
        <v>130</v>
      </c>
      <c s="10">
        <v>311.94</v>
      </c>
      <c s="14"/>
      <c s="13">
        <f>ROUND((H63*G63),2)</f>
      </c>
      <c r="O63">
        <f>rekapitulace!H8</f>
      </c>
      <c>
        <f>O63/100*I63</f>
      </c>
    </row>
    <row r="64" spans="5:5" ht="89.25">
      <c r="E64" s="15" t="s">
        <v>3235</v>
      </c>
    </row>
    <row r="65" spans="5:5" ht="409.5">
      <c r="E65" s="15" t="s">
        <v>191</v>
      </c>
    </row>
    <row r="66" spans="1:16" ht="12.75">
      <c r="A66" s="7">
        <v>17</v>
      </c>
      <c s="7" t="s">
        <v>46</v>
      </c>
      <c s="7" t="s">
        <v>2701</v>
      </c>
      <c s="7" t="s">
        <v>58</v>
      </c>
      <c s="7" t="s">
        <v>3236</v>
      </c>
      <c s="7" t="s">
        <v>130</v>
      </c>
      <c s="10">
        <v>4.321</v>
      </c>
      <c s="14"/>
      <c s="13">
        <f>ROUND((H66*G66),2)</f>
      </c>
      <c r="O66">
        <f>rekapitulace!H6</f>
      </c>
      <c>
        <f>O66/100*I66</f>
      </c>
    </row>
    <row r="67" spans="5:5" ht="242.25">
      <c r="E67" s="15" t="s">
        <v>3237</v>
      </c>
    </row>
    <row r="68" spans="5:5" ht="409.5">
      <c r="E68" s="15" t="s">
        <v>3238</v>
      </c>
    </row>
    <row r="69" spans="1:16" ht="12.75">
      <c r="A69" s="7">
        <v>18</v>
      </c>
      <c s="7" t="s">
        <v>46</v>
      </c>
      <c s="7" t="s">
        <v>488</v>
      </c>
      <c s="7" t="s">
        <v>58</v>
      </c>
      <c s="7" t="s">
        <v>3131</v>
      </c>
      <c s="7" t="s">
        <v>130</v>
      </c>
      <c s="10">
        <v>4.357</v>
      </c>
      <c s="14"/>
      <c s="13">
        <f>ROUND((H69*G69),2)</f>
      </c>
      <c r="O69">
        <f>rekapitulace!H6</f>
      </c>
      <c>
        <f>O69/100*I69</f>
      </c>
    </row>
    <row r="70" spans="5:5" ht="255">
      <c r="E70" s="15" t="s">
        <v>3239</v>
      </c>
    </row>
    <row r="71" spans="5:5" ht="306">
      <c r="E71" s="15" t="s">
        <v>3240</v>
      </c>
    </row>
    <row r="72" spans="1:16" ht="12.75">
      <c r="A72" s="7">
        <v>19</v>
      </c>
      <c s="7" t="s">
        <v>46</v>
      </c>
      <c s="7" t="s">
        <v>2708</v>
      </c>
      <c s="7" t="s">
        <v>58</v>
      </c>
      <c s="7" t="s">
        <v>3212</v>
      </c>
      <c s="7" t="s">
        <v>130</v>
      </c>
      <c s="10">
        <v>263.92</v>
      </c>
      <c s="14"/>
      <c s="13">
        <f>ROUND((H72*G72),2)</f>
      </c>
      <c r="O72">
        <f>rekapitulace!H8</f>
      </c>
      <c>
        <f>O72/100*I72</f>
      </c>
    </row>
    <row r="73" spans="5:5" ht="76.5">
      <c r="E73" s="15" t="s">
        <v>3241</v>
      </c>
    </row>
    <row r="74" spans="5:5" ht="369.75">
      <c r="E74" s="15" t="s">
        <v>2711</v>
      </c>
    </row>
    <row r="75" spans="1:16" ht="12.75">
      <c r="A75" s="7">
        <v>20</v>
      </c>
      <c s="7" t="s">
        <v>46</v>
      </c>
      <c s="7" t="s">
        <v>499</v>
      </c>
      <c s="7" t="s">
        <v>58</v>
      </c>
      <c s="7" t="s">
        <v>3242</v>
      </c>
      <c s="7" t="s">
        <v>130</v>
      </c>
      <c s="10">
        <v>8.492</v>
      </c>
      <c s="14"/>
      <c s="13">
        <f>ROUND((H75*G75),2)</f>
      </c>
      <c r="O75">
        <f>rekapitulace!H6</f>
      </c>
      <c>
        <f>O75/100*I75</f>
      </c>
    </row>
    <row r="76" spans="5:5" ht="204">
      <c r="E76" s="15" t="s">
        <v>3243</v>
      </c>
    </row>
    <row r="77" spans="5:5" ht="409.5">
      <c r="E77" s="15" t="s">
        <v>3244</v>
      </c>
    </row>
    <row r="78" spans="1:16" ht="12.75">
      <c r="A78" s="7">
        <v>21</v>
      </c>
      <c s="7" t="s">
        <v>46</v>
      </c>
      <c s="7" t="s">
        <v>503</v>
      </c>
      <c s="7" t="s">
        <v>58</v>
      </c>
      <c s="7" t="s">
        <v>3214</v>
      </c>
      <c s="7" t="s">
        <v>130</v>
      </c>
      <c s="10">
        <v>11.423</v>
      </c>
      <c s="14"/>
      <c s="13">
        <f>ROUND((H78*G78),2)</f>
      </c>
      <c r="O78">
        <f>rekapitulace!H8</f>
      </c>
      <c>
        <f>O78/100*I78</f>
      </c>
    </row>
    <row r="79" spans="5:5" ht="114.75">
      <c r="E79" s="15" t="s">
        <v>3245</v>
      </c>
    </row>
    <row r="80" spans="5:5" ht="409.5">
      <c r="E80" s="15" t="s">
        <v>1151</v>
      </c>
    </row>
    <row r="81" spans="1:16" ht="12.75" customHeight="1">
      <c r="A81" s="16"/>
      <c s="16"/>
      <c s="16" t="s">
        <v>38</v>
      </c>
      <c s="16"/>
      <c s="16" t="s">
        <v>192</v>
      </c>
      <c s="16"/>
      <c s="16"/>
      <c s="16"/>
      <c s="16">
        <f>SUM(I63:I80)</f>
      </c>
      <c r="P81">
        <f>ROUND(SUM(P63:P80),2)</f>
      </c>
    </row>
    <row r="83" spans="1:9" ht="12.75" customHeight="1">
      <c r="A83" s="9"/>
      <c s="9"/>
      <c s="9" t="s">
        <v>42</v>
      </c>
      <c s="9"/>
      <c s="9" t="s">
        <v>200</v>
      </c>
      <c s="9"/>
      <c s="11"/>
      <c s="9"/>
      <c s="11"/>
    </row>
    <row r="84" spans="1:16" ht="12.75">
      <c r="A84" s="7">
        <v>22</v>
      </c>
      <c s="7" t="s">
        <v>46</v>
      </c>
      <c s="7" t="s">
        <v>3246</v>
      </c>
      <c s="7" t="s">
        <v>58</v>
      </c>
      <c s="7" t="s">
        <v>3247</v>
      </c>
      <c s="7" t="s">
        <v>207</v>
      </c>
      <c s="10">
        <v>305.97</v>
      </c>
      <c s="14"/>
      <c s="13">
        <f>ROUND((H84*G84),2)</f>
      </c>
      <c r="O84">
        <f>rekapitulace!H8</f>
      </c>
      <c>
        <f>O84/100*I84</f>
      </c>
    </row>
    <row r="85" spans="5:5" ht="63.75">
      <c r="E85" s="15" t="s">
        <v>3248</v>
      </c>
    </row>
    <row r="86" spans="5:5" ht="409.5">
      <c r="E86" s="15" t="s">
        <v>1342</v>
      </c>
    </row>
    <row r="87" spans="1:16" ht="12.75">
      <c r="A87" s="7">
        <v>23</v>
      </c>
      <c s="7" t="s">
        <v>46</v>
      </c>
      <c s="7" t="s">
        <v>3249</v>
      </c>
      <c s="7" t="s">
        <v>58</v>
      </c>
      <c s="7" t="s">
        <v>3250</v>
      </c>
      <c s="7" t="s">
        <v>73</v>
      </c>
      <c s="10">
        <v>12</v>
      </c>
      <c s="14"/>
      <c s="13">
        <f>ROUND((H87*G87),2)</f>
      </c>
      <c r="O87">
        <f>rekapitulace!H8</f>
      </c>
      <c>
        <f>O87/100*I87</f>
      </c>
    </row>
    <row r="88" spans="5:5" ht="127.5">
      <c r="E88" s="15" t="s">
        <v>3251</v>
      </c>
    </row>
    <row r="89" spans="5:5" ht="409.5">
      <c r="E89" s="15" t="s">
        <v>203</v>
      </c>
    </row>
    <row r="90" spans="1:16" ht="12.75">
      <c r="A90" s="7">
        <v>24</v>
      </c>
      <c s="7" t="s">
        <v>46</v>
      </c>
      <c s="7" t="s">
        <v>3252</v>
      </c>
      <c s="7" t="s">
        <v>58</v>
      </c>
      <c s="7" t="s">
        <v>3253</v>
      </c>
      <c s="7" t="s">
        <v>207</v>
      </c>
      <c s="10">
        <v>305.97</v>
      </c>
      <c s="14"/>
      <c s="13">
        <f>ROUND((H90*G90),2)</f>
      </c>
      <c r="O90">
        <f>rekapitulace!H8</f>
      </c>
      <c>
        <f>O90/100*I90</f>
      </c>
    </row>
    <row r="91" spans="5:5" ht="51">
      <c r="E91" s="15" t="s">
        <v>3254</v>
      </c>
    </row>
    <row r="92" spans="5:5" ht="409.5">
      <c r="E92" s="15" t="s">
        <v>3155</v>
      </c>
    </row>
    <row r="93" spans="1:16" ht="12.75">
      <c r="A93" s="7">
        <v>25</v>
      </c>
      <c s="7" t="s">
        <v>46</v>
      </c>
      <c s="7" t="s">
        <v>635</v>
      </c>
      <c s="7" t="s">
        <v>58</v>
      </c>
      <c s="7" t="s">
        <v>3159</v>
      </c>
      <c s="7" t="s">
        <v>207</v>
      </c>
      <c s="10">
        <v>305.97</v>
      </c>
      <c s="14"/>
      <c s="13">
        <f>ROUND((H93*G93),2)</f>
      </c>
      <c r="O93">
        <f>rekapitulace!H8</f>
      </c>
      <c>
        <f>O93/100*I93</f>
      </c>
    </row>
    <row r="94" spans="5:5" ht="51">
      <c r="E94" s="15" t="s">
        <v>3254</v>
      </c>
    </row>
    <row r="95" spans="5:5" ht="216.75">
      <c r="E95" s="15" t="s">
        <v>637</v>
      </c>
    </row>
    <row r="96" spans="1:16" ht="12.75" customHeight="1">
      <c r="A96" s="16"/>
      <c s="16"/>
      <c s="16" t="s">
        <v>42</v>
      </c>
      <c s="16"/>
      <c s="16" t="s">
        <v>200</v>
      </c>
      <c s="16"/>
      <c s="16"/>
      <c s="16"/>
      <c s="16">
        <f>SUM(I84:I95)</f>
      </c>
      <c r="P96">
        <f>ROUND(SUM(P84:P95),2)</f>
      </c>
    </row>
    <row r="98" spans="1:9" ht="12.75" customHeight="1">
      <c r="A98" s="9"/>
      <c s="9"/>
      <c s="9" t="s">
        <v>43</v>
      </c>
      <c s="9"/>
      <c s="9" t="s">
        <v>204</v>
      </c>
      <c s="9"/>
      <c s="11"/>
      <c s="9"/>
      <c s="11"/>
    </row>
    <row r="99" spans="1:16" ht="12.75">
      <c r="A99" s="7">
        <v>26</v>
      </c>
      <c s="7" t="s">
        <v>46</v>
      </c>
      <c s="7" t="s">
        <v>3255</v>
      </c>
      <c s="7" t="s">
        <v>58</v>
      </c>
      <c s="7" t="s">
        <v>3256</v>
      </c>
      <c s="7" t="s">
        <v>130</v>
      </c>
      <c s="10">
        <v>1.5</v>
      </c>
      <c s="14"/>
      <c s="13">
        <f>ROUND((H99*G99),2)</f>
      </c>
      <c r="O99">
        <f>rekapitulace!H6</f>
      </c>
      <c>
        <f>O99/100*I99</f>
      </c>
    </row>
    <row r="100" spans="5:5" ht="63.75">
      <c r="E100" s="15" t="s">
        <v>3257</v>
      </c>
    </row>
    <row r="101" spans="5:5" ht="409.5">
      <c r="E101" s="15" t="s">
        <v>3258</v>
      </c>
    </row>
    <row r="102" spans="1:16" ht="12.75" customHeight="1">
      <c r="A102" s="16"/>
      <c s="16"/>
      <c s="16" t="s">
        <v>43</v>
      </c>
      <c s="16"/>
      <c s="16" t="s">
        <v>204</v>
      </c>
      <c s="16"/>
      <c s="16"/>
      <c s="16"/>
      <c s="16">
        <f>SUM(I99:I101)</f>
      </c>
      <c r="P102">
        <f>ROUND(SUM(P99:P101),2)</f>
      </c>
    </row>
    <row r="104" spans="1:16" ht="12.75" customHeight="1">
      <c r="A104" s="16"/>
      <c s="16"/>
      <c s="16"/>
      <c s="16"/>
      <c s="16" t="s">
        <v>105</v>
      </c>
      <c s="16"/>
      <c s="16"/>
      <c s="16"/>
      <c s="16">
        <f>+I18+I60+I81+I96+I102</f>
      </c>
      <c r="P104">
        <f>+P18+P60+P81+P96+P102</f>
      </c>
    </row>
    <row r="106" spans="1:9" ht="12.75" customHeight="1">
      <c r="A106" s="9" t="s">
        <v>106</v>
      </c>
      <c s="9"/>
      <c s="9"/>
      <c s="9"/>
      <c s="9"/>
      <c s="9"/>
      <c s="9"/>
      <c s="9"/>
      <c s="9"/>
    </row>
    <row r="107" spans="1:9" ht="12.75" customHeight="1">
      <c r="A107" s="9"/>
      <c s="9"/>
      <c s="9"/>
      <c s="9"/>
      <c s="9" t="s">
        <v>107</v>
      </c>
      <c s="9"/>
      <c s="9"/>
      <c s="9"/>
      <c s="9"/>
    </row>
    <row r="108" spans="1:16" ht="12.75" customHeight="1">
      <c r="A108" s="16"/>
      <c s="16"/>
      <c s="16"/>
      <c s="16"/>
      <c s="16" t="s">
        <v>108</v>
      </c>
      <c s="16"/>
      <c s="16"/>
      <c s="16"/>
      <c s="16">
        <v>0</v>
      </c>
      <c r="P108">
        <v>0</v>
      </c>
    </row>
    <row r="109" spans="1:9" ht="12.75" customHeight="1">
      <c r="A109" s="16"/>
      <c s="16"/>
      <c s="16"/>
      <c s="16"/>
      <c s="16" t="s">
        <v>109</v>
      </c>
      <c s="16"/>
      <c s="16"/>
      <c s="16"/>
      <c s="16"/>
    </row>
    <row r="110" spans="1:16" ht="12.75" customHeight="1">
      <c r="A110" s="16"/>
      <c s="16"/>
      <c s="16"/>
      <c s="16"/>
      <c s="16" t="s">
        <v>110</v>
      </c>
      <c s="16"/>
      <c s="16"/>
      <c s="16"/>
      <c s="16">
        <v>0</v>
      </c>
      <c r="P110">
        <v>0</v>
      </c>
    </row>
    <row r="111" spans="1:16" ht="12.75" customHeight="1">
      <c r="A111" s="16"/>
      <c s="16"/>
      <c s="16"/>
      <c s="16"/>
      <c s="16" t="s">
        <v>111</v>
      </c>
      <c s="16"/>
      <c s="16"/>
      <c s="16"/>
      <c s="16">
        <f>I108+I110</f>
      </c>
      <c r="P111">
        <f>P108+P110</f>
      </c>
    </row>
    <row r="113" spans="1:16" ht="12.75" customHeight="1">
      <c r="A113" s="16"/>
      <c s="16"/>
      <c s="16"/>
      <c s="16"/>
      <c s="16" t="s">
        <v>111</v>
      </c>
      <c s="16"/>
      <c s="16"/>
      <c s="16"/>
      <c s="16">
        <f>I104+I111</f>
      </c>
      <c r="P113">
        <f>P104+P111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59.xml><?xml version="1.0" encoding="utf-8"?>
<worksheet xmlns="http://schemas.openxmlformats.org/spreadsheetml/2006/main" xmlns:r="http://schemas.openxmlformats.org/officeDocument/2006/relationships">
  <sheetPr>
    <pageSetUpPr fitToPage="1"/>
  </sheetPr>
  <dimension ref="A1:P10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3259</v>
      </c>
      <c s="5"/>
      <c s="5" t="s">
        <v>3260</v>
      </c>
    </row>
    <row r="6" spans="1:5" ht="12.75" customHeight="1">
      <c r="A6" t="s">
        <v>17</v>
      </c>
      <c r="C6" s="5" t="s">
        <v>3259</v>
      </c>
      <c s="5"/>
      <c s="5" t="s">
        <v>3260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3261</v>
      </c>
      <c s="7" t="s">
        <v>167</v>
      </c>
      <c s="10">
        <v>105.694</v>
      </c>
      <c s="14"/>
      <c s="13">
        <f>ROUND((H12*G12),2)</f>
      </c>
      <c r="O12">
        <f>rekapitulace!H8</f>
      </c>
      <c>
        <f>O12/100*I12</f>
      </c>
    </row>
    <row r="13" spans="5:5" ht="165.75">
      <c r="E13" s="15" t="s">
        <v>3262</v>
      </c>
    </row>
    <row r="14" spans="5:5" ht="153">
      <c r="E14" s="15" t="s">
        <v>169</v>
      </c>
    </row>
    <row r="15" spans="1:16" ht="12.75">
      <c r="A15" s="7">
        <v>2</v>
      </c>
      <c s="7" t="s">
        <v>46</v>
      </c>
      <c s="7" t="s">
        <v>165</v>
      </c>
      <c s="7" t="s">
        <v>37</v>
      </c>
      <c s="7" t="s">
        <v>3263</v>
      </c>
      <c s="7" t="s">
        <v>167</v>
      </c>
      <c s="10">
        <v>690.4</v>
      </c>
      <c s="14"/>
      <c s="13">
        <f>ROUND((H15*G15),2)</f>
      </c>
      <c r="O15">
        <f>rekapitulace!H8</f>
      </c>
      <c>
        <f>O15/100*I15</f>
      </c>
    </row>
    <row r="16" spans="5:5" ht="63.75">
      <c r="E16" s="15" t="s">
        <v>3264</v>
      </c>
    </row>
    <row r="17" spans="5:5" ht="153">
      <c r="E17" s="15" t="s">
        <v>169</v>
      </c>
    </row>
    <row r="18" spans="1:16" ht="12.75">
      <c r="A18" s="7">
        <v>3</v>
      </c>
      <c s="7" t="s">
        <v>46</v>
      </c>
      <c s="7" t="s">
        <v>3265</v>
      </c>
      <c s="7" t="s">
        <v>58</v>
      </c>
      <c s="7" t="s">
        <v>3266</v>
      </c>
      <c s="7" t="s">
        <v>49</v>
      </c>
      <c s="10">
        <v>1</v>
      </c>
      <c s="14"/>
      <c s="13">
        <f>ROUND((H18*G18),2)</f>
      </c>
      <c r="O18">
        <f>rekapitulace!H8</f>
      </c>
      <c>
        <f>O18/100*I18</f>
      </c>
    </row>
    <row r="19" spans="5:5" ht="25.5">
      <c r="E19" s="15" t="s">
        <v>50</v>
      </c>
    </row>
    <row r="20" spans="5:5" ht="114.75">
      <c r="E20" s="15" t="s">
        <v>55</v>
      </c>
    </row>
    <row r="21" spans="1:16" ht="12.75">
      <c r="A21" s="7">
        <v>4</v>
      </c>
      <c s="7" t="s">
        <v>46</v>
      </c>
      <c s="7" t="s">
        <v>3267</v>
      </c>
      <c s="7" t="s">
        <v>86</v>
      </c>
      <c s="7" t="s">
        <v>3268</v>
      </c>
      <c s="7" t="s">
        <v>49</v>
      </c>
      <c s="10">
        <v>1</v>
      </c>
      <c s="14"/>
      <c s="13">
        <f>ROUND((H21*G21),2)</f>
      </c>
      <c r="O21">
        <f>rekapitulace!H8</f>
      </c>
      <c>
        <f>O21/100*I21</f>
      </c>
    </row>
    <row r="22" spans="5:5" ht="25.5">
      <c r="E22" s="15" t="s">
        <v>50</v>
      </c>
    </row>
    <row r="23" spans="5:5" ht="216.75">
      <c r="E23" s="15" t="s">
        <v>104</v>
      </c>
    </row>
    <row r="24" spans="1:16" ht="12.75" customHeight="1">
      <c r="A24" s="16"/>
      <c s="16"/>
      <c s="16" t="s">
        <v>45</v>
      </c>
      <c s="16"/>
      <c s="16" t="s">
        <v>44</v>
      </c>
      <c s="16"/>
      <c s="16"/>
      <c s="16"/>
      <c s="16">
        <f>SUM(I12:I23)</f>
      </c>
      <c r="P24">
        <f>ROUND(SUM(P12:P23),2)</f>
      </c>
    </row>
    <row r="26" spans="1:9" ht="12.75" customHeight="1">
      <c r="A26" s="9"/>
      <c s="9"/>
      <c s="9" t="s">
        <v>25</v>
      </c>
      <c s="9"/>
      <c s="9" t="s">
        <v>114</v>
      </c>
      <c s="9"/>
      <c s="11"/>
      <c s="9"/>
      <c s="11"/>
    </row>
    <row r="27" spans="1:16" ht="12.75">
      <c r="A27" s="7">
        <v>5</v>
      </c>
      <c s="7" t="s">
        <v>46</v>
      </c>
      <c s="7" t="s">
        <v>315</v>
      </c>
      <c s="7" t="s">
        <v>58</v>
      </c>
      <c s="7" t="s">
        <v>3269</v>
      </c>
      <c s="7" t="s">
        <v>130</v>
      </c>
      <c s="10">
        <v>345.2</v>
      </c>
      <c s="14"/>
      <c s="13">
        <f>ROUND((H27*G27),2)</f>
      </c>
      <c r="O27">
        <f>rekapitulace!H8</f>
      </c>
      <c>
        <f>O27/100*I27</f>
      </c>
    </row>
    <row r="28" spans="5:5" ht="178.5">
      <c r="E28" s="15" t="s">
        <v>3270</v>
      </c>
    </row>
    <row r="29" spans="5:5" ht="409.5">
      <c r="E29" s="15" t="s">
        <v>318</v>
      </c>
    </row>
    <row r="30" spans="1:16" ht="12.75">
      <c r="A30" s="7">
        <v>6</v>
      </c>
      <c s="7" t="s">
        <v>46</v>
      </c>
      <c s="7" t="s">
        <v>1069</v>
      </c>
      <c s="7" t="s">
        <v>58</v>
      </c>
      <c s="7" t="s">
        <v>3271</v>
      </c>
      <c s="7" t="s">
        <v>207</v>
      </c>
      <c s="10">
        <v>4</v>
      </c>
      <c s="14"/>
      <c s="13">
        <f>ROUND((H30*G30),2)</f>
      </c>
      <c r="O30">
        <f>rekapitulace!H8</f>
      </c>
      <c>
        <f>O30/100*I30</f>
      </c>
    </row>
    <row r="31" spans="5:5" ht="25.5">
      <c r="E31" s="15" t="s">
        <v>212</v>
      </c>
    </row>
    <row r="32" spans="5:5" ht="409.5">
      <c r="E32" s="15" t="s">
        <v>318</v>
      </c>
    </row>
    <row r="33" spans="1:16" ht="12.75">
      <c r="A33" s="7">
        <v>7</v>
      </c>
      <c s="7" t="s">
        <v>46</v>
      </c>
      <c s="7" t="s">
        <v>730</v>
      </c>
      <c s="7" t="s">
        <v>58</v>
      </c>
      <c s="7" t="s">
        <v>3272</v>
      </c>
      <c s="7" t="s">
        <v>130</v>
      </c>
      <c s="10">
        <v>44</v>
      </c>
      <c s="14"/>
      <c s="13">
        <f>ROUND((H33*G33),2)</f>
      </c>
      <c r="O33">
        <f>rekapitulace!H8</f>
      </c>
      <c>
        <f>O33/100*I33</f>
      </c>
    </row>
    <row r="34" spans="5:5" ht="38.25">
      <c r="E34" s="15" t="s">
        <v>3273</v>
      </c>
    </row>
    <row r="35" spans="5:5" ht="409.5">
      <c r="E35" s="15" t="s">
        <v>318</v>
      </c>
    </row>
    <row r="36" spans="1:16" ht="12.75">
      <c r="A36" s="7">
        <v>8</v>
      </c>
      <c s="7" t="s">
        <v>46</v>
      </c>
      <c s="7" t="s">
        <v>319</v>
      </c>
      <c s="7" t="s">
        <v>58</v>
      </c>
      <c s="7" t="s">
        <v>3027</v>
      </c>
      <c s="7" t="s">
        <v>207</v>
      </c>
      <c s="10">
        <v>130</v>
      </c>
      <c s="14"/>
      <c s="13">
        <f>ROUND((H36*G36),2)</f>
      </c>
      <c r="O36">
        <f>rekapitulace!H8</f>
      </c>
      <c>
        <f>O36/100*I36</f>
      </c>
    </row>
    <row r="37" spans="5:5" ht="25.5">
      <c r="E37" s="15" t="s">
        <v>3274</v>
      </c>
    </row>
    <row r="38" spans="5:5" ht="165.75">
      <c r="E38" s="15" t="s">
        <v>322</v>
      </c>
    </row>
    <row r="39" spans="1:16" ht="12.75">
      <c r="A39" s="7">
        <v>9</v>
      </c>
      <c s="7" t="s">
        <v>46</v>
      </c>
      <c s="7" t="s">
        <v>407</v>
      </c>
      <c s="7" t="s">
        <v>58</v>
      </c>
      <c s="7" t="s">
        <v>3275</v>
      </c>
      <c s="7" t="s">
        <v>130</v>
      </c>
      <c s="10">
        <v>200</v>
      </c>
      <c s="14"/>
      <c s="13">
        <f>ROUND((H39*G39),2)</f>
      </c>
      <c r="O39">
        <f>rekapitulace!H8</f>
      </c>
      <c>
        <f>O39/100*I39</f>
      </c>
    </row>
    <row r="40" spans="5:5" ht="38.25">
      <c r="E40" s="15" t="s">
        <v>3276</v>
      </c>
    </row>
    <row r="41" spans="5:5" ht="409.5">
      <c r="E41" s="15" t="s">
        <v>410</v>
      </c>
    </row>
    <row r="42" spans="1:16" ht="12.75">
      <c r="A42" s="7">
        <v>10</v>
      </c>
      <c s="7" t="s">
        <v>46</v>
      </c>
      <c s="7" t="s">
        <v>427</v>
      </c>
      <c s="7" t="s">
        <v>58</v>
      </c>
      <c s="7" t="s">
        <v>3277</v>
      </c>
      <c s="7" t="s">
        <v>117</v>
      </c>
      <c s="10">
        <v>440</v>
      </c>
      <c s="14"/>
      <c s="13">
        <f>ROUND((H42*G42),2)</f>
      </c>
      <c r="O42">
        <f>rekapitulace!H8</f>
      </c>
      <c>
        <f>O42/100*I42</f>
      </c>
    </row>
    <row r="43" spans="5:5" ht="25.5">
      <c r="E43" s="15" t="s">
        <v>3278</v>
      </c>
    </row>
    <row r="44" spans="5:5" ht="153">
      <c r="E44" s="15" t="s">
        <v>430</v>
      </c>
    </row>
    <row r="45" spans="1:16" ht="12.75" customHeight="1">
      <c r="A45" s="16"/>
      <c s="16"/>
      <c s="16" t="s">
        <v>25</v>
      </c>
      <c s="16"/>
      <c s="16" t="s">
        <v>114</v>
      </c>
      <c s="16"/>
      <c s="16"/>
      <c s="16"/>
      <c s="16">
        <f>SUM(I27:I44)</f>
      </c>
      <c r="P45">
        <f>ROUND(SUM(P27:P44),2)</f>
      </c>
    </row>
    <row r="47" spans="1:9" ht="12.75" customHeight="1">
      <c r="A47" s="9"/>
      <c s="9"/>
      <c s="9" t="s">
        <v>39</v>
      </c>
      <c s="9"/>
      <c s="9" t="s">
        <v>510</v>
      </c>
      <c s="9"/>
      <c s="11"/>
      <c s="9"/>
      <c s="11"/>
    </row>
    <row r="48" spans="1:16" ht="12.75">
      <c r="A48" s="7">
        <v>11</v>
      </c>
      <c s="7" t="s">
        <v>46</v>
      </c>
      <c s="7" t="s">
        <v>518</v>
      </c>
      <c s="7" t="s">
        <v>58</v>
      </c>
      <c s="7" t="s">
        <v>3279</v>
      </c>
      <c s="7" t="s">
        <v>130</v>
      </c>
      <c s="10">
        <v>132</v>
      </c>
      <c s="14"/>
      <c s="13">
        <f>ROUND((H48*G48),2)</f>
      </c>
      <c r="O48">
        <f>rekapitulace!H8</f>
      </c>
      <c>
        <f>O48/100*I48</f>
      </c>
    </row>
    <row r="49" spans="5:5" ht="51">
      <c r="E49" s="15" t="s">
        <v>3280</v>
      </c>
    </row>
    <row r="50" spans="5:5" ht="331.5">
      <c r="E50" s="15" t="s">
        <v>521</v>
      </c>
    </row>
    <row r="51" spans="1:16" ht="12.75">
      <c r="A51" s="7">
        <v>12</v>
      </c>
      <c s="7" t="s">
        <v>46</v>
      </c>
      <c s="7" t="s">
        <v>537</v>
      </c>
      <c s="7" t="s">
        <v>58</v>
      </c>
      <c s="7" t="s">
        <v>3281</v>
      </c>
      <c s="7" t="s">
        <v>117</v>
      </c>
      <c s="10">
        <v>400</v>
      </c>
      <c s="14"/>
      <c s="13">
        <f>ROUND((H51*G51),2)</f>
      </c>
      <c r="O51">
        <f>rekapitulace!H8</f>
      </c>
      <c>
        <f>O51/100*I51</f>
      </c>
    </row>
    <row r="52" spans="5:5" ht="25.5">
      <c r="E52" s="15" t="s">
        <v>3282</v>
      </c>
    </row>
    <row r="53" spans="5:5" ht="357">
      <c r="E53" s="15" t="s">
        <v>540</v>
      </c>
    </row>
    <row r="54" spans="1:16" ht="12.75">
      <c r="A54" s="7">
        <v>13</v>
      </c>
      <c s="7" t="s">
        <v>46</v>
      </c>
      <c s="7" t="s">
        <v>1311</v>
      </c>
      <c s="7" t="s">
        <v>58</v>
      </c>
      <c s="7" t="s">
        <v>3283</v>
      </c>
      <c s="7" t="s">
        <v>117</v>
      </c>
      <c s="10">
        <v>400</v>
      </c>
      <c s="14"/>
      <c s="13">
        <f>ROUND((H54*G54),2)</f>
      </c>
      <c r="O54">
        <f>rekapitulace!H8</f>
      </c>
      <c>
        <f>O54/100*I54</f>
      </c>
    </row>
    <row r="55" spans="5:5" ht="25.5">
      <c r="E55" s="15" t="s">
        <v>3282</v>
      </c>
    </row>
    <row r="56" spans="5:5" ht="357">
      <c r="E56" s="15" t="s">
        <v>540</v>
      </c>
    </row>
    <row r="57" spans="1:16" ht="12.75">
      <c r="A57" s="7">
        <v>14</v>
      </c>
      <c s="7" t="s">
        <v>46</v>
      </c>
      <c s="7" t="s">
        <v>3284</v>
      </c>
      <c s="7" t="s">
        <v>58</v>
      </c>
      <c s="7" t="s">
        <v>3285</v>
      </c>
      <c s="7" t="s">
        <v>117</v>
      </c>
      <c s="10">
        <v>400</v>
      </c>
      <c s="14"/>
      <c s="13">
        <f>ROUND((H57*G57),2)</f>
      </c>
      <c r="O57">
        <f>rekapitulace!H8</f>
      </c>
      <c>
        <f>O57/100*I57</f>
      </c>
    </row>
    <row r="58" spans="5:5" ht="25.5">
      <c r="E58" s="15" t="s">
        <v>3282</v>
      </c>
    </row>
    <row r="59" spans="5:5" ht="409.5">
      <c r="E59" s="15" t="s">
        <v>547</v>
      </c>
    </row>
    <row r="60" spans="1:16" ht="12.75">
      <c r="A60" s="7">
        <v>15</v>
      </c>
      <c s="7" t="s">
        <v>46</v>
      </c>
      <c s="7" t="s">
        <v>3286</v>
      </c>
      <c s="7" t="s">
        <v>58</v>
      </c>
      <c s="7" t="s">
        <v>3287</v>
      </c>
      <c s="7" t="s">
        <v>117</v>
      </c>
      <c s="10">
        <v>400</v>
      </c>
      <c s="14"/>
      <c s="13">
        <f>ROUND((H60*G60),2)</f>
      </c>
      <c r="O60">
        <f>rekapitulace!H8</f>
      </c>
      <c>
        <f>O60/100*I60</f>
      </c>
    </row>
    <row r="61" spans="5:5" ht="25.5">
      <c r="E61" s="15" t="s">
        <v>3282</v>
      </c>
    </row>
    <row r="62" spans="5:5" ht="409.5">
      <c r="E62" s="15" t="s">
        <v>547</v>
      </c>
    </row>
    <row r="63" spans="1:16" ht="12.75">
      <c r="A63" s="7">
        <v>16</v>
      </c>
      <c s="7" t="s">
        <v>46</v>
      </c>
      <c s="7" t="s">
        <v>581</v>
      </c>
      <c s="7" t="s">
        <v>58</v>
      </c>
      <c s="7" t="s">
        <v>3288</v>
      </c>
      <c s="7" t="s">
        <v>207</v>
      </c>
      <c s="10">
        <v>11.5</v>
      </c>
      <c s="14"/>
      <c s="13">
        <f>ROUND((H63*G63),2)</f>
      </c>
      <c r="O63">
        <f>rekapitulace!H8</f>
      </c>
      <c>
        <f>O63/100*I63</f>
      </c>
    </row>
    <row r="64" spans="5:5" ht="25.5">
      <c r="E64" s="15" t="s">
        <v>3289</v>
      </c>
    </row>
    <row r="65" spans="5:5" ht="140.25">
      <c r="E65" s="15" t="s">
        <v>584</v>
      </c>
    </row>
    <row r="66" spans="1:16" ht="12.75" customHeight="1">
      <c r="A66" s="16"/>
      <c s="16"/>
      <c s="16" t="s">
        <v>39</v>
      </c>
      <c s="16"/>
      <c s="16" t="s">
        <v>510</v>
      </c>
      <c s="16"/>
      <c s="16"/>
      <c s="16"/>
      <c s="16">
        <f>SUM(I48:I65)</f>
      </c>
      <c r="P66">
        <f>ROUND(SUM(P48:P65),2)</f>
      </c>
    </row>
    <row r="68" spans="1:9" ht="12.75" customHeight="1">
      <c r="A68" s="9"/>
      <c s="9"/>
      <c s="9" t="s">
        <v>42</v>
      </c>
      <c s="9"/>
      <c s="9" t="s">
        <v>200</v>
      </c>
      <c s="9"/>
      <c s="11"/>
      <c s="9"/>
      <c s="11"/>
    </row>
    <row r="69" spans="1:16" ht="12.75">
      <c r="A69" s="7">
        <v>17</v>
      </c>
      <c s="7" t="s">
        <v>46</v>
      </c>
      <c s="7" t="s">
        <v>3290</v>
      </c>
      <c s="7" t="s">
        <v>58</v>
      </c>
      <c s="7" t="s">
        <v>3291</v>
      </c>
      <c s="7" t="s">
        <v>73</v>
      </c>
      <c s="10">
        <v>2</v>
      </c>
      <c s="14"/>
      <c s="13">
        <f>ROUND((H69*G69),2)</f>
      </c>
      <c r="O69">
        <f>rekapitulace!H8</f>
      </c>
      <c>
        <f>O69/100*I69</f>
      </c>
    </row>
    <row r="70" spans="5:5" ht="25.5">
      <c r="E70" s="15" t="s">
        <v>76</v>
      </c>
    </row>
    <row r="71" spans="5:5" ht="280.5">
      <c r="E71" s="15" t="s">
        <v>3292</v>
      </c>
    </row>
    <row r="72" spans="1:16" ht="12.75">
      <c r="A72" s="7">
        <v>18</v>
      </c>
      <c s="7" t="s">
        <v>46</v>
      </c>
      <c s="7" t="s">
        <v>3293</v>
      </c>
      <c s="7" t="s">
        <v>58</v>
      </c>
      <c s="7" t="s">
        <v>3294</v>
      </c>
      <c s="7" t="s">
        <v>73</v>
      </c>
      <c s="10">
        <v>6</v>
      </c>
      <c s="14"/>
      <c s="13">
        <f>ROUND((H72*G72),2)</f>
      </c>
      <c r="O72">
        <f>rekapitulace!H8</f>
      </c>
      <c>
        <f>O72/100*I72</f>
      </c>
    </row>
    <row r="73" spans="5:5" ht="25.5">
      <c r="E73" s="15" t="s">
        <v>1346</v>
      </c>
    </row>
    <row r="74" spans="5:5" ht="280.5">
      <c r="E74" s="15" t="s">
        <v>3292</v>
      </c>
    </row>
    <row r="75" spans="1:16" ht="12.75" customHeight="1">
      <c r="A75" s="16"/>
      <c s="16"/>
      <c s="16" t="s">
        <v>42</v>
      </c>
      <c s="16"/>
      <c s="16" t="s">
        <v>200</v>
      </c>
      <c s="16"/>
      <c s="16"/>
      <c s="16"/>
      <c s="16">
        <f>SUM(I69:I74)</f>
      </c>
      <c r="P75">
        <f>ROUND(SUM(P69:P74),2)</f>
      </c>
    </row>
    <row r="77" spans="1:9" ht="12.75" customHeight="1">
      <c r="A77" s="9"/>
      <c s="9"/>
      <c s="9" t="s">
        <v>43</v>
      </c>
      <c s="9"/>
      <c s="9" t="s">
        <v>204</v>
      </c>
      <c s="9"/>
      <c s="11"/>
      <c s="9"/>
      <c s="11"/>
    </row>
    <row r="78" spans="1:16" ht="12.75">
      <c r="A78" s="7">
        <v>19</v>
      </c>
      <c s="7" t="s">
        <v>46</v>
      </c>
      <c s="7" t="s">
        <v>3295</v>
      </c>
      <c s="7" t="s">
        <v>58</v>
      </c>
      <c s="7" t="s">
        <v>3296</v>
      </c>
      <c s="7" t="s">
        <v>207</v>
      </c>
      <c s="10">
        <v>4</v>
      </c>
      <c s="14"/>
      <c s="13">
        <f>ROUND((H78*G78),2)</f>
      </c>
      <c r="O78">
        <f>rekapitulace!H8</f>
      </c>
      <c>
        <f>O78/100*I78</f>
      </c>
    </row>
    <row r="79" spans="5:5" ht="25.5">
      <c r="E79" s="15" t="s">
        <v>212</v>
      </c>
    </row>
    <row r="80" spans="5:5" ht="293.25">
      <c r="E80" s="15" t="s">
        <v>3297</v>
      </c>
    </row>
    <row r="81" spans="1:16" ht="12.75">
      <c r="A81" s="7">
        <v>20</v>
      </c>
      <c s="7" t="s">
        <v>46</v>
      </c>
      <c s="7" t="s">
        <v>691</v>
      </c>
      <c s="7" t="s">
        <v>58</v>
      </c>
      <c s="7" t="s">
        <v>3298</v>
      </c>
      <c s="7" t="s">
        <v>207</v>
      </c>
      <c s="10">
        <v>11.5</v>
      </c>
      <c s="14"/>
      <c s="13">
        <f>ROUND((H81*G81),2)</f>
      </c>
      <c r="O81">
        <f>rekapitulace!H8</f>
      </c>
      <c>
        <f>O81/100*I81</f>
      </c>
    </row>
    <row r="82" spans="5:5" ht="25.5">
      <c r="E82" s="15" t="s">
        <v>3289</v>
      </c>
    </row>
    <row r="83" spans="5:5" ht="140.25">
      <c r="E83" s="15" t="s">
        <v>693</v>
      </c>
    </row>
    <row r="84" spans="1:16" ht="12.75">
      <c r="A84" s="7">
        <v>21</v>
      </c>
      <c s="7" t="s">
        <v>46</v>
      </c>
      <c s="7" t="s">
        <v>2609</v>
      </c>
      <c s="7" t="s">
        <v>58</v>
      </c>
      <c s="7" t="s">
        <v>3299</v>
      </c>
      <c s="7" t="s">
        <v>207</v>
      </c>
      <c s="10">
        <v>11.5</v>
      </c>
      <c s="14"/>
      <c s="13">
        <f>ROUND((H84*G84),2)</f>
      </c>
      <c r="O84">
        <f>rekapitulace!H8</f>
      </c>
      <c>
        <f>O84/100*I84</f>
      </c>
    </row>
    <row r="85" spans="5:5" ht="25.5">
      <c r="E85" s="15" t="s">
        <v>3289</v>
      </c>
    </row>
    <row r="86" spans="5:5" ht="140.25">
      <c r="E86" s="15" t="s">
        <v>693</v>
      </c>
    </row>
    <row r="87" spans="1:16" ht="12.75">
      <c r="A87" s="7">
        <v>22</v>
      </c>
      <c s="7" t="s">
        <v>46</v>
      </c>
      <c s="7" t="s">
        <v>694</v>
      </c>
      <c s="7" t="s">
        <v>58</v>
      </c>
      <c s="7" t="s">
        <v>3077</v>
      </c>
      <c s="7" t="s">
        <v>207</v>
      </c>
      <c s="10">
        <v>130</v>
      </c>
      <c s="14"/>
      <c s="13">
        <f>ROUND((H87*G87),2)</f>
      </c>
      <c r="O87">
        <f>rekapitulace!H8</f>
      </c>
      <c>
        <f>O87/100*I87</f>
      </c>
    </row>
    <row r="88" spans="5:5" ht="25.5">
      <c r="E88" s="15" t="s">
        <v>3274</v>
      </c>
    </row>
    <row r="89" spans="5:5" ht="242.25">
      <c r="E89" s="15" t="s">
        <v>697</v>
      </c>
    </row>
    <row r="90" spans="1:16" ht="12.75">
      <c r="A90" s="7">
        <v>23</v>
      </c>
      <c s="7" t="s">
        <v>46</v>
      </c>
      <c s="7" t="s">
        <v>698</v>
      </c>
      <c s="7" t="s">
        <v>58</v>
      </c>
      <c s="7" t="s">
        <v>3078</v>
      </c>
      <c s="7" t="s">
        <v>207</v>
      </c>
      <c s="10">
        <v>130</v>
      </c>
      <c s="14"/>
      <c s="13">
        <f>ROUND((H90*G90),2)</f>
      </c>
      <c r="O90">
        <f>rekapitulace!H8</f>
      </c>
      <c>
        <f>O90/100*I90</f>
      </c>
    </row>
    <row r="91" spans="5:5" ht="25.5">
      <c r="E91" s="15" t="s">
        <v>3274</v>
      </c>
    </row>
    <row r="92" spans="5:5" ht="204">
      <c r="E92" s="15" t="s">
        <v>700</v>
      </c>
    </row>
    <row r="93" spans="1:16" ht="12.75" customHeight="1">
      <c r="A93" s="16"/>
      <c s="16"/>
      <c s="16" t="s">
        <v>43</v>
      </c>
      <c s="16"/>
      <c s="16" t="s">
        <v>204</v>
      </c>
      <c s="16"/>
      <c s="16"/>
      <c s="16"/>
      <c s="16">
        <f>SUM(I78:I92)</f>
      </c>
      <c r="P93">
        <f>ROUND(SUM(P78:P92),2)</f>
      </c>
    </row>
    <row r="95" spans="1:16" ht="12.75" customHeight="1">
      <c r="A95" s="16"/>
      <c s="16"/>
      <c s="16"/>
      <c s="16"/>
      <c s="16" t="s">
        <v>105</v>
      </c>
      <c s="16"/>
      <c s="16"/>
      <c s="16"/>
      <c s="16">
        <f>+I24+I45+I66+I75+I93</f>
      </c>
      <c r="P95">
        <f>+P24+P45+P66+P75+P93</f>
      </c>
    </row>
    <row r="97" spans="1:9" ht="12.75" customHeight="1">
      <c r="A97" s="9" t="s">
        <v>106</v>
      </c>
      <c s="9"/>
      <c s="9"/>
      <c s="9"/>
      <c s="9"/>
      <c s="9"/>
      <c s="9"/>
      <c s="9"/>
      <c s="9"/>
    </row>
    <row r="98" spans="1:9" ht="12.75" customHeight="1">
      <c r="A98" s="9"/>
      <c s="9"/>
      <c s="9"/>
      <c s="9"/>
      <c s="9" t="s">
        <v>107</v>
      </c>
      <c s="9"/>
      <c s="9"/>
      <c s="9"/>
      <c s="9"/>
    </row>
    <row r="99" spans="1:16" ht="12.75" customHeight="1">
      <c r="A99" s="16"/>
      <c s="16"/>
      <c s="16"/>
      <c s="16"/>
      <c s="16" t="s">
        <v>108</v>
      </c>
      <c s="16"/>
      <c s="16"/>
      <c s="16"/>
      <c s="16">
        <v>0</v>
      </c>
      <c r="P99">
        <v>0</v>
      </c>
    </row>
    <row r="100" spans="1:9" ht="12.75" customHeight="1">
      <c r="A100" s="16"/>
      <c s="16"/>
      <c s="16"/>
      <c s="16"/>
      <c s="16" t="s">
        <v>109</v>
      </c>
      <c s="16"/>
      <c s="16"/>
      <c s="16"/>
      <c s="16"/>
    </row>
    <row r="101" spans="1:16" ht="12.75" customHeight="1">
      <c r="A101" s="16"/>
      <c s="16"/>
      <c s="16"/>
      <c s="16"/>
      <c s="16" t="s">
        <v>110</v>
      </c>
      <c s="16"/>
      <c s="16"/>
      <c s="16"/>
      <c s="16">
        <v>0</v>
      </c>
      <c r="P101">
        <v>0</v>
      </c>
    </row>
    <row r="102" spans="1:16" ht="12.75" customHeight="1">
      <c r="A102" s="16"/>
      <c s="16"/>
      <c s="16"/>
      <c s="16"/>
      <c s="16" t="s">
        <v>111</v>
      </c>
      <c s="16"/>
      <c s="16"/>
      <c s="16"/>
      <c s="16">
        <f>I99+I101</f>
      </c>
      <c r="P102">
        <f>P99+P101</f>
      </c>
    </row>
    <row r="104" spans="1:16" ht="12.75" customHeight="1">
      <c r="A104" s="16"/>
      <c s="16"/>
      <c s="16"/>
      <c s="16"/>
      <c s="16" t="s">
        <v>111</v>
      </c>
      <c s="16"/>
      <c s="16"/>
      <c s="16"/>
      <c s="16">
        <f>I95+I102</f>
      </c>
      <c r="P104">
        <f>P95+P102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xml><?xml version="1.0" encoding="utf-8"?>
<worksheet xmlns="http://schemas.openxmlformats.org/spreadsheetml/2006/main" xmlns:r="http://schemas.openxmlformats.org/officeDocument/2006/relationships">
  <sheetPr>
    <pageSetUpPr fitToPage="1"/>
  </sheetPr>
  <dimension ref="A1:P3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238</v>
      </c>
      <c s="5"/>
      <c s="5" t="s">
        <v>239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53</v>
      </c>
      <c s="7" t="s">
        <v>37</v>
      </c>
      <c s="7" t="s">
        <v>240</v>
      </c>
      <c s="7" t="s">
        <v>49</v>
      </c>
      <c s="10">
        <v>1</v>
      </c>
      <c s="14"/>
      <c s="13">
        <f>ROUND((H12*G12),2)</f>
      </c>
      <c r="O12">
        <f>rekapitulace!H8</f>
      </c>
      <c>
        <f>O12/100*I12</f>
      </c>
    </row>
    <row r="13" spans="5:5" ht="25.5">
      <c r="E13" s="15" t="s">
        <v>50</v>
      </c>
    </row>
    <row r="14" spans="5:5" ht="114.75">
      <c r="E14" s="15" t="s">
        <v>55</v>
      </c>
    </row>
    <row r="15" spans="1:16" ht="12.75" customHeight="1">
      <c r="A15" s="16"/>
      <c s="16"/>
      <c s="16" t="s">
        <v>45</v>
      </c>
      <c s="16"/>
      <c s="16" t="s">
        <v>44</v>
      </c>
      <c s="16"/>
      <c s="16"/>
      <c s="16"/>
      <c s="16">
        <f>SUM(I12:I14)</f>
      </c>
      <c r="P15">
        <f>ROUND(SUM(P12:P14),2)</f>
      </c>
    </row>
    <row r="17" spans="1:9" ht="12.75" customHeight="1">
      <c r="A17" s="9"/>
      <c s="9"/>
      <c s="9" t="s">
        <v>36</v>
      </c>
      <c s="9"/>
      <c s="9" t="s">
        <v>241</v>
      </c>
      <c s="9"/>
      <c s="11"/>
      <c s="9"/>
      <c s="11"/>
    </row>
    <row r="18" spans="1:16" ht="12.75">
      <c r="A18" s="7">
        <v>2</v>
      </c>
      <c s="7" t="s">
        <v>46</v>
      </c>
      <c s="7" t="s">
        <v>242</v>
      </c>
      <c s="7" t="s">
        <v>58</v>
      </c>
      <c s="7" t="s">
        <v>243</v>
      </c>
      <c s="7" t="s">
        <v>117</v>
      </c>
      <c s="10">
        <v>1160</v>
      </c>
      <c s="14"/>
      <c s="13">
        <f>ROUND((H18*G18),2)</f>
      </c>
      <c r="O18">
        <f>rekapitulace!H8</f>
      </c>
      <c>
        <f>O18/100*I18</f>
      </c>
    </row>
    <row r="19" spans="5:5" ht="38.25">
      <c r="E19" s="15" t="s">
        <v>244</v>
      </c>
    </row>
    <row r="20" spans="5:5" ht="395.25">
      <c r="E20" s="15" t="s">
        <v>245</v>
      </c>
    </row>
    <row r="21" spans="1:16" ht="12.75" customHeight="1">
      <c r="A21" s="16"/>
      <c s="16"/>
      <c s="16" t="s">
        <v>36</v>
      </c>
      <c s="16"/>
      <c s="16" t="s">
        <v>241</v>
      </c>
      <c s="16"/>
      <c s="16"/>
      <c s="16"/>
      <c s="16">
        <f>SUM(I18:I20)</f>
      </c>
      <c r="P21">
        <f>ROUND(SUM(P18:P20),2)</f>
      </c>
    </row>
    <row r="23" spans="1:16" ht="12.75" customHeight="1">
      <c r="A23" s="16"/>
      <c s="16"/>
      <c s="16"/>
      <c s="16"/>
      <c s="16" t="s">
        <v>105</v>
      </c>
      <c s="16"/>
      <c s="16"/>
      <c s="16"/>
      <c s="16">
        <f>+I15+I21</f>
      </c>
      <c r="P23">
        <f>+P15+P21</f>
      </c>
    </row>
    <row r="25" spans="1:9" ht="12.75" customHeight="1">
      <c r="A25" s="9" t="s">
        <v>106</v>
      </c>
      <c s="9"/>
      <c s="9"/>
      <c s="9"/>
      <c s="9"/>
      <c s="9"/>
      <c s="9"/>
      <c s="9"/>
      <c s="9"/>
    </row>
    <row r="26" spans="1:9" ht="12.75" customHeight="1">
      <c r="A26" s="9"/>
      <c s="9"/>
      <c s="9"/>
      <c s="9"/>
      <c s="9" t="s">
        <v>107</v>
      </c>
      <c s="9"/>
      <c s="9"/>
      <c s="9"/>
      <c s="9"/>
    </row>
    <row r="27" spans="1:16" ht="12.75" customHeight="1">
      <c r="A27" s="16"/>
      <c s="16"/>
      <c s="16"/>
      <c s="16"/>
      <c s="16" t="s">
        <v>108</v>
      </c>
      <c s="16"/>
      <c s="16"/>
      <c s="16"/>
      <c s="16">
        <v>0</v>
      </c>
      <c r="P27">
        <v>0</v>
      </c>
    </row>
    <row r="28" spans="1:9" ht="12.75" customHeight="1">
      <c r="A28" s="16"/>
      <c s="16"/>
      <c s="16"/>
      <c s="16"/>
      <c s="16" t="s">
        <v>109</v>
      </c>
      <c s="16"/>
      <c s="16"/>
      <c s="16"/>
      <c s="16"/>
    </row>
    <row r="29" spans="1:16" ht="12.75" customHeight="1">
      <c r="A29" s="16"/>
      <c s="16"/>
      <c s="16"/>
      <c s="16"/>
      <c s="16" t="s">
        <v>110</v>
      </c>
      <c s="16"/>
      <c s="16"/>
      <c s="16"/>
      <c s="16">
        <v>0</v>
      </c>
      <c r="P29">
        <v>0</v>
      </c>
    </row>
    <row r="30" spans="1:16" ht="12.75" customHeight="1">
      <c r="A30" s="16"/>
      <c s="16"/>
      <c s="16"/>
      <c s="16"/>
      <c s="16" t="s">
        <v>111</v>
      </c>
      <c s="16"/>
      <c s="16"/>
      <c s="16"/>
      <c s="16">
        <f>I27+I29</f>
      </c>
      <c r="P30">
        <f>P27+P29</f>
      </c>
    </row>
    <row r="32" spans="1:16" ht="12.75" customHeight="1">
      <c r="A32" s="16"/>
      <c s="16"/>
      <c s="16"/>
      <c s="16"/>
      <c s="16" t="s">
        <v>111</v>
      </c>
      <c s="16"/>
      <c s="16"/>
      <c s="16"/>
      <c s="16">
        <f>I23+I30</f>
      </c>
      <c r="P32">
        <f>P23+P30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0.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3300</v>
      </c>
      <c s="5"/>
      <c s="5" t="s">
        <v>3301</v>
      </c>
    </row>
    <row r="6" spans="1:5" ht="12.75" customHeight="1">
      <c r="A6" t="s">
        <v>17</v>
      </c>
      <c r="C6" s="5" t="s">
        <v>3300</v>
      </c>
      <c s="5"/>
      <c s="5" t="s">
        <v>3301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3302</v>
      </c>
      <c s="7" t="s">
        <v>86</v>
      </c>
      <c s="7" t="s">
        <v>3303</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1.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3304</v>
      </c>
      <c s="5"/>
      <c s="5" t="s">
        <v>3305</v>
      </c>
    </row>
    <row r="6" spans="1:5" ht="12.75" customHeight="1">
      <c r="A6" t="s">
        <v>17</v>
      </c>
      <c r="C6" s="5" t="s">
        <v>3304</v>
      </c>
      <c s="5"/>
      <c s="5" t="s">
        <v>3305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3302</v>
      </c>
      <c s="7" t="s">
        <v>86</v>
      </c>
      <c s="7" t="s">
        <v>3306</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2.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3307</v>
      </c>
      <c s="5"/>
      <c s="5" t="s">
        <v>3308</v>
      </c>
    </row>
    <row r="6" spans="1:5" ht="12.75" customHeight="1">
      <c r="A6" t="s">
        <v>17</v>
      </c>
      <c r="C6" s="5" t="s">
        <v>3307</v>
      </c>
      <c s="5"/>
      <c s="5" t="s">
        <v>3308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3116</v>
      </c>
      <c s="7" t="s">
        <v>3117</v>
      </c>
      <c s="7" t="s">
        <v>3118</v>
      </c>
      <c s="7" t="s">
        <v>130</v>
      </c>
      <c s="10">
        <v>5635.804</v>
      </c>
      <c s="14"/>
      <c s="13">
        <f>ROUND((H12*G12),2)</f>
      </c>
      <c r="O12">
        <f>rekapitulace!H8</f>
      </c>
      <c>
        <f>O12/100*I12</f>
      </c>
    </row>
    <row r="13" spans="5:5" ht="102">
      <c r="E13" s="15" t="s">
        <v>3309</v>
      </c>
    </row>
    <row r="14" spans="5:5" ht="153">
      <c r="E14" s="15" t="s">
        <v>169</v>
      </c>
    </row>
    <row r="15" spans="1:16" ht="12.75">
      <c r="A15" s="7">
        <v>2</v>
      </c>
      <c s="7" t="s">
        <v>46</v>
      </c>
      <c s="7" t="s">
        <v>165</v>
      </c>
      <c s="7" t="s">
        <v>3310</v>
      </c>
      <c s="7" t="s">
        <v>3118</v>
      </c>
      <c s="7" t="s">
        <v>167</v>
      </c>
      <c s="10">
        <v>308.6</v>
      </c>
      <c s="14"/>
      <c s="13">
        <f>ROUND((H15*G15),2)</f>
      </c>
      <c r="O15">
        <f>rekapitulace!H8</f>
      </c>
      <c>
        <f>O15/100*I15</f>
      </c>
    </row>
    <row r="16" spans="5:5" ht="178.5">
      <c r="E16" s="15" t="s">
        <v>3311</v>
      </c>
    </row>
    <row r="17" spans="5:5" ht="153">
      <c r="E17" s="15" t="s">
        <v>169</v>
      </c>
    </row>
    <row r="18" spans="1:16" ht="12.75">
      <c r="A18" s="7">
        <v>3</v>
      </c>
      <c s="7" t="s">
        <v>46</v>
      </c>
      <c s="7" t="s">
        <v>3187</v>
      </c>
      <c s="7" t="s">
        <v>58</v>
      </c>
      <c s="7" t="s">
        <v>3188</v>
      </c>
      <c s="7" t="s">
        <v>130</v>
      </c>
      <c s="10">
        <v>1022.459</v>
      </c>
      <c s="14"/>
      <c s="13">
        <f>ROUND((H18*G18),2)</f>
      </c>
      <c r="O18">
        <f>rekapitulace!H8</f>
      </c>
      <c>
        <f>O18/100*I18</f>
      </c>
    </row>
    <row r="19" spans="5:5" ht="267.75">
      <c r="E19" s="15" t="s">
        <v>3312</v>
      </c>
    </row>
    <row r="20" spans="5:5" ht="153">
      <c r="E20" s="15" t="s">
        <v>3190</v>
      </c>
    </row>
    <row r="21" spans="1:16" ht="12.75" customHeight="1">
      <c r="A21" s="16"/>
      <c s="16"/>
      <c s="16" t="s">
        <v>45</v>
      </c>
      <c s="16"/>
      <c s="16" t="s">
        <v>44</v>
      </c>
      <c s="16"/>
      <c s="16"/>
      <c s="16"/>
      <c s="16">
        <f>SUM(I12:I20)</f>
      </c>
      <c r="P21">
        <f>ROUND(SUM(P12:P20),2)</f>
      </c>
    </row>
    <row r="23" spans="1:9" ht="12.75" customHeight="1">
      <c r="A23" s="9"/>
      <c s="9"/>
      <c s="9" t="s">
        <v>25</v>
      </c>
      <c s="9"/>
      <c s="9" t="s">
        <v>114</v>
      </c>
      <c s="9"/>
      <c s="11"/>
      <c s="9"/>
      <c s="11"/>
    </row>
    <row r="24" spans="1:16" ht="12.75">
      <c r="A24" s="7">
        <v>4</v>
      </c>
      <c s="7" t="s">
        <v>46</v>
      </c>
      <c s="7" t="s">
        <v>142</v>
      </c>
      <c s="7" t="s">
        <v>58</v>
      </c>
      <c s="7" t="s">
        <v>3164</v>
      </c>
      <c s="7" t="s">
        <v>130</v>
      </c>
      <c s="10">
        <v>247.793</v>
      </c>
      <c s="14"/>
      <c s="13">
        <f>ROUND((H24*G24),2)</f>
      </c>
      <c r="O24">
        <f>rekapitulace!H8</f>
      </c>
      <c>
        <f>O24/100*I24</f>
      </c>
    </row>
    <row r="25" spans="5:5" ht="255">
      <c r="E25" s="15" t="s">
        <v>3313</v>
      </c>
    </row>
    <row r="26" spans="5:5" ht="409.5">
      <c r="E26" s="15" t="s">
        <v>145</v>
      </c>
    </row>
    <row r="27" spans="1:16" ht="12.75">
      <c r="A27" s="7">
        <v>5</v>
      </c>
      <c s="7" t="s">
        <v>46</v>
      </c>
      <c s="7" t="s">
        <v>2653</v>
      </c>
      <c s="7" t="s">
        <v>58</v>
      </c>
      <c s="7" t="s">
        <v>3222</v>
      </c>
      <c s="7" t="s">
        <v>130</v>
      </c>
      <c s="10">
        <v>247.793</v>
      </c>
      <c s="14"/>
      <c s="13">
        <f>ROUND((H27*G27),2)</f>
      </c>
      <c r="O27">
        <f>rekapitulace!H8</f>
      </c>
      <c>
        <f>O27/100*I27</f>
      </c>
    </row>
    <row r="28" spans="5:5" ht="255">
      <c r="E28" s="15" t="s">
        <v>3314</v>
      </c>
    </row>
    <row r="29" spans="5:5" ht="409.5">
      <c r="E29" s="15" t="s">
        <v>176</v>
      </c>
    </row>
    <row r="30" spans="1:16" ht="12.75">
      <c r="A30" s="7">
        <v>6</v>
      </c>
      <c s="7" t="s">
        <v>46</v>
      </c>
      <c s="7" t="s">
        <v>2653</v>
      </c>
      <c s="7" t="s">
        <v>3124</v>
      </c>
      <c s="7" t="s">
        <v>3224</v>
      </c>
      <c s="7" t="s">
        <v>130</v>
      </c>
      <c s="10">
        <v>5635.804</v>
      </c>
      <c s="14"/>
      <c s="13">
        <f>ROUND((H30*G30),2)</f>
      </c>
      <c r="O30">
        <f>rekapitulace!H8</f>
      </c>
      <c>
        <f>O30/100*I30</f>
      </c>
    </row>
    <row r="31" spans="5:5" ht="409.5">
      <c r="E31" s="15" t="s">
        <v>3315</v>
      </c>
    </row>
    <row r="32" spans="5:5" ht="409.5">
      <c r="E32" s="15" t="s">
        <v>176</v>
      </c>
    </row>
    <row r="33" spans="1:16" ht="12.75">
      <c r="A33" s="7">
        <v>7</v>
      </c>
      <c s="7" t="s">
        <v>46</v>
      </c>
      <c s="7" t="s">
        <v>289</v>
      </c>
      <c s="7" t="s">
        <v>58</v>
      </c>
      <c s="7" t="s">
        <v>3316</v>
      </c>
      <c s="7" t="s">
        <v>130</v>
      </c>
      <c s="10">
        <v>920.59</v>
      </c>
      <c s="14"/>
      <c s="13">
        <f>ROUND((H33*G33),2)</f>
      </c>
      <c r="O33">
        <f>rekapitulace!H8</f>
      </c>
      <c>
        <f>O33/100*I33</f>
      </c>
    </row>
    <row r="34" spans="5:5" ht="140.25">
      <c r="E34" s="15" t="s">
        <v>3317</v>
      </c>
    </row>
    <row r="35" spans="5:5" ht="409.5">
      <c r="E35" s="15" t="s">
        <v>176</v>
      </c>
    </row>
    <row r="36" spans="1:16" ht="12.75">
      <c r="A36" s="7">
        <v>8</v>
      </c>
      <c s="7" t="s">
        <v>46</v>
      </c>
      <c s="7" t="s">
        <v>397</v>
      </c>
      <c s="7" t="s">
        <v>58</v>
      </c>
      <c s="7" t="s">
        <v>3198</v>
      </c>
      <c s="7" t="s">
        <v>130</v>
      </c>
      <c s="10">
        <v>28.663</v>
      </c>
      <c s="14"/>
      <c s="13">
        <f>ROUND((H36*G36),2)</f>
      </c>
      <c r="O36">
        <f>rekapitulace!H8</f>
      </c>
      <c>
        <f>O36/100*I36</f>
      </c>
    </row>
    <row r="37" spans="5:5" ht="76.5">
      <c r="E37" s="15" t="s">
        <v>3318</v>
      </c>
    </row>
    <row r="38" spans="5:5" ht="409.5">
      <c r="E38" s="15" t="s">
        <v>1103</v>
      </c>
    </row>
    <row r="39" spans="1:16" ht="12.75">
      <c r="A39" s="7">
        <v>9</v>
      </c>
      <c s="7" t="s">
        <v>46</v>
      </c>
      <c s="7" t="s">
        <v>146</v>
      </c>
      <c s="7" t="s">
        <v>58</v>
      </c>
      <c s="7" t="s">
        <v>3127</v>
      </c>
      <c s="7" t="s">
        <v>130</v>
      </c>
      <c s="10">
        <v>5883.597</v>
      </c>
      <c s="14"/>
      <c s="13">
        <f>ROUND((H39*G39),2)</f>
      </c>
      <c r="O39">
        <f>rekapitulace!H8</f>
      </c>
      <c>
        <f>O39/100*I39</f>
      </c>
    </row>
    <row r="40" spans="5:5" ht="318.75">
      <c r="E40" s="15" t="s">
        <v>3319</v>
      </c>
    </row>
    <row r="41" spans="5:5" ht="409.5">
      <c r="E41" s="15" t="s">
        <v>149</v>
      </c>
    </row>
    <row r="42" spans="1:16" ht="12.75">
      <c r="A42" s="7">
        <v>10</v>
      </c>
      <c s="7" t="s">
        <v>46</v>
      </c>
      <c s="7" t="s">
        <v>183</v>
      </c>
      <c s="7" t="s">
        <v>58</v>
      </c>
      <c s="7" t="s">
        <v>3320</v>
      </c>
      <c s="7" t="s">
        <v>130</v>
      </c>
      <c s="10">
        <v>1139.72</v>
      </c>
      <c s="14"/>
      <c s="13">
        <f>ROUND((H42*G42),2)</f>
      </c>
      <c r="O42">
        <f>rekapitulace!H8</f>
      </c>
      <c>
        <f>O42/100*I42</f>
      </c>
    </row>
    <row r="43" spans="5:5" ht="38.25">
      <c r="E43" s="15" t="s">
        <v>3321</v>
      </c>
    </row>
    <row r="44" spans="5:5" ht="409.5">
      <c r="E44" s="15" t="s">
        <v>186</v>
      </c>
    </row>
    <row r="45" spans="1:16" ht="12.75">
      <c r="A45" s="7">
        <v>11</v>
      </c>
      <c s="7" t="s">
        <v>46</v>
      </c>
      <c s="7" t="s">
        <v>3322</v>
      </c>
      <c s="7" t="s">
        <v>58</v>
      </c>
      <c s="7" t="s">
        <v>3323</v>
      </c>
      <c s="7" t="s">
        <v>130</v>
      </c>
      <c s="10">
        <v>1615.788</v>
      </c>
      <c s="14"/>
      <c s="13">
        <f>ROUND((H45*G45),2)</f>
      </c>
      <c r="O45">
        <f>rekapitulace!H8</f>
      </c>
      <c>
        <f>O45/100*I45</f>
      </c>
    </row>
    <row r="46" spans="5:5" ht="102">
      <c r="E46" s="15" t="s">
        <v>3324</v>
      </c>
    </row>
    <row r="47" spans="5:5" ht="409.5">
      <c r="E47" s="15" t="s">
        <v>3325</v>
      </c>
    </row>
    <row r="48" spans="1:16" ht="12.75">
      <c r="A48" s="7">
        <v>12</v>
      </c>
      <c s="7" t="s">
        <v>46</v>
      </c>
      <c s="7" t="s">
        <v>427</v>
      </c>
      <c s="7" t="s">
        <v>58</v>
      </c>
      <c s="7" t="s">
        <v>3229</v>
      </c>
      <c s="7" t="s">
        <v>117</v>
      </c>
      <c s="10">
        <v>7841.508</v>
      </c>
      <c s="14"/>
      <c s="13">
        <f>ROUND((H48*G48),2)</f>
      </c>
      <c r="O48">
        <f>rekapitulace!H8</f>
      </c>
      <c>
        <f>O48/100*I48</f>
      </c>
    </row>
    <row r="49" spans="5:5" ht="318.75">
      <c r="E49" s="15" t="s">
        <v>3326</v>
      </c>
    </row>
    <row r="50" spans="5:5" ht="153">
      <c r="E50" s="15" t="s">
        <v>1117</v>
      </c>
    </row>
    <row r="51" spans="1:16" ht="12.75">
      <c r="A51" s="7">
        <v>13</v>
      </c>
      <c s="7" t="s">
        <v>46</v>
      </c>
      <c s="7" t="s">
        <v>3201</v>
      </c>
      <c s="7" t="s">
        <v>58</v>
      </c>
      <c s="7" t="s">
        <v>3202</v>
      </c>
      <c s="7" t="s">
        <v>130</v>
      </c>
      <c s="10">
        <v>432.738</v>
      </c>
      <c s="14"/>
      <c s="13">
        <f>ROUND((H51*G51),2)</f>
      </c>
      <c r="O51">
        <f>rekapitulace!H8</f>
      </c>
      <c>
        <f>O51/100*I51</f>
      </c>
    </row>
    <row r="52" spans="5:5" ht="216.75">
      <c r="E52" s="15" t="s">
        <v>3327</v>
      </c>
    </row>
    <row r="53" spans="5:5" ht="204">
      <c r="E53" s="15" t="s">
        <v>1119</v>
      </c>
    </row>
    <row r="54" spans="1:16" ht="12.75">
      <c r="A54" s="7">
        <v>14</v>
      </c>
      <c s="7" t="s">
        <v>46</v>
      </c>
      <c s="7" t="s">
        <v>150</v>
      </c>
      <c s="7" t="s">
        <v>58</v>
      </c>
      <c s="7" t="s">
        <v>3204</v>
      </c>
      <c s="7" t="s">
        <v>130</v>
      </c>
      <c s="10">
        <v>589.721</v>
      </c>
      <c s="14"/>
      <c s="13">
        <f>ROUND((H54*G54),2)</f>
      </c>
      <c r="O54">
        <f>rekapitulace!H8</f>
      </c>
      <c>
        <f>O54/100*I54</f>
      </c>
    </row>
    <row r="55" spans="5:5" ht="89.25">
      <c r="E55" s="15" t="s">
        <v>3328</v>
      </c>
    </row>
    <row r="56" spans="5:5" ht="216.75">
      <c r="E56" s="15" t="s">
        <v>153</v>
      </c>
    </row>
    <row r="57" spans="1:16" ht="12.75">
      <c r="A57" s="7">
        <v>15</v>
      </c>
      <c s="7" t="s">
        <v>46</v>
      </c>
      <c s="7" t="s">
        <v>155</v>
      </c>
      <c s="7" t="s">
        <v>58</v>
      </c>
      <c s="7" t="s">
        <v>3206</v>
      </c>
      <c s="7" t="s">
        <v>117</v>
      </c>
      <c s="10">
        <v>6816.394</v>
      </c>
      <c s="14"/>
      <c s="13">
        <f>ROUND((H57*G57),2)</f>
      </c>
      <c r="O57">
        <f>rekapitulace!H8</f>
      </c>
      <c>
        <f>O57/100*I57</f>
      </c>
    </row>
    <row r="58" spans="5:5" ht="255">
      <c r="E58" s="15" t="s">
        <v>3329</v>
      </c>
    </row>
    <row r="59" spans="5:5" ht="191.25">
      <c r="E59" s="15" t="s">
        <v>158</v>
      </c>
    </row>
    <row r="60" spans="1:16" ht="12.75">
      <c r="A60" s="7">
        <v>16</v>
      </c>
      <c s="7" t="s">
        <v>46</v>
      </c>
      <c s="7" t="s">
        <v>3208</v>
      </c>
      <c s="7" t="s">
        <v>58</v>
      </c>
      <c s="7" t="s">
        <v>3209</v>
      </c>
      <c s="7" t="s">
        <v>117</v>
      </c>
      <c s="10">
        <v>6816.394</v>
      </c>
      <c s="14"/>
      <c s="13">
        <f>ROUND((H60*G60),2)</f>
      </c>
      <c r="O60">
        <f>rekapitulace!H8</f>
      </c>
      <c>
        <f>O60/100*I60</f>
      </c>
    </row>
    <row r="61" spans="5:5" ht="76.5">
      <c r="E61" s="15" t="s">
        <v>3330</v>
      </c>
    </row>
    <row r="62" spans="5:5" ht="280.5">
      <c r="E62" s="15" t="s">
        <v>3211</v>
      </c>
    </row>
    <row r="63" spans="1:16" ht="12.75">
      <c r="A63" s="7">
        <v>17</v>
      </c>
      <c s="7" t="s">
        <v>46</v>
      </c>
      <c s="7" t="s">
        <v>442</v>
      </c>
      <c s="7" t="s">
        <v>58</v>
      </c>
      <c s="7" t="s">
        <v>809</v>
      </c>
      <c s="7" t="s">
        <v>117</v>
      </c>
      <c s="10">
        <v>6816.394</v>
      </c>
      <c s="14"/>
      <c s="13">
        <f>ROUND((H63*G63),2)</f>
      </c>
      <c r="O63">
        <f>rekapitulace!H8</f>
      </c>
      <c>
        <f>O63/100*I63</f>
      </c>
    </row>
    <row r="64" spans="5:5" ht="76.5">
      <c r="E64" s="15" t="s">
        <v>3330</v>
      </c>
    </row>
    <row r="65" spans="5:5" ht="255">
      <c r="E65" s="15" t="s">
        <v>445</v>
      </c>
    </row>
    <row r="66" spans="1:16" ht="12.75" customHeight="1">
      <c r="A66" s="16"/>
      <c s="16"/>
      <c s="16" t="s">
        <v>25</v>
      </c>
      <c s="16"/>
      <c s="16" t="s">
        <v>114</v>
      </c>
      <c s="16"/>
      <c s="16"/>
      <c s="16"/>
      <c s="16">
        <f>SUM(I24:I65)</f>
      </c>
      <c r="P66">
        <f>ROUND(SUM(P24:P65),2)</f>
      </c>
    </row>
    <row r="68" spans="1:9" ht="12.75" customHeight="1">
      <c r="A68" s="9"/>
      <c s="9"/>
      <c s="9" t="s">
        <v>38</v>
      </c>
      <c s="9"/>
      <c s="9" t="s">
        <v>192</v>
      </c>
      <c s="9"/>
      <c s="11"/>
      <c s="9"/>
      <c s="11"/>
    </row>
    <row r="69" spans="1:16" ht="12.75">
      <c r="A69" s="7">
        <v>18</v>
      </c>
      <c s="7" t="s">
        <v>46</v>
      </c>
      <c s="7" t="s">
        <v>2708</v>
      </c>
      <c s="7" t="s">
        <v>58</v>
      </c>
      <c s="7" t="s">
        <v>3212</v>
      </c>
      <c s="7" t="s">
        <v>130</v>
      </c>
      <c s="10">
        <v>230.01</v>
      </c>
      <c s="14"/>
      <c s="13">
        <f>ROUND((H69*G69),2)</f>
      </c>
      <c r="O69">
        <f>rekapitulace!H8</f>
      </c>
      <c>
        <f>O69/100*I69</f>
      </c>
    </row>
    <row r="70" spans="5:5" ht="76.5">
      <c r="E70" s="15" t="s">
        <v>3331</v>
      </c>
    </row>
    <row r="71" spans="5:5" ht="369.75">
      <c r="E71" s="15" t="s">
        <v>2711</v>
      </c>
    </row>
    <row r="72" spans="1:16" ht="12.75">
      <c r="A72" s="7">
        <v>19</v>
      </c>
      <c s="7" t="s">
        <v>46</v>
      </c>
      <c s="7" t="s">
        <v>503</v>
      </c>
      <c s="7" t="s">
        <v>58</v>
      </c>
      <c s="7" t="s">
        <v>3214</v>
      </c>
      <c s="7" t="s">
        <v>130</v>
      </c>
      <c s="10">
        <v>4.27</v>
      </c>
      <c s="14"/>
      <c s="13">
        <f>ROUND((H72*G72),2)</f>
      </c>
      <c r="O72">
        <f>rekapitulace!H8</f>
      </c>
      <c>
        <f>O72/100*I72</f>
      </c>
    </row>
    <row r="73" spans="5:5" ht="102">
      <c r="E73" s="15" t="s">
        <v>3332</v>
      </c>
    </row>
    <row r="74" spans="5:5" ht="409.5">
      <c r="E74" s="15" t="s">
        <v>1151</v>
      </c>
    </row>
    <row r="75" spans="1:16" ht="12.75" customHeight="1">
      <c r="A75" s="16"/>
      <c s="16"/>
      <c s="16" t="s">
        <v>38</v>
      </c>
      <c s="16"/>
      <c s="16" t="s">
        <v>192</v>
      </c>
      <c s="16"/>
      <c s="16"/>
      <c s="16"/>
      <c s="16">
        <f>SUM(I69:I74)</f>
      </c>
      <c r="P75">
        <f>ROUND(SUM(P69:P74),2)</f>
      </c>
    </row>
    <row r="77" spans="1:9" ht="12.75" customHeight="1">
      <c r="A77" s="9"/>
      <c s="9"/>
      <c s="9" t="s">
        <v>43</v>
      </c>
      <c s="9"/>
      <c s="9" t="s">
        <v>204</v>
      </c>
      <c s="9"/>
      <c s="11"/>
      <c s="9"/>
      <c s="11"/>
    </row>
    <row r="78" spans="1:16" ht="12.75">
      <c r="A78" s="7">
        <v>20</v>
      </c>
      <c s="7" t="s">
        <v>46</v>
      </c>
      <c s="7" t="s">
        <v>210</v>
      </c>
      <c s="7" t="s">
        <v>58</v>
      </c>
      <c s="7" t="s">
        <v>3333</v>
      </c>
      <c s="7" t="s">
        <v>73</v>
      </c>
      <c s="10">
        <v>4</v>
      </c>
      <c s="14"/>
      <c s="13">
        <f>ROUND((H78*G78),2)</f>
      </c>
      <c r="O78">
        <f>rekapitulace!H8</f>
      </c>
      <c>
        <f>O78/100*I78</f>
      </c>
    </row>
    <row r="79" spans="5:5" ht="25.5">
      <c r="E79" s="15" t="s">
        <v>212</v>
      </c>
    </row>
    <row r="80" spans="5:5" ht="409.5">
      <c r="E80" s="15" t="s">
        <v>213</v>
      </c>
    </row>
    <row r="81" spans="1:16" ht="12.75">
      <c r="A81" s="7">
        <v>21</v>
      </c>
      <c s="7" t="s">
        <v>46</v>
      </c>
      <c s="7" t="s">
        <v>214</v>
      </c>
      <c s="7" t="s">
        <v>58</v>
      </c>
      <c s="7" t="s">
        <v>3334</v>
      </c>
      <c s="7" t="s">
        <v>207</v>
      </c>
      <c s="10">
        <v>279</v>
      </c>
      <c s="14"/>
      <c s="13">
        <f>ROUND((H81*G81),2)</f>
      </c>
      <c r="O81">
        <f>rekapitulace!H8</f>
      </c>
      <c>
        <f>O81/100*I81</f>
      </c>
    </row>
    <row r="82" spans="5:5" ht="25.5">
      <c r="E82" s="15" t="s">
        <v>3335</v>
      </c>
    </row>
    <row r="83" spans="5:5" ht="409.5">
      <c r="E83" s="15" t="s">
        <v>217</v>
      </c>
    </row>
    <row r="84" spans="1:16" ht="12.75" customHeight="1">
      <c r="A84" s="16"/>
      <c s="16"/>
      <c s="16" t="s">
        <v>43</v>
      </c>
      <c s="16"/>
      <c s="16" t="s">
        <v>204</v>
      </c>
      <c s="16"/>
      <c s="16"/>
      <c s="16"/>
      <c s="16">
        <f>SUM(I78:I83)</f>
      </c>
      <c r="P84">
        <f>ROUND(SUM(P78:P83),2)</f>
      </c>
    </row>
    <row r="86" spans="1:16" ht="12.75" customHeight="1">
      <c r="A86" s="16"/>
      <c s="16"/>
      <c s="16"/>
      <c s="16"/>
      <c s="16" t="s">
        <v>105</v>
      </c>
      <c s="16"/>
      <c s="16"/>
      <c s="16"/>
      <c s="16">
        <f>+I21+I66+I75+I84</f>
      </c>
      <c r="P86">
        <f>+P21+P66+P75+P84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3.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3336</v>
      </c>
      <c s="5"/>
      <c s="5" t="s">
        <v>3337</v>
      </c>
    </row>
    <row r="6" spans="1:5" ht="12.75" customHeight="1">
      <c r="A6" t="s">
        <v>17</v>
      </c>
      <c r="C6" s="5" t="s">
        <v>3336</v>
      </c>
      <c s="5"/>
      <c s="5" t="s">
        <v>3337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3116</v>
      </c>
      <c s="7" t="s">
        <v>3117</v>
      </c>
      <c s="7" t="s">
        <v>3118</v>
      </c>
      <c s="7" t="s">
        <v>130</v>
      </c>
      <c s="10">
        <v>338.481</v>
      </c>
      <c s="14"/>
      <c s="13">
        <f>ROUND((H12*G12),2)</f>
      </c>
      <c r="O12">
        <f>rekapitulace!H8</f>
      </c>
      <c>
        <f>O12/100*I12</f>
      </c>
    </row>
    <row r="13" spans="5:5" ht="102">
      <c r="E13" s="15" t="s">
        <v>3338</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3164</v>
      </c>
      <c s="7" t="s">
        <v>130</v>
      </c>
      <c s="10">
        <v>548.753</v>
      </c>
      <c s="14"/>
      <c s="13">
        <f>ROUND((H18*G18),2)</f>
      </c>
      <c r="O18">
        <f>rekapitulace!H8</f>
      </c>
      <c>
        <f>O18/100*I18</f>
      </c>
    </row>
    <row r="19" spans="5:5" ht="63.75">
      <c r="E19" s="15" t="s">
        <v>3339</v>
      </c>
    </row>
    <row r="20" spans="5:5" ht="409.5">
      <c r="E20" s="15" t="s">
        <v>145</v>
      </c>
    </row>
    <row r="21" spans="1:16" ht="12.75">
      <c r="A21" s="7">
        <v>3</v>
      </c>
      <c s="7" t="s">
        <v>46</v>
      </c>
      <c s="7" t="s">
        <v>2653</v>
      </c>
      <c s="7" t="s">
        <v>58</v>
      </c>
      <c s="7" t="s">
        <v>3222</v>
      </c>
      <c s="7" t="s">
        <v>130</v>
      </c>
      <c s="10">
        <v>548.753</v>
      </c>
      <c s="14"/>
      <c s="13">
        <f>ROUND((H21*G21),2)</f>
      </c>
      <c r="O21">
        <f>rekapitulace!H8</f>
      </c>
      <c>
        <f>O21/100*I21</f>
      </c>
    </row>
    <row r="22" spans="5:5" ht="89.25">
      <c r="E22" s="15" t="s">
        <v>3340</v>
      </c>
    </row>
    <row r="23" spans="5:5" ht="409.5">
      <c r="E23" s="15" t="s">
        <v>176</v>
      </c>
    </row>
    <row r="24" spans="1:16" ht="12.75">
      <c r="A24" s="7">
        <v>4</v>
      </c>
      <c s="7" t="s">
        <v>46</v>
      </c>
      <c s="7" t="s">
        <v>2653</v>
      </c>
      <c s="7" t="s">
        <v>3124</v>
      </c>
      <c s="7" t="s">
        <v>3224</v>
      </c>
      <c s="7" t="s">
        <v>130</v>
      </c>
      <c s="10">
        <v>161.034</v>
      </c>
      <c s="14"/>
      <c s="13">
        <f>ROUND((H24*G24),2)</f>
      </c>
      <c r="O24">
        <f>rekapitulace!H8</f>
      </c>
      <c>
        <f>O24/100*I24</f>
      </c>
    </row>
    <row r="25" spans="5:5" ht="409.5">
      <c r="E25" s="15" t="s">
        <v>3341</v>
      </c>
    </row>
    <row r="26" spans="5:5" ht="409.5">
      <c r="E26" s="15" t="s">
        <v>176</v>
      </c>
    </row>
    <row r="27" spans="1:16" ht="12.75">
      <c r="A27" s="7">
        <v>5</v>
      </c>
      <c s="7" t="s">
        <v>46</v>
      </c>
      <c s="7" t="s">
        <v>2456</v>
      </c>
      <c s="7" t="s">
        <v>3124</v>
      </c>
      <c s="7" t="s">
        <v>3342</v>
      </c>
      <c s="7" t="s">
        <v>130</v>
      </c>
      <c s="10">
        <v>177.447</v>
      </c>
      <c s="14"/>
      <c s="13">
        <f>ROUND((H27*G27),2)</f>
      </c>
      <c r="O27">
        <f>rekapitulace!H8</f>
      </c>
      <c>
        <f>O27/100*I27</f>
      </c>
    </row>
    <row r="28" spans="5:5" ht="114.75">
      <c r="E28" s="15" t="s">
        <v>3343</v>
      </c>
    </row>
    <row r="29" spans="5:5" ht="409.5">
      <c r="E29" s="15" t="s">
        <v>267</v>
      </c>
    </row>
    <row r="30" spans="1:16" ht="12.75">
      <c r="A30" s="7">
        <v>6</v>
      </c>
      <c s="7" t="s">
        <v>46</v>
      </c>
      <c s="7" t="s">
        <v>146</v>
      </c>
      <c s="7" t="s">
        <v>58</v>
      </c>
      <c s="7" t="s">
        <v>3127</v>
      </c>
      <c s="7" t="s">
        <v>130</v>
      </c>
      <c s="10">
        <v>887.234</v>
      </c>
      <c s="14"/>
      <c s="13">
        <f>ROUND((H30*G30),2)</f>
      </c>
      <c r="O30">
        <f>rekapitulace!H8</f>
      </c>
      <c>
        <f>O30/100*I30</f>
      </c>
    </row>
    <row r="31" spans="5:5" ht="331.5">
      <c r="E31" s="15" t="s">
        <v>3344</v>
      </c>
    </row>
    <row r="32" spans="5:5" ht="409.5">
      <c r="E32" s="15" t="s">
        <v>149</v>
      </c>
    </row>
    <row r="33" spans="1:16" ht="12.75">
      <c r="A33" s="7">
        <v>7</v>
      </c>
      <c s="7" t="s">
        <v>46</v>
      </c>
      <c s="7" t="s">
        <v>183</v>
      </c>
      <c s="7" t="s">
        <v>58</v>
      </c>
      <c s="7" t="s">
        <v>184</v>
      </c>
      <c s="7" t="s">
        <v>130</v>
      </c>
      <c s="10">
        <v>548.753</v>
      </c>
      <c s="14"/>
      <c s="13">
        <f>ROUND((H33*G33),2)</f>
      </c>
      <c r="O33">
        <f>rekapitulace!H8</f>
      </c>
      <c>
        <f>O33/100*I33</f>
      </c>
    </row>
    <row r="34" spans="5:5" ht="229.5">
      <c r="E34" s="15" t="s">
        <v>3345</v>
      </c>
    </row>
    <row r="35" spans="5:5" ht="409.5">
      <c r="E35" s="15" t="s">
        <v>186</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872</v>
      </c>
      <c s="7" t="s">
        <v>58</v>
      </c>
      <c s="7" t="s">
        <v>3346</v>
      </c>
      <c s="7" t="s">
        <v>130</v>
      </c>
      <c s="10">
        <v>31.944</v>
      </c>
      <c s="14"/>
      <c s="13">
        <f>ROUND((H39*G39),2)</f>
      </c>
      <c r="O39">
        <f>rekapitulace!H8</f>
      </c>
      <c>
        <f>O39/100*I39</f>
      </c>
    </row>
    <row r="40" spans="5:5" ht="76.5">
      <c r="E40" s="15" t="s">
        <v>3347</v>
      </c>
    </row>
    <row r="41" spans="5:5" ht="306">
      <c r="E41" s="15" t="s">
        <v>463</v>
      </c>
    </row>
    <row r="42" spans="1:16" ht="12.75">
      <c r="A42" s="7">
        <v>9</v>
      </c>
      <c s="7" t="s">
        <v>46</v>
      </c>
      <c s="7" t="s">
        <v>488</v>
      </c>
      <c s="7" t="s">
        <v>58</v>
      </c>
      <c s="7" t="s">
        <v>3348</v>
      </c>
      <c s="7" t="s">
        <v>130</v>
      </c>
      <c s="10">
        <v>15.972</v>
      </c>
      <c s="14"/>
      <c s="13">
        <f>ROUND((H42*G42),2)</f>
      </c>
      <c r="O42">
        <f>rekapitulace!H8</f>
      </c>
      <c>
        <f>O42/100*I42</f>
      </c>
    </row>
    <row r="43" spans="5:5" ht="76.5">
      <c r="E43" s="15" t="s">
        <v>3349</v>
      </c>
    </row>
    <row r="44" spans="5:5" ht="306">
      <c r="E44" s="15" t="s">
        <v>463</v>
      </c>
    </row>
    <row r="45" spans="1:16" ht="12.75" customHeight="1">
      <c r="A45" s="16"/>
      <c s="16"/>
      <c s="16" t="s">
        <v>38</v>
      </c>
      <c s="16"/>
      <c s="16" t="s">
        <v>192</v>
      </c>
      <c s="16"/>
      <c s="16"/>
      <c s="16"/>
      <c s="16">
        <f>SUM(I39:I44)</f>
      </c>
      <c r="P45">
        <f>ROUND(SUM(P39:P44),2)</f>
      </c>
    </row>
    <row r="47" spans="1:9" ht="12.75" customHeight="1">
      <c r="A47" s="9"/>
      <c s="9"/>
      <c s="9" t="s">
        <v>42</v>
      </c>
      <c s="9"/>
      <c s="9" t="s">
        <v>200</v>
      </c>
      <c s="9"/>
      <c s="11"/>
      <c s="9"/>
      <c s="11"/>
    </row>
    <row r="48" spans="1:16" ht="12.75">
      <c r="A48" s="7">
        <v>10</v>
      </c>
      <c s="7" t="s">
        <v>3350</v>
      </c>
      <c s="7" t="s">
        <v>3351</v>
      </c>
      <c s="7" t="s">
        <v>58</v>
      </c>
      <c s="7" t="s">
        <v>3352</v>
      </c>
      <c s="7" t="s">
        <v>73</v>
      </c>
      <c s="10">
        <v>1</v>
      </c>
      <c s="14"/>
      <c s="13">
        <f>ROUND((H48*G48),2)</f>
      </c>
      <c r="O48">
        <f>rekapitulace!H8</f>
      </c>
      <c>
        <f>O48/100*I48</f>
      </c>
    </row>
    <row r="49" spans="5:5" ht="51">
      <c r="E49" s="15" t="s">
        <v>3353</v>
      </c>
    </row>
    <row r="50" spans="5:5" ht="409.5">
      <c r="E50" s="15" t="s">
        <v>3354</v>
      </c>
    </row>
    <row r="51" spans="1:16" ht="12.75" customHeight="1">
      <c r="A51" s="16"/>
      <c s="16"/>
      <c s="16" t="s">
        <v>42</v>
      </c>
      <c s="16"/>
      <c s="16" t="s">
        <v>200</v>
      </c>
      <c s="16"/>
      <c s="16"/>
      <c s="16"/>
      <c s="16">
        <f>SUM(I48:I50)</f>
      </c>
      <c r="P51">
        <f>ROUND(SUM(P48:P50),2)</f>
      </c>
    </row>
    <row r="53" spans="1:16" ht="12.75" customHeight="1">
      <c r="A53" s="16"/>
      <c s="16"/>
      <c s="16"/>
      <c s="16"/>
      <c s="16" t="s">
        <v>105</v>
      </c>
      <c s="16"/>
      <c s="16"/>
      <c s="16"/>
      <c s="16">
        <f>+I15+I36+I45+I51</f>
      </c>
      <c r="P53">
        <f>+P15+P36+P45+P51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4.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3355</v>
      </c>
      <c s="5"/>
      <c s="5" t="s">
        <v>3356</v>
      </c>
    </row>
    <row r="6" spans="1:5" ht="12.75" customHeight="1">
      <c r="A6" t="s">
        <v>17</v>
      </c>
      <c r="C6" s="5" t="s">
        <v>3355</v>
      </c>
      <c s="5"/>
      <c s="5" t="s">
        <v>3356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3267</v>
      </c>
      <c s="7" t="s">
        <v>86</v>
      </c>
      <c s="7" t="s">
        <v>3357</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5.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3358</v>
      </c>
      <c s="5"/>
      <c s="5" t="s">
        <v>3359</v>
      </c>
    </row>
    <row r="6" spans="1:5" ht="12.75" customHeight="1">
      <c r="A6" t="s">
        <v>17</v>
      </c>
      <c r="C6" s="5" t="s">
        <v>3358</v>
      </c>
      <c s="5"/>
      <c s="5" t="s">
        <v>3359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3116</v>
      </c>
      <c s="7" t="s">
        <v>3117</v>
      </c>
      <c s="7" t="s">
        <v>3118</v>
      </c>
      <c s="7" t="s">
        <v>130</v>
      </c>
      <c s="10">
        <v>419.043</v>
      </c>
      <c s="14"/>
      <c s="13">
        <f>ROUND((H12*G12),2)</f>
      </c>
      <c r="O12">
        <f>rekapitulace!H8</f>
      </c>
      <c>
        <f>O12/100*I12</f>
      </c>
    </row>
    <row r="13" spans="5:5" ht="89.25">
      <c r="E13" s="15" t="s">
        <v>3360</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3361</v>
      </c>
      <c s="7" t="s">
        <v>58</v>
      </c>
      <c s="7" t="s">
        <v>3362</v>
      </c>
      <c s="7" t="s">
        <v>130</v>
      </c>
      <c s="10">
        <v>24</v>
      </c>
      <c s="14"/>
      <c s="13">
        <f>ROUND((H18*G18),2)</f>
      </c>
      <c r="O18">
        <f>rekapitulace!H8</f>
      </c>
      <c>
        <f>O18/100*I18</f>
      </c>
    </row>
    <row r="19" spans="5:5" ht="63.75">
      <c r="E19" s="15" t="s">
        <v>3363</v>
      </c>
    </row>
    <row r="20" spans="5:5" ht="409.5">
      <c r="E20" s="15" t="s">
        <v>1063</v>
      </c>
    </row>
    <row r="21" spans="1:16" ht="12.75">
      <c r="A21" s="7">
        <v>3</v>
      </c>
      <c s="7" t="s">
        <v>46</v>
      </c>
      <c s="7" t="s">
        <v>142</v>
      </c>
      <c s="7" t="s">
        <v>58</v>
      </c>
      <c s="7" t="s">
        <v>3164</v>
      </c>
      <c s="7" t="s">
        <v>130</v>
      </c>
      <c s="10">
        <v>2256.722</v>
      </c>
      <c s="14"/>
      <c s="13">
        <f>ROUND((H21*G21),2)</f>
      </c>
      <c r="O21">
        <f>rekapitulace!H8</f>
      </c>
      <c>
        <f>O21/100*I21</f>
      </c>
    </row>
    <row r="22" spans="5:5" ht="76.5">
      <c r="E22" s="15" t="s">
        <v>3364</v>
      </c>
    </row>
    <row r="23" spans="5:5" ht="409.5">
      <c r="E23" s="15" t="s">
        <v>145</v>
      </c>
    </row>
    <row r="24" spans="1:16" ht="12.75">
      <c r="A24" s="7">
        <v>4</v>
      </c>
      <c s="7" t="s">
        <v>46</v>
      </c>
      <c s="7" t="s">
        <v>2653</v>
      </c>
      <c s="7" t="s">
        <v>58</v>
      </c>
      <c s="7" t="s">
        <v>3222</v>
      </c>
      <c s="7" t="s">
        <v>130</v>
      </c>
      <c s="10">
        <v>535.153</v>
      </c>
      <c s="14"/>
      <c s="13">
        <f>ROUND((H24*G24),2)</f>
      </c>
      <c r="O24">
        <f>rekapitulace!H8</f>
      </c>
      <c>
        <f>O24/100*I24</f>
      </c>
    </row>
    <row r="25" spans="5:5" ht="306">
      <c r="E25" s="15" t="s">
        <v>3365</v>
      </c>
    </row>
    <row r="26" spans="5:5" ht="409.5">
      <c r="E26" s="15" t="s">
        <v>176</v>
      </c>
    </row>
    <row r="27" spans="1:16" ht="12.75">
      <c r="A27" s="7">
        <v>5</v>
      </c>
      <c s="7" t="s">
        <v>46</v>
      </c>
      <c s="7" t="s">
        <v>2456</v>
      </c>
      <c s="7" t="s">
        <v>58</v>
      </c>
      <c s="7" t="s">
        <v>3366</v>
      </c>
      <c s="7" t="s">
        <v>130</v>
      </c>
      <c s="10">
        <v>1721.569</v>
      </c>
      <c s="14"/>
      <c s="13">
        <f>ROUND((H27*G27),2)</f>
      </c>
      <c r="O27">
        <f>rekapitulace!H8</f>
      </c>
      <c>
        <f>O27/100*I27</f>
      </c>
    </row>
    <row r="28" spans="5:5" ht="102">
      <c r="E28" s="15" t="s">
        <v>3367</v>
      </c>
    </row>
    <row r="29" spans="5:5" ht="409.5">
      <c r="E29" s="15" t="s">
        <v>267</v>
      </c>
    </row>
    <row r="30" spans="1:16" ht="12.75">
      <c r="A30" s="7">
        <v>6</v>
      </c>
      <c s="7" t="s">
        <v>46</v>
      </c>
      <c s="7" t="s">
        <v>2456</v>
      </c>
      <c s="7" t="s">
        <v>3124</v>
      </c>
      <c s="7" t="s">
        <v>3342</v>
      </c>
      <c s="7" t="s">
        <v>130</v>
      </c>
      <c s="10">
        <v>419.043</v>
      </c>
      <c s="14"/>
      <c s="13">
        <f>ROUND((H30*G30),2)</f>
      </c>
      <c r="O30">
        <f>rekapitulace!H8</f>
      </c>
      <c>
        <f>O30/100*I30</f>
      </c>
    </row>
    <row r="31" spans="5:5" ht="293.25">
      <c r="E31" s="15" t="s">
        <v>3368</v>
      </c>
    </row>
    <row r="32" spans="5:5" ht="409.5">
      <c r="E32" s="15" t="s">
        <v>267</v>
      </c>
    </row>
    <row r="33" spans="1:16" ht="12.75">
      <c r="A33" s="7">
        <v>7</v>
      </c>
      <c s="7" t="s">
        <v>46</v>
      </c>
      <c s="7" t="s">
        <v>146</v>
      </c>
      <c s="7" t="s">
        <v>58</v>
      </c>
      <c s="7" t="s">
        <v>3127</v>
      </c>
      <c s="7" t="s">
        <v>130</v>
      </c>
      <c s="10">
        <v>2675.765</v>
      </c>
      <c s="14"/>
      <c s="13">
        <f>ROUND((H33*G33),2)</f>
      </c>
      <c r="O33">
        <f>rekapitulace!H8</f>
      </c>
      <c>
        <f>O33/100*I33</f>
      </c>
    </row>
    <row r="34" spans="5:5" ht="318.75">
      <c r="E34" s="15" t="s">
        <v>3369</v>
      </c>
    </row>
    <row r="35" spans="5:5" ht="409.5">
      <c r="E35" s="15" t="s">
        <v>149</v>
      </c>
    </row>
    <row r="36" spans="1:16" ht="12.75">
      <c r="A36" s="7">
        <v>8</v>
      </c>
      <c s="7" t="s">
        <v>46</v>
      </c>
      <c s="7" t="s">
        <v>183</v>
      </c>
      <c s="7" t="s">
        <v>58</v>
      </c>
      <c s="7" t="s">
        <v>184</v>
      </c>
      <c s="7" t="s">
        <v>130</v>
      </c>
      <c s="10">
        <v>2256.722</v>
      </c>
      <c s="14"/>
      <c s="13">
        <f>ROUND((H36*G36),2)</f>
      </c>
      <c r="O36">
        <f>rekapitulace!H8</f>
      </c>
      <c>
        <f>O36/100*I36</f>
      </c>
    </row>
    <row r="37" spans="5:5" ht="255">
      <c r="E37" s="15" t="s">
        <v>3370</v>
      </c>
    </row>
    <row r="38" spans="5:5" ht="409.5">
      <c r="E38" s="15" t="s">
        <v>186</v>
      </c>
    </row>
    <row r="39" spans="1:16" ht="12.75" customHeight="1">
      <c r="A39" s="16"/>
      <c s="16"/>
      <c s="16" t="s">
        <v>25</v>
      </c>
      <c s="16"/>
      <c s="16" t="s">
        <v>114</v>
      </c>
      <c s="16"/>
      <c s="16"/>
      <c s="16"/>
      <c s="16">
        <f>SUM(I18:I38)</f>
      </c>
      <c r="P39">
        <f>ROUND(SUM(P18:P38),2)</f>
      </c>
    </row>
    <row r="41" spans="1:9" ht="12.75" customHeight="1">
      <c r="A41" s="9"/>
      <c s="9"/>
      <c s="9" t="s">
        <v>38</v>
      </c>
      <c s="9"/>
      <c s="9" t="s">
        <v>192</v>
      </c>
      <c s="9"/>
      <c s="11"/>
      <c s="9"/>
      <c s="11"/>
    </row>
    <row r="42" spans="1:16" ht="12.75">
      <c r="A42" s="7">
        <v>9</v>
      </c>
      <c s="7" t="s">
        <v>46</v>
      </c>
      <c s="7" t="s">
        <v>872</v>
      </c>
      <c s="7" t="s">
        <v>58</v>
      </c>
      <c s="7" t="s">
        <v>3346</v>
      </c>
      <c s="7" t="s">
        <v>130</v>
      </c>
      <c s="10">
        <v>37.961</v>
      </c>
      <c s="14"/>
      <c s="13">
        <f>ROUND((H42*G42),2)</f>
      </c>
      <c r="O42">
        <f>rekapitulace!H8</f>
      </c>
      <c>
        <f>O42/100*I42</f>
      </c>
    </row>
    <row r="43" spans="5:5" ht="76.5">
      <c r="E43" s="15" t="s">
        <v>3371</v>
      </c>
    </row>
    <row r="44" spans="5:5" ht="306">
      <c r="E44" s="15" t="s">
        <v>463</v>
      </c>
    </row>
    <row r="45" spans="1:16" ht="12.75">
      <c r="A45" s="7">
        <v>10</v>
      </c>
      <c s="7" t="s">
        <v>46</v>
      </c>
      <c s="7" t="s">
        <v>488</v>
      </c>
      <c s="7" t="s">
        <v>58</v>
      </c>
      <c s="7" t="s">
        <v>3348</v>
      </c>
      <c s="7" t="s">
        <v>130</v>
      </c>
      <c s="10">
        <v>18.981</v>
      </c>
      <c s="14"/>
      <c s="13">
        <f>ROUND((H45*G45),2)</f>
      </c>
      <c r="O45">
        <f>rekapitulace!H8</f>
      </c>
      <c>
        <f>O45/100*I45</f>
      </c>
    </row>
    <row r="46" spans="5:5" ht="76.5">
      <c r="E46" s="15" t="s">
        <v>3372</v>
      </c>
    </row>
    <row r="47" spans="5:5" ht="306">
      <c r="E47" s="15" t="s">
        <v>463</v>
      </c>
    </row>
    <row r="48" spans="1:16" ht="12.75" customHeight="1">
      <c r="A48" s="16"/>
      <c s="16"/>
      <c s="16" t="s">
        <v>38</v>
      </c>
      <c s="16"/>
      <c s="16" t="s">
        <v>192</v>
      </c>
      <c s="16"/>
      <c s="16"/>
      <c s="16"/>
      <c s="16">
        <f>SUM(I42:I47)</f>
      </c>
      <c r="P48">
        <f>ROUND(SUM(P42:P47),2)</f>
      </c>
    </row>
    <row r="50" spans="1:9" ht="12.75" customHeight="1">
      <c r="A50" s="9"/>
      <c s="9"/>
      <c s="9" t="s">
        <v>39</v>
      </c>
      <c s="9"/>
      <c s="9" t="s">
        <v>510</v>
      </c>
      <c s="9"/>
      <c s="11"/>
      <c s="9"/>
      <c s="11"/>
    </row>
    <row r="51" spans="1:16" ht="12.75">
      <c r="A51" s="7">
        <v>11</v>
      </c>
      <c s="7" t="s">
        <v>46</v>
      </c>
      <c s="7" t="s">
        <v>3373</v>
      </c>
      <c s="7" t="s">
        <v>58</v>
      </c>
      <c s="7" t="s">
        <v>3374</v>
      </c>
      <c s="7" t="s">
        <v>117</v>
      </c>
      <c s="10">
        <v>160</v>
      </c>
      <c s="14"/>
      <c s="13">
        <f>ROUND((H51*G51),2)</f>
      </c>
      <c r="O51">
        <f>rekapitulace!H8</f>
      </c>
      <c>
        <f>O51/100*I51</f>
      </c>
    </row>
    <row r="52" spans="5:5" ht="38.25">
      <c r="E52" s="15" t="s">
        <v>3375</v>
      </c>
    </row>
    <row r="53" spans="5:5" ht="409.5">
      <c r="E53" s="15" t="s">
        <v>1800</v>
      </c>
    </row>
    <row r="54" spans="1:16" ht="12.75" customHeight="1">
      <c r="A54" s="16"/>
      <c s="16"/>
      <c s="16" t="s">
        <v>39</v>
      </c>
      <c s="16"/>
      <c s="16" t="s">
        <v>510</v>
      </c>
      <c s="16"/>
      <c s="16"/>
      <c s="16"/>
      <c s="16">
        <f>SUM(I51:I53)</f>
      </c>
      <c r="P54">
        <f>ROUND(SUM(P51:P53),2)</f>
      </c>
    </row>
    <row r="56" spans="1:9" ht="12.75" customHeight="1">
      <c r="A56" s="9"/>
      <c s="9"/>
      <c s="9" t="s">
        <v>42</v>
      </c>
      <c s="9"/>
      <c s="9" t="s">
        <v>200</v>
      </c>
      <c s="9"/>
      <c s="11"/>
      <c s="9"/>
      <c s="11"/>
    </row>
    <row r="57" spans="1:16" ht="12.75">
      <c r="A57" s="7">
        <v>12</v>
      </c>
      <c s="7" t="s">
        <v>3350</v>
      </c>
      <c s="7" t="s">
        <v>3376</v>
      </c>
      <c s="7" t="s">
        <v>58</v>
      </c>
      <c s="7" t="s">
        <v>3377</v>
      </c>
      <c s="7" t="s">
        <v>73</v>
      </c>
      <c s="10">
        <v>1</v>
      </c>
      <c s="14"/>
      <c s="13">
        <f>ROUND((H57*G57),2)</f>
      </c>
      <c r="O57">
        <f>rekapitulace!H8</f>
      </c>
      <c>
        <f>O57/100*I57</f>
      </c>
    </row>
    <row r="58" spans="5:5" ht="51">
      <c r="E58" s="15" t="s">
        <v>3378</v>
      </c>
    </row>
    <row r="59" spans="5:5" ht="409.5">
      <c r="E59" s="15" t="s">
        <v>3354</v>
      </c>
    </row>
    <row r="60" spans="1:16" ht="12.75" customHeight="1">
      <c r="A60" s="16"/>
      <c s="16"/>
      <c s="16" t="s">
        <v>42</v>
      </c>
      <c s="16"/>
      <c s="16" t="s">
        <v>200</v>
      </c>
      <c s="16"/>
      <c s="16"/>
      <c s="16"/>
      <c s="16">
        <f>SUM(I57:I59)</f>
      </c>
      <c r="P60">
        <f>ROUND(SUM(P57:P59),2)</f>
      </c>
    </row>
    <row r="62" spans="1:16" ht="12.75" customHeight="1">
      <c r="A62" s="16"/>
      <c s="16"/>
      <c s="16"/>
      <c s="16"/>
      <c s="16" t="s">
        <v>105</v>
      </c>
      <c s="16"/>
      <c s="16"/>
      <c s="16"/>
      <c s="16">
        <f>+I15+I39+I48+I54+I60</f>
      </c>
      <c r="P62">
        <f>+P15+P39+P48+P54+P60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6.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3379</v>
      </c>
      <c s="5"/>
      <c s="5" t="s">
        <v>3380</v>
      </c>
    </row>
    <row r="6" spans="1:5" ht="12.75" customHeight="1">
      <c r="A6" t="s">
        <v>17</v>
      </c>
      <c r="C6" s="5" t="s">
        <v>3379</v>
      </c>
      <c s="5"/>
      <c s="5" t="s">
        <v>3380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3116</v>
      </c>
      <c s="7" t="s">
        <v>3117</v>
      </c>
      <c s="7" t="s">
        <v>3118</v>
      </c>
      <c s="7" t="s">
        <v>130</v>
      </c>
      <c s="10">
        <v>82.562</v>
      </c>
      <c s="14"/>
      <c s="13">
        <f>ROUND((H12*G12),2)</f>
      </c>
      <c r="O12">
        <f>rekapitulace!H8</f>
      </c>
      <c>
        <f>O12/100*I12</f>
      </c>
    </row>
    <row r="13" spans="5:5" ht="76.5">
      <c r="E13" s="15" t="s">
        <v>3381</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58</v>
      </c>
      <c s="7" t="s">
        <v>3164</v>
      </c>
      <c s="7" t="s">
        <v>130</v>
      </c>
      <c s="10">
        <v>404.877</v>
      </c>
      <c s="14"/>
      <c s="13">
        <f>ROUND((H18*G18),2)</f>
      </c>
      <c r="O18">
        <f>rekapitulace!H8</f>
      </c>
      <c>
        <f>O18/100*I18</f>
      </c>
    </row>
    <row r="19" spans="5:5" ht="63.75">
      <c r="E19" s="15" t="s">
        <v>3382</v>
      </c>
    </row>
    <row r="20" spans="5:5" ht="409.5">
      <c r="E20" s="15" t="s">
        <v>145</v>
      </c>
    </row>
    <row r="21" spans="1:16" ht="12.75">
      <c r="A21" s="7">
        <v>3</v>
      </c>
      <c s="7" t="s">
        <v>46</v>
      </c>
      <c s="7" t="s">
        <v>2653</v>
      </c>
      <c s="7" t="s">
        <v>58</v>
      </c>
      <c s="7" t="s">
        <v>3222</v>
      </c>
      <c s="7" t="s">
        <v>130</v>
      </c>
      <c s="10">
        <v>389.951</v>
      </c>
      <c s="14"/>
      <c s="13">
        <f>ROUND((H21*G21),2)</f>
      </c>
      <c r="O21">
        <f>rekapitulace!H8</f>
      </c>
      <c>
        <f>O21/100*I21</f>
      </c>
    </row>
    <row r="22" spans="5:5" ht="255">
      <c r="E22" s="15" t="s">
        <v>3383</v>
      </c>
    </row>
    <row r="23" spans="5:5" ht="409.5">
      <c r="E23" s="15" t="s">
        <v>176</v>
      </c>
    </row>
    <row r="24" spans="1:16" ht="12.75">
      <c r="A24" s="7">
        <v>4</v>
      </c>
      <c s="7" t="s">
        <v>46</v>
      </c>
      <c s="7" t="s">
        <v>2456</v>
      </c>
      <c s="7" t="s">
        <v>58</v>
      </c>
      <c s="7" t="s">
        <v>3366</v>
      </c>
      <c s="7" t="s">
        <v>130</v>
      </c>
      <c s="10">
        <v>14.926</v>
      </c>
      <c s="14"/>
      <c s="13">
        <f>ROUND((H24*G24),2)</f>
      </c>
      <c r="O24">
        <f>rekapitulace!H8</f>
      </c>
      <c>
        <f>O24/100*I24</f>
      </c>
    </row>
    <row r="25" spans="5:5" ht="102">
      <c r="E25" s="15" t="s">
        <v>3384</v>
      </c>
    </row>
    <row r="26" spans="5:5" ht="409.5">
      <c r="E26" s="15" t="s">
        <v>267</v>
      </c>
    </row>
    <row r="27" spans="1:16" ht="12.75">
      <c r="A27" s="7">
        <v>5</v>
      </c>
      <c s="7" t="s">
        <v>46</v>
      </c>
      <c s="7" t="s">
        <v>2456</v>
      </c>
      <c s="7" t="s">
        <v>3124</v>
      </c>
      <c s="7" t="s">
        <v>3342</v>
      </c>
      <c s="7" t="s">
        <v>130</v>
      </c>
      <c s="10">
        <v>82.562</v>
      </c>
      <c s="14"/>
      <c s="13">
        <f>ROUND((H27*G27),2)</f>
      </c>
      <c r="O27">
        <f>rekapitulace!H8</f>
      </c>
      <c>
        <f>O27/100*I27</f>
      </c>
    </row>
    <row r="28" spans="5:5" ht="242.25">
      <c r="E28" s="15" t="s">
        <v>3385</v>
      </c>
    </row>
    <row r="29" spans="5:5" ht="409.5">
      <c r="E29" s="15" t="s">
        <v>267</v>
      </c>
    </row>
    <row r="30" spans="1:16" ht="12.75">
      <c r="A30" s="7">
        <v>6</v>
      </c>
      <c s="7" t="s">
        <v>46</v>
      </c>
      <c s="7" t="s">
        <v>146</v>
      </c>
      <c s="7" t="s">
        <v>58</v>
      </c>
      <c s="7" t="s">
        <v>3127</v>
      </c>
      <c s="7" t="s">
        <v>130</v>
      </c>
      <c s="10">
        <v>487.439</v>
      </c>
      <c s="14"/>
      <c s="13">
        <f>ROUND((H30*G30),2)</f>
      </c>
      <c r="O30">
        <f>rekapitulace!H8</f>
      </c>
      <c>
        <f>O30/100*I30</f>
      </c>
    </row>
    <row r="31" spans="5:5" ht="280.5">
      <c r="E31" s="15" t="s">
        <v>3386</v>
      </c>
    </row>
    <row r="32" spans="5:5" ht="409.5">
      <c r="E32" s="15" t="s">
        <v>149</v>
      </c>
    </row>
    <row r="33" spans="1:16" ht="12.75">
      <c r="A33" s="7">
        <v>7</v>
      </c>
      <c s="7" t="s">
        <v>46</v>
      </c>
      <c s="7" t="s">
        <v>183</v>
      </c>
      <c s="7" t="s">
        <v>58</v>
      </c>
      <c s="7" t="s">
        <v>184</v>
      </c>
      <c s="7" t="s">
        <v>130</v>
      </c>
      <c s="10">
        <v>404.877</v>
      </c>
      <c s="14"/>
      <c s="13">
        <f>ROUND((H33*G33),2)</f>
      </c>
      <c r="O33">
        <f>rekapitulace!H8</f>
      </c>
      <c>
        <f>O33/100*I33</f>
      </c>
    </row>
    <row r="34" spans="5:5" ht="191.25">
      <c r="E34" s="15" t="s">
        <v>3387</v>
      </c>
    </row>
    <row r="35" spans="5:5" ht="409.5">
      <c r="E35" s="15" t="s">
        <v>186</v>
      </c>
    </row>
    <row r="36" spans="1:16" ht="12.75" customHeight="1">
      <c r="A36" s="16"/>
      <c s="16"/>
      <c s="16" t="s">
        <v>25</v>
      </c>
      <c s="16"/>
      <c s="16" t="s">
        <v>114</v>
      </c>
      <c s="16"/>
      <c s="16"/>
      <c s="16"/>
      <c s="16">
        <f>SUM(I18:I35)</f>
      </c>
      <c r="P36">
        <f>ROUND(SUM(P18:P35),2)</f>
      </c>
    </row>
    <row r="38" spans="1:9" ht="12.75" customHeight="1">
      <c r="A38" s="9"/>
      <c s="9"/>
      <c s="9" t="s">
        <v>38</v>
      </c>
      <c s="9"/>
      <c s="9" t="s">
        <v>192</v>
      </c>
      <c s="9"/>
      <c s="11"/>
      <c s="9"/>
      <c s="11"/>
    </row>
    <row r="39" spans="1:16" ht="12.75">
      <c r="A39" s="7">
        <v>8</v>
      </c>
      <c s="7" t="s">
        <v>46</v>
      </c>
      <c s="7" t="s">
        <v>872</v>
      </c>
      <c s="7" t="s">
        <v>58</v>
      </c>
      <c s="7" t="s">
        <v>3346</v>
      </c>
      <c s="7" t="s">
        <v>130</v>
      </c>
      <c s="10">
        <v>8.343</v>
      </c>
      <c s="14"/>
      <c s="13">
        <f>ROUND((H39*G39),2)</f>
      </c>
      <c r="O39">
        <f>rekapitulace!H8</f>
      </c>
      <c>
        <f>O39/100*I39</f>
      </c>
    </row>
    <row r="40" spans="5:5" ht="76.5">
      <c r="E40" s="15" t="s">
        <v>3388</v>
      </c>
    </row>
    <row r="41" spans="5:5" ht="306">
      <c r="E41" s="15" t="s">
        <v>463</v>
      </c>
    </row>
    <row r="42" spans="1:16" ht="12.75">
      <c r="A42" s="7">
        <v>9</v>
      </c>
      <c s="7" t="s">
        <v>46</v>
      </c>
      <c s="7" t="s">
        <v>488</v>
      </c>
      <c s="7" t="s">
        <v>58</v>
      </c>
      <c s="7" t="s">
        <v>3348</v>
      </c>
      <c s="7" t="s">
        <v>130</v>
      </c>
      <c s="10">
        <v>4.172</v>
      </c>
      <c s="14"/>
      <c s="13">
        <f>ROUND((H42*G42),2)</f>
      </c>
      <c r="O42">
        <f>rekapitulace!H8</f>
      </c>
      <c>
        <f>O42/100*I42</f>
      </c>
    </row>
    <row r="43" spans="5:5" ht="76.5">
      <c r="E43" s="15" t="s">
        <v>3389</v>
      </c>
    </row>
    <row r="44" spans="5:5" ht="306">
      <c r="E44" s="15" t="s">
        <v>463</v>
      </c>
    </row>
    <row r="45" spans="1:16" ht="12.75" customHeight="1">
      <c r="A45" s="16"/>
      <c s="16"/>
      <c s="16" t="s">
        <v>38</v>
      </c>
      <c s="16"/>
      <c s="16" t="s">
        <v>192</v>
      </c>
      <c s="16"/>
      <c s="16"/>
      <c s="16"/>
      <c s="16">
        <f>SUM(I39:I44)</f>
      </c>
      <c r="P45">
        <f>ROUND(SUM(P39:P44),2)</f>
      </c>
    </row>
    <row r="47" spans="1:9" ht="12.75" customHeight="1">
      <c r="A47" s="9"/>
      <c s="9"/>
      <c s="9" t="s">
        <v>42</v>
      </c>
      <c s="9"/>
      <c s="9" t="s">
        <v>200</v>
      </c>
      <c s="9"/>
      <c s="11"/>
      <c s="9"/>
      <c s="11"/>
    </row>
    <row r="48" spans="1:16" ht="12.75">
      <c r="A48" s="7">
        <v>10</v>
      </c>
      <c s="7" t="s">
        <v>3350</v>
      </c>
      <c s="7" t="s">
        <v>3390</v>
      </c>
      <c s="7" t="s">
        <v>58</v>
      </c>
      <c s="7" t="s">
        <v>3377</v>
      </c>
      <c s="7" t="s">
        <v>73</v>
      </c>
      <c s="10">
        <v>1</v>
      </c>
      <c s="14"/>
      <c s="13">
        <f>ROUND((H48*G48),2)</f>
      </c>
      <c r="O48">
        <f>rekapitulace!H8</f>
      </c>
      <c>
        <f>O48/100*I48</f>
      </c>
    </row>
    <row r="49" spans="5:5" ht="51">
      <c r="E49" s="15" t="s">
        <v>3378</v>
      </c>
    </row>
    <row r="50" spans="5:5" ht="409.5">
      <c r="E50" s="15" t="s">
        <v>3354</v>
      </c>
    </row>
    <row r="51" spans="1:16" ht="12.75" customHeight="1">
      <c r="A51" s="16"/>
      <c s="16"/>
      <c s="16" t="s">
        <v>42</v>
      </c>
      <c s="16"/>
      <c s="16" t="s">
        <v>200</v>
      </c>
      <c s="16"/>
      <c s="16"/>
      <c s="16"/>
      <c s="16">
        <f>SUM(I48:I50)</f>
      </c>
      <c r="P51">
        <f>ROUND(SUM(P48:P50),2)</f>
      </c>
    </row>
    <row r="53" spans="1:16" ht="12.75" customHeight="1">
      <c r="A53" s="16"/>
      <c s="16"/>
      <c s="16"/>
      <c s="16"/>
      <c s="16" t="s">
        <v>105</v>
      </c>
      <c s="16"/>
      <c s="16"/>
      <c s="16"/>
      <c s="16">
        <f>+I15+I36+I45+I51</f>
      </c>
      <c r="P53">
        <f>+P15+P36+P45+P51</f>
      </c>
    </row>
    <row r="55" spans="1:9" ht="12.75" customHeight="1">
      <c r="A55" s="9" t="s">
        <v>106</v>
      </c>
      <c s="9"/>
      <c s="9"/>
      <c s="9"/>
      <c s="9"/>
      <c s="9"/>
      <c s="9"/>
      <c s="9"/>
      <c s="9"/>
    </row>
    <row r="56" spans="1:9" ht="12.75" customHeight="1">
      <c r="A56" s="9"/>
      <c s="9"/>
      <c s="9"/>
      <c s="9"/>
      <c s="9" t="s">
        <v>107</v>
      </c>
      <c s="9"/>
      <c s="9"/>
      <c s="9"/>
      <c s="9"/>
    </row>
    <row r="57" spans="1:16" ht="12.75" customHeight="1">
      <c r="A57" s="16"/>
      <c s="16"/>
      <c s="16"/>
      <c s="16"/>
      <c s="16" t="s">
        <v>108</v>
      </c>
      <c s="16"/>
      <c s="16"/>
      <c s="16"/>
      <c s="16">
        <v>0</v>
      </c>
      <c r="P57">
        <v>0</v>
      </c>
    </row>
    <row r="58" spans="1:9" ht="12.75" customHeight="1">
      <c r="A58" s="16"/>
      <c s="16"/>
      <c s="16"/>
      <c s="16"/>
      <c s="16" t="s">
        <v>109</v>
      </c>
      <c s="16"/>
      <c s="16"/>
      <c s="16"/>
      <c s="16"/>
    </row>
    <row r="59" spans="1:16" ht="12.75" customHeight="1">
      <c r="A59" s="16"/>
      <c s="16"/>
      <c s="16"/>
      <c s="16"/>
      <c s="16" t="s">
        <v>110</v>
      </c>
      <c s="16"/>
      <c s="16"/>
      <c s="16"/>
      <c s="16">
        <v>0</v>
      </c>
      <c r="P59">
        <v>0</v>
      </c>
    </row>
    <row r="60" spans="1:16" ht="12.75" customHeight="1">
      <c r="A60" s="16"/>
      <c s="16"/>
      <c s="16"/>
      <c s="16"/>
      <c s="16" t="s">
        <v>111</v>
      </c>
      <c s="16"/>
      <c s="16"/>
      <c s="16"/>
      <c s="16">
        <f>I57+I59</f>
      </c>
      <c r="P60">
        <f>P57+P59</f>
      </c>
    </row>
    <row r="62" spans="1:16" ht="12.75" customHeight="1">
      <c r="A62" s="16"/>
      <c s="16"/>
      <c s="16"/>
      <c s="16"/>
      <c s="16" t="s">
        <v>111</v>
      </c>
      <c s="16"/>
      <c s="16"/>
      <c s="16"/>
      <c s="16">
        <f>I53+I60</f>
      </c>
      <c r="P62">
        <f>P53+P60</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7.xml><?xml version="1.0" encoding="utf-8"?>
<worksheet xmlns="http://schemas.openxmlformats.org/spreadsheetml/2006/main" xmlns:r="http://schemas.openxmlformats.org/officeDocument/2006/relationships">
  <sheetPr>
    <pageSetUpPr fitToPage="1"/>
  </sheetPr>
  <dimension ref="A1:P7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3391</v>
      </c>
      <c s="5"/>
      <c s="5" t="s">
        <v>3392</v>
      </c>
    </row>
    <row r="6" spans="1:5" ht="12.75" customHeight="1">
      <c r="A6" t="s">
        <v>17</v>
      </c>
      <c r="C6" s="5" t="s">
        <v>3391</v>
      </c>
      <c s="5"/>
      <c s="5" t="s">
        <v>3392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3393</v>
      </c>
      <c s="7" t="s">
        <v>58</v>
      </c>
      <c s="7" t="s">
        <v>3394</v>
      </c>
      <c s="7" t="s">
        <v>130</v>
      </c>
      <c s="10">
        <v>30.025</v>
      </c>
      <c s="14"/>
      <c s="13">
        <f>ROUND((H12*G12),2)</f>
      </c>
      <c r="O12">
        <f>rekapitulace!H8</f>
      </c>
      <c>
        <f>O12/100*I12</f>
      </c>
    </row>
    <row r="13" spans="5:5" ht="369.75">
      <c r="E13" s="15" t="s">
        <v>3395</v>
      </c>
    </row>
    <row r="14" spans="5:5" ht="153">
      <c r="E14" s="15" t="s">
        <v>169</v>
      </c>
    </row>
    <row r="15" spans="1:16" ht="12.75">
      <c r="A15" s="7">
        <v>2</v>
      </c>
      <c s="7" t="s">
        <v>46</v>
      </c>
      <c s="7" t="s">
        <v>61</v>
      </c>
      <c s="7" t="s">
        <v>58</v>
      </c>
      <c s="7" t="s">
        <v>3396</v>
      </c>
      <c s="7" t="s">
        <v>49</v>
      </c>
      <c s="10">
        <v>1</v>
      </c>
      <c s="14"/>
      <c s="13">
        <f>ROUND((H15*G15),2)</f>
      </c>
      <c r="O15">
        <f>rekapitulace!H8</f>
      </c>
      <c>
        <f>O15/100*I15</f>
      </c>
    </row>
    <row r="16" spans="5:5" ht="280.5">
      <c r="E16" s="15" t="s">
        <v>63</v>
      </c>
    </row>
    <row r="17" spans="1:16" ht="12.75">
      <c r="A17" s="7">
        <v>3</v>
      </c>
      <c s="7" t="s">
        <v>46</v>
      </c>
      <c s="7" t="s">
        <v>61</v>
      </c>
      <c s="7" t="s">
        <v>25</v>
      </c>
      <c s="7" t="s">
        <v>3397</v>
      </c>
      <c s="7" t="s">
        <v>49</v>
      </c>
      <c s="10">
        <v>1</v>
      </c>
      <c s="14"/>
      <c s="13">
        <f>ROUND((H17*G17),2)</f>
      </c>
      <c r="O17">
        <f>rekapitulace!H8</f>
      </c>
      <c>
        <f>O17/100*I17</f>
      </c>
    </row>
    <row r="18" spans="5:5" ht="280.5">
      <c r="E18" s="15" t="s">
        <v>63</v>
      </c>
    </row>
    <row r="19" spans="1:16" ht="12.75">
      <c r="A19" s="7">
        <v>4</v>
      </c>
      <c s="7" t="s">
        <v>46</v>
      </c>
      <c s="7" t="s">
        <v>3398</v>
      </c>
      <c s="7" t="s">
        <v>58</v>
      </c>
      <c s="7" t="s">
        <v>3399</v>
      </c>
      <c s="7" t="s">
        <v>73</v>
      </c>
      <c s="10">
        <v>1</v>
      </c>
      <c s="14"/>
      <c s="13">
        <f>ROUND((H19*G19),2)</f>
      </c>
      <c r="O19">
        <f>rekapitulace!H8</f>
      </c>
      <c>
        <f>O19/100*I19</f>
      </c>
    </row>
    <row r="20" spans="5:5" ht="114.75">
      <c r="E20" s="15" t="s">
        <v>60</v>
      </c>
    </row>
    <row r="21" spans="1:16" ht="12.75">
      <c r="A21" s="7">
        <v>5</v>
      </c>
      <c s="7" t="s">
        <v>46</v>
      </c>
      <c s="7" t="s">
        <v>3400</v>
      </c>
      <c s="7" t="s">
        <v>58</v>
      </c>
      <c s="7" t="s">
        <v>3401</v>
      </c>
      <c s="7" t="s">
        <v>49</v>
      </c>
      <c s="10">
        <v>1</v>
      </c>
      <c s="14"/>
      <c s="13">
        <f>ROUND((H21*G21),2)</f>
      </c>
      <c r="O21">
        <f>rekapitulace!H8</f>
      </c>
      <c>
        <f>O21/100*I21</f>
      </c>
    </row>
    <row r="22" spans="5:5" ht="114.75">
      <c r="E22" s="15" t="s">
        <v>3402</v>
      </c>
    </row>
    <row r="23" spans="1:16" ht="12.75">
      <c r="A23" s="7">
        <v>6</v>
      </c>
      <c s="7" t="s">
        <v>46</v>
      </c>
      <c s="7" t="s">
        <v>3403</v>
      </c>
      <c s="7" t="s">
        <v>58</v>
      </c>
      <c s="7" t="s">
        <v>3404</v>
      </c>
      <c s="7" t="s">
        <v>49</v>
      </c>
      <c s="10">
        <v>1</v>
      </c>
      <c s="14"/>
      <c s="13">
        <f>ROUND((H23*G23),2)</f>
      </c>
      <c r="O23">
        <f>rekapitulace!H8</f>
      </c>
      <c>
        <f>O23/100*I23</f>
      </c>
    </row>
    <row r="24" spans="5:5" ht="216.75">
      <c r="E24" s="15" t="s">
        <v>104</v>
      </c>
    </row>
    <row r="25" spans="1:16" ht="12.75" customHeight="1">
      <c r="A25" s="16"/>
      <c s="16"/>
      <c s="16" t="s">
        <v>45</v>
      </c>
      <c s="16"/>
      <c s="16" t="s">
        <v>44</v>
      </c>
      <c s="16"/>
      <c s="16"/>
      <c s="16"/>
      <c s="16">
        <f>SUM(I12:I24)</f>
      </c>
      <c r="P25">
        <f>ROUND(SUM(P12:P24),2)</f>
      </c>
    </row>
    <row r="27" spans="1:9" ht="12.75" customHeight="1">
      <c r="A27" s="9"/>
      <c s="9"/>
      <c s="9" t="s">
        <v>25</v>
      </c>
      <c s="9"/>
      <c s="9" t="s">
        <v>114</v>
      </c>
      <c s="9"/>
      <c s="11"/>
      <c s="9"/>
      <c s="11"/>
    </row>
    <row r="28" spans="1:16" ht="12.75">
      <c r="A28" s="7">
        <v>7</v>
      </c>
      <c s="7" t="s">
        <v>46</v>
      </c>
      <c s="7" t="s">
        <v>289</v>
      </c>
      <c s="7" t="s">
        <v>58</v>
      </c>
      <c s="7" t="s">
        <v>3405</v>
      </c>
      <c s="7" t="s">
        <v>130</v>
      </c>
      <c s="10">
        <v>30.025</v>
      </c>
      <c s="14"/>
      <c s="13">
        <f>ROUND((H28*G28),2)</f>
      </c>
      <c r="O28">
        <f>rekapitulace!H8</f>
      </c>
      <c>
        <f>O28/100*I28</f>
      </c>
    </row>
    <row r="29" spans="5:5" ht="369.75">
      <c r="E29" s="15" t="s">
        <v>3395</v>
      </c>
    </row>
    <row r="30" spans="5:5" ht="409.5">
      <c r="E30" s="15" t="s">
        <v>176</v>
      </c>
    </row>
    <row r="31" spans="1:16" ht="12.75">
      <c r="A31" s="7">
        <v>8</v>
      </c>
      <c s="7" t="s">
        <v>46</v>
      </c>
      <c s="7" t="s">
        <v>3406</v>
      </c>
      <c s="7" t="s">
        <v>58</v>
      </c>
      <c s="7" t="s">
        <v>3407</v>
      </c>
      <c s="7" t="s">
        <v>130</v>
      </c>
      <c s="10">
        <v>8.91</v>
      </c>
      <c s="14"/>
      <c s="13">
        <f>ROUND((H31*G31),2)</f>
      </c>
      <c r="O31">
        <f>rekapitulace!H8</f>
      </c>
      <c>
        <f>O31/100*I31</f>
      </c>
    </row>
    <row r="32" spans="5:5" ht="280.5">
      <c r="E32" s="15" t="s">
        <v>3408</v>
      </c>
    </row>
    <row r="33" spans="5:5" ht="409.5">
      <c r="E33" s="15" t="s">
        <v>176</v>
      </c>
    </row>
    <row r="34" spans="1:16" ht="12.75">
      <c r="A34" s="7">
        <v>9</v>
      </c>
      <c s="7" t="s">
        <v>46</v>
      </c>
      <c s="7" t="s">
        <v>183</v>
      </c>
      <c s="7" t="s">
        <v>58</v>
      </c>
      <c s="7" t="s">
        <v>184</v>
      </c>
      <c s="7" t="s">
        <v>130</v>
      </c>
      <c s="10">
        <v>8.91</v>
      </c>
      <c s="14"/>
      <c s="13">
        <f>ROUND((H34*G34),2)</f>
      </c>
      <c r="O34">
        <f>rekapitulace!H8</f>
      </c>
      <c>
        <f>O34/100*I34</f>
      </c>
    </row>
    <row r="35" spans="5:5" ht="280.5">
      <c r="E35" s="15" t="s">
        <v>3408</v>
      </c>
    </row>
    <row r="36" spans="5:5" ht="409.5">
      <c r="E36" s="15" t="s">
        <v>186</v>
      </c>
    </row>
    <row r="37" spans="1:16" ht="12.75">
      <c r="A37" s="7">
        <v>10</v>
      </c>
      <c s="7" t="s">
        <v>46</v>
      </c>
      <c s="7" t="s">
        <v>793</v>
      </c>
      <c s="7" t="s">
        <v>58</v>
      </c>
      <c s="7" t="s">
        <v>3409</v>
      </c>
      <c s="7" t="s">
        <v>130</v>
      </c>
      <c s="10">
        <v>18.916</v>
      </c>
      <c s="14"/>
      <c s="13">
        <f>ROUND((H37*G37),2)</f>
      </c>
      <c r="O37">
        <f>rekapitulace!H8</f>
      </c>
      <c>
        <f>O37/100*I37</f>
      </c>
    </row>
    <row r="38" spans="5:5" ht="204">
      <c r="E38" s="15" t="s">
        <v>3410</v>
      </c>
    </row>
    <row r="39" spans="5:5" ht="409.5">
      <c r="E39" s="15" t="s">
        <v>1112</v>
      </c>
    </row>
    <row r="40" spans="1:16" ht="12.75">
      <c r="A40" s="7">
        <v>11</v>
      </c>
      <c s="7" t="s">
        <v>46</v>
      </c>
      <c s="7" t="s">
        <v>272</v>
      </c>
      <c s="7" t="s">
        <v>58</v>
      </c>
      <c s="7" t="s">
        <v>3411</v>
      </c>
      <c s="7" t="s">
        <v>130</v>
      </c>
      <c s="10">
        <v>2.97</v>
      </c>
      <c s="14"/>
      <c s="13">
        <f>ROUND((H40*G40),2)</f>
      </c>
      <c r="O40">
        <f>rekapitulace!H8</f>
      </c>
      <c>
        <f>O40/100*I40</f>
      </c>
    </row>
    <row r="41" spans="5:5" ht="280.5">
      <c r="E41" s="15" t="s">
        <v>3412</v>
      </c>
    </row>
    <row r="42" spans="5:5" ht="409.5">
      <c r="E42" s="15" t="s">
        <v>275</v>
      </c>
    </row>
    <row r="43" spans="1:16" ht="12.75" customHeight="1">
      <c r="A43" s="16"/>
      <c s="16"/>
      <c s="16" t="s">
        <v>25</v>
      </c>
      <c s="16"/>
      <c s="16" t="s">
        <v>114</v>
      </c>
      <c s="16"/>
      <c s="16"/>
      <c s="16"/>
      <c s="16">
        <f>SUM(I28:I42)</f>
      </c>
      <c r="P43">
        <f>ROUND(SUM(P28:P42),2)</f>
      </c>
    </row>
    <row r="45" spans="1:9" ht="12.75" customHeight="1">
      <c r="A45" s="9"/>
      <c s="9"/>
      <c s="9" t="s">
        <v>36</v>
      </c>
      <c s="9"/>
      <c s="9" t="s">
        <v>241</v>
      </c>
      <c s="9"/>
      <c s="11"/>
      <c s="9"/>
      <c s="11"/>
    </row>
    <row r="46" spans="1:16" ht="12.75">
      <c r="A46" s="7">
        <v>12</v>
      </c>
      <c s="7" t="s">
        <v>46</v>
      </c>
      <c s="7" t="s">
        <v>2479</v>
      </c>
      <c s="7" t="s">
        <v>58</v>
      </c>
      <c s="7" t="s">
        <v>3413</v>
      </c>
      <c s="7" t="s">
        <v>130</v>
      </c>
      <c s="10">
        <v>6.023</v>
      </c>
      <c s="14"/>
      <c s="13">
        <f>ROUND((H46*G46),2)</f>
      </c>
      <c r="O46">
        <f>rekapitulace!H8</f>
      </c>
      <c>
        <f>O46/100*I46</f>
      </c>
    </row>
    <row r="47" spans="5:5" ht="242.25">
      <c r="E47" s="15" t="s">
        <v>3414</v>
      </c>
    </row>
    <row r="48" spans="5:5" ht="409.5">
      <c r="E48" s="15" t="s">
        <v>2322</v>
      </c>
    </row>
    <row r="49" spans="1:16" ht="12.75" customHeight="1">
      <c r="A49" s="16"/>
      <c s="16"/>
      <c s="16" t="s">
        <v>36</v>
      </c>
      <c s="16"/>
      <c s="16" t="s">
        <v>241</v>
      </c>
      <c s="16"/>
      <c s="16"/>
      <c s="16"/>
      <c s="16">
        <f>SUM(I46:I48)</f>
      </c>
      <c r="P49">
        <f>ROUND(SUM(P46:P48),2)</f>
      </c>
    </row>
    <row r="51" spans="1:9" ht="12.75" customHeight="1">
      <c r="A51" s="9"/>
      <c s="9"/>
      <c s="9" t="s">
        <v>41</v>
      </c>
      <c s="9"/>
      <c s="9" t="s">
        <v>276</v>
      </c>
      <c s="9"/>
      <c s="11"/>
      <c s="9"/>
      <c s="11"/>
    </row>
    <row r="52" spans="1:16" ht="12.75">
      <c r="A52" s="7">
        <v>13</v>
      </c>
      <c s="7" t="s">
        <v>46</v>
      </c>
      <c s="7" t="s">
        <v>920</v>
      </c>
      <c s="7" t="s">
        <v>58</v>
      </c>
      <c s="7" t="s">
        <v>3415</v>
      </c>
      <c s="7" t="s">
        <v>207</v>
      </c>
      <c s="10">
        <v>54</v>
      </c>
      <c s="14"/>
      <c s="13">
        <f>ROUND((H52*G52),2)</f>
      </c>
      <c r="O52">
        <f>rekapitulace!H8</f>
      </c>
      <c>
        <f>O52/100*I52</f>
      </c>
    </row>
    <row r="53" spans="5:5" ht="191.25">
      <c r="E53" s="15" t="s">
        <v>3416</v>
      </c>
    </row>
    <row r="54" spans="5:5" ht="409.5">
      <c r="E54" s="15" t="s">
        <v>3417</v>
      </c>
    </row>
    <row r="55" spans="1:16" ht="12.75">
      <c r="A55" s="7">
        <v>14</v>
      </c>
      <c s="7" t="s">
        <v>46</v>
      </c>
      <c s="7" t="s">
        <v>3418</v>
      </c>
      <c s="7" t="s">
        <v>58</v>
      </c>
      <c s="7" t="s">
        <v>3419</v>
      </c>
      <c s="7" t="s">
        <v>207</v>
      </c>
      <c s="10">
        <v>71.667</v>
      </c>
      <c s="14"/>
      <c s="13">
        <f>ROUND((H55*G55),2)</f>
      </c>
      <c r="O55">
        <f>rekapitulace!H8</f>
      </c>
      <c>
        <f>O55/100*I55</f>
      </c>
    </row>
    <row r="56" spans="5:5" ht="280.5">
      <c r="E56" s="15" t="s">
        <v>3420</v>
      </c>
    </row>
    <row r="57" spans="5:5" ht="409.5">
      <c r="E57" s="15" t="s">
        <v>3421</v>
      </c>
    </row>
    <row r="58" spans="1:16" ht="12.75">
      <c r="A58" s="7">
        <v>15</v>
      </c>
      <c s="7" t="s">
        <v>46</v>
      </c>
      <c s="7" t="s">
        <v>3422</v>
      </c>
      <c s="7" t="s">
        <v>58</v>
      </c>
      <c s="7" t="s">
        <v>3423</v>
      </c>
      <c s="7" t="s">
        <v>207</v>
      </c>
      <c s="10">
        <v>20</v>
      </c>
      <c s="14"/>
      <c s="13">
        <f>ROUND((H58*G58),2)</f>
      </c>
      <c r="O58">
        <f>rekapitulace!H8</f>
      </c>
      <c>
        <f>O58/100*I58</f>
      </c>
    </row>
    <row r="59" spans="5:5" ht="293.25">
      <c r="E59" s="15" t="s">
        <v>3424</v>
      </c>
    </row>
    <row r="60" spans="5:5" ht="409.5">
      <c r="E60" s="15" t="s">
        <v>3421</v>
      </c>
    </row>
    <row r="61" spans="1:16" ht="12.75">
      <c r="A61" s="7">
        <v>16</v>
      </c>
      <c s="7" t="s">
        <v>46</v>
      </c>
      <c s="7" t="s">
        <v>3425</v>
      </c>
      <c s="7" t="s">
        <v>58</v>
      </c>
      <c s="7" t="s">
        <v>3426</v>
      </c>
      <c s="7" t="s">
        <v>207</v>
      </c>
      <c s="10">
        <v>152.774</v>
      </c>
      <c s="14"/>
      <c s="13">
        <f>ROUND((H61*G61),2)</f>
      </c>
      <c r="O61">
        <f>rekapitulace!H8</f>
      </c>
      <c>
        <f>O61/100*I61</f>
      </c>
    </row>
    <row r="62" spans="5:5" ht="229.5">
      <c r="E62" s="15" t="s">
        <v>3427</v>
      </c>
    </row>
    <row r="63" spans="5:5" ht="369.75">
      <c r="E63" s="15" t="s">
        <v>3428</v>
      </c>
    </row>
    <row r="64" spans="1:16" ht="12.75">
      <c r="A64" s="7">
        <v>17</v>
      </c>
      <c s="7" t="s">
        <v>46</v>
      </c>
      <c s="7" t="s">
        <v>3429</v>
      </c>
      <c s="7" t="s">
        <v>58</v>
      </c>
      <c s="7" t="s">
        <v>3430</v>
      </c>
      <c s="7" t="s">
        <v>73</v>
      </c>
      <c s="10">
        <v>6</v>
      </c>
      <c s="14"/>
      <c s="13">
        <f>ROUND((H64*G64),2)</f>
      </c>
      <c r="O64">
        <f>rekapitulace!H8</f>
      </c>
      <c>
        <f>O64/100*I64</f>
      </c>
    </row>
    <row r="65" spans="5:5" ht="369.75">
      <c r="E65" s="15" t="s">
        <v>3431</v>
      </c>
    </row>
    <row r="66" spans="1:16" ht="12.75" customHeight="1">
      <c r="A66" s="16"/>
      <c s="16"/>
      <c s="16" t="s">
        <v>41</v>
      </c>
      <c s="16"/>
      <c s="16" t="s">
        <v>276</v>
      </c>
      <c s="16"/>
      <c s="16"/>
      <c s="16"/>
      <c s="16">
        <f>SUM(I52:I65)</f>
      </c>
      <c r="P66">
        <f>ROUND(SUM(P52:P65),2)</f>
      </c>
    </row>
    <row r="68" spans="1:16" ht="12.75" customHeight="1">
      <c r="A68" s="16"/>
      <c s="16"/>
      <c s="16"/>
      <c s="16"/>
      <c s="16" t="s">
        <v>105</v>
      </c>
      <c s="16"/>
      <c s="16"/>
      <c s="16"/>
      <c s="16">
        <f>+I25+I43+I49+I66</f>
      </c>
      <c r="P68">
        <f>+P25+P43+P49+P66</f>
      </c>
    </row>
    <row r="70" spans="1:9" ht="12.75" customHeight="1">
      <c r="A70" s="9" t="s">
        <v>106</v>
      </c>
      <c s="9"/>
      <c s="9"/>
      <c s="9"/>
      <c s="9"/>
      <c s="9"/>
      <c s="9"/>
      <c s="9"/>
      <c s="9"/>
    </row>
    <row r="71" spans="1:9" ht="12.75" customHeight="1">
      <c r="A71" s="9"/>
      <c s="9"/>
      <c s="9"/>
      <c s="9"/>
      <c s="9" t="s">
        <v>107</v>
      </c>
      <c s="9"/>
      <c s="9"/>
      <c s="9"/>
      <c s="9"/>
    </row>
    <row r="72" spans="1:16" ht="12.75" customHeight="1">
      <c r="A72" s="16"/>
      <c s="16"/>
      <c s="16"/>
      <c s="16"/>
      <c s="16" t="s">
        <v>108</v>
      </c>
      <c s="16"/>
      <c s="16"/>
      <c s="16"/>
      <c s="16">
        <v>0</v>
      </c>
      <c r="P72">
        <v>0</v>
      </c>
    </row>
    <row r="73" spans="1:9" ht="12.75" customHeight="1">
      <c r="A73" s="16"/>
      <c s="16"/>
      <c s="16"/>
      <c s="16"/>
      <c s="16" t="s">
        <v>109</v>
      </c>
      <c s="16"/>
      <c s="16"/>
      <c s="16"/>
      <c s="16"/>
    </row>
    <row r="74" spans="1:16" ht="12.75" customHeight="1">
      <c r="A74" s="16"/>
      <c s="16"/>
      <c s="16"/>
      <c s="16"/>
      <c s="16" t="s">
        <v>110</v>
      </c>
      <c s="16"/>
      <c s="16"/>
      <c s="16"/>
      <c s="16">
        <v>0</v>
      </c>
      <c r="P74">
        <v>0</v>
      </c>
    </row>
    <row r="75" spans="1:16" ht="12.75" customHeight="1">
      <c r="A75" s="16"/>
      <c s="16"/>
      <c s="16"/>
      <c s="16"/>
      <c s="16" t="s">
        <v>111</v>
      </c>
      <c s="16"/>
      <c s="16"/>
      <c s="16"/>
      <c s="16">
        <f>I72+I74</f>
      </c>
      <c r="P75">
        <f>P72+P74</f>
      </c>
    </row>
    <row r="77" spans="1:16" ht="12.75" customHeight="1">
      <c r="A77" s="16"/>
      <c s="16"/>
      <c s="16"/>
      <c s="16"/>
      <c s="16" t="s">
        <v>111</v>
      </c>
      <c s="16"/>
      <c s="16"/>
      <c s="16"/>
      <c s="16">
        <f>I68+I75</f>
      </c>
      <c r="P77">
        <f>P68+P75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8.xml><?xml version="1.0" encoding="utf-8"?>
<worksheet xmlns="http://schemas.openxmlformats.org/spreadsheetml/2006/main" xmlns:r="http://schemas.openxmlformats.org/officeDocument/2006/relationships">
  <sheetPr>
    <pageSetUpPr fitToPage="1"/>
  </sheetPr>
  <dimension ref="A1:P8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3432</v>
      </c>
      <c s="5"/>
      <c s="5" t="s">
        <v>3433</v>
      </c>
    </row>
    <row r="6" spans="1:5" ht="12.75" customHeight="1">
      <c r="A6" t="s">
        <v>17</v>
      </c>
      <c r="C6" s="5" t="s">
        <v>3432</v>
      </c>
      <c s="5"/>
      <c s="5" t="s">
        <v>3433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3393</v>
      </c>
      <c s="7" t="s">
        <v>58</v>
      </c>
      <c s="7" t="s">
        <v>3394</v>
      </c>
      <c s="7" t="s">
        <v>130</v>
      </c>
      <c s="10">
        <v>60.603</v>
      </c>
      <c s="14"/>
      <c s="13">
        <f>ROUND((H12*G12),2)</f>
      </c>
      <c r="O12">
        <f>rekapitulace!H8</f>
      </c>
      <c>
        <f>O12/100*I12</f>
      </c>
    </row>
    <row r="13" spans="5:5" ht="318.75">
      <c r="E13" s="15" t="s">
        <v>3434</v>
      </c>
    </row>
    <row r="14" spans="5:5" ht="153">
      <c r="E14" s="15" t="s">
        <v>169</v>
      </c>
    </row>
    <row r="15" spans="1:16" ht="12.75">
      <c r="A15" s="7">
        <v>2</v>
      </c>
      <c s="7" t="s">
        <v>46</v>
      </c>
      <c s="7" t="s">
        <v>61</v>
      </c>
      <c s="7" t="s">
        <v>58</v>
      </c>
      <c s="7" t="s">
        <v>3396</v>
      </c>
      <c s="7" t="s">
        <v>49</v>
      </c>
      <c s="10">
        <v>1</v>
      </c>
      <c s="14"/>
      <c s="13">
        <f>ROUND((H15*G15),2)</f>
      </c>
      <c r="O15">
        <f>rekapitulace!H8</f>
      </c>
      <c>
        <f>O15/100*I15</f>
      </c>
    </row>
    <row r="16" spans="5:5" ht="280.5">
      <c r="E16" s="15" t="s">
        <v>63</v>
      </c>
    </row>
    <row r="17" spans="1:16" ht="12.75">
      <c r="A17" s="7">
        <v>3</v>
      </c>
      <c s="7" t="s">
        <v>46</v>
      </c>
      <c s="7" t="s">
        <v>61</v>
      </c>
      <c s="7" t="s">
        <v>25</v>
      </c>
      <c s="7" t="s">
        <v>3397</v>
      </c>
      <c s="7" t="s">
        <v>49</v>
      </c>
      <c s="10">
        <v>1</v>
      </c>
      <c s="14"/>
      <c s="13">
        <f>ROUND((H17*G17),2)</f>
      </c>
      <c r="O17">
        <f>rekapitulace!H8</f>
      </c>
      <c>
        <f>O17/100*I17</f>
      </c>
    </row>
    <row r="18" spans="5:5" ht="280.5">
      <c r="E18" s="15" t="s">
        <v>63</v>
      </c>
    </row>
    <row r="19" spans="1:16" ht="12.75">
      <c r="A19" s="7">
        <v>4</v>
      </c>
      <c s="7" t="s">
        <v>46</v>
      </c>
      <c s="7" t="s">
        <v>3398</v>
      </c>
      <c s="7" t="s">
        <v>58</v>
      </c>
      <c s="7" t="s">
        <v>3399</v>
      </c>
      <c s="7" t="s">
        <v>73</v>
      </c>
      <c s="10">
        <v>1</v>
      </c>
      <c s="14"/>
      <c s="13">
        <f>ROUND((H19*G19),2)</f>
      </c>
      <c r="O19">
        <f>rekapitulace!H8</f>
      </c>
      <c>
        <f>O19/100*I19</f>
      </c>
    </row>
    <row r="20" spans="5:5" ht="114.75">
      <c r="E20" s="15" t="s">
        <v>60</v>
      </c>
    </row>
    <row r="21" spans="1:16" ht="12.75">
      <c r="A21" s="7">
        <v>5</v>
      </c>
      <c s="7" t="s">
        <v>46</v>
      </c>
      <c s="7" t="s">
        <v>3400</v>
      </c>
      <c s="7" t="s">
        <v>58</v>
      </c>
      <c s="7" t="s">
        <v>3401</v>
      </c>
      <c s="7" t="s">
        <v>49</v>
      </c>
      <c s="10">
        <v>1</v>
      </c>
      <c s="14"/>
      <c s="13">
        <f>ROUND((H21*G21),2)</f>
      </c>
      <c r="O21">
        <f>rekapitulace!H8</f>
      </c>
      <c>
        <f>O21/100*I21</f>
      </c>
    </row>
    <row r="22" spans="5:5" ht="114.75">
      <c r="E22" s="15" t="s">
        <v>3402</v>
      </c>
    </row>
    <row r="23" spans="1:16" ht="12.75" customHeight="1">
      <c r="A23" s="16"/>
      <c s="16"/>
      <c s="16" t="s">
        <v>45</v>
      </c>
      <c s="16"/>
      <c s="16" t="s">
        <v>44</v>
      </c>
      <c s="16"/>
      <c s="16"/>
      <c s="16"/>
      <c s="16">
        <f>SUM(I12:I22)</f>
      </c>
      <c r="P23">
        <f>ROUND(SUM(P12:P22),2)</f>
      </c>
    </row>
    <row r="25" spans="1:9" ht="12.75" customHeight="1">
      <c r="A25" s="9"/>
      <c s="9"/>
      <c s="9" t="s">
        <v>25</v>
      </c>
      <c s="9"/>
      <c s="9" t="s">
        <v>114</v>
      </c>
      <c s="9"/>
      <c s="11"/>
      <c s="9"/>
      <c s="11"/>
    </row>
    <row r="26" spans="1:16" ht="12.75">
      <c r="A26" s="7">
        <v>6</v>
      </c>
      <c s="7" t="s">
        <v>46</v>
      </c>
      <c s="7" t="s">
        <v>289</v>
      </c>
      <c s="7" t="s">
        <v>58</v>
      </c>
      <c s="7" t="s">
        <v>3405</v>
      </c>
      <c s="7" t="s">
        <v>130</v>
      </c>
      <c s="10">
        <v>60.603</v>
      </c>
      <c s="14"/>
      <c s="13">
        <f>ROUND((H26*G26),2)</f>
      </c>
      <c r="O26">
        <f>rekapitulace!H8</f>
      </c>
      <c>
        <f>O26/100*I26</f>
      </c>
    </row>
    <row r="27" spans="5:5" ht="318.75">
      <c r="E27" s="15" t="s">
        <v>3434</v>
      </c>
    </row>
    <row r="28" spans="5:5" ht="409.5">
      <c r="E28" s="15" t="s">
        <v>176</v>
      </c>
    </row>
    <row r="29" spans="1:16" ht="12.75">
      <c r="A29" s="7">
        <v>7</v>
      </c>
      <c s="7" t="s">
        <v>46</v>
      </c>
      <c s="7" t="s">
        <v>3406</v>
      </c>
      <c s="7" t="s">
        <v>58</v>
      </c>
      <c s="7" t="s">
        <v>3407</v>
      </c>
      <c s="7" t="s">
        <v>130</v>
      </c>
      <c s="10">
        <v>10.85</v>
      </c>
      <c s="14"/>
      <c s="13">
        <f>ROUND((H29*G29),2)</f>
      </c>
      <c r="O29">
        <f>rekapitulace!H8</f>
      </c>
      <c>
        <f>O29/100*I29</f>
      </c>
    </row>
    <row r="30" spans="5:5" ht="357">
      <c r="E30" s="15" t="s">
        <v>3435</v>
      </c>
    </row>
    <row r="31" spans="5:5" ht="409.5">
      <c r="E31" s="15" t="s">
        <v>176</v>
      </c>
    </row>
    <row r="32" spans="1:16" ht="12.75">
      <c r="A32" s="7">
        <v>8</v>
      </c>
      <c s="7" t="s">
        <v>46</v>
      </c>
      <c s="7" t="s">
        <v>183</v>
      </c>
      <c s="7" t="s">
        <v>58</v>
      </c>
      <c s="7" t="s">
        <v>184</v>
      </c>
      <c s="7" t="s">
        <v>130</v>
      </c>
      <c s="10">
        <v>10.85</v>
      </c>
      <c s="14"/>
      <c s="13">
        <f>ROUND((H32*G32),2)</f>
      </c>
      <c r="O32">
        <f>rekapitulace!H8</f>
      </c>
      <c>
        <f>O32/100*I32</f>
      </c>
    </row>
    <row r="33" spans="5:5" ht="357">
      <c r="E33" s="15" t="s">
        <v>3435</v>
      </c>
    </row>
    <row r="34" spans="5:5" ht="409.5">
      <c r="E34" s="15" t="s">
        <v>186</v>
      </c>
    </row>
    <row r="35" spans="1:16" ht="12.75">
      <c r="A35" s="7">
        <v>9</v>
      </c>
      <c s="7" t="s">
        <v>46</v>
      </c>
      <c s="7" t="s">
        <v>793</v>
      </c>
      <c s="7" t="s">
        <v>58</v>
      </c>
      <c s="7" t="s">
        <v>3409</v>
      </c>
      <c s="7" t="s">
        <v>130</v>
      </c>
      <c s="10">
        <v>15.036</v>
      </c>
      <c s="14"/>
      <c s="13">
        <f>ROUND((H35*G35),2)</f>
      </c>
      <c r="O35">
        <f>rekapitulace!H8</f>
      </c>
      <c>
        <f>O35/100*I35</f>
      </c>
    </row>
    <row r="36" spans="5:5" ht="165.75">
      <c r="E36" s="15" t="s">
        <v>3436</v>
      </c>
    </row>
    <row r="37" spans="5:5" ht="409.5">
      <c r="E37" s="15" t="s">
        <v>1112</v>
      </c>
    </row>
    <row r="38" spans="1:16" ht="12.75">
      <c r="A38" s="7">
        <v>10</v>
      </c>
      <c s="7" t="s">
        <v>46</v>
      </c>
      <c s="7" t="s">
        <v>272</v>
      </c>
      <c s="7" t="s">
        <v>58</v>
      </c>
      <c s="7" t="s">
        <v>3411</v>
      </c>
      <c s="7" t="s">
        <v>130</v>
      </c>
      <c s="10">
        <v>26.815</v>
      </c>
      <c s="14"/>
      <c s="13">
        <f>ROUND((H38*G38),2)</f>
      </c>
      <c r="O38">
        <f>rekapitulace!H8</f>
      </c>
      <c>
        <f>O38/100*I38</f>
      </c>
    </row>
    <row r="39" spans="5:5" ht="255">
      <c r="E39" s="15" t="s">
        <v>3437</v>
      </c>
    </row>
    <row r="40" spans="5:5" ht="409.5">
      <c r="E40" s="15" t="s">
        <v>275</v>
      </c>
    </row>
    <row r="41" spans="1:16" ht="12.75" customHeight="1">
      <c r="A41" s="16"/>
      <c s="16"/>
      <c s="16" t="s">
        <v>25</v>
      </c>
      <c s="16"/>
      <c s="16" t="s">
        <v>114</v>
      </c>
      <c s="16"/>
      <c s="16"/>
      <c s="16"/>
      <c s="16">
        <f>SUM(I26:I40)</f>
      </c>
      <c r="P41">
        <f>ROUND(SUM(P26:P40),2)</f>
      </c>
    </row>
    <row r="43" spans="1:9" ht="12.75" customHeight="1">
      <c r="A43" s="9"/>
      <c s="9"/>
      <c s="9" t="s">
        <v>36</v>
      </c>
      <c s="9"/>
      <c s="9" t="s">
        <v>241</v>
      </c>
      <c s="9"/>
      <c s="11"/>
      <c s="9"/>
      <c s="11"/>
    </row>
    <row r="44" spans="1:16" ht="12.75">
      <c r="A44" s="7">
        <v>11</v>
      </c>
      <c s="7" t="s">
        <v>46</v>
      </c>
      <c s="7" t="s">
        <v>2479</v>
      </c>
      <c s="7" t="s">
        <v>58</v>
      </c>
      <c s="7" t="s">
        <v>3413</v>
      </c>
      <c s="7" t="s">
        <v>130</v>
      </c>
      <c s="10">
        <v>7.432</v>
      </c>
      <c s="14"/>
      <c s="13">
        <f>ROUND((H44*G44),2)</f>
      </c>
      <c r="O44">
        <f>rekapitulace!H8</f>
      </c>
      <c>
        <f>O44/100*I44</f>
      </c>
    </row>
    <row r="45" spans="5:5" ht="204">
      <c r="E45" s="15" t="s">
        <v>3438</v>
      </c>
    </row>
    <row r="46" spans="5:5" ht="409.5">
      <c r="E46" s="15" t="s">
        <v>2322</v>
      </c>
    </row>
    <row r="47" spans="1:16" ht="12.75" customHeight="1">
      <c r="A47" s="16"/>
      <c s="16"/>
      <c s="16" t="s">
        <v>36</v>
      </c>
      <c s="16"/>
      <c s="16" t="s">
        <v>241</v>
      </c>
      <c s="16"/>
      <c s="16"/>
      <c s="16"/>
      <c s="16">
        <f>SUM(I44:I46)</f>
      </c>
      <c r="P47">
        <f>ROUND(SUM(P44:P46),2)</f>
      </c>
    </row>
    <row r="49" spans="1:9" ht="12.75" customHeight="1">
      <c r="A49" s="9"/>
      <c s="9"/>
      <c s="9" t="s">
        <v>41</v>
      </c>
      <c s="9"/>
      <c s="9" t="s">
        <v>276</v>
      </c>
      <c s="9"/>
      <c s="11"/>
      <c s="9"/>
      <c s="11"/>
    </row>
    <row r="50" spans="1:16" ht="12.75">
      <c r="A50" s="7">
        <v>12</v>
      </c>
      <c s="7" t="s">
        <v>46</v>
      </c>
      <c s="7" t="s">
        <v>920</v>
      </c>
      <c s="7" t="s">
        <v>58</v>
      </c>
      <c s="7" t="s">
        <v>3415</v>
      </c>
      <c s="7" t="s">
        <v>207</v>
      </c>
      <c s="10">
        <v>48</v>
      </c>
      <c s="14"/>
      <c s="13">
        <f>ROUND((H50*G50),2)</f>
      </c>
      <c r="O50">
        <f>rekapitulace!H8</f>
      </c>
      <c>
        <f>O50/100*I50</f>
      </c>
    </row>
    <row r="51" spans="5:5" ht="165.75">
      <c r="E51" s="15" t="s">
        <v>3439</v>
      </c>
    </row>
    <row r="52" spans="5:5" ht="409.5">
      <c r="E52" s="15" t="s">
        <v>3417</v>
      </c>
    </row>
    <row r="53" spans="1:16" ht="12.75">
      <c r="A53" s="7">
        <v>13</v>
      </c>
      <c s="7" t="s">
        <v>46</v>
      </c>
      <c s="7" t="s">
        <v>3418</v>
      </c>
      <c s="7" t="s">
        <v>58</v>
      </c>
      <c s="7" t="s">
        <v>3440</v>
      </c>
      <c s="7" t="s">
        <v>207</v>
      </c>
      <c s="10">
        <v>373.663</v>
      </c>
      <c s="14"/>
      <c s="13">
        <f>ROUND((H53*G53),2)</f>
      </c>
      <c r="O53">
        <f>rekapitulace!H8</f>
      </c>
      <c>
        <f>O53/100*I53</f>
      </c>
    </row>
    <row r="54" spans="5:5" ht="255">
      <c r="E54" s="15" t="s">
        <v>3441</v>
      </c>
    </row>
    <row r="55" spans="5:5" ht="409.5">
      <c r="E55" s="15" t="s">
        <v>3421</v>
      </c>
    </row>
    <row r="56" spans="1:16" ht="12.75">
      <c r="A56" s="7">
        <v>14</v>
      </c>
      <c s="7" t="s">
        <v>46</v>
      </c>
      <c s="7" t="s">
        <v>3422</v>
      </c>
      <c s="7" t="s">
        <v>58</v>
      </c>
      <c s="7" t="s">
        <v>3442</v>
      </c>
      <c s="7" t="s">
        <v>207</v>
      </c>
      <c s="10">
        <v>256</v>
      </c>
      <c s="14"/>
      <c s="13">
        <f>ROUND((H56*G56),2)</f>
      </c>
      <c r="O56">
        <f>rekapitulace!H8</f>
      </c>
      <c>
        <f>O56/100*I56</f>
      </c>
    </row>
    <row r="57" spans="5:5" ht="280.5">
      <c r="E57" s="15" t="s">
        <v>3443</v>
      </c>
    </row>
    <row r="58" spans="5:5" ht="409.5">
      <c r="E58" s="15" t="s">
        <v>3421</v>
      </c>
    </row>
    <row r="59" spans="1:16" ht="12.75">
      <c r="A59" s="7">
        <v>15</v>
      </c>
      <c s="7" t="s">
        <v>46</v>
      </c>
      <c s="7" t="s">
        <v>3425</v>
      </c>
      <c s="7" t="s">
        <v>58</v>
      </c>
      <c s="7" t="s">
        <v>3426</v>
      </c>
      <c s="7" t="s">
        <v>207</v>
      </c>
      <c s="10">
        <v>541.886</v>
      </c>
      <c s="14"/>
      <c s="13">
        <f>ROUND((H59*G59),2)</f>
      </c>
      <c r="O59">
        <f>rekapitulace!H8</f>
      </c>
      <c>
        <f>O59/100*I59</f>
      </c>
    </row>
    <row r="60" spans="5:5" ht="382.5">
      <c r="E60" s="15" t="s">
        <v>3444</v>
      </c>
    </row>
    <row r="61" spans="5:5" ht="382.5">
      <c r="E61" s="15" t="s">
        <v>3445</v>
      </c>
    </row>
    <row r="62" spans="1:16" ht="12.75">
      <c r="A62" s="7">
        <v>16</v>
      </c>
      <c s="7" t="s">
        <v>46</v>
      </c>
      <c s="7" t="s">
        <v>3429</v>
      </c>
      <c s="7" t="s">
        <v>58</v>
      </c>
      <c s="7" t="s">
        <v>3430</v>
      </c>
      <c s="7" t="s">
        <v>73</v>
      </c>
      <c s="10">
        <v>6</v>
      </c>
      <c s="14"/>
      <c s="13">
        <f>ROUND((H62*G62),2)</f>
      </c>
      <c r="O62">
        <f>rekapitulace!H8</f>
      </c>
      <c>
        <f>O62/100*I62</f>
      </c>
    </row>
    <row r="63" spans="5:5" ht="369.75">
      <c r="E63" s="15" t="s">
        <v>3431</v>
      </c>
    </row>
    <row r="64" spans="1:16" ht="12.75">
      <c r="A64" s="7">
        <v>17</v>
      </c>
      <c s="7" t="s">
        <v>46</v>
      </c>
      <c s="7" t="s">
        <v>3446</v>
      </c>
      <c s="7" t="s">
        <v>58</v>
      </c>
      <c s="7" t="s">
        <v>3447</v>
      </c>
      <c s="7" t="s">
        <v>207</v>
      </c>
      <c s="10">
        <v>180.629</v>
      </c>
      <c s="14"/>
      <c s="13">
        <f>ROUND((H64*G64),2)</f>
      </c>
      <c r="O64">
        <f>rekapitulace!H8</f>
      </c>
      <c>
        <f>O64/100*I64</f>
      </c>
    </row>
    <row r="65" spans="5:5" ht="369.75">
      <c r="E65" s="15" t="s">
        <v>3448</v>
      </c>
    </row>
    <row r="66" spans="5:5" ht="369.75">
      <c r="E66" s="15" t="s">
        <v>3428</v>
      </c>
    </row>
    <row r="67" spans="1:16" ht="12.75">
      <c r="A67" s="7">
        <v>18</v>
      </c>
      <c s="7" t="s">
        <v>46</v>
      </c>
      <c s="7" t="s">
        <v>3449</v>
      </c>
      <c s="7" t="s">
        <v>58</v>
      </c>
      <c s="7" t="s">
        <v>3450</v>
      </c>
      <c s="7" t="s">
        <v>73</v>
      </c>
      <c s="10">
        <v>2</v>
      </c>
      <c s="14"/>
      <c s="13">
        <f>ROUND((H67*G67),2)</f>
      </c>
      <c r="O67">
        <f>rekapitulace!H8</f>
      </c>
      <c>
        <f>O67/100*I67</f>
      </c>
    </row>
    <row r="68" spans="5:5" ht="369.75">
      <c r="E68" s="15" t="s">
        <v>3431</v>
      </c>
    </row>
    <row r="69" spans="1:16" ht="12.75" customHeight="1">
      <c r="A69" s="16"/>
      <c s="16"/>
      <c s="16" t="s">
        <v>41</v>
      </c>
      <c s="16"/>
      <c s="16" t="s">
        <v>276</v>
      </c>
      <c s="16"/>
      <c s="16"/>
      <c s="16"/>
      <c s="16">
        <f>SUM(I50:I68)</f>
      </c>
      <c r="P69">
        <f>ROUND(SUM(P50:P68),2)</f>
      </c>
    </row>
    <row r="71" spans="1:16" ht="12.75" customHeight="1">
      <c r="A71" s="16"/>
      <c s="16"/>
      <c s="16"/>
      <c s="16"/>
      <c s="16" t="s">
        <v>105</v>
      </c>
      <c s="16"/>
      <c s="16"/>
      <c s="16"/>
      <c s="16">
        <f>+I23+I41+I47+I69</f>
      </c>
      <c r="P71">
        <f>+P23+P41+P47+P69</f>
      </c>
    </row>
    <row r="73" spans="1:9" ht="12.75" customHeight="1">
      <c r="A73" s="9" t="s">
        <v>106</v>
      </c>
      <c s="9"/>
      <c s="9"/>
      <c s="9"/>
      <c s="9"/>
      <c s="9"/>
      <c s="9"/>
      <c s="9"/>
      <c s="9"/>
    </row>
    <row r="74" spans="1:9" ht="12.75" customHeight="1">
      <c r="A74" s="9"/>
      <c s="9"/>
      <c s="9"/>
      <c s="9"/>
      <c s="9" t="s">
        <v>107</v>
      </c>
      <c s="9"/>
      <c s="9"/>
      <c s="9"/>
      <c s="9"/>
    </row>
    <row r="75" spans="1:16" ht="12.75" customHeight="1">
      <c r="A75" s="16"/>
      <c s="16"/>
      <c s="16"/>
      <c s="16"/>
      <c s="16" t="s">
        <v>108</v>
      </c>
      <c s="16"/>
      <c s="16"/>
      <c s="16"/>
      <c s="16">
        <v>0</v>
      </c>
      <c r="P75">
        <v>0</v>
      </c>
    </row>
    <row r="76" spans="1:9" ht="12.75" customHeight="1">
      <c r="A76" s="16"/>
      <c s="16"/>
      <c s="16"/>
      <c s="16"/>
      <c s="16" t="s">
        <v>109</v>
      </c>
      <c s="16"/>
      <c s="16"/>
      <c s="16"/>
      <c s="16"/>
    </row>
    <row r="77" spans="1:16" ht="12.75" customHeight="1">
      <c r="A77" s="16"/>
      <c s="16"/>
      <c s="16"/>
      <c s="16"/>
      <c s="16" t="s">
        <v>110</v>
      </c>
      <c s="16"/>
      <c s="16"/>
      <c s="16"/>
      <c s="16">
        <v>0</v>
      </c>
      <c r="P77">
        <v>0</v>
      </c>
    </row>
    <row r="78" spans="1:16" ht="12.75" customHeight="1">
      <c r="A78" s="16"/>
      <c s="16"/>
      <c s="16"/>
      <c s="16"/>
      <c s="16" t="s">
        <v>111</v>
      </c>
      <c s="16"/>
      <c s="16"/>
      <c s="16"/>
      <c s="16">
        <f>I75+I77</f>
      </c>
      <c r="P78">
        <f>P75+P77</f>
      </c>
    </row>
    <row r="80" spans="1:16" ht="12.75" customHeight="1">
      <c r="A80" s="16"/>
      <c s="16"/>
      <c s="16"/>
      <c s="16"/>
      <c s="16" t="s">
        <v>111</v>
      </c>
      <c s="16"/>
      <c s="16"/>
      <c s="16"/>
      <c s="16">
        <f>I71+I78</f>
      </c>
      <c r="P80">
        <f>P71+P78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69.xml><?xml version="1.0" encoding="utf-8"?>
<worksheet xmlns="http://schemas.openxmlformats.org/spreadsheetml/2006/main" xmlns:r="http://schemas.openxmlformats.org/officeDocument/2006/relationships">
  <sheetPr>
    <pageSetUpPr fitToPage="1"/>
  </sheetPr>
  <dimension ref="A1:P12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3451</v>
      </c>
      <c s="5"/>
      <c s="5" t="s">
        <v>3452</v>
      </c>
    </row>
    <row r="6" spans="1:5" ht="12.75" customHeight="1">
      <c r="A6" t="s">
        <v>17</v>
      </c>
      <c r="C6" s="5" t="s">
        <v>3451</v>
      </c>
      <c s="5"/>
      <c s="5" t="s">
        <v>3452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3393</v>
      </c>
      <c s="7" t="s">
        <v>58</v>
      </c>
      <c s="7" t="s">
        <v>3394</v>
      </c>
      <c s="7" t="s">
        <v>130</v>
      </c>
      <c s="10">
        <v>19.986</v>
      </c>
      <c s="14"/>
      <c s="13">
        <f>ROUND((H12*G12),2)</f>
      </c>
      <c r="O12">
        <f>rekapitulace!H8</f>
      </c>
      <c>
        <f>O12/100*I12</f>
      </c>
    </row>
    <row r="13" spans="5:5" ht="409.5">
      <c r="E13" s="15" t="s">
        <v>3453</v>
      </c>
    </row>
    <row r="14" spans="5:5" ht="153">
      <c r="E14" s="15" t="s">
        <v>169</v>
      </c>
    </row>
    <row r="15" spans="1:16" ht="12.75">
      <c r="A15" s="7">
        <v>2</v>
      </c>
      <c s="7" t="s">
        <v>46</v>
      </c>
      <c s="7" t="s">
        <v>61</v>
      </c>
      <c s="7" t="s">
        <v>58</v>
      </c>
      <c s="7" t="s">
        <v>3454</v>
      </c>
      <c s="7" t="s">
        <v>49</v>
      </c>
      <c s="10">
        <v>2</v>
      </c>
      <c s="14"/>
      <c s="13">
        <f>ROUND((H15*G15),2)</f>
      </c>
      <c r="O15">
        <f>rekapitulace!H8</f>
      </c>
      <c>
        <f>O15/100*I15</f>
      </c>
    </row>
    <row r="16" spans="5:5" ht="25.5">
      <c r="E16" s="15" t="s">
        <v>76</v>
      </c>
    </row>
    <row r="17" spans="5:5" ht="280.5">
      <c r="E17" s="15" t="s">
        <v>63</v>
      </c>
    </row>
    <row r="18" spans="1:16" ht="12.75">
      <c r="A18" s="7">
        <v>3</v>
      </c>
      <c s="7" t="s">
        <v>46</v>
      </c>
      <c s="7" t="s">
        <v>61</v>
      </c>
      <c s="7" t="s">
        <v>25</v>
      </c>
      <c s="7" t="s">
        <v>3455</v>
      </c>
      <c s="7" t="s">
        <v>49</v>
      </c>
      <c s="10">
        <v>2</v>
      </c>
      <c s="14"/>
      <c s="13">
        <f>ROUND((H18*G18),2)</f>
      </c>
      <c r="O18">
        <f>rekapitulace!H8</f>
      </c>
      <c>
        <f>O18/100*I18</f>
      </c>
    </row>
    <row r="19" spans="5:5" ht="25.5">
      <c r="E19" s="15" t="s">
        <v>76</v>
      </c>
    </row>
    <row r="20" spans="5:5" ht="280.5">
      <c r="E20" s="15" t="s">
        <v>63</v>
      </c>
    </row>
    <row r="21" spans="1:16" ht="12.75">
      <c r="A21" s="7">
        <v>4</v>
      </c>
      <c s="7" t="s">
        <v>46</v>
      </c>
      <c s="7" t="s">
        <v>3398</v>
      </c>
      <c s="7" t="s">
        <v>58</v>
      </c>
      <c s="7" t="s">
        <v>3456</v>
      </c>
      <c s="7" t="s">
        <v>73</v>
      </c>
      <c s="10">
        <v>3</v>
      </c>
      <c s="14"/>
      <c s="13">
        <f>ROUND((H21*G21),2)</f>
      </c>
      <c r="O21">
        <f>rekapitulace!H8</f>
      </c>
      <c>
        <f>O21/100*I21</f>
      </c>
    </row>
    <row r="22" spans="5:5" ht="25.5">
      <c r="E22" s="15" t="s">
        <v>600</v>
      </c>
    </row>
    <row r="23" spans="5:5" ht="114.75">
      <c r="E23" s="15" t="s">
        <v>60</v>
      </c>
    </row>
    <row r="24" spans="1:16" ht="12.75">
      <c r="A24" s="7">
        <v>5</v>
      </c>
      <c s="7" t="s">
        <v>46</v>
      </c>
      <c s="7" t="s">
        <v>3398</v>
      </c>
      <c s="7" t="s">
        <v>25</v>
      </c>
      <c s="7" t="s">
        <v>3457</v>
      </c>
      <c s="7" t="s">
        <v>73</v>
      </c>
      <c s="10">
        <v>2</v>
      </c>
      <c s="14"/>
      <c s="13">
        <f>ROUND((H24*G24),2)</f>
      </c>
      <c r="O24">
        <f>rekapitulace!H8</f>
      </c>
      <c>
        <f>O24/100*I24</f>
      </c>
    </row>
    <row r="25" spans="5:5" ht="25.5">
      <c r="E25" s="15" t="s">
        <v>76</v>
      </c>
    </row>
    <row r="26" spans="5:5" ht="114.75">
      <c r="E26" s="15" t="s">
        <v>60</v>
      </c>
    </row>
    <row r="27" spans="1:16" ht="12.75">
      <c r="A27" s="7">
        <v>6</v>
      </c>
      <c s="7" t="s">
        <v>46</v>
      </c>
      <c s="7" t="s">
        <v>3400</v>
      </c>
      <c s="7" t="s">
        <v>58</v>
      </c>
      <c s="7" t="s">
        <v>3458</v>
      </c>
      <c s="7" t="s">
        <v>49</v>
      </c>
      <c s="10">
        <v>1</v>
      </c>
      <c s="14"/>
      <c s="13">
        <f>ROUND((H27*G27),2)</f>
      </c>
      <c r="O27">
        <f>rekapitulace!H8</f>
      </c>
      <c>
        <f>O27/100*I27</f>
      </c>
    </row>
    <row r="28" spans="5:5" ht="25.5">
      <c r="E28" s="15" t="s">
        <v>50</v>
      </c>
    </row>
    <row r="29" spans="5:5" ht="114.75">
      <c r="E29" s="15" t="s">
        <v>3402</v>
      </c>
    </row>
    <row r="30" spans="1:16" ht="12.75" customHeight="1">
      <c r="A30" s="16"/>
      <c s="16"/>
      <c s="16" t="s">
        <v>45</v>
      </c>
      <c s="16"/>
      <c s="16" t="s">
        <v>44</v>
      </c>
      <c s="16"/>
      <c s="16"/>
      <c s="16"/>
      <c s="16">
        <f>SUM(I12:I29)</f>
      </c>
      <c r="P30">
        <f>ROUND(SUM(P12:P29),2)</f>
      </c>
    </row>
    <row r="32" spans="1:9" ht="12.75" customHeight="1">
      <c r="A32" s="9"/>
      <c s="9"/>
      <c s="9" t="s">
        <v>25</v>
      </c>
      <c s="9"/>
      <c s="9" t="s">
        <v>114</v>
      </c>
      <c s="9"/>
      <c s="11"/>
      <c s="9"/>
      <c s="11"/>
    </row>
    <row r="33" spans="1:16" ht="12.75">
      <c r="A33" s="7">
        <v>7</v>
      </c>
      <c s="7" t="s">
        <v>46</v>
      </c>
      <c s="7" t="s">
        <v>289</v>
      </c>
      <c s="7" t="s">
        <v>58</v>
      </c>
      <c s="7" t="s">
        <v>3405</v>
      </c>
      <c s="7" t="s">
        <v>130</v>
      </c>
      <c s="10">
        <v>19.986</v>
      </c>
      <c s="14"/>
      <c s="13">
        <f>ROUND((H33*G33),2)</f>
      </c>
      <c r="O33">
        <f>rekapitulace!H8</f>
      </c>
      <c>
        <f>O33/100*I33</f>
      </c>
    </row>
    <row r="34" spans="5:5" ht="409.5">
      <c r="E34" s="15" t="s">
        <v>3453</v>
      </c>
    </row>
    <row r="35" spans="5:5" ht="409.5">
      <c r="E35" s="15" t="s">
        <v>176</v>
      </c>
    </row>
    <row r="36" spans="1:16" ht="12.75">
      <c r="A36" s="7">
        <v>8</v>
      </c>
      <c s="7" t="s">
        <v>46</v>
      </c>
      <c s="7" t="s">
        <v>3406</v>
      </c>
      <c s="7" t="s">
        <v>58</v>
      </c>
      <c s="7" t="s">
        <v>3407</v>
      </c>
      <c s="7" t="s">
        <v>130</v>
      </c>
      <c s="10">
        <v>23.807</v>
      </c>
      <c s="14"/>
      <c s="13">
        <f>ROUND((H36*G36),2)</f>
      </c>
      <c r="O36">
        <f>rekapitulace!H8</f>
      </c>
      <c>
        <f>O36/100*I36</f>
      </c>
    </row>
    <row r="37" spans="5:5" ht="331.5">
      <c r="E37" s="15" t="s">
        <v>3459</v>
      </c>
    </row>
    <row r="38" spans="5:5" ht="409.5">
      <c r="E38" s="15" t="s">
        <v>176</v>
      </c>
    </row>
    <row r="39" spans="1:16" ht="12.75">
      <c r="A39" s="7">
        <v>9</v>
      </c>
      <c s="7" t="s">
        <v>46</v>
      </c>
      <c s="7" t="s">
        <v>183</v>
      </c>
      <c s="7" t="s">
        <v>58</v>
      </c>
      <c s="7" t="s">
        <v>184</v>
      </c>
      <c s="7" t="s">
        <v>130</v>
      </c>
      <c s="10">
        <v>27.275</v>
      </c>
      <c s="14"/>
      <c s="13">
        <f>ROUND((H39*G39),2)</f>
      </c>
      <c r="O39">
        <f>rekapitulace!H8</f>
      </c>
      <c>
        <f>O39/100*I39</f>
      </c>
    </row>
    <row r="40" spans="5:5" ht="409.5">
      <c r="E40" s="15" t="s">
        <v>3460</v>
      </c>
    </row>
    <row r="41" spans="5:5" ht="409.5">
      <c r="E41" s="15" t="s">
        <v>186</v>
      </c>
    </row>
    <row r="42" spans="1:16" ht="12.75">
      <c r="A42" s="7">
        <v>10</v>
      </c>
      <c s="7" t="s">
        <v>46</v>
      </c>
      <c s="7" t="s">
        <v>793</v>
      </c>
      <c s="7" t="s">
        <v>58</v>
      </c>
      <c s="7" t="s">
        <v>3409</v>
      </c>
      <c s="7" t="s">
        <v>130</v>
      </c>
      <c s="10">
        <v>5.191</v>
      </c>
      <c s="14"/>
      <c s="13">
        <f>ROUND((H42*G42),2)</f>
      </c>
      <c r="O42">
        <f>rekapitulace!H8</f>
      </c>
      <c>
        <f>O42/100*I42</f>
      </c>
    </row>
    <row r="43" spans="5:5" ht="204">
      <c r="E43" s="15" t="s">
        <v>3461</v>
      </c>
    </row>
    <row r="44" spans="5:5" ht="409.5">
      <c r="E44" s="15" t="s">
        <v>1112</v>
      </c>
    </row>
    <row r="45" spans="1:16" ht="12.75">
      <c r="A45" s="7">
        <v>11</v>
      </c>
      <c s="7" t="s">
        <v>46</v>
      </c>
      <c s="7" t="s">
        <v>272</v>
      </c>
      <c s="7" t="s">
        <v>58</v>
      </c>
      <c s="7" t="s">
        <v>3411</v>
      </c>
      <c s="7" t="s">
        <v>130</v>
      </c>
      <c s="10">
        <v>8.656</v>
      </c>
      <c s="14"/>
      <c s="13">
        <f>ROUND((H45*G45),2)</f>
      </c>
      <c r="O45">
        <f>rekapitulace!H8</f>
      </c>
      <c>
        <f>O45/100*I45</f>
      </c>
    </row>
    <row r="46" spans="5:5" ht="409.5">
      <c r="E46" s="15" t="s">
        <v>3462</v>
      </c>
    </row>
    <row r="47" spans="5:5" ht="409.5">
      <c r="E47" s="15" t="s">
        <v>275</v>
      </c>
    </row>
    <row r="48" spans="1:16" ht="12.75" customHeight="1">
      <c r="A48" s="16"/>
      <c s="16"/>
      <c s="16" t="s">
        <v>25</v>
      </c>
      <c s="16"/>
      <c s="16" t="s">
        <v>114</v>
      </c>
      <c s="16"/>
      <c s="16"/>
      <c s="16"/>
      <c s="16">
        <f>SUM(I33:I47)</f>
      </c>
      <c r="P48">
        <f>ROUND(SUM(P33:P47),2)</f>
      </c>
    </row>
    <row r="50" spans="1:9" ht="12.75" customHeight="1">
      <c r="A50" s="9"/>
      <c s="9"/>
      <c s="9" t="s">
        <v>36</v>
      </c>
      <c s="9"/>
      <c s="9" t="s">
        <v>241</v>
      </c>
      <c s="9"/>
      <c s="11"/>
      <c s="9"/>
      <c s="11"/>
    </row>
    <row r="51" spans="1:16" ht="12.75">
      <c r="A51" s="7">
        <v>12</v>
      </c>
      <c s="7" t="s">
        <v>46</v>
      </c>
      <c s="7" t="s">
        <v>2479</v>
      </c>
      <c s="7" t="s">
        <v>58</v>
      </c>
      <c s="7" t="s">
        <v>3413</v>
      </c>
      <c s="7" t="s">
        <v>130</v>
      </c>
      <c s="10">
        <v>7.057</v>
      </c>
      <c s="14"/>
      <c s="13">
        <f>ROUND((H51*G51),2)</f>
      </c>
      <c r="O51">
        <f>rekapitulace!H8</f>
      </c>
      <c>
        <f>O51/100*I51</f>
      </c>
    </row>
    <row r="52" spans="5:5" ht="408">
      <c r="E52" s="15" t="s">
        <v>3463</v>
      </c>
    </row>
    <row r="53" spans="5:5" ht="409.5">
      <c r="E53" s="15" t="s">
        <v>2322</v>
      </c>
    </row>
    <row r="54" spans="1:16" ht="12.75" customHeight="1">
      <c r="A54" s="16"/>
      <c s="16"/>
      <c s="16" t="s">
        <v>36</v>
      </c>
      <c s="16"/>
      <c s="16" t="s">
        <v>241</v>
      </c>
      <c s="16"/>
      <c s="16"/>
      <c s="16"/>
      <c s="16">
        <f>SUM(I51:I53)</f>
      </c>
      <c r="P54">
        <f>ROUND(SUM(P51:P53),2)</f>
      </c>
    </row>
    <row r="56" spans="1:9" ht="12.75" customHeight="1">
      <c r="A56" s="9"/>
      <c s="9"/>
      <c s="9" t="s">
        <v>41</v>
      </c>
      <c s="9"/>
      <c s="9" t="s">
        <v>276</v>
      </c>
      <c s="9"/>
      <c s="11"/>
      <c s="9"/>
      <c s="11"/>
    </row>
    <row r="57" spans="1:16" ht="12.75">
      <c r="A57" s="7">
        <v>13</v>
      </c>
      <c s="7" t="s">
        <v>46</v>
      </c>
      <c s="7" t="s">
        <v>3464</v>
      </c>
      <c s="7" t="s">
        <v>58</v>
      </c>
      <c s="7" t="s">
        <v>3465</v>
      </c>
      <c s="7" t="s">
        <v>207</v>
      </c>
      <c s="10">
        <v>24</v>
      </c>
      <c s="14"/>
      <c s="13">
        <f>ROUND((H57*G57),2)</f>
      </c>
      <c r="O57">
        <f>rekapitulace!H8</f>
      </c>
      <c>
        <f>O57/100*I57</f>
      </c>
    </row>
    <row r="58" spans="5:5" ht="191.25">
      <c r="E58" s="15" t="s">
        <v>3466</v>
      </c>
    </row>
    <row r="59" spans="5:5" ht="409.5">
      <c r="E59" s="15" t="s">
        <v>3417</v>
      </c>
    </row>
    <row r="60" spans="1:16" ht="12.75">
      <c r="A60" s="7">
        <v>14</v>
      </c>
      <c s="7" t="s">
        <v>46</v>
      </c>
      <c s="7" t="s">
        <v>3418</v>
      </c>
      <c s="7" t="s">
        <v>58</v>
      </c>
      <c s="7" t="s">
        <v>3419</v>
      </c>
      <c s="7" t="s">
        <v>207</v>
      </c>
      <c s="10">
        <v>116.977</v>
      </c>
      <c s="14"/>
      <c s="13">
        <f>ROUND((H60*G60),2)</f>
      </c>
      <c r="O60">
        <f>rekapitulace!H8</f>
      </c>
      <c>
        <f>O60/100*I60</f>
      </c>
    </row>
    <row r="61" spans="5:5" ht="191.25">
      <c r="E61" s="15" t="s">
        <v>3467</v>
      </c>
    </row>
    <row r="62" spans="5:5" ht="409.5">
      <c r="E62" s="15" t="s">
        <v>3421</v>
      </c>
    </row>
    <row r="63" spans="1:16" ht="12.75">
      <c r="A63" s="7">
        <v>15</v>
      </c>
      <c s="7" t="s">
        <v>46</v>
      </c>
      <c s="7" t="s">
        <v>3422</v>
      </c>
      <c s="7" t="s">
        <v>58</v>
      </c>
      <c s="7" t="s">
        <v>3423</v>
      </c>
      <c s="7" t="s">
        <v>207</v>
      </c>
      <c s="10">
        <v>104</v>
      </c>
      <c s="14"/>
      <c s="13">
        <f>ROUND((H63*G63),2)</f>
      </c>
      <c r="O63">
        <f>rekapitulace!H8</f>
      </c>
      <c>
        <f>O63/100*I63</f>
      </c>
    </row>
    <row r="64" spans="5:5" ht="331.5">
      <c r="E64" s="15" t="s">
        <v>3468</v>
      </c>
    </row>
    <row r="65" spans="5:5" ht="409.5">
      <c r="E65" s="15" t="s">
        <v>3421</v>
      </c>
    </row>
    <row r="66" spans="1:16" ht="12.75">
      <c r="A66" s="7">
        <v>16</v>
      </c>
      <c s="7" t="s">
        <v>46</v>
      </c>
      <c s="7" t="s">
        <v>3469</v>
      </c>
      <c s="7" t="s">
        <v>58</v>
      </c>
      <c s="7" t="s">
        <v>3470</v>
      </c>
      <c s="7" t="s">
        <v>207</v>
      </c>
      <c s="10">
        <v>149.249</v>
      </c>
      <c s="14"/>
      <c s="13">
        <f>ROUND((H66*G66),2)</f>
      </c>
      <c r="O66">
        <f>rekapitulace!H8</f>
      </c>
      <c>
        <f>O66/100*I66</f>
      </c>
    </row>
    <row r="67" spans="5:5" ht="306">
      <c r="E67" s="15" t="s">
        <v>3471</v>
      </c>
    </row>
    <row r="68" spans="5:5" ht="409.5">
      <c r="E68" s="15" t="s">
        <v>3472</v>
      </c>
    </row>
    <row r="69" spans="1:16" ht="12.75">
      <c r="A69" s="7">
        <v>17</v>
      </c>
      <c s="7" t="s">
        <v>46</v>
      </c>
      <c s="7" t="s">
        <v>3473</v>
      </c>
      <c s="7" t="s">
        <v>58</v>
      </c>
      <c s="7" t="s">
        <v>3474</v>
      </c>
      <c s="7" t="s">
        <v>207</v>
      </c>
      <c s="10">
        <v>40</v>
      </c>
      <c s="14"/>
      <c s="13">
        <f>ROUND((H69*G69),2)</f>
      </c>
      <c r="O69">
        <f>rekapitulace!H8</f>
      </c>
      <c>
        <f>O69/100*I69</f>
      </c>
    </row>
    <row r="70" spans="5:5" ht="38.25">
      <c r="E70" s="15" t="s">
        <v>3475</v>
      </c>
    </row>
    <row r="71" spans="5:5" ht="293.25">
      <c r="E71" s="15" t="s">
        <v>3476</v>
      </c>
    </row>
    <row r="72" spans="1:16" ht="12.75">
      <c r="A72" s="7">
        <v>18</v>
      </c>
      <c s="7" t="s">
        <v>46</v>
      </c>
      <c s="7" t="s">
        <v>3477</v>
      </c>
      <c s="7" t="s">
        <v>58</v>
      </c>
      <c s="7" t="s">
        <v>3478</v>
      </c>
      <c s="7" t="s">
        <v>73</v>
      </c>
      <c s="10">
        <v>2</v>
      </c>
      <c s="14"/>
      <c s="13">
        <f>ROUND((H72*G72),2)</f>
      </c>
      <c r="O72">
        <f>rekapitulace!H8</f>
      </c>
      <c>
        <f>O72/100*I72</f>
      </c>
    </row>
    <row r="73" spans="5:5" ht="267.75">
      <c r="E73" s="15" t="s">
        <v>3479</v>
      </c>
    </row>
    <row r="74" spans="1:16" ht="12.75">
      <c r="A74" s="7">
        <v>19</v>
      </c>
      <c s="7" t="s">
        <v>46</v>
      </c>
      <c s="7" t="s">
        <v>3480</v>
      </c>
      <c s="7" t="s">
        <v>58</v>
      </c>
      <c s="7" t="s">
        <v>3481</v>
      </c>
      <c s="7" t="s">
        <v>207</v>
      </c>
      <c s="10">
        <v>149.249</v>
      </c>
      <c s="14"/>
      <c s="13">
        <f>ROUND((H74*G74),2)</f>
      </c>
      <c r="O74">
        <f>rekapitulace!H8</f>
      </c>
      <c>
        <f>O74/100*I74</f>
      </c>
    </row>
    <row r="75" spans="5:5" ht="306">
      <c r="E75" s="15" t="s">
        <v>3471</v>
      </c>
    </row>
    <row r="76" spans="5:5" ht="382.5">
      <c r="E76" s="15" t="s">
        <v>3445</v>
      </c>
    </row>
    <row r="77" spans="1:16" ht="12.75">
      <c r="A77" s="7">
        <v>20</v>
      </c>
      <c s="7" t="s">
        <v>46</v>
      </c>
      <c s="7" t="s">
        <v>3482</v>
      </c>
      <c s="7" t="s">
        <v>58</v>
      </c>
      <c s="7" t="s">
        <v>3483</v>
      </c>
      <c s="7" t="s">
        <v>73</v>
      </c>
      <c s="10">
        <v>10</v>
      </c>
      <c s="14"/>
      <c s="13">
        <f>ROUND((H77*G77),2)</f>
      </c>
      <c r="O77">
        <f>rekapitulace!H8</f>
      </c>
      <c>
        <f>O77/100*I77</f>
      </c>
    </row>
    <row r="78" spans="5:5" ht="369.75">
      <c r="E78" s="15" t="s">
        <v>3431</v>
      </c>
    </row>
    <row r="79" spans="1:16" ht="12.75">
      <c r="A79" s="7">
        <v>21</v>
      </c>
      <c s="7" t="s">
        <v>46</v>
      </c>
      <c s="7" t="s">
        <v>3484</v>
      </c>
      <c s="7" t="s">
        <v>58</v>
      </c>
      <c s="7" t="s">
        <v>3485</v>
      </c>
      <c s="7" t="s">
        <v>73</v>
      </c>
      <c s="10">
        <v>2</v>
      </c>
      <c s="14"/>
      <c s="13">
        <f>ROUND((H79*G79),2)</f>
      </c>
      <c r="O79">
        <f>rekapitulace!H8</f>
      </c>
      <c>
        <f>O79/100*I79</f>
      </c>
    </row>
    <row r="80" spans="5:5" ht="369.75">
      <c r="E80" s="15" t="s">
        <v>3431</v>
      </c>
    </row>
    <row r="81" spans="1:16" ht="12.75">
      <c r="A81" s="7">
        <v>22</v>
      </c>
      <c s="7" t="s">
        <v>46</v>
      </c>
      <c s="7" t="s">
        <v>3486</v>
      </c>
      <c s="7" t="s">
        <v>58</v>
      </c>
      <c s="7" t="s">
        <v>3487</v>
      </c>
      <c s="7" t="s">
        <v>73</v>
      </c>
      <c s="10">
        <v>2</v>
      </c>
      <c s="14"/>
      <c s="13">
        <f>ROUND((H81*G81),2)</f>
      </c>
      <c r="O81">
        <f>rekapitulace!H8</f>
      </c>
      <c>
        <f>O81/100*I81</f>
      </c>
    </row>
    <row r="82" spans="5:5" ht="409.5">
      <c r="E82" s="15" t="s">
        <v>1339</v>
      </c>
    </row>
    <row r="83" spans="1:16" ht="12.75">
      <c r="A83" s="7">
        <v>23</v>
      </c>
      <c s="7" t="s">
        <v>46</v>
      </c>
      <c s="7" t="s">
        <v>3488</v>
      </c>
      <c s="7" t="s">
        <v>58</v>
      </c>
      <c s="7" t="s">
        <v>3489</v>
      </c>
      <c s="7" t="s">
        <v>207</v>
      </c>
      <c s="10">
        <v>40</v>
      </c>
      <c s="14"/>
      <c s="13">
        <f>ROUND((H83*G83),2)</f>
      </c>
      <c r="O83">
        <f>rekapitulace!H8</f>
      </c>
      <c>
        <f>O83/100*I83</f>
      </c>
    </row>
    <row r="84" spans="5:5" ht="38.25">
      <c r="E84" s="15" t="s">
        <v>3475</v>
      </c>
    </row>
    <row r="85" spans="5:5" ht="409.5">
      <c r="E85" s="15" t="s">
        <v>3490</v>
      </c>
    </row>
    <row r="86" spans="1:16" ht="12.75">
      <c r="A86" s="7">
        <v>24</v>
      </c>
      <c s="7" t="s">
        <v>46</v>
      </c>
      <c s="7" t="s">
        <v>3491</v>
      </c>
      <c s="7" t="s">
        <v>58</v>
      </c>
      <c s="7" t="s">
        <v>3492</v>
      </c>
      <c s="7" t="s">
        <v>73</v>
      </c>
      <c s="10">
        <v>1</v>
      </c>
      <c s="14"/>
      <c s="13">
        <f>ROUND((H86*G86),2)</f>
      </c>
      <c r="O86">
        <f>rekapitulace!H8</f>
      </c>
      <c>
        <f>O86/100*I86</f>
      </c>
    </row>
    <row r="87" spans="5:5" ht="409.5">
      <c r="E87" s="15" t="s">
        <v>3493</v>
      </c>
    </row>
    <row r="88" spans="1:16" ht="12.75">
      <c r="A88" s="7">
        <v>25</v>
      </c>
      <c s="7" t="s">
        <v>46</v>
      </c>
      <c s="7" t="s">
        <v>3491</v>
      </c>
      <c s="7" t="s">
        <v>25</v>
      </c>
      <c s="7" t="s">
        <v>3494</v>
      </c>
      <c s="7" t="s">
        <v>73</v>
      </c>
      <c s="10">
        <v>1</v>
      </c>
      <c s="14"/>
      <c s="13">
        <f>ROUND((H88*G88),2)</f>
      </c>
      <c r="O88">
        <f>rekapitulace!H8</f>
      </c>
      <c>
        <f>O88/100*I88</f>
      </c>
    </row>
    <row r="89" spans="5:5" ht="409.5">
      <c r="E89" s="15" t="s">
        <v>3493</v>
      </c>
    </row>
    <row r="90" spans="1:16" ht="12.75">
      <c r="A90" s="7">
        <v>26</v>
      </c>
      <c s="7" t="s">
        <v>46</v>
      </c>
      <c s="7" t="s">
        <v>3495</v>
      </c>
      <c s="7" t="s">
        <v>58</v>
      </c>
      <c s="7" t="s">
        <v>3496</v>
      </c>
      <c s="7" t="s">
        <v>73</v>
      </c>
      <c s="10">
        <v>2</v>
      </c>
      <c s="14"/>
      <c s="13">
        <f>ROUND((H90*G90),2)</f>
      </c>
      <c r="O90">
        <f>rekapitulace!H8</f>
      </c>
      <c>
        <f>O90/100*I90</f>
      </c>
    </row>
    <row r="91" spans="5:5" ht="409.5">
      <c r="E91" s="15" t="s">
        <v>3493</v>
      </c>
    </row>
    <row r="92" spans="1:16" ht="12.75">
      <c r="A92" s="7">
        <v>27</v>
      </c>
      <c s="7" t="s">
        <v>46</v>
      </c>
      <c s="7" t="s">
        <v>3497</v>
      </c>
      <c s="7" t="s">
        <v>58</v>
      </c>
      <c s="7" t="s">
        <v>3498</v>
      </c>
      <c s="7" t="s">
        <v>73</v>
      </c>
      <c s="10">
        <v>4</v>
      </c>
      <c s="14"/>
      <c s="13">
        <f>ROUND((H92*G92),2)</f>
      </c>
      <c r="O92">
        <f>rekapitulace!H8</f>
      </c>
      <c>
        <f>O92/100*I92</f>
      </c>
    </row>
    <row r="93" spans="5:5" ht="331.5">
      <c r="E93" s="15" t="s">
        <v>3499</v>
      </c>
    </row>
    <row r="94" spans="1:16" ht="12.75">
      <c r="A94" s="7">
        <v>28</v>
      </c>
      <c s="7" t="s">
        <v>46</v>
      </c>
      <c s="7" t="s">
        <v>3500</v>
      </c>
      <c s="7" t="s">
        <v>58</v>
      </c>
      <c s="7" t="s">
        <v>3501</v>
      </c>
      <c s="7" t="s">
        <v>73</v>
      </c>
      <c s="10">
        <v>2</v>
      </c>
      <c s="14"/>
      <c s="13">
        <f>ROUND((H94*G94),2)</f>
      </c>
      <c r="O94">
        <f>rekapitulace!H8</f>
      </c>
      <c>
        <f>O94/100*I94</f>
      </c>
    </row>
    <row r="95" spans="5:5" ht="357">
      <c r="E95" s="15" t="s">
        <v>3502</v>
      </c>
    </row>
    <row r="96" spans="1:16" ht="12.75">
      <c r="A96" s="7">
        <v>29</v>
      </c>
      <c s="7" t="s">
        <v>46</v>
      </c>
      <c s="7" t="s">
        <v>3503</v>
      </c>
      <c s="7" t="s">
        <v>58</v>
      </c>
      <c s="7" t="s">
        <v>3504</v>
      </c>
      <c s="7" t="s">
        <v>73</v>
      </c>
      <c s="10">
        <v>1</v>
      </c>
      <c s="14"/>
      <c s="13">
        <f>ROUND((H96*G96),2)</f>
      </c>
      <c r="O96">
        <f>rekapitulace!H8</f>
      </c>
      <c>
        <f>O96/100*I96</f>
      </c>
    </row>
    <row r="97" spans="5:5" ht="357">
      <c r="E97" s="15" t="s">
        <v>3502</v>
      </c>
    </row>
    <row r="98" spans="1:16" ht="12.75">
      <c r="A98" s="7">
        <v>30</v>
      </c>
      <c s="7" t="s">
        <v>46</v>
      </c>
      <c s="7" t="s">
        <v>3505</v>
      </c>
      <c s="7" t="s">
        <v>58</v>
      </c>
      <c s="7" t="s">
        <v>3506</v>
      </c>
      <c s="7" t="s">
        <v>73</v>
      </c>
      <c s="10">
        <v>1</v>
      </c>
      <c s="14"/>
      <c s="13">
        <f>ROUND((H98*G98),2)</f>
      </c>
      <c r="O98">
        <f>rekapitulace!H8</f>
      </c>
      <c>
        <f>O98/100*I98</f>
      </c>
    </row>
    <row r="99" spans="5:5" ht="357">
      <c r="E99" s="15" t="s">
        <v>3502</v>
      </c>
    </row>
    <row r="100" spans="1:16" ht="12.75">
      <c r="A100" s="7">
        <v>31</v>
      </c>
      <c s="7" t="s">
        <v>46</v>
      </c>
      <c s="7" t="s">
        <v>3507</v>
      </c>
      <c s="7" t="s">
        <v>58</v>
      </c>
      <c s="7" t="s">
        <v>3508</v>
      </c>
      <c s="7" t="s">
        <v>73</v>
      </c>
      <c s="10">
        <v>2</v>
      </c>
      <c s="14"/>
      <c s="13">
        <f>ROUND((H100*G100),2)</f>
      </c>
      <c r="O100">
        <f>rekapitulace!H8</f>
      </c>
      <c>
        <f>O100/100*I100</f>
      </c>
    </row>
    <row r="101" spans="5:5" ht="357">
      <c r="E101" s="15" t="s">
        <v>3509</v>
      </c>
    </row>
    <row r="102" spans="1:16" ht="12.75">
      <c r="A102" s="7">
        <v>32</v>
      </c>
      <c s="7" t="s">
        <v>46</v>
      </c>
      <c s="7" t="s">
        <v>3510</v>
      </c>
      <c s="7" t="s">
        <v>58</v>
      </c>
      <c s="7" t="s">
        <v>3511</v>
      </c>
      <c s="7" t="s">
        <v>73</v>
      </c>
      <c s="10">
        <v>3</v>
      </c>
      <c s="14"/>
      <c s="13">
        <f>ROUND((H102*G102),2)</f>
      </c>
      <c r="O102">
        <f>rekapitulace!H8</f>
      </c>
      <c>
        <f>O102/100*I102</f>
      </c>
    </row>
    <row r="103" spans="5:5" ht="357">
      <c r="E103" s="15" t="s">
        <v>3509</v>
      </c>
    </row>
    <row r="104" spans="1:16" ht="12.75">
      <c r="A104" s="7">
        <v>33</v>
      </c>
      <c s="7" t="s">
        <v>46</v>
      </c>
      <c s="7" t="s">
        <v>1336</v>
      </c>
      <c s="7" t="s">
        <v>58</v>
      </c>
      <c s="7" t="s">
        <v>3512</v>
      </c>
      <c s="7" t="s">
        <v>73</v>
      </c>
      <c s="10">
        <v>3</v>
      </c>
      <c s="14"/>
      <c s="13">
        <f>ROUND((H104*G104),2)</f>
      </c>
      <c r="O104">
        <f>rekapitulace!H8</f>
      </c>
      <c>
        <f>O104/100*I104</f>
      </c>
    </row>
    <row r="105" spans="5:5" ht="409.5">
      <c r="E105" s="15" t="s">
        <v>1339</v>
      </c>
    </row>
    <row r="106" spans="1:16" ht="12.75">
      <c r="A106" s="7">
        <v>34</v>
      </c>
      <c s="7" t="s">
        <v>46</v>
      </c>
      <c s="7" t="s">
        <v>3513</v>
      </c>
      <c s="7" t="s">
        <v>58</v>
      </c>
      <c s="7" t="s">
        <v>3514</v>
      </c>
      <c s="7" t="s">
        <v>73</v>
      </c>
      <c s="10">
        <v>4</v>
      </c>
      <c s="14"/>
      <c s="13">
        <f>ROUND((H106*G106),2)</f>
      </c>
      <c r="O106">
        <f>rekapitulace!H8</f>
      </c>
      <c>
        <f>O106/100*I106</f>
      </c>
    </row>
    <row r="107" spans="5:5" ht="409.5">
      <c r="E107" s="15" t="s">
        <v>1339</v>
      </c>
    </row>
    <row r="108" spans="1:16" ht="12.75">
      <c r="A108" s="7">
        <v>35</v>
      </c>
      <c s="7" t="s">
        <v>46</v>
      </c>
      <c s="7" t="s">
        <v>3513</v>
      </c>
      <c s="7" t="s">
        <v>25</v>
      </c>
      <c s="7" t="s">
        <v>3515</v>
      </c>
      <c s="7" t="s">
        <v>73</v>
      </c>
      <c s="10">
        <v>1</v>
      </c>
      <c s="14"/>
      <c s="13">
        <f>ROUND((H108*G108),2)</f>
      </c>
      <c r="O108">
        <f>rekapitulace!H8</f>
      </c>
      <c>
        <f>O108/100*I108</f>
      </c>
    </row>
    <row r="109" spans="5:5" ht="409.5">
      <c r="E109" s="15" t="s">
        <v>1339</v>
      </c>
    </row>
    <row r="110" spans="1:16" ht="12.75" customHeight="1">
      <c r="A110" s="16"/>
      <c s="16"/>
      <c s="16" t="s">
        <v>41</v>
      </c>
      <c s="16"/>
      <c s="16" t="s">
        <v>276</v>
      </c>
      <c s="16"/>
      <c s="16"/>
      <c s="16"/>
      <c s="16">
        <f>SUM(I57:I109)</f>
      </c>
      <c r="P110">
        <f>ROUND(SUM(P57:P109),2)</f>
      </c>
    </row>
    <row r="112" spans="1:9" ht="12.75" customHeight="1">
      <c r="A112" s="9"/>
      <c s="9"/>
      <c s="9" t="s">
        <v>43</v>
      </c>
      <c s="9"/>
      <c s="9" t="s">
        <v>204</v>
      </c>
      <c s="9"/>
      <c s="11"/>
      <c s="9"/>
      <c s="11"/>
    </row>
    <row r="113" spans="1:16" ht="12.75">
      <c r="A113" s="7">
        <v>36</v>
      </c>
      <c s="7" t="s">
        <v>46</v>
      </c>
      <c s="7" t="s">
        <v>1985</v>
      </c>
      <c s="7" t="s">
        <v>58</v>
      </c>
      <c s="7" t="s">
        <v>3516</v>
      </c>
      <c s="7" t="s">
        <v>130</v>
      </c>
      <c s="10">
        <v>3.468</v>
      </c>
      <c s="14"/>
      <c s="13">
        <f>ROUND((H113*G113),2)</f>
      </c>
      <c r="O113">
        <f>rekapitulace!H8</f>
      </c>
      <c>
        <f>O113/100*I113</f>
      </c>
    </row>
    <row r="114" spans="5:5" ht="38.25">
      <c r="E114" s="15" t="s">
        <v>3517</v>
      </c>
    </row>
    <row r="115" spans="5:5" ht="409.5">
      <c r="E115" s="15" t="s">
        <v>1048</v>
      </c>
    </row>
    <row r="116" spans="1:16" ht="12.75" customHeight="1">
      <c r="A116" s="16"/>
      <c s="16"/>
      <c s="16" t="s">
        <v>43</v>
      </c>
      <c s="16"/>
      <c s="16" t="s">
        <v>204</v>
      </c>
      <c s="16"/>
      <c s="16"/>
      <c s="16"/>
      <c s="16">
        <f>SUM(I113:I115)</f>
      </c>
      <c r="P116">
        <f>ROUND(SUM(P113:P115),2)</f>
      </c>
    </row>
    <row r="118" spans="1:16" ht="12.75" customHeight="1">
      <c r="A118" s="16"/>
      <c s="16"/>
      <c s="16"/>
      <c s="16"/>
      <c s="16" t="s">
        <v>105</v>
      </c>
      <c s="16"/>
      <c s="16"/>
      <c s="16"/>
      <c s="16">
        <f>+I30+I48+I54+I110+I116</f>
      </c>
      <c r="P118">
        <f>+P30+P48+P54+P110+P116</f>
      </c>
    </row>
    <row r="120" spans="1:9" ht="12.75" customHeight="1">
      <c r="A120" s="9" t="s">
        <v>106</v>
      </c>
      <c s="9"/>
      <c s="9"/>
      <c s="9"/>
      <c s="9"/>
      <c s="9"/>
      <c s="9"/>
      <c s="9"/>
      <c s="9"/>
    </row>
    <row r="121" spans="1:9" ht="12.75" customHeight="1">
      <c r="A121" s="9"/>
      <c s="9"/>
      <c s="9"/>
      <c s="9"/>
      <c s="9" t="s">
        <v>107</v>
      </c>
      <c s="9"/>
      <c s="9"/>
      <c s="9"/>
      <c s="9"/>
    </row>
    <row r="122" spans="1:16" ht="12.75" customHeight="1">
      <c r="A122" s="16"/>
      <c s="16"/>
      <c s="16"/>
      <c s="16"/>
      <c s="16" t="s">
        <v>108</v>
      </c>
      <c s="16"/>
      <c s="16"/>
      <c s="16"/>
      <c s="16">
        <v>0</v>
      </c>
      <c r="P122">
        <v>0</v>
      </c>
    </row>
    <row r="123" spans="1:9" ht="12.75" customHeight="1">
      <c r="A123" s="16"/>
      <c s="16"/>
      <c s="16"/>
      <c s="16"/>
      <c s="16" t="s">
        <v>109</v>
      </c>
      <c s="16"/>
      <c s="16"/>
      <c s="16"/>
      <c s="16"/>
    </row>
    <row r="124" spans="1:16" ht="12.75" customHeight="1">
      <c r="A124" s="16"/>
      <c s="16"/>
      <c s="16"/>
      <c s="16"/>
      <c s="16" t="s">
        <v>110</v>
      </c>
      <c s="16"/>
      <c s="16"/>
      <c s="16"/>
      <c s="16">
        <v>0</v>
      </c>
      <c r="P124">
        <v>0</v>
      </c>
    </row>
    <row r="125" spans="1:16" ht="12.75" customHeight="1">
      <c r="A125" s="16"/>
      <c s="16"/>
      <c s="16"/>
      <c s="16"/>
      <c s="16" t="s">
        <v>111</v>
      </c>
      <c s="16"/>
      <c s="16"/>
      <c s="16"/>
      <c s="16">
        <f>I122+I124</f>
      </c>
      <c r="P125">
        <f>P122+P124</f>
      </c>
    </row>
    <row r="127" spans="1:16" ht="12.75" customHeight="1">
      <c r="A127" s="16"/>
      <c s="16"/>
      <c s="16"/>
      <c s="16"/>
      <c s="16" t="s">
        <v>111</v>
      </c>
      <c s="16"/>
      <c s="16"/>
      <c s="16"/>
      <c s="16">
        <f>I118+I125</f>
      </c>
      <c r="P127">
        <f>P118+P125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xml><?xml version="1.0" encoding="utf-8"?>
<worksheet xmlns="http://schemas.openxmlformats.org/spreadsheetml/2006/main" xmlns:r="http://schemas.openxmlformats.org/officeDocument/2006/relationships">
  <sheetPr>
    <pageSetUpPr fitToPage="1"/>
  </sheetPr>
  <dimension ref="A1:P7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246</v>
      </c>
      <c s="5"/>
      <c s="5" t="s">
        <v>247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248</v>
      </c>
      <c s="7" t="s">
        <v>167</v>
      </c>
      <c s="10">
        <v>169.344</v>
      </c>
      <c s="14"/>
      <c s="13">
        <f>ROUND((H12*G12),2)</f>
      </c>
      <c r="O12">
        <f>rekapitulace!H8</f>
      </c>
      <c>
        <f>O12/100*I12</f>
      </c>
    </row>
    <row r="13" spans="5:5" ht="38.25">
      <c r="E13" s="15" t="s">
        <v>249</v>
      </c>
    </row>
    <row r="14" spans="5:5" ht="153">
      <c r="E14" s="15" t="s">
        <v>169</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142</v>
      </c>
      <c s="7" t="s">
        <v>250</v>
      </c>
      <c s="7" t="s">
        <v>251</v>
      </c>
      <c s="7" t="s">
        <v>130</v>
      </c>
      <c s="10">
        <v>84.672</v>
      </c>
      <c s="14"/>
      <c s="13">
        <f>ROUND((H18*G18),2)</f>
      </c>
      <c r="O18">
        <f>rekapitulace!H8</f>
      </c>
      <c>
        <f>O18/100*I18</f>
      </c>
    </row>
    <row r="19" spans="5:5" ht="25.5">
      <c r="E19" s="15" t="s">
        <v>252</v>
      </c>
    </row>
    <row r="20" spans="5:5" ht="409.5">
      <c r="E20" s="15" t="s">
        <v>145</v>
      </c>
    </row>
    <row r="21" spans="1:16" ht="12.75">
      <c r="A21" s="7">
        <v>3</v>
      </c>
      <c s="7" t="s">
        <v>46</v>
      </c>
      <c s="7" t="s">
        <v>170</v>
      </c>
      <c s="7" t="s">
        <v>58</v>
      </c>
      <c s="7" t="s">
        <v>171</v>
      </c>
      <c s="7" t="s">
        <v>130</v>
      </c>
      <c s="10">
        <v>306.478</v>
      </c>
      <c s="14"/>
      <c s="13">
        <f>ROUND((H21*G21),2)</f>
      </c>
      <c r="O21">
        <f>rekapitulace!H8</f>
      </c>
      <c>
        <f>O21/100*I21</f>
      </c>
    </row>
    <row r="22" spans="5:5" ht="409.5">
      <c r="E22" s="15" t="s">
        <v>253</v>
      </c>
    </row>
    <row r="23" spans="5:5" ht="409.5">
      <c r="E23" s="15" t="s">
        <v>145</v>
      </c>
    </row>
    <row r="24" spans="1:16" ht="12.75">
      <c r="A24" s="7">
        <v>4</v>
      </c>
      <c s="7" t="s">
        <v>46</v>
      </c>
      <c s="7" t="s">
        <v>254</v>
      </c>
      <c s="7" t="s">
        <v>58</v>
      </c>
      <c s="7" t="s">
        <v>255</v>
      </c>
      <c s="7" t="s">
        <v>130</v>
      </c>
      <c s="10">
        <v>156.25</v>
      </c>
      <c s="14"/>
      <c s="13">
        <f>ROUND((H24*G24),2)</f>
      </c>
      <c r="O24">
        <f>rekapitulace!H8</f>
      </c>
      <c>
        <f>O24/100*I24</f>
      </c>
    </row>
    <row r="25" spans="5:5" ht="344.25">
      <c r="E25" s="15" t="s">
        <v>256</v>
      </c>
    </row>
    <row r="26" spans="5:5" ht="102">
      <c r="E26" s="15" t="s">
        <v>257</v>
      </c>
    </row>
    <row r="27" spans="1:16" ht="12.75">
      <c r="A27" s="7">
        <v>5</v>
      </c>
      <c s="7" t="s">
        <v>46</v>
      </c>
      <c s="7" t="s">
        <v>258</v>
      </c>
      <c s="7" t="s">
        <v>58</v>
      </c>
      <c s="7" t="s">
        <v>259</v>
      </c>
      <c s="7" t="s">
        <v>130</v>
      </c>
      <c s="10">
        <v>132.6</v>
      </c>
      <c s="14"/>
      <c s="13">
        <f>ROUND((H27*G27),2)</f>
      </c>
      <c r="O27">
        <f>rekapitulace!H8</f>
      </c>
      <c>
        <f>O27/100*I27</f>
      </c>
    </row>
    <row r="28" spans="5:5" ht="165.75">
      <c r="E28" s="15" t="s">
        <v>260</v>
      </c>
    </row>
    <row r="29" spans="5:5" ht="102">
      <c r="E29" s="15" t="s">
        <v>257</v>
      </c>
    </row>
    <row r="30" spans="1:16" ht="12.75">
      <c r="A30" s="7">
        <v>6</v>
      </c>
      <c s="7" t="s">
        <v>46</v>
      </c>
      <c s="7" t="s">
        <v>261</v>
      </c>
      <c s="7" t="s">
        <v>58</v>
      </c>
      <c s="7" t="s">
        <v>262</v>
      </c>
      <c s="7" t="s">
        <v>130</v>
      </c>
      <c s="10">
        <v>102.3</v>
      </c>
      <c s="14"/>
      <c s="13">
        <f>ROUND((H30*G30),2)</f>
      </c>
      <c r="O30">
        <f>rekapitulace!H8</f>
      </c>
      <c>
        <f>O30/100*I30</f>
      </c>
    </row>
    <row r="31" spans="5:5" ht="191.25">
      <c r="E31" s="15" t="s">
        <v>263</v>
      </c>
    </row>
    <row r="32" spans="5:5" ht="409.5">
      <c r="E32" s="15" t="s">
        <v>176</v>
      </c>
    </row>
    <row r="33" spans="1:16" ht="12.75">
      <c r="A33" s="7">
        <v>7</v>
      </c>
      <c s="7" t="s">
        <v>46</v>
      </c>
      <c s="7" t="s">
        <v>264</v>
      </c>
      <c s="7" t="s">
        <v>58</v>
      </c>
      <c s="7" t="s">
        <v>265</v>
      </c>
      <c s="7" t="s">
        <v>130</v>
      </c>
      <c s="10">
        <v>156.25</v>
      </c>
      <c s="14"/>
      <c s="13">
        <f>ROUND((H33*G33),2)</f>
      </c>
      <c r="O33">
        <f>rekapitulace!H8</f>
      </c>
      <c>
        <f>O33/100*I33</f>
      </c>
    </row>
    <row r="34" spans="5:5" ht="344.25">
      <c r="E34" s="15" t="s">
        <v>266</v>
      </c>
    </row>
    <row r="35" spans="5:5" ht="409.5">
      <c r="E35" s="15" t="s">
        <v>267</v>
      </c>
    </row>
    <row r="36" spans="1:16" ht="12.75">
      <c r="A36" s="7">
        <v>8</v>
      </c>
      <c s="7" t="s">
        <v>46</v>
      </c>
      <c s="7" t="s">
        <v>268</v>
      </c>
      <c s="7" t="s">
        <v>58</v>
      </c>
      <c s="7" t="s">
        <v>269</v>
      </c>
      <c s="7" t="s">
        <v>130</v>
      </c>
      <c s="10">
        <v>132.6</v>
      </c>
      <c s="14"/>
      <c s="13">
        <f>ROUND((H36*G36),2)</f>
      </c>
      <c r="O36">
        <f>rekapitulace!H8</f>
      </c>
      <c>
        <f>O36/100*I36</f>
      </c>
    </row>
    <row r="37" spans="5:5" ht="178.5">
      <c r="E37" s="15" t="s">
        <v>270</v>
      </c>
    </row>
    <row r="38" spans="5:5" ht="409.5">
      <c r="E38" s="15" t="s">
        <v>267</v>
      </c>
    </row>
    <row r="39" spans="1:16" ht="12.75">
      <c r="A39" s="7">
        <v>9</v>
      </c>
      <c s="7" t="s">
        <v>46</v>
      </c>
      <c s="7" t="s">
        <v>146</v>
      </c>
      <c s="7" t="s">
        <v>250</v>
      </c>
      <c s="7" t="s">
        <v>271</v>
      </c>
      <c s="7" t="s">
        <v>130</v>
      </c>
      <c s="10">
        <v>84.672</v>
      </c>
      <c s="14"/>
      <c s="13">
        <f>ROUND((H39*G39),2)</f>
      </c>
      <c r="O39">
        <f>rekapitulace!H8</f>
      </c>
      <c>
        <f>O39/100*I39</f>
      </c>
    </row>
    <row r="40" spans="5:5" ht="25.5">
      <c r="E40" s="15" t="s">
        <v>252</v>
      </c>
    </row>
    <row r="41" spans="5:5" ht="409.5">
      <c r="E41" s="15" t="s">
        <v>149</v>
      </c>
    </row>
    <row r="42" spans="1:16" ht="12.75">
      <c r="A42" s="7">
        <v>10</v>
      </c>
      <c s="7" t="s">
        <v>46</v>
      </c>
      <c s="7" t="s">
        <v>183</v>
      </c>
      <c s="7" t="s">
        <v>58</v>
      </c>
      <c s="7" t="s">
        <v>184</v>
      </c>
      <c s="7" t="s">
        <v>130</v>
      </c>
      <c s="10">
        <v>306.478</v>
      </c>
      <c s="14"/>
      <c s="13">
        <f>ROUND((H42*G42),2)</f>
      </c>
      <c r="O42">
        <f>rekapitulace!H8</f>
      </c>
      <c>
        <f>O42/100*I42</f>
      </c>
    </row>
    <row r="43" spans="5:5" ht="409.5">
      <c r="E43" s="15" t="s">
        <v>253</v>
      </c>
    </row>
    <row r="44" spans="5:5" ht="409.5">
      <c r="E44" s="15" t="s">
        <v>186</v>
      </c>
    </row>
    <row r="45" spans="1:16" ht="12.75">
      <c r="A45" s="7">
        <v>11</v>
      </c>
      <c s="7" t="s">
        <v>46</v>
      </c>
      <c s="7" t="s">
        <v>272</v>
      </c>
      <c s="7" t="s">
        <v>58</v>
      </c>
      <c s="7" t="s">
        <v>273</v>
      </c>
      <c s="7" t="s">
        <v>130</v>
      </c>
      <c s="10">
        <v>73.68</v>
      </c>
      <c s="14"/>
      <c s="13">
        <f>ROUND((H45*G45),2)</f>
      </c>
      <c r="O45">
        <f>rekapitulace!H8</f>
      </c>
      <c>
        <f>O45/100*I45</f>
      </c>
    </row>
    <row r="46" spans="5:5" ht="409.5">
      <c r="E46" s="15" t="s">
        <v>274</v>
      </c>
    </row>
    <row r="47" spans="5:5" ht="409.5">
      <c r="E47" s="15" t="s">
        <v>275</v>
      </c>
    </row>
    <row r="48" spans="1:16" ht="12.75" customHeight="1">
      <c r="A48" s="16"/>
      <c s="16"/>
      <c s="16" t="s">
        <v>25</v>
      </c>
      <c s="16"/>
      <c s="16" t="s">
        <v>114</v>
      </c>
      <c s="16"/>
      <c s="16"/>
      <c s="16"/>
      <c s="16">
        <f>SUM(I18:I47)</f>
      </c>
      <c r="P48">
        <f>ROUND(SUM(P18:P47),2)</f>
      </c>
    </row>
    <row r="50" spans="1:9" ht="12.75" customHeight="1">
      <c r="A50" s="9"/>
      <c s="9"/>
      <c s="9" t="s">
        <v>41</v>
      </c>
      <c s="9"/>
      <c s="9" t="s">
        <v>276</v>
      </c>
      <c s="9"/>
      <c s="11"/>
      <c s="9"/>
      <c s="11"/>
    </row>
    <row r="51" spans="1:16" ht="12.75">
      <c r="A51" s="7">
        <v>12</v>
      </c>
      <c s="7" t="s">
        <v>46</v>
      </c>
      <c s="7" t="s">
        <v>277</v>
      </c>
      <c s="7" t="s">
        <v>58</v>
      </c>
      <c s="7" t="s">
        <v>278</v>
      </c>
      <c s="7" t="s">
        <v>207</v>
      </c>
      <c s="10">
        <v>175</v>
      </c>
      <c s="14"/>
      <c s="13">
        <f>ROUND((H51*G51),2)</f>
      </c>
      <c r="O51">
        <f>rekapitulace!H8</f>
      </c>
      <c>
        <f>O51/100*I51</f>
      </c>
    </row>
    <row r="52" spans="5:5" ht="382.5">
      <c r="E52" s="15" t="s">
        <v>279</v>
      </c>
    </row>
    <row r="53" spans="5:5" ht="409.5">
      <c r="E53" s="15" t="s">
        <v>280</v>
      </c>
    </row>
    <row r="54" spans="1:16" ht="12.75" customHeight="1">
      <c r="A54" s="16"/>
      <c s="16"/>
      <c s="16" t="s">
        <v>41</v>
      </c>
      <c s="16"/>
      <c s="16" t="s">
        <v>276</v>
      </c>
      <c s="16"/>
      <c s="16"/>
      <c s="16"/>
      <c s="16">
        <f>SUM(I51:I53)</f>
      </c>
      <c r="P54">
        <f>ROUND(SUM(P51:P53),2)</f>
      </c>
    </row>
    <row r="56" spans="1:9" ht="12.75" customHeight="1">
      <c r="A56" s="9"/>
      <c s="9"/>
      <c s="9" t="s">
        <v>42</v>
      </c>
      <c s="9"/>
      <c s="9" t="s">
        <v>200</v>
      </c>
      <c s="9"/>
      <c s="11"/>
      <c s="9"/>
      <c s="11"/>
    </row>
    <row r="57" spans="1:16" ht="12.75">
      <c r="A57" s="7">
        <v>13</v>
      </c>
      <c s="7" t="s">
        <v>46</v>
      </c>
      <c s="7" t="s">
        <v>281</v>
      </c>
      <c s="7" t="s">
        <v>58</v>
      </c>
      <c s="7" t="s">
        <v>282</v>
      </c>
      <c s="7" t="s">
        <v>207</v>
      </c>
      <c s="10">
        <v>547</v>
      </c>
      <c s="14"/>
      <c s="13">
        <f>ROUND((H57*G57),2)</f>
      </c>
      <c r="O57">
        <f>rekapitulace!H8</f>
      </c>
      <c>
        <f>O57/100*I57</f>
      </c>
    </row>
    <row r="58" spans="5:5" ht="382.5">
      <c r="E58" s="15" t="s">
        <v>283</v>
      </c>
    </row>
    <row r="59" spans="5:5" ht="409.5">
      <c r="E59" s="15" t="s">
        <v>284</v>
      </c>
    </row>
    <row r="60" spans="1:16" ht="12.75" customHeight="1">
      <c r="A60" s="16"/>
      <c s="16"/>
      <c s="16" t="s">
        <v>42</v>
      </c>
      <c s="16"/>
      <c s="16" t="s">
        <v>200</v>
      </c>
      <c s="16"/>
      <c s="16"/>
      <c s="16"/>
      <c s="16">
        <f>SUM(I57:I59)</f>
      </c>
      <c r="P60">
        <f>ROUND(SUM(P57:P59),2)</f>
      </c>
    </row>
    <row r="62" spans="1:16" ht="12.75" customHeight="1">
      <c r="A62" s="16"/>
      <c s="16"/>
      <c s="16"/>
      <c s="16"/>
      <c s="16" t="s">
        <v>105</v>
      </c>
      <c s="16"/>
      <c s="16"/>
      <c s="16"/>
      <c s="16">
        <f>+I15+I48+I54+I60</f>
      </c>
      <c r="P62">
        <f>+P15+P48+P54+P60</f>
      </c>
    </row>
    <row r="64" spans="1:9" ht="12.75" customHeight="1">
      <c r="A64" s="9" t="s">
        <v>106</v>
      </c>
      <c s="9"/>
      <c s="9"/>
      <c s="9"/>
      <c s="9"/>
      <c s="9"/>
      <c s="9"/>
      <c s="9"/>
      <c s="9"/>
    </row>
    <row r="65" spans="1:9" ht="12.75" customHeight="1">
      <c r="A65" s="9"/>
      <c s="9"/>
      <c s="9"/>
      <c s="9"/>
      <c s="9" t="s">
        <v>107</v>
      </c>
      <c s="9"/>
      <c s="9"/>
      <c s="9"/>
      <c s="9"/>
    </row>
    <row r="66" spans="1:16" ht="12.75" customHeight="1">
      <c r="A66" s="16"/>
      <c s="16"/>
      <c s="16"/>
      <c s="16"/>
      <c s="16" t="s">
        <v>108</v>
      </c>
      <c s="16"/>
      <c s="16"/>
      <c s="16"/>
      <c s="16">
        <v>0</v>
      </c>
      <c r="P66">
        <v>0</v>
      </c>
    </row>
    <row r="67" spans="1:9" ht="12.75" customHeight="1">
      <c r="A67" s="16"/>
      <c s="16"/>
      <c s="16"/>
      <c s="16"/>
      <c s="16" t="s">
        <v>109</v>
      </c>
      <c s="16"/>
      <c s="16"/>
      <c s="16"/>
      <c s="16"/>
    </row>
    <row r="68" spans="1:16" ht="12.75" customHeight="1">
      <c r="A68" s="16"/>
      <c s="16"/>
      <c s="16"/>
      <c s="16"/>
      <c s="16" t="s">
        <v>110</v>
      </c>
      <c s="16"/>
      <c s="16"/>
      <c s="16"/>
      <c s="16">
        <v>0</v>
      </c>
      <c r="P68">
        <v>0</v>
      </c>
    </row>
    <row r="69" spans="1:16" ht="12.75" customHeight="1">
      <c r="A69" s="16"/>
      <c s="16"/>
      <c s="16"/>
      <c s="16"/>
      <c s="16" t="s">
        <v>111</v>
      </c>
      <c s="16"/>
      <c s="16"/>
      <c s="16"/>
      <c s="16">
        <f>I66+I68</f>
      </c>
      <c r="P69">
        <f>P66+P68</f>
      </c>
    </row>
    <row r="71" spans="1:16" ht="12.75" customHeight="1">
      <c r="A71" s="16"/>
      <c s="16"/>
      <c s="16"/>
      <c s="16"/>
      <c s="16" t="s">
        <v>111</v>
      </c>
      <c s="16"/>
      <c s="16"/>
      <c s="16"/>
      <c s="16">
        <f>I62+I69</f>
      </c>
      <c r="P71">
        <f>P62+P69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0.xml><?xml version="1.0" encoding="utf-8"?>
<worksheet xmlns="http://schemas.openxmlformats.org/spreadsheetml/2006/main" xmlns:r="http://schemas.openxmlformats.org/officeDocument/2006/relationships">
  <sheetPr>
    <pageSetUpPr fitToPage="1"/>
  </sheetPr>
  <dimension ref="A1:P9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3518</v>
      </c>
      <c s="5"/>
      <c s="5" t="s">
        <v>3519</v>
      </c>
    </row>
    <row r="6" spans="1:5" ht="12.75" customHeight="1">
      <c r="A6" t="s">
        <v>17</v>
      </c>
      <c r="C6" s="5" t="s">
        <v>3518</v>
      </c>
      <c s="5"/>
      <c s="5" t="s">
        <v>3519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3393</v>
      </c>
      <c s="7" t="s">
        <v>58</v>
      </c>
      <c s="7" t="s">
        <v>3394</v>
      </c>
      <c s="7" t="s">
        <v>130</v>
      </c>
      <c s="10">
        <v>52.518</v>
      </c>
      <c s="14"/>
      <c s="13">
        <f>ROUND((H12*G12),2)</f>
      </c>
      <c r="O12">
        <f>rekapitulace!H8</f>
      </c>
      <c>
        <f>O12/100*I12</f>
      </c>
    </row>
    <row r="13" spans="5:5" ht="409.5">
      <c r="E13" s="15" t="s">
        <v>3520</v>
      </c>
    </row>
    <row r="14" spans="5:5" ht="153">
      <c r="E14" s="15" t="s">
        <v>169</v>
      </c>
    </row>
    <row r="15" spans="1:16" ht="12.75">
      <c r="A15" s="7">
        <v>2</v>
      </c>
      <c s="7" t="s">
        <v>46</v>
      </c>
      <c s="7" t="s">
        <v>61</v>
      </c>
      <c s="7" t="s">
        <v>58</v>
      </c>
      <c s="7" t="s">
        <v>3396</v>
      </c>
      <c s="7" t="s">
        <v>49</v>
      </c>
      <c s="10">
        <v>1</v>
      </c>
      <c s="14"/>
      <c s="13">
        <f>ROUND((H15*G15),2)</f>
      </c>
      <c r="O15">
        <f>rekapitulace!H8</f>
      </c>
      <c>
        <f>O15/100*I15</f>
      </c>
    </row>
    <row r="16" spans="5:5" ht="25.5">
      <c r="E16" s="15" t="s">
        <v>50</v>
      </c>
    </row>
    <row r="17" spans="5:5" ht="280.5">
      <c r="E17" s="15" t="s">
        <v>63</v>
      </c>
    </row>
    <row r="18" spans="1:16" ht="12.75">
      <c r="A18" s="7">
        <v>3</v>
      </c>
      <c s="7" t="s">
        <v>46</v>
      </c>
      <c s="7" t="s">
        <v>61</v>
      </c>
      <c s="7" t="s">
        <v>25</v>
      </c>
      <c s="7" t="s">
        <v>3397</v>
      </c>
      <c s="7" t="s">
        <v>49</v>
      </c>
      <c s="10">
        <v>1</v>
      </c>
      <c s="14"/>
      <c s="13">
        <f>ROUND((H18*G18),2)</f>
      </c>
      <c r="O18">
        <f>rekapitulace!H8</f>
      </c>
      <c>
        <f>O18/100*I18</f>
      </c>
    </row>
    <row r="19" spans="5:5" ht="25.5">
      <c r="E19" s="15" t="s">
        <v>50</v>
      </c>
    </row>
    <row r="20" spans="5:5" ht="280.5">
      <c r="E20" s="15" t="s">
        <v>63</v>
      </c>
    </row>
    <row r="21" spans="1:16" ht="12.75">
      <c r="A21" s="7">
        <v>4</v>
      </c>
      <c s="7" t="s">
        <v>46</v>
      </c>
      <c s="7" t="s">
        <v>3398</v>
      </c>
      <c s="7" t="s">
        <v>58</v>
      </c>
      <c s="7" t="s">
        <v>3399</v>
      </c>
      <c s="7" t="s">
        <v>73</v>
      </c>
      <c s="10">
        <v>1</v>
      </c>
      <c s="14"/>
      <c s="13">
        <f>ROUND((H21*G21),2)</f>
      </c>
      <c r="O21">
        <f>rekapitulace!H8</f>
      </c>
      <c>
        <f>O21/100*I21</f>
      </c>
    </row>
    <row r="22" spans="5:5" ht="25.5">
      <c r="E22" s="15" t="s">
        <v>50</v>
      </c>
    </row>
    <row r="23" spans="5:5" ht="114.75">
      <c r="E23" s="15" t="s">
        <v>60</v>
      </c>
    </row>
    <row r="24" spans="1:16" ht="12.75">
      <c r="A24" s="7">
        <v>5</v>
      </c>
      <c s="7" t="s">
        <v>46</v>
      </c>
      <c s="7" t="s">
        <v>3400</v>
      </c>
      <c s="7" t="s">
        <v>58</v>
      </c>
      <c s="7" t="s">
        <v>3458</v>
      </c>
      <c s="7" t="s">
        <v>49</v>
      </c>
      <c s="10">
        <v>1</v>
      </c>
      <c s="14"/>
      <c s="13">
        <f>ROUND((H24*G24),2)</f>
      </c>
      <c r="O24">
        <f>rekapitulace!H8</f>
      </c>
      <c>
        <f>O24/100*I24</f>
      </c>
    </row>
    <row r="25" spans="5:5" ht="25.5">
      <c r="E25" s="15" t="s">
        <v>50</v>
      </c>
    </row>
    <row r="26" spans="5:5" ht="114.75">
      <c r="E26" s="15" t="s">
        <v>3402</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289</v>
      </c>
      <c s="7" t="s">
        <v>58</v>
      </c>
      <c s="7" t="s">
        <v>3405</v>
      </c>
      <c s="7" t="s">
        <v>130</v>
      </c>
      <c s="10">
        <v>52.518</v>
      </c>
      <c s="14"/>
      <c s="13">
        <f>ROUND((H30*G30),2)</f>
      </c>
      <c r="O30">
        <f>rekapitulace!H8</f>
      </c>
      <c>
        <f>O30/100*I30</f>
      </c>
    </row>
    <row r="31" spans="5:5" ht="409.5">
      <c r="E31" s="15" t="s">
        <v>3520</v>
      </c>
    </row>
    <row r="32" spans="5:5" ht="409.5">
      <c r="E32" s="15" t="s">
        <v>176</v>
      </c>
    </row>
    <row r="33" spans="1:16" ht="12.75">
      <c r="A33" s="7">
        <v>7</v>
      </c>
      <c s="7" t="s">
        <v>46</v>
      </c>
      <c s="7" t="s">
        <v>3406</v>
      </c>
      <c s="7" t="s">
        <v>58</v>
      </c>
      <c s="7" t="s">
        <v>3407</v>
      </c>
      <c s="7" t="s">
        <v>130</v>
      </c>
      <c s="10">
        <v>31.697</v>
      </c>
      <c s="14"/>
      <c s="13">
        <f>ROUND((H33*G33),2)</f>
      </c>
      <c r="O33">
        <f>rekapitulace!H8</f>
      </c>
      <c>
        <f>O33/100*I33</f>
      </c>
    </row>
    <row r="34" spans="5:5" ht="408">
      <c r="E34" s="15" t="s">
        <v>3521</v>
      </c>
    </row>
    <row r="35" spans="5:5" ht="409.5">
      <c r="E35" s="15" t="s">
        <v>176</v>
      </c>
    </row>
    <row r="36" spans="1:16" ht="12.75">
      <c r="A36" s="7">
        <v>8</v>
      </c>
      <c s="7" t="s">
        <v>46</v>
      </c>
      <c s="7" t="s">
        <v>183</v>
      </c>
      <c s="7" t="s">
        <v>58</v>
      </c>
      <c s="7" t="s">
        <v>184</v>
      </c>
      <c s="7" t="s">
        <v>130</v>
      </c>
      <c s="10">
        <v>31.697</v>
      </c>
      <c s="14"/>
      <c s="13">
        <f>ROUND((H36*G36),2)</f>
      </c>
      <c r="O36">
        <f>rekapitulace!H8</f>
      </c>
      <c>
        <f>O36/100*I36</f>
      </c>
    </row>
    <row r="37" spans="5:5" ht="408">
      <c r="E37" s="15" t="s">
        <v>3521</v>
      </c>
    </row>
    <row r="38" spans="5:5" ht="409.5">
      <c r="E38" s="15" t="s">
        <v>186</v>
      </c>
    </row>
    <row r="39" spans="1:16" ht="12.75">
      <c r="A39" s="7">
        <v>9</v>
      </c>
      <c s="7" t="s">
        <v>46</v>
      </c>
      <c s="7" t="s">
        <v>793</v>
      </c>
      <c s="7" t="s">
        <v>58</v>
      </c>
      <c s="7" t="s">
        <v>3409</v>
      </c>
      <c s="7" t="s">
        <v>130</v>
      </c>
      <c s="10">
        <v>29.366</v>
      </c>
      <c s="14"/>
      <c s="13">
        <f>ROUND((H39*G39),2)</f>
      </c>
      <c r="O39">
        <f>rekapitulace!H8</f>
      </c>
      <c>
        <f>O39/100*I39</f>
      </c>
    </row>
    <row r="40" spans="5:5" ht="255">
      <c r="E40" s="15" t="s">
        <v>3522</v>
      </c>
    </row>
    <row r="41" spans="5:5" ht="409.5">
      <c r="E41" s="15" t="s">
        <v>1112</v>
      </c>
    </row>
    <row r="42" spans="1:16" ht="12.75">
      <c r="A42" s="7">
        <v>10</v>
      </c>
      <c s="7" t="s">
        <v>46</v>
      </c>
      <c s="7" t="s">
        <v>272</v>
      </c>
      <c s="7" t="s">
        <v>58</v>
      </c>
      <c s="7" t="s">
        <v>3411</v>
      </c>
      <c s="7" t="s">
        <v>130</v>
      </c>
      <c s="10">
        <v>11.148</v>
      </c>
      <c s="14"/>
      <c s="13">
        <f>ROUND((H42*G42),2)</f>
      </c>
      <c r="O42">
        <f>rekapitulace!H8</f>
      </c>
      <c>
        <f>O42/100*I42</f>
      </c>
    </row>
    <row r="43" spans="5:5" ht="409.5">
      <c r="E43" s="15" t="s">
        <v>3523</v>
      </c>
    </row>
    <row r="44" spans="5:5" ht="409.5">
      <c r="E44" s="15" t="s">
        <v>275</v>
      </c>
    </row>
    <row r="45" spans="1:16" ht="12.75" customHeight="1">
      <c r="A45" s="16"/>
      <c s="16"/>
      <c s="16" t="s">
        <v>25</v>
      </c>
      <c s="16"/>
      <c s="16" t="s">
        <v>114</v>
      </c>
      <c s="16"/>
      <c s="16"/>
      <c s="16"/>
      <c s="16">
        <f>SUM(I30:I44)</f>
      </c>
      <c r="P45">
        <f>ROUND(SUM(P30:P44),2)</f>
      </c>
    </row>
    <row r="47" spans="1:9" ht="12.75" customHeight="1">
      <c r="A47" s="9"/>
      <c s="9"/>
      <c s="9" t="s">
        <v>36</v>
      </c>
      <c s="9"/>
      <c s="9" t="s">
        <v>241</v>
      </c>
      <c s="9"/>
      <c s="11"/>
      <c s="9"/>
      <c s="11"/>
    </row>
    <row r="48" spans="1:16" ht="12.75">
      <c r="A48" s="7">
        <v>11</v>
      </c>
      <c s="7" t="s">
        <v>46</v>
      </c>
      <c s="7" t="s">
        <v>2479</v>
      </c>
      <c s="7" t="s">
        <v>58</v>
      </c>
      <c s="7" t="s">
        <v>3413</v>
      </c>
      <c s="7" t="s">
        <v>130</v>
      </c>
      <c s="10">
        <v>11.979</v>
      </c>
      <c s="14"/>
      <c s="13">
        <f>ROUND((H48*G48),2)</f>
      </c>
      <c r="O48">
        <f>rekapitulace!H8</f>
      </c>
      <c>
        <f>O48/100*I48</f>
      </c>
    </row>
    <row r="49" spans="5:5" ht="409.5">
      <c r="E49" s="15" t="s">
        <v>3524</v>
      </c>
    </row>
    <row r="50" spans="5:5" ht="409.5">
      <c r="E50" s="15" t="s">
        <v>2322</v>
      </c>
    </row>
    <row r="51" spans="1:16" ht="12.75" customHeight="1">
      <c r="A51" s="16"/>
      <c s="16"/>
      <c s="16" t="s">
        <v>36</v>
      </c>
      <c s="16"/>
      <c s="16" t="s">
        <v>241</v>
      </c>
      <c s="16"/>
      <c s="16"/>
      <c s="16"/>
      <c s="16">
        <f>SUM(I48:I50)</f>
      </c>
      <c r="P51">
        <f>ROUND(SUM(P48:P50),2)</f>
      </c>
    </row>
    <row r="53" spans="1:9" ht="12.75" customHeight="1">
      <c r="A53" s="9"/>
      <c s="9"/>
      <c s="9" t="s">
        <v>41</v>
      </c>
      <c s="9"/>
      <c s="9" t="s">
        <v>276</v>
      </c>
      <c s="9"/>
      <c s="11"/>
      <c s="9"/>
      <c s="11"/>
    </row>
    <row r="54" spans="1:16" ht="12.75">
      <c r="A54" s="7">
        <v>12</v>
      </c>
      <c s="7" t="s">
        <v>46</v>
      </c>
      <c s="7" t="s">
        <v>3464</v>
      </c>
      <c s="7" t="s">
        <v>58</v>
      </c>
      <c s="7" t="s">
        <v>3465</v>
      </c>
      <c s="7" t="s">
        <v>207</v>
      </c>
      <c s="10">
        <v>126</v>
      </c>
      <c s="14"/>
      <c s="13">
        <f>ROUND((H54*G54),2)</f>
      </c>
      <c r="O54">
        <f>rekapitulace!H8</f>
      </c>
      <c>
        <f>O54/100*I54</f>
      </c>
    </row>
    <row r="55" spans="5:5" ht="229.5">
      <c r="E55" s="15" t="s">
        <v>3525</v>
      </c>
    </row>
    <row r="56" spans="5:5" ht="409.5">
      <c r="E56" s="15" t="s">
        <v>3417</v>
      </c>
    </row>
    <row r="57" spans="1:16" ht="12.75">
      <c r="A57" s="7">
        <v>13</v>
      </c>
      <c s="7" t="s">
        <v>46</v>
      </c>
      <c s="7" t="s">
        <v>3418</v>
      </c>
      <c s="7" t="s">
        <v>58</v>
      </c>
      <c s="7" t="s">
        <v>3419</v>
      </c>
      <c s="7" t="s">
        <v>207</v>
      </c>
      <c s="10">
        <v>201.808</v>
      </c>
      <c s="14"/>
      <c s="13">
        <f>ROUND((H57*G57),2)</f>
      </c>
      <c r="O57">
        <f>rekapitulace!H8</f>
      </c>
      <c>
        <f>O57/100*I57</f>
      </c>
    </row>
    <row r="58" spans="5:5" ht="242.25">
      <c r="E58" s="15" t="s">
        <v>3526</v>
      </c>
    </row>
    <row r="59" spans="5:5" ht="409.5">
      <c r="E59" s="15" t="s">
        <v>3421</v>
      </c>
    </row>
    <row r="60" spans="1:16" ht="12.75">
      <c r="A60" s="7">
        <v>14</v>
      </c>
      <c s="7" t="s">
        <v>46</v>
      </c>
      <c s="7" t="s">
        <v>3422</v>
      </c>
      <c s="7" t="s">
        <v>58</v>
      </c>
      <c s="7" t="s">
        <v>3423</v>
      </c>
      <c s="7" t="s">
        <v>207</v>
      </c>
      <c s="10">
        <v>140</v>
      </c>
      <c s="14"/>
      <c s="13">
        <f>ROUND((H60*G60),2)</f>
      </c>
      <c r="O60">
        <f>rekapitulace!H8</f>
      </c>
      <c>
        <f>O60/100*I60</f>
      </c>
    </row>
    <row r="61" spans="5:5" ht="409.5">
      <c r="E61" s="15" t="s">
        <v>3527</v>
      </c>
    </row>
    <row r="62" spans="5:5" ht="409.5">
      <c r="E62" s="15" t="s">
        <v>3421</v>
      </c>
    </row>
    <row r="63" spans="1:16" ht="12.75">
      <c r="A63" s="7">
        <v>15</v>
      </c>
      <c s="7" t="s">
        <v>46</v>
      </c>
      <c s="7" t="s">
        <v>3469</v>
      </c>
      <c s="7" t="s">
        <v>58</v>
      </c>
      <c s="7" t="s">
        <v>3470</v>
      </c>
      <c s="7" t="s">
        <v>207</v>
      </c>
      <c s="10">
        <v>229.727</v>
      </c>
      <c s="14"/>
      <c s="13">
        <f>ROUND((H63*G63),2)</f>
      </c>
      <c r="O63">
        <f>rekapitulace!H8</f>
      </c>
      <c>
        <f>O63/100*I63</f>
      </c>
    </row>
    <row r="64" spans="5:5" ht="344.25">
      <c r="E64" s="15" t="s">
        <v>3528</v>
      </c>
    </row>
    <row r="65" spans="5:5" ht="409.5">
      <c r="E65" s="15" t="s">
        <v>3472</v>
      </c>
    </row>
    <row r="66" spans="1:16" ht="12.75">
      <c r="A66" s="7">
        <v>16</v>
      </c>
      <c s="7" t="s">
        <v>46</v>
      </c>
      <c s="7" t="s">
        <v>3480</v>
      </c>
      <c s="7" t="s">
        <v>58</v>
      </c>
      <c s="7" t="s">
        <v>3481</v>
      </c>
      <c s="7" t="s">
        <v>207</v>
      </c>
      <c s="10">
        <v>249.891</v>
      </c>
      <c s="14"/>
      <c s="13">
        <f>ROUND((H66*G66),2)</f>
      </c>
      <c r="O66">
        <f>rekapitulace!H8</f>
      </c>
      <c>
        <f>O66/100*I66</f>
      </c>
    </row>
    <row r="67" spans="5:5" ht="357">
      <c r="E67" s="15" t="s">
        <v>3529</v>
      </c>
    </row>
    <row r="68" spans="5:5" ht="382.5">
      <c r="E68" s="15" t="s">
        <v>3445</v>
      </c>
    </row>
    <row r="69" spans="1:16" ht="12.75">
      <c r="A69" s="7">
        <v>17</v>
      </c>
      <c s="7" t="s">
        <v>46</v>
      </c>
      <c s="7" t="s">
        <v>3482</v>
      </c>
      <c s="7" t="s">
        <v>58</v>
      </c>
      <c s="7" t="s">
        <v>3483</v>
      </c>
      <c s="7" t="s">
        <v>73</v>
      </c>
      <c s="10">
        <v>10</v>
      </c>
      <c s="14"/>
      <c s="13">
        <f>ROUND((H69*G69),2)</f>
      </c>
      <c r="O69">
        <f>rekapitulace!H8</f>
      </c>
      <c>
        <f>O69/100*I69</f>
      </c>
    </row>
    <row r="70" spans="5:5" ht="369.75">
      <c r="E70" s="15" t="s">
        <v>3431</v>
      </c>
    </row>
    <row r="71" spans="1:16" ht="12.75">
      <c r="A71" s="7">
        <v>18</v>
      </c>
      <c s="7" t="s">
        <v>46</v>
      </c>
      <c s="7" t="s">
        <v>3491</v>
      </c>
      <c s="7" t="s">
        <v>58</v>
      </c>
      <c s="7" t="s">
        <v>3530</v>
      </c>
      <c s="7" t="s">
        <v>73</v>
      </c>
      <c s="10">
        <v>4</v>
      </c>
      <c s="14"/>
      <c s="13">
        <f>ROUND((H71*G71),2)</f>
      </c>
      <c r="O71">
        <f>rekapitulace!H8</f>
      </c>
      <c>
        <f>O71/100*I71</f>
      </c>
    </row>
    <row r="72" spans="5:5" ht="409.5">
      <c r="E72" s="15" t="s">
        <v>3493</v>
      </c>
    </row>
    <row r="73" spans="1:16" ht="12.75">
      <c r="A73" s="7">
        <v>19</v>
      </c>
      <c s="7" t="s">
        <v>46</v>
      </c>
      <c s="7" t="s">
        <v>3497</v>
      </c>
      <c s="7" t="s">
        <v>58</v>
      </c>
      <c s="7" t="s">
        <v>3498</v>
      </c>
      <c s="7" t="s">
        <v>73</v>
      </c>
      <c s="10">
        <v>4</v>
      </c>
      <c s="14"/>
      <c s="13">
        <f>ROUND((H73*G73),2)</f>
      </c>
      <c r="O73">
        <f>rekapitulace!H8</f>
      </c>
      <c>
        <f>O73/100*I73</f>
      </c>
    </row>
    <row r="74" spans="5:5" ht="331.5">
      <c r="E74" s="15" t="s">
        <v>3499</v>
      </c>
    </row>
    <row r="75" spans="1:16" ht="12.75">
      <c r="A75" s="7">
        <v>20</v>
      </c>
      <c s="7" t="s">
        <v>46</v>
      </c>
      <c s="7" t="s">
        <v>3500</v>
      </c>
      <c s="7" t="s">
        <v>58</v>
      </c>
      <c s="7" t="s">
        <v>3501</v>
      </c>
      <c s="7" t="s">
        <v>73</v>
      </c>
      <c s="10">
        <v>4</v>
      </c>
      <c s="14"/>
      <c s="13">
        <f>ROUND((H75*G75),2)</f>
      </c>
      <c r="O75">
        <f>rekapitulace!H8</f>
      </c>
      <c>
        <f>O75/100*I75</f>
      </c>
    </row>
    <row r="76" spans="5:5" ht="357">
      <c r="E76" s="15" t="s">
        <v>3502</v>
      </c>
    </row>
    <row r="77" spans="1:16" ht="12.75">
      <c r="A77" s="7">
        <v>21</v>
      </c>
      <c s="7" t="s">
        <v>46</v>
      </c>
      <c s="7" t="s">
        <v>3510</v>
      </c>
      <c s="7" t="s">
        <v>58</v>
      </c>
      <c s="7" t="s">
        <v>3511</v>
      </c>
      <c s="7" t="s">
        <v>73</v>
      </c>
      <c s="10">
        <v>4</v>
      </c>
      <c s="14"/>
      <c s="13">
        <f>ROUND((H77*G77),2)</f>
      </c>
      <c r="O77">
        <f>rekapitulace!H8</f>
      </c>
      <c>
        <f>O77/100*I77</f>
      </c>
    </row>
    <row r="78" spans="5:5" ht="357">
      <c r="E78" s="15" t="s">
        <v>3509</v>
      </c>
    </row>
    <row r="79" spans="1:16" ht="12.75">
      <c r="A79" s="7">
        <v>22</v>
      </c>
      <c s="7" t="s">
        <v>46</v>
      </c>
      <c s="7" t="s">
        <v>3531</v>
      </c>
      <c s="7" t="s">
        <v>58</v>
      </c>
      <c s="7" t="s">
        <v>3532</v>
      </c>
      <c s="7" t="s">
        <v>73</v>
      </c>
      <c s="10">
        <v>1</v>
      </c>
      <c s="14"/>
      <c s="13">
        <f>ROUND((H79*G79),2)</f>
      </c>
      <c r="O79">
        <f>rekapitulace!H8</f>
      </c>
      <c>
        <f>O79/100*I79</f>
      </c>
    </row>
    <row r="80" spans="5:5" ht="409.5">
      <c r="E80" s="15" t="s">
        <v>3533</v>
      </c>
    </row>
    <row r="81" spans="1:16" ht="12.75">
      <c r="A81" s="7">
        <v>23</v>
      </c>
      <c s="7" t="s">
        <v>46</v>
      </c>
      <c s="7" t="s">
        <v>3534</v>
      </c>
      <c s="7" t="s">
        <v>58</v>
      </c>
      <c s="7" t="s">
        <v>3535</v>
      </c>
      <c s="7" t="s">
        <v>73</v>
      </c>
      <c s="10">
        <v>3</v>
      </c>
      <c s="14"/>
      <c s="13">
        <f>ROUND((H81*G81),2)</f>
      </c>
      <c r="O81">
        <f>rekapitulace!H8</f>
      </c>
      <c>
        <f>O81/100*I81</f>
      </c>
    </row>
    <row r="82" spans="5:5" ht="306">
      <c r="E82" s="15" t="s">
        <v>3536</v>
      </c>
    </row>
    <row r="83" spans="1:16" ht="12.75" customHeight="1">
      <c r="A83" s="16"/>
      <c s="16"/>
      <c s="16" t="s">
        <v>41</v>
      </c>
      <c s="16"/>
      <c s="16" t="s">
        <v>276</v>
      </c>
      <c s="16"/>
      <c s="16"/>
      <c s="16"/>
      <c s="16">
        <f>SUM(I54:I82)</f>
      </c>
      <c r="P83">
        <f>ROUND(SUM(P54:P82),2)</f>
      </c>
    </row>
    <row r="85" spans="1:16" ht="12.75" customHeight="1">
      <c r="A85" s="16"/>
      <c s="16"/>
      <c s="16"/>
      <c s="16"/>
      <c s="16" t="s">
        <v>105</v>
      </c>
      <c s="16"/>
      <c s="16"/>
      <c s="16"/>
      <c s="16">
        <f>+I27+I45+I51+I83</f>
      </c>
      <c r="P85">
        <f>+P27+P45+P51+P83</f>
      </c>
    </row>
    <row r="87" spans="1:9" ht="12.75" customHeight="1">
      <c r="A87" s="9" t="s">
        <v>106</v>
      </c>
      <c s="9"/>
      <c s="9"/>
      <c s="9"/>
      <c s="9"/>
      <c s="9"/>
      <c s="9"/>
      <c s="9"/>
      <c s="9"/>
    </row>
    <row r="88" spans="1:9" ht="12.75" customHeight="1">
      <c r="A88" s="9"/>
      <c s="9"/>
      <c s="9"/>
      <c s="9"/>
      <c s="9" t="s">
        <v>107</v>
      </c>
      <c s="9"/>
      <c s="9"/>
      <c s="9"/>
      <c s="9"/>
    </row>
    <row r="89" spans="1:16" ht="12.75" customHeight="1">
      <c r="A89" s="16"/>
      <c s="16"/>
      <c s="16"/>
      <c s="16"/>
      <c s="16" t="s">
        <v>108</v>
      </c>
      <c s="16"/>
      <c s="16"/>
      <c s="16"/>
      <c s="16">
        <v>0</v>
      </c>
      <c r="P89">
        <v>0</v>
      </c>
    </row>
    <row r="90" spans="1:9" ht="12.75" customHeight="1">
      <c r="A90" s="16"/>
      <c s="16"/>
      <c s="16"/>
      <c s="16"/>
      <c s="16" t="s">
        <v>109</v>
      </c>
      <c s="16"/>
      <c s="16"/>
      <c s="16"/>
      <c s="16"/>
    </row>
    <row r="91" spans="1:16" ht="12.75" customHeight="1">
      <c r="A91" s="16"/>
      <c s="16"/>
      <c s="16"/>
      <c s="16"/>
      <c s="16" t="s">
        <v>110</v>
      </c>
      <c s="16"/>
      <c s="16"/>
      <c s="16"/>
      <c s="16">
        <v>0</v>
      </c>
      <c r="P91">
        <v>0</v>
      </c>
    </row>
    <row r="92" spans="1:16" ht="12.75" customHeight="1">
      <c r="A92" s="16"/>
      <c s="16"/>
      <c s="16"/>
      <c s="16"/>
      <c s="16" t="s">
        <v>111</v>
      </c>
      <c s="16"/>
      <c s="16"/>
      <c s="16"/>
      <c s="16">
        <f>I89+I91</f>
      </c>
      <c r="P92">
        <f>P89+P91</f>
      </c>
    </row>
    <row r="94" spans="1:16" ht="12.75" customHeight="1">
      <c r="A94" s="16"/>
      <c s="16"/>
      <c s="16"/>
      <c s="16"/>
      <c s="16" t="s">
        <v>111</v>
      </c>
      <c s="16"/>
      <c s="16"/>
      <c s="16"/>
      <c s="16">
        <f>I85+I92</f>
      </c>
      <c r="P94">
        <f>P85+P92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1.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3537</v>
      </c>
      <c s="5"/>
      <c s="5" t="s">
        <v>3538</v>
      </c>
    </row>
    <row r="6" spans="1:5" ht="12.75" customHeight="1">
      <c r="A6" t="s">
        <v>17</v>
      </c>
      <c r="C6" s="5" t="s">
        <v>3537</v>
      </c>
      <c s="5"/>
      <c s="5" t="s">
        <v>3538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3539</v>
      </c>
      <c s="9"/>
      <c s="11"/>
      <c s="9"/>
      <c s="11"/>
    </row>
    <row r="12" spans="1:16" ht="12.75">
      <c r="A12" s="7">
        <v>1</v>
      </c>
      <c s="7" t="s">
        <v>46</v>
      </c>
      <c s="7" t="s">
        <v>61</v>
      </c>
      <c s="7" t="s">
        <v>65</v>
      </c>
      <c s="7" t="s">
        <v>3540</v>
      </c>
      <c s="7" t="s">
        <v>3541</v>
      </c>
      <c s="10">
        <v>6</v>
      </c>
      <c s="14"/>
      <c s="13">
        <f>ROUND((H12*G12),2)</f>
      </c>
      <c r="O12">
        <f>rekapitulace!H8</f>
      </c>
      <c>
        <f>O12/100*I12</f>
      </c>
    </row>
    <row r="13" spans="5:5" ht="25.5">
      <c r="E13" s="15" t="s">
        <v>1346</v>
      </c>
    </row>
    <row r="14" spans="5:5" ht="280.5">
      <c r="E14" s="15" t="s">
        <v>63</v>
      </c>
    </row>
    <row r="15" spans="1:16" ht="12.75">
      <c r="A15" s="7">
        <v>2</v>
      </c>
      <c s="7" t="s">
        <v>46</v>
      </c>
      <c s="7" t="s">
        <v>61</v>
      </c>
      <c s="7" t="s">
        <v>67</v>
      </c>
      <c s="7" t="s">
        <v>3542</v>
      </c>
      <c s="7" t="s">
        <v>3541</v>
      </c>
      <c s="10">
        <v>6</v>
      </c>
      <c s="14"/>
      <c s="13">
        <f>ROUND((H15*G15),2)</f>
      </c>
      <c r="O15">
        <f>rekapitulace!H8</f>
      </c>
      <c>
        <f>O15/100*I15</f>
      </c>
    </row>
    <row r="16" spans="5:5" ht="25.5">
      <c r="E16" s="15" t="s">
        <v>1346</v>
      </c>
    </row>
    <row r="17" spans="5:5" ht="280.5">
      <c r="E17" s="15" t="s">
        <v>63</v>
      </c>
    </row>
    <row r="18" spans="1:16" ht="12.75">
      <c r="A18" s="7">
        <v>3</v>
      </c>
      <c s="7" t="s">
        <v>46</v>
      </c>
      <c s="7" t="s">
        <v>64</v>
      </c>
      <c s="7" t="s">
        <v>58</v>
      </c>
      <c s="7" t="s">
        <v>3543</v>
      </c>
      <c s="7" t="s">
        <v>3541</v>
      </c>
      <c s="10">
        <v>6</v>
      </c>
      <c s="14"/>
      <c s="13">
        <f>ROUND((H18*G18),2)</f>
      </c>
      <c r="O18">
        <f>rekapitulace!H8</f>
      </c>
      <c>
        <f>O18/100*I18</f>
      </c>
    </row>
    <row r="19" spans="5:5" ht="25.5">
      <c r="E19" s="15" t="s">
        <v>1346</v>
      </c>
    </row>
    <row r="20" spans="5:5" ht="114.75">
      <c r="E20" s="15" t="s">
        <v>60</v>
      </c>
    </row>
    <row r="21" spans="1:16" ht="12.75">
      <c r="A21" s="7">
        <v>4</v>
      </c>
      <c s="7" t="s">
        <v>46</v>
      </c>
      <c s="7" t="s">
        <v>79</v>
      </c>
      <c s="7" t="s">
        <v>3544</v>
      </c>
      <c s="7" t="s">
        <v>3545</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3546</v>
      </c>
      <c s="7" t="s">
        <v>3547</v>
      </c>
      <c s="7" t="s">
        <v>49</v>
      </c>
      <c s="10">
        <v>1</v>
      </c>
      <c s="14"/>
      <c s="13">
        <f>ROUND((H24*G24),2)</f>
      </c>
      <c r="O24">
        <f>rekapitulace!H8</f>
      </c>
      <c>
        <f>O24/100*I24</f>
      </c>
    </row>
    <row r="25" spans="5:5" ht="25.5">
      <c r="E25" s="15" t="s">
        <v>50</v>
      </c>
    </row>
    <row r="26" spans="5:5" ht="114.75">
      <c r="E26" s="15" t="s">
        <v>60</v>
      </c>
    </row>
    <row r="27" spans="1:16" ht="12.75">
      <c r="A27" s="7">
        <v>6</v>
      </c>
      <c s="7" t="s">
        <v>46</v>
      </c>
      <c s="7" t="s">
        <v>3400</v>
      </c>
      <c s="7" t="s">
        <v>86</v>
      </c>
      <c s="7" t="s">
        <v>3548</v>
      </c>
      <c s="7" t="s">
        <v>741</v>
      </c>
      <c s="10">
        <v>16</v>
      </c>
      <c s="14"/>
      <c s="13">
        <f>ROUND((H27*G27),2)</f>
      </c>
      <c r="O27">
        <f>rekapitulace!H8</f>
      </c>
      <c>
        <f>O27/100*I27</f>
      </c>
    </row>
    <row r="28" spans="5:5" ht="25.5">
      <c r="E28" s="15" t="s">
        <v>1584</v>
      </c>
    </row>
    <row r="29" spans="5:5" ht="114.75">
      <c r="E29" s="15" t="s">
        <v>3402</v>
      </c>
    </row>
    <row r="30" spans="1:16" ht="12.75" customHeight="1">
      <c r="A30" s="16"/>
      <c s="16"/>
      <c s="16" t="s">
        <v>45</v>
      </c>
      <c s="16"/>
      <c s="16" t="s">
        <v>3539</v>
      </c>
      <c s="16"/>
      <c s="16"/>
      <c s="16"/>
      <c s="16">
        <f>SUM(I12:I29)</f>
      </c>
      <c r="P30">
        <f>ROUND(SUM(P12:P29),2)</f>
      </c>
    </row>
    <row r="32" spans="1:9" ht="12.75" customHeight="1">
      <c r="A32" s="9"/>
      <c s="9"/>
      <c s="9" t="s">
        <v>25</v>
      </c>
      <c s="9"/>
      <c s="9" t="s">
        <v>114</v>
      </c>
      <c s="9"/>
      <c s="11"/>
      <c s="9"/>
      <c s="11"/>
    </row>
    <row r="33" spans="1:16" ht="12.75">
      <c r="A33" s="7">
        <v>7</v>
      </c>
      <c s="7" t="s">
        <v>46</v>
      </c>
      <c s="7" t="s">
        <v>289</v>
      </c>
      <c s="7" t="s">
        <v>58</v>
      </c>
      <c s="7" t="s">
        <v>3549</v>
      </c>
      <c s="7" t="s">
        <v>130</v>
      </c>
      <c s="10">
        <v>178.24</v>
      </c>
      <c s="14"/>
      <c s="13">
        <f>ROUND((H33*G33),2)</f>
      </c>
      <c r="O33">
        <f>rekapitulace!H8</f>
      </c>
      <c>
        <f>O33/100*I33</f>
      </c>
    </row>
    <row r="34" spans="5:5" ht="178.5">
      <c r="E34" s="15" t="s">
        <v>3550</v>
      </c>
    </row>
    <row r="35" spans="5:5" ht="409.5">
      <c r="E35" s="15" t="s">
        <v>176</v>
      </c>
    </row>
    <row r="36" spans="1:16" ht="12.75">
      <c r="A36" s="7">
        <v>8</v>
      </c>
      <c s="7" t="s">
        <v>46</v>
      </c>
      <c s="7" t="s">
        <v>146</v>
      </c>
      <c s="7" t="s">
        <v>3544</v>
      </c>
      <c s="7" t="s">
        <v>3551</v>
      </c>
      <c s="7" t="s">
        <v>130</v>
      </c>
      <c s="10">
        <v>44.56</v>
      </c>
      <c s="14"/>
      <c s="13">
        <f>ROUND((H36*G36),2)</f>
      </c>
      <c r="O36">
        <f>rekapitulace!H8</f>
      </c>
      <c>
        <f>O36/100*I36</f>
      </c>
    </row>
    <row r="37" spans="5:5" ht="178.5">
      <c r="E37" s="15" t="s">
        <v>3552</v>
      </c>
    </row>
    <row r="38" spans="5:5" ht="409.5">
      <c r="E38" s="15" t="s">
        <v>149</v>
      </c>
    </row>
    <row r="39" spans="1:16" ht="12.75">
      <c r="A39" s="7">
        <v>9</v>
      </c>
      <c s="7" t="s">
        <v>46</v>
      </c>
      <c s="7" t="s">
        <v>183</v>
      </c>
      <c s="7" t="s">
        <v>58</v>
      </c>
      <c s="7" t="s">
        <v>3553</v>
      </c>
      <c s="7" t="s">
        <v>130</v>
      </c>
      <c s="10">
        <v>133.68</v>
      </c>
      <c s="14"/>
      <c s="13">
        <f>ROUND((H39*G39),2)</f>
      </c>
      <c r="O39">
        <f>rekapitulace!H8</f>
      </c>
      <c>
        <f>O39/100*I39</f>
      </c>
    </row>
    <row r="40" spans="5:5" ht="178.5">
      <c r="E40" s="15" t="s">
        <v>3554</v>
      </c>
    </row>
    <row r="41" spans="5:5" ht="409.5">
      <c r="E41" s="15" t="s">
        <v>186</v>
      </c>
    </row>
    <row r="42" spans="1:16" ht="12.75" customHeight="1">
      <c r="A42" s="16"/>
      <c s="16"/>
      <c s="16" t="s">
        <v>25</v>
      </c>
      <c s="16"/>
      <c s="16" t="s">
        <v>114</v>
      </c>
      <c s="16"/>
      <c s="16"/>
      <c s="16"/>
      <c s="16">
        <f>SUM(I33:I41)</f>
      </c>
      <c r="P42">
        <f>ROUND(SUM(P33:P41),2)</f>
      </c>
    </row>
    <row r="44" spans="1:9" ht="12.75" customHeight="1">
      <c r="A44" s="9"/>
      <c s="9"/>
      <c s="9" t="s">
        <v>38</v>
      </c>
      <c s="9"/>
      <c s="9" t="s">
        <v>192</v>
      </c>
      <c s="9"/>
      <c s="11"/>
      <c s="9"/>
      <c s="11"/>
    </row>
    <row r="45" spans="1:16" ht="12.75">
      <c r="A45" s="7">
        <v>10</v>
      </c>
      <c s="7" t="s">
        <v>46</v>
      </c>
      <c s="7" t="s">
        <v>488</v>
      </c>
      <c s="7" t="s">
        <v>58</v>
      </c>
      <c s="7" t="s">
        <v>3555</v>
      </c>
      <c s="7" t="s">
        <v>130</v>
      </c>
      <c s="10">
        <v>39.76</v>
      </c>
      <c s="14"/>
      <c s="13">
        <f>ROUND((H45*G45),2)</f>
      </c>
      <c r="O45">
        <f>rekapitulace!H8</f>
      </c>
      <c>
        <f>O45/100*I45</f>
      </c>
    </row>
    <row r="46" spans="5:5" ht="38.25">
      <c r="E46" s="15" t="s">
        <v>3556</v>
      </c>
    </row>
    <row r="47" spans="5:5" ht="306">
      <c r="E47" s="15" t="s">
        <v>463</v>
      </c>
    </row>
    <row r="48" spans="1:16" ht="12.75" customHeight="1">
      <c r="A48" s="16"/>
      <c s="16"/>
      <c s="16" t="s">
        <v>38</v>
      </c>
      <c s="16"/>
      <c s="16" t="s">
        <v>192</v>
      </c>
      <c s="16"/>
      <c s="16"/>
      <c s="16"/>
      <c s="16">
        <f>SUM(I45:I47)</f>
      </c>
      <c r="P48">
        <f>ROUND(SUM(P45:P47),2)</f>
      </c>
    </row>
    <row r="50" spans="1:9" ht="12.75" customHeight="1">
      <c r="A50" s="9"/>
      <c s="9"/>
      <c s="9" t="s">
        <v>41</v>
      </c>
      <c s="9"/>
      <c s="9" t="s">
        <v>3557</v>
      </c>
      <c s="9"/>
      <c s="11"/>
      <c s="9"/>
      <c s="11"/>
    </row>
    <row r="51" spans="1:16" ht="12.75">
      <c r="A51" s="7">
        <v>11</v>
      </c>
      <c s="7" t="s">
        <v>46</v>
      </c>
      <c s="7" t="s">
        <v>3558</v>
      </c>
      <c s="7" t="s">
        <v>58</v>
      </c>
      <c s="7" t="s">
        <v>3559</v>
      </c>
      <c s="7" t="s">
        <v>73</v>
      </c>
      <c s="10">
        <v>15</v>
      </c>
      <c s="14"/>
      <c s="13">
        <f>ROUND((H51*G51),2)</f>
      </c>
      <c r="O51">
        <f>rekapitulace!H8</f>
      </c>
      <c>
        <f>O51/100*I51</f>
      </c>
    </row>
    <row r="52" spans="5:5" ht="25.5">
      <c r="E52" s="15" t="s">
        <v>958</v>
      </c>
    </row>
    <row r="53" spans="5:5" ht="409.5">
      <c r="E53" s="15" t="s">
        <v>3560</v>
      </c>
    </row>
    <row r="54" spans="1:16" ht="12.75">
      <c r="A54" s="7">
        <v>12</v>
      </c>
      <c s="7" t="s">
        <v>46</v>
      </c>
      <c s="7" t="s">
        <v>3418</v>
      </c>
      <c s="7" t="s">
        <v>58</v>
      </c>
      <c s="7" t="s">
        <v>3561</v>
      </c>
      <c s="7" t="s">
        <v>207</v>
      </c>
      <c s="10">
        <v>600</v>
      </c>
      <c s="14"/>
      <c s="13">
        <f>ROUND((H54*G54),2)</f>
      </c>
      <c r="O54">
        <f>rekapitulace!H8</f>
      </c>
      <c>
        <f>O54/100*I54</f>
      </c>
    </row>
    <row r="55" spans="5:5" ht="25.5">
      <c r="E55" s="15" t="s">
        <v>3562</v>
      </c>
    </row>
    <row r="56" spans="5:5" ht="409.5">
      <c r="E56" s="15" t="s">
        <v>3421</v>
      </c>
    </row>
    <row r="57" spans="1:16" ht="12.75">
      <c r="A57" s="7">
        <v>13</v>
      </c>
      <c s="7" t="s">
        <v>46</v>
      </c>
      <c s="7" t="s">
        <v>3422</v>
      </c>
      <c s="7" t="s">
        <v>58</v>
      </c>
      <c s="7" t="s">
        <v>3563</v>
      </c>
      <c s="7" t="s">
        <v>207</v>
      </c>
      <c s="10">
        <v>568</v>
      </c>
      <c s="14"/>
      <c s="13">
        <f>ROUND((H57*G57),2)</f>
      </c>
      <c r="O57">
        <f>rekapitulace!H8</f>
      </c>
      <c>
        <f>O57/100*I57</f>
      </c>
    </row>
    <row r="58" spans="5:5" ht="25.5">
      <c r="E58" s="15" t="s">
        <v>3564</v>
      </c>
    </row>
    <row r="59" spans="5:5" ht="409.5">
      <c r="E59" s="15" t="s">
        <v>3421</v>
      </c>
    </row>
    <row r="60" spans="1:16" ht="12.75">
      <c r="A60" s="7">
        <v>14</v>
      </c>
      <c s="7" t="s">
        <v>46</v>
      </c>
      <c s="7" t="s">
        <v>3469</v>
      </c>
      <c s="7" t="s">
        <v>58</v>
      </c>
      <c s="7" t="s">
        <v>3565</v>
      </c>
      <c s="7" t="s">
        <v>207</v>
      </c>
      <c s="10">
        <v>100</v>
      </c>
      <c s="14"/>
      <c s="13">
        <f>ROUND((H60*G60),2)</f>
      </c>
      <c r="O60">
        <f>rekapitulace!H8</f>
      </c>
      <c>
        <f>O60/100*I60</f>
      </c>
    </row>
    <row r="61" spans="5:5" ht="25.5">
      <c r="E61" s="15" t="s">
        <v>3566</v>
      </c>
    </row>
    <row r="62" spans="5:5" ht="409.5">
      <c r="E62" s="15" t="s">
        <v>3472</v>
      </c>
    </row>
    <row r="63" spans="1:16" ht="12.75">
      <c r="A63" s="7">
        <v>15</v>
      </c>
      <c s="7" t="s">
        <v>46</v>
      </c>
      <c s="7" t="s">
        <v>3446</v>
      </c>
      <c s="7" t="s">
        <v>58</v>
      </c>
      <c s="7" t="s">
        <v>3567</v>
      </c>
      <c s="7" t="s">
        <v>207</v>
      </c>
      <c s="10">
        <v>662</v>
      </c>
      <c s="14"/>
      <c s="13">
        <f>ROUND((H63*G63),2)</f>
      </c>
      <c r="O63">
        <f>rekapitulace!H8</f>
      </c>
      <c>
        <f>O63/100*I63</f>
      </c>
    </row>
    <row r="64" spans="5:5" ht="51">
      <c r="E64" s="15" t="s">
        <v>3568</v>
      </c>
    </row>
    <row r="65" spans="5:5" ht="382.5">
      <c r="E65" s="15" t="s">
        <v>3445</v>
      </c>
    </row>
    <row r="66" spans="1:16" ht="12.75">
      <c r="A66" s="7">
        <v>16</v>
      </c>
      <c s="7" t="s">
        <v>46</v>
      </c>
      <c s="7" t="s">
        <v>3569</v>
      </c>
      <c s="7" t="s">
        <v>58</v>
      </c>
      <c s="7" t="s">
        <v>3570</v>
      </c>
      <c s="7" t="s">
        <v>73</v>
      </c>
      <c s="10">
        <v>6</v>
      </c>
      <c s="14"/>
      <c s="13">
        <f>ROUND((H66*G66),2)</f>
      </c>
      <c r="O66">
        <f>rekapitulace!H8</f>
      </c>
      <c>
        <f>O66/100*I66</f>
      </c>
    </row>
    <row r="67" spans="5:5" ht="25.5">
      <c r="E67" s="15" t="s">
        <v>3571</v>
      </c>
    </row>
    <row r="68" spans="5:5" ht="369.75">
      <c r="E68" s="15" t="s">
        <v>3431</v>
      </c>
    </row>
    <row r="69" spans="1:16" ht="12.75">
      <c r="A69" s="7">
        <v>17</v>
      </c>
      <c s="7" t="s">
        <v>46</v>
      </c>
      <c s="7" t="s">
        <v>3449</v>
      </c>
      <c s="7" t="s">
        <v>58</v>
      </c>
      <c s="7" t="s">
        <v>3572</v>
      </c>
      <c s="7" t="s">
        <v>73</v>
      </c>
      <c s="10">
        <v>2</v>
      </c>
      <c s="14"/>
      <c s="13">
        <f>ROUND((H69*G69),2)</f>
      </c>
      <c r="O69">
        <f>rekapitulace!H8</f>
      </c>
      <c>
        <f>O69/100*I69</f>
      </c>
    </row>
    <row r="70" spans="5:5" ht="25.5">
      <c r="E70" s="15" t="s">
        <v>76</v>
      </c>
    </row>
    <row r="71" spans="5:5" ht="369.75">
      <c r="E71" s="15" t="s">
        <v>3431</v>
      </c>
    </row>
    <row r="72" spans="1:16" ht="12.75">
      <c r="A72" s="7">
        <v>18</v>
      </c>
      <c s="7" t="s">
        <v>46</v>
      </c>
      <c s="7" t="s">
        <v>3573</v>
      </c>
      <c s="7" t="s">
        <v>58</v>
      </c>
      <c s="7" t="s">
        <v>3574</v>
      </c>
      <c s="7" t="s">
        <v>73</v>
      </c>
      <c s="10">
        <v>2</v>
      </c>
      <c s="14"/>
      <c s="13">
        <f>ROUND((H72*G72),2)</f>
      </c>
      <c r="O72">
        <f>rekapitulace!H8</f>
      </c>
      <c>
        <f>O72/100*I72</f>
      </c>
    </row>
    <row r="73" spans="5:5" ht="25.5">
      <c r="E73" s="15" t="s">
        <v>3575</v>
      </c>
    </row>
    <row r="74" spans="5:5" ht="408">
      <c r="E74" s="15" t="s">
        <v>3576</v>
      </c>
    </row>
    <row r="75" spans="1:16" ht="12.75" customHeight="1">
      <c r="A75" s="16"/>
      <c s="16"/>
      <c s="16" t="s">
        <v>41</v>
      </c>
      <c s="16"/>
      <c s="16" t="s">
        <v>3557</v>
      </c>
      <c s="16"/>
      <c s="16"/>
      <c s="16"/>
      <c s="16">
        <f>SUM(I51:I74)</f>
      </c>
      <c r="P75">
        <f>ROUND(SUM(P51:P74),2)</f>
      </c>
    </row>
    <row r="77" spans="1:9" ht="12.75" customHeight="1">
      <c r="A77" s="9"/>
      <c s="9"/>
      <c s="9" t="s">
        <v>42</v>
      </c>
      <c s="9"/>
      <c s="9" t="s">
        <v>200</v>
      </c>
      <c s="9"/>
      <c s="11"/>
      <c s="9"/>
      <c s="11"/>
    </row>
    <row r="78" spans="1:16" ht="12.75">
      <c r="A78" s="7">
        <v>19</v>
      </c>
      <c s="7" t="s">
        <v>46</v>
      </c>
      <c s="7" t="s">
        <v>3577</v>
      </c>
      <c s="7" t="s">
        <v>58</v>
      </c>
      <c s="7" t="s">
        <v>3578</v>
      </c>
      <c s="7" t="s">
        <v>207</v>
      </c>
      <c s="10">
        <v>110</v>
      </c>
      <c s="14"/>
      <c s="13">
        <f>ROUND((H78*G78),2)</f>
      </c>
      <c r="O78">
        <f>rekapitulace!H8</f>
      </c>
      <c>
        <f>O78/100*I78</f>
      </c>
    </row>
    <row r="79" spans="5:5" ht="25.5">
      <c r="E79" s="15" t="s">
        <v>3579</v>
      </c>
    </row>
    <row r="80" spans="5:5" ht="409.5">
      <c r="E80" s="15" t="s">
        <v>2586</v>
      </c>
    </row>
    <row r="81" spans="1:16" ht="12.75">
      <c r="A81" s="7">
        <v>20</v>
      </c>
      <c s="7" t="s">
        <v>46</v>
      </c>
      <c s="7" t="s">
        <v>626</v>
      </c>
      <c s="7" t="s">
        <v>58</v>
      </c>
      <c s="7" t="s">
        <v>3580</v>
      </c>
      <c s="7" t="s">
        <v>130</v>
      </c>
      <c s="10">
        <v>4.496</v>
      </c>
      <c s="14"/>
      <c s="13">
        <f>ROUND((H81*G81),2)</f>
      </c>
      <c r="O81">
        <f>rekapitulace!H8</f>
      </c>
      <c>
        <f>O81/100*I81</f>
      </c>
    </row>
    <row r="82" spans="5:5" ht="76.5">
      <c r="E82" s="15" t="s">
        <v>3581</v>
      </c>
    </row>
    <row r="83" spans="5:5" ht="409.5">
      <c r="E83" s="15" t="s">
        <v>191</v>
      </c>
    </row>
    <row r="84" spans="1:16" ht="12.75" customHeight="1">
      <c r="A84" s="16"/>
      <c s="16"/>
      <c s="16" t="s">
        <v>42</v>
      </c>
      <c s="16"/>
      <c s="16" t="s">
        <v>200</v>
      </c>
      <c s="16"/>
      <c s="16"/>
      <c s="16"/>
      <c s="16">
        <f>SUM(I78:I83)</f>
      </c>
      <c r="P84">
        <f>ROUND(SUM(P78:P83),2)</f>
      </c>
    </row>
    <row r="86" spans="1:16" ht="12.75" customHeight="1">
      <c r="A86" s="16"/>
      <c s="16"/>
      <c s="16"/>
      <c s="16"/>
      <c s="16" t="s">
        <v>105</v>
      </c>
      <c s="16"/>
      <c s="16"/>
      <c s="16"/>
      <c s="16">
        <f>+I30+I42+I48+I75+I84</f>
      </c>
      <c r="P86">
        <f>+P30+P42+P48+P75+P84</f>
      </c>
    </row>
    <row r="88" spans="1:9" ht="12.75" customHeight="1">
      <c r="A88" s="9" t="s">
        <v>106</v>
      </c>
      <c s="9"/>
      <c s="9"/>
      <c s="9"/>
      <c s="9"/>
      <c s="9"/>
      <c s="9"/>
      <c s="9"/>
      <c s="9"/>
    </row>
    <row r="89" spans="1:9" ht="12.75" customHeight="1">
      <c r="A89" s="9"/>
      <c s="9"/>
      <c s="9"/>
      <c s="9"/>
      <c s="9" t="s">
        <v>107</v>
      </c>
      <c s="9"/>
      <c s="9"/>
      <c s="9"/>
      <c s="9"/>
    </row>
    <row r="90" spans="1:16" ht="12.75" customHeight="1">
      <c r="A90" s="16"/>
      <c s="16"/>
      <c s="16"/>
      <c s="16"/>
      <c s="16" t="s">
        <v>108</v>
      </c>
      <c s="16"/>
      <c s="16"/>
      <c s="16"/>
      <c s="16">
        <v>0</v>
      </c>
      <c r="P90">
        <v>0</v>
      </c>
    </row>
    <row r="91" spans="1:9" ht="12.75" customHeight="1">
      <c r="A91" s="16"/>
      <c s="16"/>
      <c s="16"/>
      <c s="16"/>
      <c s="16" t="s">
        <v>109</v>
      </c>
      <c s="16"/>
      <c s="16"/>
      <c s="16"/>
      <c s="16"/>
    </row>
    <row r="92" spans="1:16" ht="12.75" customHeight="1">
      <c r="A92" s="16"/>
      <c s="16"/>
      <c s="16"/>
      <c s="16"/>
      <c s="16" t="s">
        <v>110</v>
      </c>
      <c s="16"/>
      <c s="16"/>
      <c s="16"/>
      <c s="16">
        <v>0</v>
      </c>
      <c r="P92">
        <v>0</v>
      </c>
    </row>
    <row r="93" spans="1:16" ht="12.75" customHeight="1">
      <c r="A93" s="16"/>
      <c s="16"/>
      <c s="16"/>
      <c s="16"/>
      <c s="16" t="s">
        <v>111</v>
      </c>
      <c s="16"/>
      <c s="16"/>
      <c s="16"/>
      <c s="16">
        <f>I90+I92</f>
      </c>
      <c r="P93">
        <f>P90+P92</f>
      </c>
    </row>
    <row r="95" spans="1:16" ht="12.75" customHeight="1">
      <c r="A95" s="16"/>
      <c s="16"/>
      <c s="16"/>
      <c s="16"/>
      <c s="16" t="s">
        <v>111</v>
      </c>
      <c s="16"/>
      <c s="16"/>
      <c s="16"/>
      <c s="16">
        <f>I86+I93</f>
      </c>
      <c r="P95">
        <f>P86+P93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2.xml><?xml version="1.0" encoding="utf-8"?>
<worksheet xmlns="http://schemas.openxmlformats.org/spreadsheetml/2006/main" xmlns:r="http://schemas.openxmlformats.org/officeDocument/2006/relationships">
  <sheetPr>
    <pageSetUpPr fitToPage="1"/>
  </sheetPr>
  <dimension ref="A1:P11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3582</v>
      </c>
      <c s="5"/>
      <c s="5" t="s">
        <v>3583</v>
      </c>
    </row>
    <row r="6" spans="1:5" ht="12.75" customHeight="1">
      <c r="A6" t="s">
        <v>17</v>
      </c>
      <c r="C6" s="5" t="s">
        <v>3582</v>
      </c>
      <c s="5"/>
      <c s="5" t="s">
        <v>3583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40</v>
      </c>
      <c s="7" t="s">
        <v>248</v>
      </c>
      <c s="7" t="s">
        <v>167</v>
      </c>
      <c s="10">
        <v>28.8</v>
      </c>
      <c s="14"/>
      <c s="13">
        <f>ROUND((H12*G12),2)</f>
      </c>
      <c r="O12">
        <f>rekapitulace!H8</f>
      </c>
      <c>
        <f>O12/100*I12</f>
      </c>
    </row>
    <row r="13" spans="5:5" ht="63.75">
      <c r="E13" s="15" t="s">
        <v>3584</v>
      </c>
    </row>
    <row r="14" spans="5:5" ht="153">
      <c r="E14" s="15" t="s">
        <v>169</v>
      </c>
    </row>
    <row r="15" spans="1:16" ht="12.75">
      <c r="A15" s="7">
        <v>2</v>
      </c>
      <c s="7" t="s">
        <v>46</v>
      </c>
      <c s="7" t="s">
        <v>61</v>
      </c>
      <c s="7" t="s">
        <v>58</v>
      </c>
      <c s="7" t="s">
        <v>3585</v>
      </c>
      <c s="7" t="s">
        <v>49</v>
      </c>
      <c s="10">
        <v>1</v>
      </c>
      <c s="14"/>
      <c s="13">
        <f>ROUND((H15*G15),2)</f>
      </c>
      <c r="O15">
        <f>rekapitulace!H8</f>
      </c>
      <c>
        <f>O15/100*I15</f>
      </c>
    </row>
    <row r="16" spans="5:5" ht="25.5">
      <c r="E16" s="15" t="s">
        <v>50</v>
      </c>
    </row>
    <row r="17" spans="5:5" ht="280.5">
      <c r="E17" s="15" t="s">
        <v>63</v>
      </c>
    </row>
    <row r="18" spans="1:16" ht="12.75">
      <c r="A18" s="7">
        <v>3</v>
      </c>
      <c s="7" t="s">
        <v>46</v>
      </c>
      <c s="7" t="s">
        <v>61</v>
      </c>
      <c s="7" t="s">
        <v>25</v>
      </c>
      <c s="7" t="s">
        <v>3586</v>
      </c>
      <c s="7" t="s">
        <v>49</v>
      </c>
      <c s="10">
        <v>1</v>
      </c>
      <c s="14"/>
      <c s="13">
        <f>ROUND((H18*G18),2)</f>
      </c>
      <c r="O18">
        <f>rekapitulace!H8</f>
      </c>
      <c>
        <f>O18/100*I18</f>
      </c>
    </row>
    <row r="19" spans="5:5" ht="25.5">
      <c r="E19" s="15" t="s">
        <v>50</v>
      </c>
    </row>
    <row r="20" spans="5:5" ht="280.5">
      <c r="E20" s="15" t="s">
        <v>63</v>
      </c>
    </row>
    <row r="21" spans="1:16" ht="12.75">
      <c r="A21" s="7">
        <v>4</v>
      </c>
      <c s="7" t="s">
        <v>46</v>
      </c>
      <c s="7" t="s">
        <v>3398</v>
      </c>
      <c s="7" t="s">
        <v>58</v>
      </c>
      <c s="7" t="s">
        <v>3587</v>
      </c>
      <c s="7" t="s">
        <v>73</v>
      </c>
      <c s="10">
        <v>1</v>
      </c>
      <c s="14"/>
      <c s="13">
        <f>ROUND((H21*G21),2)</f>
      </c>
      <c r="O21">
        <f>rekapitulace!H8</f>
      </c>
      <c>
        <f>O21/100*I21</f>
      </c>
    </row>
    <row r="22" spans="5:5" ht="25.5">
      <c r="E22" s="15" t="s">
        <v>50</v>
      </c>
    </row>
    <row r="23" spans="5:5" ht="114.75">
      <c r="E23" s="15" t="s">
        <v>60</v>
      </c>
    </row>
    <row r="24" spans="1:16" ht="12.75">
      <c r="A24" s="7">
        <v>5</v>
      </c>
      <c s="7" t="s">
        <v>46</v>
      </c>
      <c s="7" t="s">
        <v>3400</v>
      </c>
      <c s="7" t="s">
        <v>58</v>
      </c>
      <c s="7" t="s">
        <v>3588</v>
      </c>
      <c s="7" t="s">
        <v>49</v>
      </c>
      <c s="10">
        <v>1</v>
      </c>
      <c s="14"/>
      <c s="13">
        <f>ROUND((H24*G24),2)</f>
      </c>
      <c r="O24">
        <f>rekapitulace!H8</f>
      </c>
      <c>
        <f>O24/100*I24</f>
      </c>
    </row>
    <row r="25" spans="5:5" ht="25.5">
      <c r="E25" s="15" t="s">
        <v>50</v>
      </c>
    </row>
    <row r="26" spans="5:5" ht="114.75">
      <c r="E26" s="15" t="s">
        <v>3402</v>
      </c>
    </row>
    <row r="27" spans="1:16" ht="12.75" customHeight="1">
      <c r="A27" s="16"/>
      <c s="16"/>
      <c s="16" t="s">
        <v>45</v>
      </c>
      <c s="16"/>
      <c s="16" t="s">
        <v>44</v>
      </c>
      <c s="16"/>
      <c s="16"/>
      <c s="16"/>
      <c s="16">
        <f>SUM(I12:I26)</f>
      </c>
      <c r="P27">
        <f>ROUND(SUM(P12:P26),2)</f>
      </c>
    </row>
    <row r="29" spans="1:9" ht="12.75" customHeight="1">
      <c r="A29" s="9"/>
      <c s="9"/>
      <c s="9" t="s">
        <v>25</v>
      </c>
      <c s="9"/>
      <c s="9" t="s">
        <v>114</v>
      </c>
      <c s="9"/>
      <c s="11"/>
      <c s="9"/>
      <c s="11"/>
    </row>
    <row r="30" spans="1:16" ht="12.75">
      <c r="A30" s="7">
        <v>6</v>
      </c>
      <c s="7" t="s">
        <v>46</v>
      </c>
      <c s="7" t="s">
        <v>3589</v>
      </c>
      <c s="7" t="s">
        <v>58</v>
      </c>
      <c s="7" t="s">
        <v>3590</v>
      </c>
      <c s="7" t="s">
        <v>130</v>
      </c>
      <c s="10">
        <v>4.2</v>
      </c>
      <c s="14"/>
      <c s="13">
        <f>ROUND((H30*G30),2)</f>
      </c>
      <c r="O30">
        <f>rekapitulace!H8</f>
      </c>
      <c>
        <f>O30/100*I30</f>
      </c>
    </row>
    <row r="31" spans="5:5" ht="38.25">
      <c r="E31" s="15" t="s">
        <v>3591</v>
      </c>
    </row>
    <row r="32" spans="5:5" ht="191.25">
      <c r="E32" s="15" t="s">
        <v>132</v>
      </c>
    </row>
    <row r="33" spans="1:16" ht="12.75">
      <c r="A33" s="7">
        <v>7</v>
      </c>
      <c s="7" t="s">
        <v>46</v>
      </c>
      <c s="7" t="s">
        <v>170</v>
      </c>
      <c s="7" t="s">
        <v>58</v>
      </c>
      <c s="7" t="s">
        <v>3592</v>
      </c>
      <c s="7" t="s">
        <v>130</v>
      </c>
      <c s="10">
        <v>34.2</v>
      </c>
      <c s="14"/>
      <c s="13">
        <f>ROUND((H33*G33),2)</f>
      </c>
      <c r="O33">
        <f>rekapitulace!H8</f>
      </c>
      <c>
        <f>O33/100*I33</f>
      </c>
    </row>
    <row r="34" spans="5:5" ht="114.75">
      <c r="E34" s="15" t="s">
        <v>3593</v>
      </c>
    </row>
    <row r="35" spans="5:5" ht="409.5">
      <c r="E35" s="15" t="s">
        <v>145</v>
      </c>
    </row>
    <row r="36" spans="1:16" ht="12.75">
      <c r="A36" s="7">
        <v>8</v>
      </c>
      <c s="7" t="s">
        <v>46</v>
      </c>
      <c s="7" t="s">
        <v>289</v>
      </c>
      <c s="7" t="s">
        <v>250</v>
      </c>
      <c s="7" t="s">
        <v>3594</v>
      </c>
      <c s="7" t="s">
        <v>130</v>
      </c>
      <c s="10">
        <v>14.4</v>
      </c>
      <c s="14"/>
      <c s="13">
        <f>ROUND((H36*G36),2)</f>
      </c>
      <c r="O36">
        <f>rekapitulace!H8</f>
      </c>
      <c>
        <f>O36/100*I36</f>
      </c>
    </row>
    <row r="37" spans="5:5" ht="51">
      <c r="E37" s="15" t="s">
        <v>3595</v>
      </c>
    </row>
    <row r="38" spans="5:5" ht="409.5">
      <c r="E38" s="15" t="s">
        <v>176</v>
      </c>
    </row>
    <row r="39" spans="1:16" ht="12.75">
      <c r="A39" s="7">
        <v>9</v>
      </c>
      <c s="7" t="s">
        <v>46</v>
      </c>
      <c s="7" t="s">
        <v>177</v>
      </c>
      <c s="7" t="s">
        <v>58</v>
      </c>
      <c s="7" t="s">
        <v>3596</v>
      </c>
      <c s="7" t="s">
        <v>130</v>
      </c>
      <c s="10">
        <v>30</v>
      </c>
      <c s="14"/>
      <c s="13">
        <f>ROUND((H39*G39),2)</f>
      </c>
      <c r="O39">
        <f>rekapitulace!H8</f>
      </c>
      <c>
        <f>O39/100*I39</f>
      </c>
    </row>
    <row r="40" spans="5:5" ht="165.75">
      <c r="E40" s="15" t="s">
        <v>3597</v>
      </c>
    </row>
    <row r="41" spans="5:5" ht="409.5">
      <c r="E41" s="15" t="s">
        <v>180</v>
      </c>
    </row>
    <row r="42" spans="1:16" ht="12.75">
      <c r="A42" s="7">
        <v>10</v>
      </c>
      <c s="7" t="s">
        <v>46</v>
      </c>
      <c s="7" t="s">
        <v>146</v>
      </c>
      <c s="7" t="s">
        <v>58</v>
      </c>
      <c s="7" t="s">
        <v>3598</v>
      </c>
      <c s="7" t="s">
        <v>130</v>
      </c>
      <c s="10">
        <v>48.6</v>
      </c>
      <c s="14"/>
      <c s="13">
        <f>ROUND((H42*G42),2)</f>
      </c>
      <c r="O42">
        <f>rekapitulace!H8</f>
      </c>
      <c>
        <f>O42/100*I42</f>
      </c>
    </row>
    <row r="43" spans="5:5" ht="114.75">
      <c r="E43" s="15" t="s">
        <v>3599</v>
      </c>
    </row>
    <row r="44" spans="5:5" ht="409.5">
      <c r="E44" s="15" t="s">
        <v>149</v>
      </c>
    </row>
    <row r="45" spans="1:16" ht="12.75">
      <c r="A45" s="7">
        <v>11</v>
      </c>
      <c s="7" t="s">
        <v>46</v>
      </c>
      <c s="7" t="s">
        <v>146</v>
      </c>
      <c s="7" t="s">
        <v>250</v>
      </c>
      <c s="7" t="s">
        <v>271</v>
      </c>
      <c s="7" t="s">
        <v>130</v>
      </c>
      <c s="10">
        <v>14.4</v>
      </c>
      <c s="14"/>
      <c s="13">
        <f>ROUND((H45*G45),2)</f>
      </c>
      <c r="O45">
        <f>rekapitulace!H8</f>
      </c>
      <c>
        <f>O45/100*I45</f>
      </c>
    </row>
    <row r="46" spans="5:5" ht="25.5">
      <c r="E46" s="15" t="s">
        <v>3600</v>
      </c>
    </row>
    <row r="47" spans="5:5" ht="409.5">
      <c r="E47" s="15" t="s">
        <v>149</v>
      </c>
    </row>
    <row r="48" spans="1:16" ht="12.75">
      <c r="A48" s="7">
        <v>12</v>
      </c>
      <c s="7" t="s">
        <v>46</v>
      </c>
      <c s="7" t="s">
        <v>183</v>
      </c>
      <c s="7" t="s">
        <v>58</v>
      </c>
      <c s="7" t="s">
        <v>3601</v>
      </c>
      <c s="7" t="s">
        <v>130</v>
      </c>
      <c s="10">
        <v>30</v>
      </c>
      <c s="14"/>
      <c s="13">
        <f>ROUND((H48*G48),2)</f>
      </c>
      <c r="O48">
        <f>rekapitulace!H8</f>
      </c>
      <c>
        <f>O48/100*I48</f>
      </c>
    </row>
    <row r="49" spans="5:5" ht="38.25">
      <c r="E49" s="15" t="s">
        <v>3602</v>
      </c>
    </row>
    <row r="50" spans="5:5" ht="409.5">
      <c r="E50" s="15" t="s">
        <v>186</v>
      </c>
    </row>
    <row r="51" spans="1:16" ht="12.75">
      <c r="A51" s="7">
        <v>13</v>
      </c>
      <c s="7" t="s">
        <v>46</v>
      </c>
      <c s="7" t="s">
        <v>435</v>
      </c>
      <c s="7" t="s">
        <v>58</v>
      </c>
      <c s="7" t="s">
        <v>3603</v>
      </c>
      <c s="7" t="s">
        <v>117</v>
      </c>
      <c s="10">
        <v>28</v>
      </c>
      <c s="14"/>
      <c s="13">
        <f>ROUND((H51*G51),2)</f>
      </c>
      <c r="O51">
        <f>rekapitulace!H8</f>
      </c>
      <c>
        <f>O51/100*I51</f>
      </c>
    </row>
    <row r="52" spans="5:5" ht="25.5">
      <c r="E52" s="15" t="s">
        <v>3604</v>
      </c>
    </row>
    <row r="53" spans="5:5" ht="204">
      <c r="E53" s="15" t="s">
        <v>1119</v>
      </c>
    </row>
    <row r="54" spans="1:16" ht="12.75">
      <c r="A54" s="7">
        <v>14</v>
      </c>
      <c s="7" t="s">
        <v>46</v>
      </c>
      <c s="7" t="s">
        <v>155</v>
      </c>
      <c s="7" t="s">
        <v>58</v>
      </c>
      <c s="7" t="s">
        <v>3206</v>
      </c>
      <c s="7" t="s">
        <v>117</v>
      </c>
      <c s="10">
        <v>28</v>
      </c>
      <c s="14"/>
      <c s="13">
        <f>ROUND((H54*G54),2)</f>
      </c>
      <c r="O54">
        <f>rekapitulace!H8</f>
      </c>
      <c>
        <f>O54/100*I54</f>
      </c>
    </row>
    <row r="55" spans="5:5" ht="25.5">
      <c r="E55" s="15" t="s">
        <v>3604</v>
      </c>
    </row>
    <row r="56" spans="5:5" ht="191.25">
      <c r="E56" s="15" t="s">
        <v>158</v>
      </c>
    </row>
    <row r="57" spans="1:16" ht="12.75">
      <c r="A57" s="7">
        <v>15</v>
      </c>
      <c s="7" t="s">
        <v>46</v>
      </c>
      <c s="7" t="s">
        <v>442</v>
      </c>
      <c s="7" t="s">
        <v>58</v>
      </c>
      <c s="7" t="s">
        <v>809</v>
      </c>
      <c s="7" t="s">
        <v>117</v>
      </c>
      <c s="10">
        <v>28</v>
      </c>
      <c s="14"/>
      <c s="13">
        <f>ROUND((H57*G57),2)</f>
      </c>
      <c r="O57">
        <f>rekapitulace!H8</f>
      </c>
      <c>
        <f>O57/100*I57</f>
      </c>
    </row>
    <row r="58" spans="5:5" ht="25.5">
      <c r="E58" s="15" t="s">
        <v>3604</v>
      </c>
    </row>
    <row r="59" spans="5:5" ht="255">
      <c r="E59" s="15" t="s">
        <v>445</v>
      </c>
    </row>
    <row r="60" spans="1:16" ht="12.75" customHeight="1">
      <c r="A60" s="16"/>
      <c s="16"/>
      <c s="16" t="s">
        <v>25</v>
      </c>
      <c s="16"/>
      <c s="16" t="s">
        <v>114</v>
      </c>
      <c s="16"/>
      <c s="16"/>
      <c s="16"/>
      <c s="16">
        <f>SUM(I30:I59)</f>
      </c>
      <c r="P60">
        <f>ROUND(SUM(P30:P59),2)</f>
      </c>
    </row>
    <row r="62" spans="1:9" ht="12.75" customHeight="1">
      <c r="A62" s="9"/>
      <c s="9"/>
      <c s="9" t="s">
        <v>41</v>
      </c>
      <c s="9"/>
      <c s="9" t="s">
        <v>276</v>
      </c>
      <c s="9"/>
      <c s="11"/>
      <c s="9"/>
      <c s="11"/>
    </row>
    <row r="63" spans="1:16" ht="12.75">
      <c r="A63" s="7">
        <v>16</v>
      </c>
      <c s="7" t="s">
        <v>46</v>
      </c>
      <c s="7" t="s">
        <v>3464</v>
      </c>
      <c s="7" t="s">
        <v>58</v>
      </c>
      <c s="7" t="s">
        <v>3605</v>
      </c>
      <c s="7" t="s">
        <v>207</v>
      </c>
      <c s="10">
        <v>80</v>
      </c>
      <c s="14"/>
      <c s="13">
        <f>ROUND((H63*G63),2)</f>
      </c>
      <c r="O63">
        <f>rekapitulace!H8</f>
      </c>
      <c>
        <f>O63/100*I63</f>
      </c>
    </row>
    <row r="64" spans="5:5" ht="25.5">
      <c r="E64" s="15" t="s">
        <v>3606</v>
      </c>
    </row>
    <row r="65" spans="5:5" ht="409.5">
      <c r="E65" s="15" t="s">
        <v>3417</v>
      </c>
    </row>
    <row r="66" spans="1:16" ht="12.75">
      <c r="A66" s="7">
        <v>17</v>
      </c>
      <c s="7" t="s">
        <v>46</v>
      </c>
      <c s="7" t="s">
        <v>920</v>
      </c>
      <c s="7" t="s">
        <v>58</v>
      </c>
      <c s="7" t="s">
        <v>3607</v>
      </c>
      <c s="7" t="s">
        <v>207</v>
      </c>
      <c s="10">
        <v>40</v>
      </c>
      <c s="14"/>
      <c s="13">
        <f>ROUND((H66*G66),2)</f>
      </c>
      <c r="O66">
        <f>rekapitulace!H8</f>
      </c>
      <c>
        <f>O66/100*I66</f>
      </c>
    </row>
    <row r="67" spans="5:5" ht="25.5">
      <c r="E67" s="15" t="s">
        <v>2957</v>
      </c>
    </row>
    <row r="68" spans="5:5" ht="409.5">
      <c r="E68" s="15" t="s">
        <v>3417</v>
      </c>
    </row>
    <row r="69" spans="1:16" ht="12.75">
      <c r="A69" s="7">
        <v>18</v>
      </c>
      <c s="7" t="s">
        <v>46</v>
      </c>
      <c s="7" t="s">
        <v>3418</v>
      </c>
      <c s="7" t="s">
        <v>58</v>
      </c>
      <c s="7" t="s">
        <v>3608</v>
      </c>
      <c s="7" t="s">
        <v>207</v>
      </c>
      <c s="10">
        <v>120</v>
      </c>
      <c s="14"/>
      <c s="13">
        <f>ROUND((H69*G69),2)</f>
      </c>
      <c r="O69">
        <f>rekapitulace!H8</f>
      </c>
      <c>
        <f>O69/100*I69</f>
      </c>
    </row>
    <row r="70" spans="5:5" ht="25.5">
      <c r="E70" s="15" t="s">
        <v>3609</v>
      </c>
    </row>
    <row r="71" spans="5:5" ht="409.5">
      <c r="E71" s="15" t="s">
        <v>3421</v>
      </c>
    </row>
    <row r="72" spans="1:16" ht="12.75">
      <c r="A72" s="7">
        <v>19</v>
      </c>
      <c s="7" t="s">
        <v>46</v>
      </c>
      <c s="7" t="s">
        <v>3469</v>
      </c>
      <c s="7" t="s">
        <v>58</v>
      </c>
      <c s="7" t="s">
        <v>3610</v>
      </c>
      <c s="7" t="s">
        <v>207</v>
      </c>
      <c s="10">
        <v>50</v>
      </c>
      <c s="14"/>
      <c s="13">
        <f>ROUND((H72*G72),2)</f>
      </c>
      <c r="O72">
        <f>rekapitulace!H8</f>
      </c>
      <c>
        <f>O72/100*I72</f>
      </c>
    </row>
    <row r="73" spans="5:5" ht="25.5">
      <c r="E73" s="15" t="s">
        <v>1363</v>
      </c>
    </row>
    <row r="74" spans="5:5" ht="409.5">
      <c r="E74" s="15" t="s">
        <v>3472</v>
      </c>
    </row>
    <row r="75" spans="1:16" ht="12.75">
      <c r="A75" s="7">
        <v>20</v>
      </c>
      <c s="7" t="s">
        <v>46</v>
      </c>
      <c s="7" t="s">
        <v>3477</v>
      </c>
      <c s="7" t="s">
        <v>58</v>
      </c>
      <c s="7" t="s">
        <v>3478</v>
      </c>
      <c s="7" t="s">
        <v>73</v>
      </c>
      <c s="10">
        <v>3</v>
      </c>
      <c s="14"/>
      <c s="13">
        <f>ROUND((H75*G75),2)</f>
      </c>
      <c r="O75">
        <f>rekapitulace!H8</f>
      </c>
      <c>
        <f>O75/100*I75</f>
      </c>
    </row>
    <row r="76" spans="5:5" ht="25.5">
      <c r="E76" s="15" t="s">
        <v>600</v>
      </c>
    </row>
    <row r="77" spans="5:5" ht="267.75">
      <c r="E77" s="15" t="s">
        <v>3479</v>
      </c>
    </row>
    <row r="78" spans="1:16" ht="12.75">
      <c r="A78" s="7">
        <v>21</v>
      </c>
      <c s="7" t="s">
        <v>46</v>
      </c>
      <c s="7" t="s">
        <v>3480</v>
      </c>
      <c s="7" t="s">
        <v>58</v>
      </c>
      <c s="7" t="s">
        <v>3611</v>
      </c>
      <c s="7" t="s">
        <v>207</v>
      </c>
      <c s="10">
        <v>120</v>
      </c>
      <c s="14"/>
      <c s="13">
        <f>ROUND((H78*G78),2)</f>
      </c>
      <c r="O78">
        <f>rekapitulace!H8</f>
      </c>
      <c>
        <f>O78/100*I78</f>
      </c>
    </row>
    <row r="79" spans="5:5" ht="25.5">
      <c r="E79" s="15" t="s">
        <v>3609</v>
      </c>
    </row>
    <row r="80" spans="5:5" ht="382.5">
      <c r="E80" s="15" t="s">
        <v>3445</v>
      </c>
    </row>
    <row r="81" spans="1:16" ht="12.75">
      <c r="A81" s="7">
        <v>22</v>
      </c>
      <c s="7" t="s">
        <v>46</v>
      </c>
      <c s="7" t="s">
        <v>3482</v>
      </c>
      <c s="7" t="s">
        <v>58</v>
      </c>
      <c s="7" t="s">
        <v>3612</v>
      </c>
      <c s="7" t="s">
        <v>73</v>
      </c>
      <c s="10">
        <v>3</v>
      </c>
      <c s="14"/>
      <c s="13">
        <f>ROUND((H81*G81),2)</f>
      </c>
      <c r="O81">
        <f>rekapitulace!H8</f>
      </c>
      <c>
        <f>O81/100*I81</f>
      </c>
    </row>
    <row r="82" spans="5:5" ht="25.5">
      <c r="E82" s="15" t="s">
        <v>600</v>
      </c>
    </row>
    <row r="83" spans="5:5" ht="369.75">
      <c r="E83" s="15" t="s">
        <v>3431</v>
      </c>
    </row>
    <row r="84" spans="1:16" ht="12.75">
      <c r="A84" s="7">
        <v>23</v>
      </c>
      <c s="7" t="s">
        <v>46</v>
      </c>
      <c s="7" t="s">
        <v>3613</v>
      </c>
      <c s="7" t="s">
        <v>58</v>
      </c>
      <c s="7" t="s">
        <v>3614</v>
      </c>
      <c s="7" t="s">
        <v>73</v>
      </c>
      <c s="10">
        <v>4</v>
      </c>
      <c s="14"/>
      <c s="13">
        <f>ROUND((H84*G84),2)</f>
      </c>
      <c r="O84">
        <f>rekapitulace!H8</f>
      </c>
      <c>
        <f>O84/100*I84</f>
      </c>
    </row>
    <row r="85" spans="5:5" ht="25.5">
      <c r="E85" s="15" t="s">
        <v>212</v>
      </c>
    </row>
    <row r="86" spans="5:5" ht="369.75">
      <c r="E86" s="15" t="s">
        <v>3431</v>
      </c>
    </row>
    <row r="87" spans="1:16" ht="12.75">
      <c r="A87" s="7">
        <v>24</v>
      </c>
      <c s="7" t="s">
        <v>46</v>
      </c>
      <c s="7" t="s">
        <v>3488</v>
      </c>
      <c s="7" t="s">
        <v>86</v>
      </c>
      <c s="7" t="s">
        <v>3615</v>
      </c>
      <c s="7" t="s">
        <v>73</v>
      </c>
      <c s="10">
        <v>4</v>
      </c>
      <c s="14"/>
      <c s="13">
        <f>ROUND((H87*G87),2)</f>
      </c>
      <c r="O87">
        <f>rekapitulace!H8</f>
      </c>
      <c>
        <f>O87/100*I87</f>
      </c>
    </row>
    <row r="88" spans="5:5" ht="25.5">
      <c r="E88" s="15" t="s">
        <v>212</v>
      </c>
    </row>
    <row r="89" spans="5:5" ht="409.5">
      <c r="E89" s="15" t="s">
        <v>3490</v>
      </c>
    </row>
    <row r="90" spans="1:16" ht="12.75">
      <c r="A90" s="7">
        <v>25</v>
      </c>
      <c s="7" t="s">
        <v>46</v>
      </c>
      <c s="7" t="s">
        <v>3616</v>
      </c>
      <c s="7" t="s">
        <v>58</v>
      </c>
      <c s="7" t="s">
        <v>3617</v>
      </c>
      <c s="7" t="s">
        <v>73</v>
      </c>
      <c s="10">
        <v>1</v>
      </c>
      <c s="14"/>
      <c s="13">
        <f>ROUND((H90*G90),2)</f>
      </c>
      <c r="O90">
        <f>rekapitulace!H8</f>
      </c>
      <c>
        <f>O90/100*I90</f>
      </c>
    </row>
    <row r="91" spans="5:5" ht="25.5">
      <c r="E91" s="15" t="s">
        <v>50</v>
      </c>
    </row>
    <row r="92" spans="5:5" ht="409.5">
      <c r="E92" s="15" t="s">
        <v>3618</v>
      </c>
    </row>
    <row r="93" spans="1:16" ht="12.75">
      <c r="A93" s="7">
        <v>26</v>
      </c>
      <c s="7" t="s">
        <v>46</v>
      </c>
      <c s="7" t="s">
        <v>3619</v>
      </c>
      <c s="7" t="s">
        <v>58</v>
      </c>
      <c s="7" t="s">
        <v>3620</v>
      </c>
      <c s="7" t="s">
        <v>3621</v>
      </c>
      <c s="10">
        <v>0.12</v>
      </c>
      <c s="14"/>
      <c s="13">
        <f>ROUND((H93*G93),2)</f>
      </c>
      <c r="O93">
        <f>rekapitulace!H8</f>
      </c>
      <c>
        <f>O93/100*I93</f>
      </c>
    </row>
    <row r="94" spans="5:5" ht="38.25">
      <c r="E94" s="15" t="s">
        <v>3622</v>
      </c>
    </row>
    <row r="95" spans="5:5" ht="409.5">
      <c r="E95" s="15" t="s">
        <v>3623</v>
      </c>
    </row>
    <row r="96" spans="1:16" ht="12.75">
      <c r="A96" s="7">
        <v>27</v>
      </c>
      <c s="7" t="s">
        <v>46</v>
      </c>
      <c s="7" t="s">
        <v>3624</v>
      </c>
      <c s="7" t="s">
        <v>58</v>
      </c>
      <c s="7" t="s">
        <v>3625</v>
      </c>
      <c s="7" t="s">
        <v>3621</v>
      </c>
      <c s="10">
        <v>0.1</v>
      </c>
      <c s="14"/>
      <c s="13">
        <f>ROUND((H96*G96),2)</f>
      </c>
      <c r="O96">
        <f>rekapitulace!H8</f>
      </c>
      <c>
        <f>O96/100*I96</f>
      </c>
    </row>
    <row r="97" spans="5:5" ht="38.25">
      <c r="E97" s="15" t="s">
        <v>3626</v>
      </c>
    </row>
    <row r="98" spans="5:5" ht="409.5">
      <c r="E98" s="15" t="s">
        <v>3627</v>
      </c>
    </row>
    <row r="99" spans="1:16" ht="12.75" customHeight="1">
      <c r="A99" s="16"/>
      <c s="16"/>
      <c s="16" t="s">
        <v>41</v>
      </c>
      <c s="16"/>
      <c s="16" t="s">
        <v>276</v>
      </c>
      <c s="16"/>
      <c s="16"/>
      <c s="16"/>
      <c s="16">
        <f>SUM(I63:I98)</f>
      </c>
      <c r="P99">
        <f>ROUND(SUM(P63:P98),2)</f>
      </c>
    </row>
    <row r="101" spans="1:9" ht="12.75" customHeight="1">
      <c r="A101" s="9"/>
      <c s="9"/>
      <c s="9" t="s">
        <v>42</v>
      </c>
      <c s="9"/>
      <c s="9" t="s">
        <v>200</v>
      </c>
      <c s="9"/>
      <c s="11"/>
      <c s="9"/>
      <c s="11"/>
    </row>
    <row r="102" spans="1:16" ht="12.75">
      <c r="A102" s="7">
        <v>28</v>
      </c>
      <c s="7" t="s">
        <v>46</v>
      </c>
      <c s="7" t="s">
        <v>626</v>
      </c>
      <c s="7" t="s">
        <v>58</v>
      </c>
      <c s="7" t="s">
        <v>3628</v>
      </c>
      <c s="7" t="s">
        <v>130</v>
      </c>
      <c s="10">
        <v>13.667</v>
      </c>
      <c s="14"/>
      <c s="13">
        <f>ROUND((H102*G102),2)</f>
      </c>
      <c r="O102">
        <f>rekapitulace!H8</f>
      </c>
      <c>
        <f>O102/100*I102</f>
      </c>
    </row>
    <row r="103" spans="5:5" ht="178.5">
      <c r="E103" s="15" t="s">
        <v>3629</v>
      </c>
    </row>
    <row r="104" spans="5:5" ht="409.5">
      <c r="E104" s="15" t="s">
        <v>191</v>
      </c>
    </row>
    <row r="105" spans="1:16" ht="12.75" customHeight="1">
      <c r="A105" s="16"/>
      <c s="16"/>
      <c s="16" t="s">
        <v>42</v>
      </c>
      <c s="16"/>
      <c s="16" t="s">
        <v>200</v>
      </c>
      <c s="16"/>
      <c s="16"/>
      <c s="16"/>
      <c s="16">
        <f>SUM(I102:I104)</f>
      </c>
      <c r="P105">
        <f>ROUND(SUM(P102:P104),2)</f>
      </c>
    </row>
    <row r="107" spans="1:16" ht="12.75" customHeight="1">
      <c r="A107" s="16"/>
      <c s="16"/>
      <c s="16"/>
      <c s="16"/>
      <c s="16" t="s">
        <v>105</v>
      </c>
      <c s="16"/>
      <c s="16"/>
      <c s="16"/>
      <c s="16">
        <f>+I27+I60+I99+I105</f>
      </c>
      <c r="P107">
        <f>+P27+P60+P99+P105</f>
      </c>
    </row>
    <row r="109" spans="1:9" ht="12.75" customHeight="1">
      <c r="A109" s="9" t="s">
        <v>106</v>
      </c>
      <c s="9"/>
      <c s="9"/>
      <c s="9"/>
      <c s="9"/>
      <c s="9"/>
      <c s="9"/>
      <c s="9"/>
      <c s="9"/>
    </row>
    <row r="110" spans="1:9" ht="12.75" customHeight="1">
      <c r="A110" s="9"/>
      <c s="9"/>
      <c s="9"/>
      <c s="9"/>
      <c s="9" t="s">
        <v>107</v>
      </c>
      <c s="9"/>
      <c s="9"/>
      <c s="9"/>
      <c s="9"/>
    </row>
    <row r="111" spans="1:16" ht="12.75" customHeight="1">
      <c r="A111" s="16"/>
      <c s="16"/>
      <c s="16"/>
      <c s="16"/>
      <c s="16" t="s">
        <v>108</v>
      </c>
      <c s="16"/>
      <c s="16"/>
      <c s="16"/>
      <c s="16">
        <v>0</v>
      </c>
      <c r="P111">
        <v>0</v>
      </c>
    </row>
    <row r="112" spans="1:9" ht="12.75" customHeight="1">
      <c r="A112" s="16"/>
      <c s="16"/>
      <c s="16"/>
      <c s="16"/>
      <c s="16" t="s">
        <v>109</v>
      </c>
      <c s="16"/>
      <c s="16"/>
      <c s="16"/>
      <c s="16"/>
    </row>
    <row r="113" spans="1:16" ht="12.75" customHeight="1">
      <c r="A113" s="16"/>
      <c s="16"/>
      <c s="16"/>
      <c s="16"/>
      <c s="16" t="s">
        <v>110</v>
      </c>
      <c s="16"/>
      <c s="16"/>
      <c s="16"/>
      <c s="16">
        <v>0</v>
      </c>
      <c r="P113">
        <v>0</v>
      </c>
    </row>
    <row r="114" spans="1:16" ht="12.75" customHeight="1">
      <c r="A114" s="16"/>
      <c s="16"/>
      <c s="16"/>
      <c s="16"/>
      <c s="16" t="s">
        <v>111</v>
      </c>
      <c s="16"/>
      <c s="16"/>
      <c s="16"/>
      <c s="16">
        <f>I111+I113</f>
      </c>
      <c r="P114">
        <f>P111+P113</f>
      </c>
    </row>
    <row r="116" spans="1:16" ht="12.75" customHeight="1">
      <c r="A116" s="16"/>
      <c s="16"/>
      <c s="16"/>
      <c s="16"/>
      <c s="16" t="s">
        <v>111</v>
      </c>
      <c s="16"/>
      <c s="16"/>
      <c s="16"/>
      <c s="16">
        <f>I107+I114</f>
      </c>
      <c r="P116">
        <f>P107+P114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3.xml><?xml version="1.0" encoding="utf-8"?>
<worksheet xmlns="http://schemas.openxmlformats.org/spreadsheetml/2006/main" xmlns:r="http://schemas.openxmlformats.org/officeDocument/2006/relationships">
  <sheetPr>
    <pageSetUpPr fitToPage="1"/>
  </sheetPr>
  <dimension ref="A1:P14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3630</v>
      </c>
      <c s="5"/>
      <c s="5" t="s">
        <v>3631</v>
      </c>
    </row>
    <row r="6" spans="1:5" ht="12.75" customHeight="1">
      <c r="A6" t="s">
        <v>17</v>
      </c>
      <c r="C6" s="5" t="s">
        <v>3630</v>
      </c>
      <c s="5"/>
      <c s="5" t="s">
        <v>3631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38</v>
      </c>
      <c s="7" t="s">
        <v>311</v>
      </c>
      <c s="7" t="s">
        <v>167</v>
      </c>
      <c s="10">
        <v>12.283</v>
      </c>
      <c s="14"/>
      <c s="13">
        <f>ROUND((H12*G12),2)</f>
      </c>
      <c r="O12">
        <f>rekapitulace!H8</f>
      </c>
      <c>
        <f>O12/100*I12</f>
      </c>
    </row>
    <row r="13" spans="5:5" ht="63.75">
      <c r="E13" s="15" t="s">
        <v>3632</v>
      </c>
    </row>
    <row r="14" spans="5:5" ht="153">
      <c r="E14" s="15" t="s">
        <v>169</v>
      </c>
    </row>
    <row r="15" spans="1:16" ht="12.75">
      <c r="A15" s="7">
        <v>2</v>
      </c>
      <c s="7" t="s">
        <v>46</v>
      </c>
      <c s="7" t="s">
        <v>165</v>
      </c>
      <c s="7" t="s">
        <v>40</v>
      </c>
      <c s="7" t="s">
        <v>248</v>
      </c>
      <c s="7" t="s">
        <v>167</v>
      </c>
      <c s="10">
        <v>25.2</v>
      </c>
      <c s="14"/>
      <c s="13">
        <f>ROUND((H15*G15),2)</f>
      </c>
      <c r="O15">
        <f>rekapitulace!H8</f>
      </c>
      <c>
        <f>O15/100*I15</f>
      </c>
    </row>
    <row r="16" spans="5:5" ht="25.5">
      <c r="E16" s="15" t="s">
        <v>3633</v>
      </c>
    </row>
    <row r="17" spans="5:5" ht="153">
      <c r="E17" s="15" t="s">
        <v>169</v>
      </c>
    </row>
    <row r="18" spans="1:16" ht="12.75">
      <c r="A18" s="7">
        <v>3</v>
      </c>
      <c s="7" t="s">
        <v>46</v>
      </c>
      <c s="7" t="s">
        <v>61</v>
      </c>
      <c s="7" t="s">
        <v>58</v>
      </c>
      <c s="7" t="s">
        <v>3585</v>
      </c>
      <c s="7" t="s">
        <v>49</v>
      </c>
      <c s="10">
        <v>1</v>
      </c>
      <c s="14"/>
      <c s="13">
        <f>ROUND((H18*G18),2)</f>
      </c>
      <c r="O18">
        <f>rekapitulace!H8</f>
      </c>
      <c>
        <f>O18/100*I18</f>
      </c>
    </row>
    <row r="19" spans="5:5" ht="25.5">
      <c r="E19" s="15" t="s">
        <v>50</v>
      </c>
    </row>
    <row r="20" spans="5:5" ht="280.5">
      <c r="E20" s="15" t="s">
        <v>63</v>
      </c>
    </row>
    <row r="21" spans="1:16" ht="12.75">
      <c r="A21" s="7">
        <v>4</v>
      </c>
      <c s="7" t="s">
        <v>46</v>
      </c>
      <c s="7" t="s">
        <v>61</v>
      </c>
      <c s="7" t="s">
        <v>25</v>
      </c>
      <c s="7" t="s">
        <v>3586</v>
      </c>
      <c s="7" t="s">
        <v>49</v>
      </c>
      <c s="10">
        <v>1</v>
      </c>
      <c s="14"/>
      <c s="13">
        <f>ROUND((H21*G21),2)</f>
      </c>
      <c r="O21">
        <f>rekapitulace!H8</f>
      </c>
      <c>
        <f>O21/100*I21</f>
      </c>
    </row>
    <row r="22" spans="5:5" ht="25.5">
      <c r="E22" s="15" t="s">
        <v>50</v>
      </c>
    </row>
    <row r="23" spans="5:5" ht="280.5">
      <c r="E23" s="15" t="s">
        <v>63</v>
      </c>
    </row>
    <row r="24" spans="1:16" ht="12.75">
      <c r="A24" s="7">
        <v>5</v>
      </c>
      <c s="7" t="s">
        <v>46</v>
      </c>
      <c s="7" t="s">
        <v>3398</v>
      </c>
      <c s="7" t="s">
        <v>58</v>
      </c>
      <c s="7" t="s">
        <v>3587</v>
      </c>
      <c s="7" t="s">
        <v>73</v>
      </c>
      <c s="10">
        <v>1</v>
      </c>
      <c s="14"/>
      <c s="13">
        <f>ROUND((H24*G24),2)</f>
      </c>
      <c r="O24">
        <f>rekapitulace!H8</f>
      </c>
      <c>
        <f>O24/100*I24</f>
      </c>
    </row>
    <row r="25" spans="5:5" ht="25.5">
      <c r="E25" s="15" t="s">
        <v>50</v>
      </c>
    </row>
    <row r="26" spans="5:5" ht="114.75">
      <c r="E26" s="15" t="s">
        <v>60</v>
      </c>
    </row>
    <row r="27" spans="1:16" ht="12.75">
      <c r="A27" s="7">
        <v>6</v>
      </c>
      <c s="7" t="s">
        <v>46</v>
      </c>
      <c s="7" t="s">
        <v>3400</v>
      </c>
      <c s="7" t="s">
        <v>58</v>
      </c>
      <c s="7" t="s">
        <v>3588</v>
      </c>
      <c s="7" t="s">
        <v>49</v>
      </c>
      <c s="10">
        <v>1</v>
      </c>
      <c s="14"/>
      <c s="13">
        <f>ROUND((H27*G27),2)</f>
      </c>
      <c r="O27">
        <f>rekapitulace!H8</f>
      </c>
      <c>
        <f>O27/100*I27</f>
      </c>
    </row>
    <row r="28" spans="5:5" ht="25.5">
      <c r="E28" s="15" t="s">
        <v>50</v>
      </c>
    </row>
    <row r="29" spans="5:5" ht="114.75">
      <c r="E29" s="15" t="s">
        <v>3402</v>
      </c>
    </row>
    <row r="30" spans="1:16" ht="12.75" customHeight="1">
      <c r="A30" s="16"/>
      <c s="16"/>
      <c s="16" t="s">
        <v>45</v>
      </c>
      <c s="16"/>
      <c s="16" t="s">
        <v>44</v>
      </c>
      <c s="16"/>
      <c s="16"/>
      <c s="16"/>
      <c s="16">
        <f>SUM(I12:I29)</f>
      </c>
      <c r="P30">
        <f>ROUND(SUM(P12:P29),2)</f>
      </c>
    </row>
    <row r="32" spans="1:9" ht="12.75" customHeight="1">
      <c r="A32" s="9"/>
      <c s="9"/>
      <c s="9" t="s">
        <v>25</v>
      </c>
      <c s="9"/>
      <c s="9" t="s">
        <v>114</v>
      </c>
      <c s="9"/>
      <c s="11"/>
      <c s="9"/>
      <c s="11"/>
    </row>
    <row r="33" spans="1:16" ht="12.75">
      <c r="A33" s="7">
        <v>7</v>
      </c>
      <c s="7" t="s">
        <v>46</v>
      </c>
      <c s="7" t="s">
        <v>3589</v>
      </c>
      <c s="7" t="s">
        <v>58</v>
      </c>
      <c s="7" t="s">
        <v>3634</v>
      </c>
      <c s="7" t="s">
        <v>130</v>
      </c>
      <c s="10">
        <v>6.3</v>
      </c>
      <c s="14"/>
      <c s="13">
        <f>ROUND((H33*G33),2)</f>
      </c>
      <c r="O33">
        <f>rekapitulace!H8</f>
      </c>
      <c>
        <f>O33/100*I33</f>
      </c>
    </row>
    <row r="34" spans="5:5" ht="38.25">
      <c r="E34" s="15" t="s">
        <v>3635</v>
      </c>
    </row>
    <row r="35" spans="5:5" ht="191.25">
      <c r="E35" s="15" t="s">
        <v>132</v>
      </c>
    </row>
    <row r="36" spans="1:16" ht="12.75">
      <c r="A36" s="7">
        <v>8</v>
      </c>
      <c s="7" t="s">
        <v>46</v>
      </c>
      <c s="7" t="s">
        <v>170</v>
      </c>
      <c s="7" t="s">
        <v>58</v>
      </c>
      <c s="7" t="s">
        <v>3636</v>
      </c>
      <c s="7" t="s">
        <v>130</v>
      </c>
      <c s="10">
        <v>32.213</v>
      </c>
      <c s="14"/>
      <c s="13">
        <f>ROUND((H36*G36),2)</f>
      </c>
      <c r="O36">
        <f>rekapitulace!H8</f>
      </c>
      <c>
        <f>O36/100*I36</f>
      </c>
    </row>
    <row r="37" spans="5:5" ht="255">
      <c r="E37" s="15" t="s">
        <v>3637</v>
      </c>
    </row>
    <row r="38" spans="5:5" ht="409.5">
      <c r="E38" s="15" t="s">
        <v>145</v>
      </c>
    </row>
    <row r="39" spans="1:16" ht="12.75">
      <c r="A39" s="7">
        <v>9</v>
      </c>
      <c s="7" t="s">
        <v>46</v>
      </c>
      <c s="7" t="s">
        <v>289</v>
      </c>
      <c s="7" t="s">
        <v>250</v>
      </c>
      <c s="7" t="s">
        <v>3594</v>
      </c>
      <c s="7" t="s">
        <v>130</v>
      </c>
      <c s="10">
        <v>12.6</v>
      </c>
      <c s="14"/>
      <c s="13">
        <f>ROUND((H39*G39),2)</f>
      </c>
      <c r="O39">
        <f>rekapitulace!H8</f>
      </c>
      <c>
        <f>O39/100*I39</f>
      </c>
    </row>
    <row r="40" spans="5:5" ht="38.25">
      <c r="E40" s="15" t="s">
        <v>3638</v>
      </c>
    </row>
    <row r="41" spans="5:5" ht="409.5">
      <c r="E41" s="15" t="s">
        <v>176</v>
      </c>
    </row>
    <row r="42" spans="1:16" ht="12.75">
      <c r="A42" s="7">
        <v>10</v>
      </c>
      <c s="7" t="s">
        <v>46</v>
      </c>
      <c s="7" t="s">
        <v>177</v>
      </c>
      <c s="7" t="s">
        <v>58</v>
      </c>
      <c s="7" t="s">
        <v>3639</v>
      </c>
      <c s="7" t="s">
        <v>130</v>
      </c>
      <c s="10">
        <v>21</v>
      </c>
      <c s="14"/>
      <c s="13">
        <f>ROUND((H42*G42),2)</f>
      </c>
      <c r="O42">
        <f>rekapitulace!H8</f>
      </c>
      <c>
        <f>O42/100*I42</f>
      </c>
    </row>
    <row r="43" spans="5:5" ht="63.75">
      <c r="E43" s="15" t="s">
        <v>3640</v>
      </c>
    </row>
    <row r="44" spans="5:5" ht="409.5">
      <c r="E44" s="15" t="s">
        <v>180</v>
      </c>
    </row>
    <row r="45" spans="1:16" ht="12.75">
      <c r="A45" s="7">
        <v>11</v>
      </c>
      <c s="7" t="s">
        <v>46</v>
      </c>
      <c s="7" t="s">
        <v>146</v>
      </c>
      <c s="7" t="s">
        <v>58</v>
      </c>
      <c s="7" t="s">
        <v>3598</v>
      </c>
      <c s="7" t="s">
        <v>130</v>
      </c>
      <c s="10">
        <v>55.613</v>
      </c>
      <c s="14"/>
      <c s="13">
        <f>ROUND((H45*G45),2)</f>
      </c>
      <c r="O45">
        <f>rekapitulace!H8</f>
      </c>
      <c>
        <f>O45/100*I45</f>
      </c>
    </row>
    <row r="46" spans="5:5" ht="153">
      <c r="E46" s="15" t="s">
        <v>3641</v>
      </c>
    </row>
    <row r="47" spans="5:5" ht="409.5">
      <c r="E47" s="15" t="s">
        <v>149</v>
      </c>
    </row>
    <row r="48" spans="1:16" ht="12.75">
      <c r="A48" s="7">
        <v>12</v>
      </c>
      <c s="7" t="s">
        <v>46</v>
      </c>
      <c s="7" t="s">
        <v>146</v>
      </c>
      <c s="7" t="s">
        <v>250</v>
      </c>
      <c s="7" t="s">
        <v>3127</v>
      </c>
      <c s="7" t="s">
        <v>130</v>
      </c>
      <c s="10">
        <v>12.6</v>
      </c>
      <c s="14"/>
      <c s="13">
        <f>ROUND((H48*G48),2)</f>
      </c>
      <c r="O48">
        <f>rekapitulace!H8</f>
      </c>
      <c>
        <f>O48/100*I48</f>
      </c>
    </row>
    <row r="49" spans="5:5" ht="25.5">
      <c r="E49" s="15" t="s">
        <v>3642</v>
      </c>
    </row>
    <row r="50" spans="5:5" ht="409.5">
      <c r="E50" s="15" t="s">
        <v>149</v>
      </c>
    </row>
    <row r="51" spans="1:16" ht="12.75">
      <c r="A51" s="7">
        <v>13</v>
      </c>
      <c s="7" t="s">
        <v>46</v>
      </c>
      <c s="7" t="s">
        <v>183</v>
      </c>
      <c s="7" t="s">
        <v>58</v>
      </c>
      <c s="7" t="s">
        <v>184</v>
      </c>
      <c s="7" t="s">
        <v>130</v>
      </c>
      <c s="10">
        <v>25.913</v>
      </c>
      <c s="14"/>
      <c s="13">
        <f>ROUND((H51*G51),2)</f>
      </c>
      <c r="O51">
        <f>rekapitulace!H8</f>
      </c>
      <c>
        <f>O51/100*I51</f>
      </c>
    </row>
    <row r="52" spans="5:5" ht="140.25">
      <c r="E52" s="15" t="s">
        <v>3643</v>
      </c>
    </row>
    <row r="53" spans="5:5" ht="409.5">
      <c r="E53" s="15" t="s">
        <v>186</v>
      </c>
    </row>
    <row r="54" spans="1:16" ht="12.75">
      <c r="A54" s="7">
        <v>14</v>
      </c>
      <c s="7" t="s">
        <v>46</v>
      </c>
      <c s="7" t="s">
        <v>272</v>
      </c>
      <c s="7" t="s">
        <v>58</v>
      </c>
      <c s="7" t="s">
        <v>3644</v>
      </c>
      <c s="7" t="s">
        <v>130</v>
      </c>
      <c s="10">
        <v>0.377</v>
      </c>
      <c s="14"/>
      <c s="13">
        <f>ROUND((H54*G54),2)</f>
      </c>
      <c r="O54">
        <f>rekapitulace!H8</f>
      </c>
      <c>
        <f>O54/100*I54</f>
      </c>
    </row>
    <row r="55" spans="5:5" ht="76.5">
      <c r="E55" s="15" t="s">
        <v>3645</v>
      </c>
    </row>
    <row r="56" spans="5:5" ht="409.5">
      <c r="E56" s="15" t="s">
        <v>275</v>
      </c>
    </row>
    <row r="57" spans="1:16" ht="12.75">
      <c r="A57" s="7">
        <v>15</v>
      </c>
      <c s="7" t="s">
        <v>46</v>
      </c>
      <c s="7" t="s">
        <v>435</v>
      </c>
      <c s="7" t="s">
        <v>58</v>
      </c>
      <c s="7" t="s">
        <v>3603</v>
      </c>
      <c s="7" t="s">
        <v>117</v>
      </c>
      <c s="10">
        <v>42</v>
      </c>
      <c s="14"/>
      <c s="13">
        <f>ROUND((H57*G57),2)</f>
      </c>
      <c r="O57">
        <f>rekapitulace!H8</f>
      </c>
      <c>
        <f>O57/100*I57</f>
      </c>
    </row>
    <row r="58" spans="5:5" ht="38.25">
      <c r="E58" s="15" t="s">
        <v>3646</v>
      </c>
    </row>
    <row r="59" spans="5:5" ht="204">
      <c r="E59" s="15" t="s">
        <v>1119</v>
      </c>
    </row>
    <row r="60" spans="1:16" ht="12.75">
      <c r="A60" s="7">
        <v>16</v>
      </c>
      <c s="7" t="s">
        <v>46</v>
      </c>
      <c s="7" t="s">
        <v>155</v>
      </c>
      <c s="7" t="s">
        <v>58</v>
      </c>
      <c s="7" t="s">
        <v>3206</v>
      </c>
      <c s="7" t="s">
        <v>117</v>
      </c>
      <c s="10">
        <v>42</v>
      </c>
      <c s="14"/>
      <c s="13">
        <f>ROUND((H60*G60),2)</f>
      </c>
      <c r="O60">
        <f>rekapitulace!H8</f>
      </c>
      <c>
        <f>O60/100*I60</f>
      </c>
    </row>
    <row r="61" spans="5:5" ht="38.25">
      <c r="E61" s="15" t="s">
        <v>3646</v>
      </c>
    </row>
    <row r="62" spans="5:5" ht="191.25">
      <c r="E62" s="15" t="s">
        <v>158</v>
      </c>
    </row>
    <row r="63" spans="1:16" ht="12.75">
      <c r="A63" s="7">
        <v>17</v>
      </c>
      <c s="7" t="s">
        <v>46</v>
      </c>
      <c s="7" t="s">
        <v>442</v>
      </c>
      <c s="7" t="s">
        <v>58</v>
      </c>
      <c s="7" t="s">
        <v>809</v>
      </c>
      <c s="7" t="s">
        <v>117</v>
      </c>
      <c s="10">
        <v>42</v>
      </c>
      <c s="14"/>
      <c s="13">
        <f>ROUND((H63*G63),2)</f>
      </c>
      <c r="O63">
        <f>rekapitulace!H8</f>
      </c>
      <c>
        <f>O63/100*I63</f>
      </c>
    </row>
    <row r="64" spans="5:5" ht="38.25">
      <c r="E64" s="15" t="s">
        <v>3646</v>
      </c>
    </row>
    <row r="65" spans="5:5" ht="255">
      <c r="E65" s="15" t="s">
        <v>445</v>
      </c>
    </row>
    <row r="66" spans="1:16" ht="12.75" customHeight="1">
      <c r="A66" s="16"/>
      <c s="16"/>
      <c s="16" t="s">
        <v>25</v>
      </c>
      <c s="16"/>
      <c s="16" t="s">
        <v>114</v>
      </c>
      <c s="16"/>
      <c s="16"/>
      <c s="16"/>
      <c s="16">
        <f>SUM(I33:I65)</f>
      </c>
      <c r="P66">
        <f>ROUND(SUM(P33:P65),2)</f>
      </c>
    </row>
    <row r="68" spans="1:9" ht="12.75" customHeight="1">
      <c r="A68" s="9"/>
      <c s="9"/>
      <c s="9" t="s">
        <v>38</v>
      </c>
      <c s="9"/>
      <c s="9" t="s">
        <v>192</v>
      </c>
      <c s="9"/>
      <c s="11"/>
      <c s="9"/>
      <c s="11"/>
    </row>
    <row r="69" spans="1:16" ht="12.75">
      <c r="A69" s="7">
        <v>18</v>
      </c>
      <c s="7" t="s">
        <v>46</v>
      </c>
      <c s="7" t="s">
        <v>3647</v>
      </c>
      <c s="7" t="s">
        <v>58</v>
      </c>
      <c s="7" t="s">
        <v>3648</v>
      </c>
      <c s="7" t="s">
        <v>130</v>
      </c>
      <c s="10">
        <v>4.486</v>
      </c>
      <c s="14"/>
      <c s="13">
        <f>ROUND((H69*G69),2)</f>
      </c>
      <c r="O69">
        <f>rekapitulace!H8</f>
      </c>
      <c>
        <f>O69/100*I69</f>
      </c>
    </row>
    <row r="70" spans="5:5" ht="229.5">
      <c r="E70" s="15" t="s">
        <v>3649</v>
      </c>
    </row>
    <row r="71" spans="5:5" ht="409.5">
      <c r="E71" s="15" t="s">
        <v>1304</v>
      </c>
    </row>
    <row r="72" spans="1:16" ht="12.75" customHeight="1">
      <c r="A72" s="16"/>
      <c s="16"/>
      <c s="16" t="s">
        <v>38</v>
      </c>
      <c s="16"/>
      <c s="16" t="s">
        <v>192</v>
      </c>
      <c s="16"/>
      <c s="16"/>
      <c s="16"/>
      <c s="16">
        <f>SUM(I69:I71)</f>
      </c>
      <c r="P72">
        <f>ROUND(SUM(P69:P71),2)</f>
      </c>
    </row>
    <row r="74" spans="1:9" ht="12.75" customHeight="1">
      <c r="A74" s="9"/>
      <c s="9"/>
      <c s="9" t="s">
        <v>41</v>
      </c>
      <c s="9"/>
      <c s="9" t="s">
        <v>276</v>
      </c>
      <c s="9"/>
      <c s="11"/>
      <c s="9"/>
      <c s="11"/>
    </row>
    <row r="75" spans="1:16" ht="12.75">
      <c r="A75" s="7">
        <v>19</v>
      </c>
      <c s="7" t="s">
        <v>46</v>
      </c>
      <c s="7" t="s">
        <v>3464</v>
      </c>
      <c s="7" t="s">
        <v>58</v>
      </c>
      <c s="7" t="s">
        <v>3605</v>
      </c>
      <c s="7" t="s">
        <v>207</v>
      </c>
      <c s="10">
        <v>140</v>
      </c>
      <c s="14"/>
      <c s="13">
        <f>ROUND((H75*G75),2)</f>
      </c>
      <c r="O75">
        <f>rekapitulace!H8</f>
      </c>
      <c>
        <f>O75/100*I75</f>
      </c>
    </row>
    <row r="76" spans="5:5" ht="25.5">
      <c r="E76" s="15" t="s">
        <v>3650</v>
      </c>
    </row>
    <row r="77" spans="5:5" ht="409.5">
      <c r="E77" s="15" t="s">
        <v>3417</v>
      </c>
    </row>
    <row r="78" spans="1:16" ht="12.75">
      <c r="A78" s="7">
        <v>20</v>
      </c>
      <c s="7" t="s">
        <v>46</v>
      </c>
      <c s="7" t="s">
        <v>3418</v>
      </c>
      <c s="7" t="s">
        <v>58</v>
      </c>
      <c s="7" t="s">
        <v>3651</v>
      </c>
      <c s="7" t="s">
        <v>207</v>
      </c>
      <c s="10">
        <v>140</v>
      </c>
      <c s="14"/>
      <c s="13">
        <f>ROUND((H78*G78),2)</f>
      </c>
      <c r="O78">
        <f>rekapitulace!H8</f>
      </c>
      <c>
        <f>O78/100*I78</f>
      </c>
    </row>
    <row r="79" spans="5:5" ht="25.5">
      <c r="E79" s="15" t="s">
        <v>3650</v>
      </c>
    </row>
    <row r="80" spans="5:5" ht="409.5">
      <c r="E80" s="15" t="s">
        <v>3421</v>
      </c>
    </row>
    <row r="81" spans="1:16" ht="12.75">
      <c r="A81" s="7">
        <v>21</v>
      </c>
      <c s="7" t="s">
        <v>46</v>
      </c>
      <c s="7" t="s">
        <v>3652</v>
      </c>
      <c s="7" t="s">
        <v>58</v>
      </c>
      <c s="7" t="s">
        <v>3653</v>
      </c>
      <c s="7" t="s">
        <v>207</v>
      </c>
      <c s="10">
        <v>10</v>
      </c>
      <c s="14"/>
      <c s="13">
        <f>ROUND((H81*G81),2)</f>
      </c>
      <c r="O81">
        <f>rekapitulace!H8</f>
      </c>
      <c>
        <f>O81/100*I81</f>
      </c>
    </row>
    <row r="82" spans="5:5" ht="25.5">
      <c r="E82" s="15" t="s">
        <v>3654</v>
      </c>
    </row>
    <row r="83" spans="5:5" ht="331.5">
      <c r="E83" s="15" t="s">
        <v>3655</v>
      </c>
    </row>
    <row r="84" spans="1:16" ht="12.75">
      <c r="A84" s="7">
        <v>22</v>
      </c>
      <c s="7" t="s">
        <v>46</v>
      </c>
      <c s="7" t="s">
        <v>3469</v>
      </c>
      <c s="7" t="s">
        <v>58</v>
      </c>
      <c s="7" t="s">
        <v>3610</v>
      </c>
      <c s="7" t="s">
        <v>207</v>
      </c>
      <c s="10">
        <v>140</v>
      </c>
      <c s="14"/>
      <c s="13">
        <f>ROUND((H84*G84),2)</f>
      </c>
      <c r="O84">
        <f>rekapitulace!H8</f>
      </c>
      <c>
        <f>O84/100*I84</f>
      </c>
    </row>
    <row r="85" spans="5:5" ht="25.5">
      <c r="E85" s="15" t="s">
        <v>3650</v>
      </c>
    </row>
    <row r="86" spans="5:5" ht="409.5">
      <c r="E86" s="15" t="s">
        <v>3472</v>
      </c>
    </row>
    <row r="87" spans="1:16" ht="12.75">
      <c r="A87" s="7">
        <v>23</v>
      </c>
      <c s="7" t="s">
        <v>46</v>
      </c>
      <c s="7" t="s">
        <v>3656</v>
      </c>
      <c s="7" t="s">
        <v>58</v>
      </c>
      <c s="7" t="s">
        <v>3657</v>
      </c>
      <c s="7" t="s">
        <v>73</v>
      </c>
      <c s="10">
        <v>4</v>
      </c>
      <c s="14"/>
      <c s="13">
        <f>ROUND((H87*G87),2)</f>
      </c>
      <c r="O87">
        <f>rekapitulace!H8</f>
      </c>
      <c>
        <f>O87/100*I87</f>
      </c>
    </row>
    <row r="88" spans="5:5" ht="25.5">
      <c r="E88" s="15" t="s">
        <v>212</v>
      </c>
    </row>
    <row r="89" spans="5:5" ht="306">
      <c r="E89" s="15" t="s">
        <v>3658</v>
      </c>
    </row>
    <row r="90" spans="1:16" ht="12.75">
      <c r="A90" s="7">
        <v>24</v>
      </c>
      <c s="7" t="s">
        <v>46</v>
      </c>
      <c s="7" t="s">
        <v>3480</v>
      </c>
      <c s="7" t="s">
        <v>58</v>
      </c>
      <c s="7" t="s">
        <v>3611</v>
      </c>
      <c s="7" t="s">
        <v>207</v>
      </c>
      <c s="10">
        <v>140</v>
      </c>
      <c s="14"/>
      <c s="13">
        <f>ROUND((H90*G90),2)</f>
      </c>
      <c r="O90">
        <f>rekapitulace!H8</f>
      </c>
      <c>
        <f>O90/100*I90</f>
      </c>
    </row>
    <row r="91" spans="5:5" ht="25.5">
      <c r="E91" s="15" t="s">
        <v>3650</v>
      </c>
    </row>
    <row r="92" spans="5:5" ht="382.5">
      <c r="E92" s="15" t="s">
        <v>3445</v>
      </c>
    </row>
    <row r="93" spans="1:16" ht="12.75">
      <c r="A93" s="7">
        <v>25</v>
      </c>
      <c s="7" t="s">
        <v>46</v>
      </c>
      <c s="7" t="s">
        <v>3613</v>
      </c>
      <c s="7" t="s">
        <v>58</v>
      </c>
      <c s="7" t="s">
        <v>3614</v>
      </c>
      <c s="7" t="s">
        <v>73</v>
      </c>
      <c s="10">
        <v>6</v>
      </c>
      <c s="14"/>
      <c s="13">
        <f>ROUND((H93*G93),2)</f>
      </c>
      <c r="O93">
        <f>rekapitulace!H8</f>
      </c>
      <c>
        <f>O93/100*I93</f>
      </c>
    </row>
    <row r="94" spans="5:5" ht="25.5">
      <c r="E94" s="15" t="s">
        <v>1346</v>
      </c>
    </row>
    <row r="95" spans="5:5" ht="369.75">
      <c r="E95" s="15" t="s">
        <v>3431</v>
      </c>
    </row>
    <row r="96" spans="1:16" ht="12.75">
      <c r="A96" s="7">
        <v>26</v>
      </c>
      <c s="7" t="s">
        <v>46</v>
      </c>
      <c s="7" t="s">
        <v>3486</v>
      </c>
      <c s="7" t="s">
        <v>58</v>
      </c>
      <c s="7" t="s">
        <v>3659</v>
      </c>
      <c s="7" t="s">
        <v>73</v>
      </c>
      <c s="10">
        <v>4</v>
      </c>
      <c s="14"/>
      <c s="13">
        <f>ROUND((H96*G96),2)</f>
      </c>
      <c r="O96">
        <f>rekapitulace!H8</f>
      </c>
      <c>
        <f>O96/100*I96</f>
      </c>
    </row>
    <row r="97" spans="5:5" ht="25.5">
      <c r="E97" s="15" t="s">
        <v>212</v>
      </c>
    </row>
    <row r="98" spans="5:5" ht="409.5">
      <c r="E98" s="15" t="s">
        <v>1339</v>
      </c>
    </row>
    <row r="99" spans="1:16" ht="12.75">
      <c r="A99" s="7">
        <v>27</v>
      </c>
      <c s="7" t="s">
        <v>46</v>
      </c>
      <c s="7" t="s">
        <v>3488</v>
      </c>
      <c s="7" t="s">
        <v>86</v>
      </c>
      <c s="7" t="s">
        <v>3615</v>
      </c>
      <c s="7" t="s">
        <v>73</v>
      </c>
      <c s="10">
        <v>7</v>
      </c>
      <c s="14"/>
      <c s="13">
        <f>ROUND((H99*G99),2)</f>
      </c>
      <c r="O99">
        <f>rekapitulace!H8</f>
      </c>
      <c>
        <f>O99/100*I99</f>
      </c>
    </row>
    <row r="100" spans="5:5" ht="25.5">
      <c r="E100" s="15" t="s">
        <v>574</v>
      </c>
    </row>
    <row r="101" spans="5:5" ht="409.5">
      <c r="E101" s="15" t="s">
        <v>3490</v>
      </c>
    </row>
    <row r="102" spans="1:16" ht="12.75">
      <c r="A102" s="7">
        <v>28</v>
      </c>
      <c s="7" t="s">
        <v>46</v>
      </c>
      <c s="7" t="s">
        <v>3491</v>
      </c>
      <c s="7" t="s">
        <v>86</v>
      </c>
      <c s="7" t="s">
        <v>3660</v>
      </c>
      <c s="7" t="s">
        <v>73</v>
      </c>
      <c s="10">
        <v>4</v>
      </c>
      <c s="14"/>
      <c s="13">
        <f>ROUND((H102*G102),2)</f>
      </c>
      <c r="O102">
        <f>rekapitulace!H8</f>
      </c>
      <c>
        <f>O102/100*I102</f>
      </c>
    </row>
    <row r="103" spans="5:5" ht="25.5">
      <c r="E103" s="15" t="s">
        <v>212</v>
      </c>
    </row>
    <row r="104" spans="5:5" ht="409.5">
      <c r="E104" s="15" t="s">
        <v>3493</v>
      </c>
    </row>
    <row r="105" spans="1:16" ht="12.75">
      <c r="A105" s="7">
        <v>29</v>
      </c>
      <c s="7" t="s">
        <v>46</v>
      </c>
      <c s="7" t="s">
        <v>3507</v>
      </c>
      <c s="7" t="s">
        <v>86</v>
      </c>
      <c s="7" t="s">
        <v>3661</v>
      </c>
      <c s="7" t="s">
        <v>73</v>
      </c>
      <c s="10">
        <v>4</v>
      </c>
      <c s="14"/>
      <c s="13">
        <f>ROUND((H105*G105),2)</f>
      </c>
      <c r="O105">
        <f>rekapitulace!H8</f>
      </c>
      <c>
        <f>O105/100*I105</f>
      </c>
    </row>
    <row r="106" spans="5:5" ht="25.5">
      <c r="E106" s="15" t="s">
        <v>212</v>
      </c>
    </row>
    <row r="107" spans="5:5" ht="357">
      <c r="E107" s="15" t="s">
        <v>3509</v>
      </c>
    </row>
    <row r="108" spans="1:16" ht="12.75">
      <c r="A108" s="7">
        <v>30</v>
      </c>
      <c s="7" t="s">
        <v>46</v>
      </c>
      <c s="7" t="s">
        <v>1336</v>
      </c>
      <c s="7" t="s">
        <v>58</v>
      </c>
      <c s="7" t="s">
        <v>3662</v>
      </c>
      <c s="7" t="s">
        <v>73</v>
      </c>
      <c s="10">
        <v>4</v>
      </c>
      <c s="14"/>
      <c s="13">
        <f>ROUND((H108*G108),2)</f>
      </c>
      <c r="O108">
        <f>rekapitulace!H8</f>
      </c>
      <c>
        <f>O108/100*I108</f>
      </c>
    </row>
    <row r="109" spans="5:5" ht="25.5">
      <c r="E109" s="15" t="s">
        <v>212</v>
      </c>
    </row>
    <row r="110" spans="5:5" ht="409.5">
      <c r="E110" s="15" t="s">
        <v>1339</v>
      </c>
    </row>
    <row r="111" spans="1:16" ht="12.75">
      <c r="A111" s="7">
        <v>31</v>
      </c>
      <c s="7" t="s">
        <v>46</v>
      </c>
      <c s="7" t="s">
        <v>3513</v>
      </c>
      <c s="7" t="s">
        <v>58</v>
      </c>
      <c s="7" t="s">
        <v>3663</v>
      </c>
      <c s="7" t="s">
        <v>73</v>
      </c>
      <c s="10">
        <v>4</v>
      </c>
      <c s="14"/>
      <c s="13">
        <f>ROUND((H111*G111),2)</f>
      </c>
      <c r="O111">
        <f>rekapitulace!H8</f>
      </c>
      <c>
        <f>O111/100*I111</f>
      </c>
    </row>
    <row r="112" spans="5:5" ht="25.5">
      <c r="E112" s="15" t="s">
        <v>212</v>
      </c>
    </row>
    <row r="113" spans="5:5" ht="409.5">
      <c r="E113" s="15" t="s">
        <v>1339</v>
      </c>
    </row>
    <row r="114" spans="1:16" ht="12.75">
      <c r="A114" s="7">
        <v>32</v>
      </c>
      <c s="7" t="s">
        <v>46</v>
      </c>
      <c s="7" t="s">
        <v>3616</v>
      </c>
      <c s="7" t="s">
        <v>58</v>
      </c>
      <c s="7" t="s">
        <v>3664</v>
      </c>
      <c s="7" t="s">
        <v>73</v>
      </c>
      <c s="10">
        <v>1</v>
      </c>
      <c s="14"/>
      <c s="13">
        <f>ROUND((H114*G114),2)</f>
      </c>
      <c r="O114">
        <f>rekapitulace!H8</f>
      </c>
      <c>
        <f>O114/100*I114</f>
      </c>
    </row>
    <row r="115" spans="5:5" ht="25.5">
      <c r="E115" s="15" t="s">
        <v>50</v>
      </c>
    </row>
    <row r="116" spans="5:5" ht="409.5">
      <c r="E116" s="15" t="s">
        <v>3618</v>
      </c>
    </row>
    <row r="117" spans="1:16" ht="12.75">
      <c r="A117" s="7">
        <v>33</v>
      </c>
      <c s="7" t="s">
        <v>46</v>
      </c>
      <c s="7" t="s">
        <v>3619</v>
      </c>
      <c s="7" t="s">
        <v>58</v>
      </c>
      <c s="7" t="s">
        <v>3620</v>
      </c>
      <c s="7" t="s">
        <v>3621</v>
      </c>
      <c s="10">
        <v>0.14</v>
      </c>
      <c s="14"/>
      <c s="13">
        <f>ROUND((H117*G117),2)</f>
      </c>
      <c r="O117">
        <f>rekapitulace!H8</f>
      </c>
      <c>
        <f>O117/100*I117</f>
      </c>
    </row>
    <row r="118" spans="5:5" ht="38.25">
      <c r="E118" s="15" t="s">
        <v>3665</v>
      </c>
    </row>
    <row r="119" spans="5:5" ht="409.5">
      <c r="E119" s="15" t="s">
        <v>3623</v>
      </c>
    </row>
    <row r="120" spans="1:16" ht="12.75">
      <c r="A120" s="7">
        <v>34</v>
      </c>
      <c s="7" t="s">
        <v>46</v>
      </c>
      <c s="7" t="s">
        <v>3624</v>
      </c>
      <c s="7" t="s">
        <v>58</v>
      </c>
      <c s="7" t="s">
        <v>3625</v>
      </c>
      <c s="7" t="s">
        <v>3621</v>
      </c>
      <c s="10">
        <v>0.045</v>
      </c>
      <c s="14"/>
      <c s="13">
        <f>ROUND((H120*G120),2)</f>
      </c>
      <c r="O120">
        <f>rekapitulace!H8</f>
      </c>
      <c>
        <f>O120/100*I120</f>
      </c>
    </row>
    <row r="121" spans="5:5" ht="38.25">
      <c r="E121" s="15" t="s">
        <v>3666</v>
      </c>
    </row>
    <row r="122" spans="5:5" ht="409.5">
      <c r="E122" s="15" t="s">
        <v>3627</v>
      </c>
    </row>
    <row r="123" spans="1:16" ht="12.75" customHeight="1">
      <c r="A123" s="16"/>
      <c s="16"/>
      <c s="16" t="s">
        <v>41</v>
      </c>
      <c s="16"/>
      <c s="16" t="s">
        <v>276</v>
      </c>
      <c s="16"/>
      <c s="16"/>
      <c s="16"/>
      <c s="16">
        <f>SUM(I75:I122)</f>
      </c>
      <c r="P123">
        <f>ROUND(SUM(P75:P122),2)</f>
      </c>
    </row>
    <row r="125" spans="1:9" ht="12.75" customHeight="1">
      <c r="A125" s="9"/>
      <c s="9"/>
      <c s="9" t="s">
        <v>42</v>
      </c>
      <c s="9"/>
      <c s="9" t="s">
        <v>200</v>
      </c>
      <c s="9"/>
      <c s="11"/>
      <c s="9"/>
      <c s="11"/>
    </row>
    <row r="126" spans="1:16" ht="12.75">
      <c r="A126" s="7">
        <v>35</v>
      </c>
      <c s="7" t="s">
        <v>46</v>
      </c>
      <c s="7" t="s">
        <v>946</v>
      </c>
      <c s="7" t="s">
        <v>58</v>
      </c>
      <c s="7" t="s">
        <v>3667</v>
      </c>
      <c s="7" t="s">
        <v>207</v>
      </c>
      <c s="10">
        <v>6.4</v>
      </c>
      <c s="14"/>
      <c s="13">
        <f>ROUND((H126*G126),2)</f>
      </c>
      <c r="O126">
        <f>rekapitulace!H8</f>
      </c>
      <c>
        <f>O126/100*I126</f>
      </c>
    </row>
    <row r="127" spans="5:5" ht="25.5">
      <c r="E127" s="15" t="s">
        <v>3668</v>
      </c>
    </row>
    <row r="128" spans="5:5" ht="409.5">
      <c r="E128" s="15" t="s">
        <v>1342</v>
      </c>
    </row>
    <row r="129" spans="1:16" ht="12.75">
      <c r="A129" s="7">
        <v>36</v>
      </c>
      <c s="7" t="s">
        <v>46</v>
      </c>
      <c s="7" t="s">
        <v>626</v>
      </c>
      <c s="7" t="s">
        <v>58</v>
      </c>
      <c s="7" t="s">
        <v>3669</v>
      </c>
      <c s="7" t="s">
        <v>130</v>
      </c>
      <c s="10">
        <v>12.07</v>
      </c>
      <c s="14"/>
      <c s="13">
        <f>ROUND((H129*G129),2)</f>
      </c>
      <c r="O129">
        <f>rekapitulace!H8</f>
      </c>
      <c>
        <f>O129/100*I129</f>
      </c>
    </row>
    <row r="130" spans="5:5" ht="76.5">
      <c r="E130" s="15" t="s">
        <v>3670</v>
      </c>
    </row>
    <row r="131" spans="5:5" ht="409.5">
      <c r="E131" s="15" t="s">
        <v>191</v>
      </c>
    </row>
    <row r="132" spans="1:16" ht="12.75" customHeight="1">
      <c r="A132" s="16"/>
      <c s="16"/>
      <c s="16" t="s">
        <v>42</v>
      </c>
      <c s="16"/>
      <c s="16" t="s">
        <v>200</v>
      </c>
      <c s="16"/>
      <c s="16"/>
      <c s="16"/>
      <c s="16">
        <f>SUM(I126:I131)</f>
      </c>
      <c r="P132">
        <f>ROUND(SUM(P126:P131),2)</f>
      </c>
    </row>
    <row r="134" spans="1:9" ht="12.75" customHeight="1">
      <c r="A134" s="9"/>
      <c s="9"/>
      <c s="9" t="s">
        <v>43</v>
      </c>
      <c s="9"/>
      <c s="9" t="s">
        <v>204</v>
      </c>
      <c s="9"/>
      <c s="11"/>
      <c s="9"/>
      <c s="11"/>
    </row>
    <row r="135" spans="1:16" ht="12.75">
      <c r="A135" s="7">
        <v>37</v>
      </c>
      <c s="7" t="s">
        <v>46</v>
      </c>
      <c s="7" t="s">
        <v>711</v>
      </c>
      <c s="7" t="s">
        <v>58</v>
      </c>
      <c s="7" t="s">
        <v>1405</v>
      </c>
      <c s="7" t="s">
        <v>130</v>
      </c>
      <c s="10">
        <v>4.913</v>
      </c>
      <c s="14"/>
      <c s="13">
        <f>ROUND((H135*G135),2)</f>
      </c>
      <c r="O135">
        <f>rekapitulace!H8</f>
      </c>
      <c>
        <f>O135/100*I135</f>
      </c>
    </row>
    <row r="136" spans="5:5" ht="38.25">
      <c r="E136" s="15" t="s">
        <v>3671</v>
      </c>
    </row>
    <row r="137" spans="5:5" ht="409.5">
      <c r="E137" s="15" t="s">
        <v>714</v>
      </c>
    </row>
    <row r="138" spans="1:16" ht="12.75" customHeight="1">
      <c r="A138" s="16"/>
      <c s="16"/>
      <c s="16" t="s">
        <v>43</v>
      </c>
      <c s="16"/>
      <c s="16" t="s">
        <v>204</v>
      </c>
      <c s="16"/>
      <c s="16"/>
      <c s="16"/>
      <c s="16">
        <f>SUM(I135:I137)</f>
      </c>
      <c r="P138">
        <f>ROUND(SUM(P135:P137),2)</f>
      </c>
    </row>
    <row r="140" spans="1:16" ht="12.75" customHeight="1">
      <c r="A140" s="16"/>
      <c s="16"/>
      <c s="16"/>
      <c s="16"/>
      <c s="16" t="s">
        <v>105</v>
      </c>
      <c s="16"/>
      <c s="16"/>
      <c s="16"/>
      <c s="16">
        <f>+I30+I66+I72+I123+I132+I138</f>
      </c>
      <c r="P140">
        <f>+P30+P66+P72+P123+P132+P138</f>
      </c>
    </row>
    <row r="142" spans="1:9" ht="12.75" customHeight="1">
      <c r="A142" s="9" t="s">
        <v>106</v>
      </c>
      <c s="9"/>
      <c s="9"/>
      <c s="9"/>
      <c s="9"/>
      <c s="9"/>
      <c s="9"/>
      <c s="9"/>
      <c s="9"/>
    </row>
    <row r="143" spans="1:9" ht="12.75" customHeight="1">
      <c r="A143" s="9"/>
      <c s="9"/>
      <c s="9"/>
      <c s="9"/>
      <c s="9" t="s">
        <v>107</v>
      </c>
      <c s="9"/>
      <c s="9"/>
      <c s="9"/>
      <c s="9"/>
    </row>
    <row r="144" spans="1:16" ht="12.75" customHeight="1">
      <c r="A144" s="16"/>
      <c s="16"/>
      <c s="16"/>
      <c s="16"/>
      <c s="16" t="s">
        <v>108</v>
      </c>
      <c s="16"/>
      <c s="16"/>
      <c s="16"/>
      <c s="16">
        <v>0</v>
      </c>
      <c r="P144">
        <v>0</v>
      </c>
    </row>
    <row r="145" spans="1:9" ht="12.75" customHeight="1">
      <c r="A145" s="16"/>
      <c s="16"/>
      <c s="16"/>
      <c s="16"/>
      <c s="16" t="s">
        <v>109</v>
      </c>
      <c s="16"/>
      <c s="16"/>
      <c s="16"/>
      <c s="16"/>
    </row>
    <row r="146" spans="1:16" ht="12.75" customHeight="1">
      <c r="A146" s="16"/>
      <c s="16"/>
      <c s="16"/>
      <c s="16"/>
      <c s="16" t="s">
        <v>110</v>
      </c>
      <c s="16"/>
      <c s="16"/>
      <c s="16"/>
      <c s="16">
        <v>0</v>
      </c>
      <c r="P146">
        <v>0</v>
      </c>
    </row>
    <row r="147" spans="1:16" ht="12.75" customHeight="1">
      <c r="A147" s="16"/>
      <c s="16"/>
      <c s="16"/>
      <c s="16"/>
      <c s="16" t="s">
        <v>111</v>
      </c>
      <c s="16"/>
      <c s="16"/>
      <c s="16"/>
      <c s="16">
        <f>I144+I146</f>
      </c>
      <c r="P147">
        <f>P144+P146</f>
      </c>
    </row>
    <row r="149" spans="1:16" ht="12.75" customHeight="1">
      <c r="A149" s="16"/>
      <c s="16"/>
      <c s="16"/>
      <c s="16"/>
      <c s="16" t="s">
        <v>111</v>
      </c>
      <c s="16"/>
      <c s="16"/>
      <c s="16"/>
      <c s="16">
        <f>I140+I147</f>
      </c>
      <c r="P149">
        <f>P140+P147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4.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3672</v>
      </c>
      <c s="5"/>
      <c s="5" t="s">
        <v>3673</v>
      </c>
    </row>
    <row r="6" spans="1:5" ht="12.75" customHeight="1">
      <c r="A6" t="s">
        <v>17</v>
      </c>
      <c r="C6" s="5" t="s">
        <v>3674</v>
      </c>
      <c s="5"/>
      <c s="5" t="s">
        <v>3673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2456</v>
      </c>
      <c s="7" t="s">
        <v>58</v>
      </c>
      <c s="7" t="s">
        <v>3675</v>
      </c>
      <c s="7" t="s">
        <v>130</v>
      </c>
      <c s="10">
        <v>3</v>
      </c>
      <c s="14"/>
      <c s="13">
        <f>ROUND((H12*G12),2)</f>
      </c>
      <c r="O12">
        <f>rekapitulace!H8</f>
      </c>
      <c>
        <f>O12/100*I12</f>
      </c>
    </row>
    <row r="13" spans="5:5" ht="38.25">
      <c r="E13" s="15" t="s">
        <v>3676</v>
      </c>
    </row>
    <row r="14" spans="5:5" ht="409.5">
      <c r="E14" s="15" t="s">
        <v>267</v>
      </c>
    </row>
    <row r="15" spans="1:16" ht="12.75">
      <c r="A15" s="7">
        <v>2</v>
      </c>
      <c s="7" t="s">
        <v>46</v>
      </c>
      <c s="7" t="s">
        <v>2459</v>
      </c>
      <c s="7" t="s">
        <v>3544</v>
      </c>
      <c s="7" t="s">
        <v>3677</v>
      </c>
      <c s="7" t="s">
        <v>130</v>
      </c>
      <c s="10">
        <v>149.205</v>
      </c>
      <c s="14"/>
      <c s="13">
        <f>ROUND((H15*G15),2)</f>
      </c>
      <c r="O15">
        <f>rekapitulace!H8</f>
      </c>
      <c>
        <f>O15/100*I15</f>
      </c>
    </row>
    <row r="16" spans="5:5" ht="51">
      <c r="E16" s="15" t="s">
        <v>3678</v>
      </c>
    </row>
    <row r="17" spans="5:5" ht="409.5">
      <c r="E17" s="15" t="s">
        <v>267</v>
      </c>
    </row>
    <row r="18" spans="1:16" ht="12.75">
      <c r="A18" s="7">
        <v>3</v>
      </c>
      <c s="7" t="s">
        <v>46</v>
      </c>
      <c s="7" t="s">
        <v>2459</v>
      </c>
      <c s="7" t="s">
        <v>3546</v>
      </c>
      <c s="7" t="s">
        <v>3679</v>
      </c>
      <c s="7" t="s">
        <v>130</v>
      </c>
      <c s="10">
        <v>56.7</v>
      </c>
      <c s="14"/>
      <c s="13">
        <f>ROUND((H18*G18),2)</f>
      </c>
      <c r="O18">
        <f>rekapitulace!H8</f>
      </c>
      <c>
        <f>O18/100*I18</f>
      </c>
    </row>
    <row r="19" spans="5:5" ht="51">
      <c r="E19" s="15" t="s">
        <v>3680</v>
      </c>
    </row>
    <row r="20" spans="5:5" ht="409.5">
      <c r="E20" s="15" t="s">
        <v>267</v>
      </c>
    </row>
    <row r="21" spans="1:16" ht="12.75">
      <c r="A21" s="7">
        <v>4</v>
      </c>
      <c s="7" t="s">
        <v>46</v>
      </c>
      <c s="7" t="s">
        <v>146</v>
      </c>
      <c s="7" t="s">
        <v>3544</v>
      </c>
      <c s="7" t="s">
        <v>3681</v>
      </c>
      <c s="7" t="s">
        <v>130</v>
      </c>
      <c s="10">
        <v>25.365</v>
      </c>
      <c s="14"/>
      <c s="13">
        <f>ROUND((H21*G21),2)</f>
      </c>
      <c r="O21">
        <f>rekapitulace!H8</f>
      </c>
      <c>
        <f>O21/100*I21</f>
      </c>
    </row>
    <row r="22" spans="5:5" ht="127.5">
      <c r="E22" s="15" t="s">
        <v>3682</v>
      </c>
    </row>
    <row r="23" spans="5:5" ht="409.5">
      <c r="E23" s="15" t="s">
        <v>149</v>
      </c>
    </row>
    <row r="24" spans="1:16" ht="12.75">
      <c r="A24" s="7">
        <v>5</v>
      </c>
      <c s="7" t="s">
        <v>46</v>
      </c>
      <c s="7" t="s">
        <v>183</v>
      </c>
      <c s="7" t="s">
        <v>58</v>
      </c>
      <c s="7" t="s">
        <v>184</v>
      </c>
      <c s="7" t="s">
        <v>130</v>
      </c>
      <c s="10">
        <v>175.44</v>
      </c>
      <c s="14"/>
      <c s="13">
        <f>ROUND((H24*G24),2)</f>
      </c>
      <c r="O24">
        <f>rekapitulace!H8</f>
      </c>
      <c>
        <f>O24/100*I24</f>
      </c>
    </row>
    <row r="25" spans="5:5" ht="178.5">
      <c r="E25" s="15" t="s">
        <v>3683</v>
      </c>
    </row>
    <row r="26" spans="5:5" ht="409.5">
      <c r="E26" s="15" t="s">
        <v>186</v>
      </c>
    </row>
    <row r="27" spans="1:16" ht="12.75" customHeight="1">
      <c r="A27" s="16"/>
      <c s="16"/>
      <c s="16" t="s">
        <v>25</v>
      </c>
      <c s="16"/>
      <c s="16" t="s">
        <v>114</v>
      </c>
      <c s="16"/>
      <c s="16"/>
      <c s="16"/>
      <c s="16">
        <f>SUM(I12:I26)</f>
      </c>
      <c r="P27">
        <f>ROUND(SUM(P12:P26),2)</f>
      </c>
    </row>
    <row r="29" spans="1:9" ht="12.75" customHeight="1">
      <c r="A29" s="9"/>
      <c s="9"/>
      <c s="9" t="s">
        <v>38</v>
      </c>
      <c s="9"/>
      <c s="9" t="s">
        <v>192</v>
      </c>
      <c s="9"/>
      <c s="11"/>
      <c s="9"/>
      <c s="11"/>
    </row>
    <row r="30" spans="1:16" ht="12.75">
      <c r="A30" s="7">
        <v>6</v>
      </c>
      <c s="7" t="s">
        <v>46</v>
      </c>
      <c s="7" t="s">
        <v>488</v>
      </c>
      <c s="7" t="s">
        <v>58</v>
      </c>
      <c s="7" t="s">
        <v>3684</v>
      </c>
      <c s="7" t="s">
        <v>130</v>
      </c>
      <c s="10">
        <v>21.315</v>
      </c>
      <c s="14"/>
      <c s="13">
        <f>ROUND((H30*G30),2)</f>
      </c>
      <c r="O30">
        <f>rekapitulace!H8</f>
      </c>
      <c>
        <f>O30/100*I30</f>
      </c>
    </row>
    <row r="31" spans="5:5" ht="51">
      <c r="E31" s="15" t="s">
        <v>3685</v>
      </c>
    </row>
    <row r="32" spans="5:5" ht="306">
      <c r="E32" s="15" t="s">
        <v>463</v>
      </c>
    </row>
    <row r="33" spans="1:16" ht="12.75" customHeight="1">
      <c r="A33" s="16"/>
      <c s="16"/>
      <c s="16" t="s">
        <v>38</v>
      </c>
      <c s="16"/>
      <c s="16" t="s">
        <v>192</v>
      </c>
      <c s="16"/>
      <c s="16"/>
      <c s="16"/>
      <c s="16">
        <f>SUM(I30:I32)</f>
      </c>
      <c r="P33">
        <f>ROUND(SUM(P30:P32),2)</f>
      </c>
    </row>
    <row r="35" spans="1:9" ht="12.75" customHeight="1">
      <c r="A35" s="9"/>
      <c s="9"/>
      <c s="9" t="s">
        <v>41</v>
      </c>
      <c s="9"/>
      <c s="9" t="s">
        <v>3557</v>
      </c>
      <c s="9"/>
      <c s="11"/>
      <c s="9"/>
      <c s="11"/>
    </row>
    <row r="36" spans="1:16" ht="12.75">
      <c r="A36" s="7">
        <v>7</v>
      </c>
      <c s="7" t="s">
        <v>46</v>
      </c>
      <c s="7" t="s">
        <v>3422</v>
      </c>
      <c s="7" t="s">
        <v>58</v>
      </c>
      <c s="7" t="s">
        <v>3563</v>
      </c>
      <c s="7" t="s">
        <v>207</v>
      </c>
      <c s="10">
        <v>609</v>
      </c>
      <c s="14"/>
      <c s="13">
        <f>ROUND((H36*G36),2)</f>
      </c>
      <c r="O36">
        <f>rekapitulace!H8</f>
      </c>
      <c>
        <f>O36/100*I36</f>
      </c>
    </row>
    <row r="37" spans="5:5" ht="25.5">
      <c r="E37" s="15" t="s">
        <v>3686</v>
      </c>
    </row>
    <row r="38" spans="5:5" ht="409.5">
      <c r="E38" s="15" t="s">
        <v>3421</v>
      </c>
    </row>
    <row r="39" spans="1:16" ht="12.75" customHeight="1">
      <c r="A39" s="16"/>
      <c s="16"/>
      <c s="16" t="s">
        <v>41</v>
      </c>
      <c s="16"/>
      <c s="16" t="s">
        <v>3557</v>
      </c>
      <c s="16"/>
      <c s="16"/>
      <c s="16"/>
      <c s="16">
        <f>SUM(I36:I38)</f>
      </c>
      <c r="P39">
        <f>ROUND(SUM(P36:P38),2)</f>
      </c>
    </row>
    <row r="41" spans="1:9" ht="12.75" customHeight="1">
      <c r="A41" s="9"/>
      <c s="9"/>
      <c s="9" t="s">
        <v>42</v>
      </c>
      <c s="9"/>
      <c s="9" t="s">
        <v>200</v>
      </c>
      <c s="9"/>
      <c s="11"/>
      <c s="9"/>
      <c s="11"/>
    </row>
    <row r="42" spans="1:16" ht="12.75">
      <c r="A42" s="7">
        <v>8</v>
      </c>
      <c s="7" t="s">
        <v>46</v>
      </c>
      <c s="7" t="s">
        <v>3577</v>
      </c>
      <c s="7" t="s">
        <v>58</v>
      </c>
      <c s="7" t="s">
        <v>3687</v>
      </c>
      <c s="7" t="s">
        <v>207</v>
      </c>
      <c s="10">
        <v>162</v>
      </c>
      <c s="14"/>
      <c s="13">
        <f>ROUND((H42*G42),2)</f>
      </c>
      <c r="O42">
        <f>rekapitulace!H8</f>
      </c>
      <c>
        <f>O42/100*I42</f>
      </c>
    </row>
    <row r="43" spans="5:5" ht="51">
      <c r="E43" s="15" t="s">
        <v>3688</v>
      </c>
    </row>
    <row r="44" spans="5:5" ht="409.5">
      <c r="E44" s="15" t="s">
        <v>2586</v>
      </c>
    </row>
    <row r="45" spans="1:16" ht="12.75">
      <c r="A45" s="7">
        <v>9</v>
      </c>
      <c s="7" t="s">
        <v>46</v>
      </c>
      <c s="7" t="s">
        <v>626</v>
      </c>
      <c s="7" t="s">
        <v>58</v>
      </c>
      <c s="7" t="s">
        <v>3689</v>
      </c>
      <c s="7" t="s">
        <v>130</v>
      </c>
      <c s="10">
        <v>11.016</v>
      </c>
      <c s="14"/>
      <c s="13">
        <f>ROUND((H45*G45),2)</f>
      </c>
      <c r="O45">
        <f>rekapitulace!H8</f>
      </c>
      <c>
        <f>O45/100*I45</f>
      </c>
    </row>
    <row r="46" spans="5:5" ht="51">
      <c r="E46" s="15" t="s">
        <v>3690</v>
      </c>
    </row>
    <row r="47" spans="5:5" ht="409.5">
      <c r="E47" s="15" t="s">
        <v>191</v>
      </c>
    </row>
    <row r="48" spans="1:16" ht="12.75" customHeight="1">
      <c r="A48" s="16"/>
      <c s="16"/>
      <c s="16" t="s">
        <v>42</v>
      </c>
      <c s="16"/>
      <c s="16" t="s">
        <v>200</v>
      </c>
      <c s="16"/>
      <c s="16"/>
      <c s="16"/>
      <c s="16">
        <f>SUM(I42:I47)</f>
      </c>
      <c r="P48">
        <f>ROUND(SUM(P42:P47),2)</f>
      </c>
    </row>
    <row r="50" spans="1:16" ht="12.75" customHeight="1">
      <c r="A50" s="16"/>
      <c s="16"/>
      <c s="16"/>
      <c s="16"/>
      <c s="16" t="s">
        <v>105</v>
      </c>
      <c s="16"/>
      <c s="16"/>
      <c s="16"/>
      <c s="16">
        <f>+I27+I33+I39+I48</f>
      </c>
      <c r="P50">
        <f>+P27+P33+P39+P48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5.xml><?xml version="1.0" encoding="utf-8"?>
<worksheet xmlns="http://schemas.openxmlformats.org/spreadsheetml/2006/main" xmlns:r="http://schemas.openxmlformats.org/officeDocument/2006/relationships">
  <sheetPr>
    <pageSetUpPr fitToPage="1"/>
  </sheetPr>
  <dimension ref="A1:P5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3691</v>
      </c>
      <c s="5"/>
      <c s="5" t="s">
        <v>3692</v>
      </c>
    </row>
    <row r="6" spans="1:5" ht="12.75" customHeight="1">
      <c r="A6" t="s">
        <v>17</v>
      </c>
      <c r="C6" s="5" t="s">
        <v>3693</v>
      </c>
      <c s="5"/>
      <c s="5" t="s">
        <v>3692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2456</v>
      </c>
      <c s="7" t="s">
        <v>58</v>
      </c>
      <c s="7" t="s">
        <v>3675</v>
      </c>
      <c s="7" t="s">
        <v>130</v>
      </c>
      <c s="10">
        <v>3</v>
      </c>
      <c s="14"/>
      <c s="13">
        <f>ROUND((H12*G12),2)</f>
      </c>
      <c r="O12">
        <f>rekapitulace!H8</f>
      </c>
      <c>
        <f>O12/100*I12</f>
      </c>
    </row>
    <row r="13" spans="5:5" ht="38.25">
      <c r="E13" s="15" t="s">
        <v>3676</v>
      </c>
    </row>
    <row r="14" spans="5:5" ht="409.5">
      <c r="E14" s="15" t="s">
        <v>267</v>
      </c>
    </row>
    <row r="15" spans="1:16" ht="12.75">
      <c r="A15" s="7">
        <v>2</v>
      </c>
      <c s="7" t="s">
        <v>46</v>
      </c>
      <c s="7" t="s">
        <v>2459</v>
      </c>
      <c s="7" t="s">
        <v>3544</v>
      </c>
      <c s="7" t="s">
        <v>3679</v>
      </c>
      <c s="7" t="s">
        <v>130</v>
      </c>
      <c s="10">
        <v>18.2</v>
      </c>
      <c s="14"/>
      <c s="13">
        <f>ROUND((H15*G15),2)</f>
      </c>
      <c r="O15">
        <f>rekapitulace!H8</f>
      </c>
      <c>
        <f>O15/100*I15</f>
      </c>
    </row>
    <row r="16" spans="5:5" ht="38.25">
      <c r="E16" s="15" t="s">
        <v>3694</v>
      </c>
    </row>
    <row r="17" spans="5:5" ht="409.5">
      <c r="E17" s="15" t="s">
        <v>267</v>
      </c>
    </row>
    <row r="18" spans="1:16" ht="12.75">
      <c r="A18" s="7">
        <v>3</v>
      </c>
      <c s="7" t="s">
        <v>46</v>
      </c>
      <c s="7" t="s">
        <v>2459</v>
      </c>
      <c s="7" t="s">
        <v>3546</v>
      </c>
      <c s="7" t="s">
        <v>3677</v>
      </c>
      <c s="7" t="s">
        <v>130</v>
      </c>
      <c s="10">
        <v>67.13</v>
      </c>
      <c s="14"/>
      <c s="13">
        <f>ROUND((H18*G18),2)</f>
      </c>
      <c r="O18">
        <f>rekapitulace!H8</f>
      </c>
      <c>
        <f>O18/100*I18</f>
      </c>
    </row>
    <row r="19" spans="5:5" ht="51">
      <c r="E19" s="15" t="s">
        <v>3695</v>
      </c>
    </row>
    <row r="20" spans="5:5" ht="409.5">
      <c r="E20" s="15" t="s">
        <v>267</v>
      </c>
    </row>
    <row r="21" spans="1:16" ht="12.75">
      <c r="A21" s="7">
        <v>4</v>
      </c>
      <c s="7" t="s">
        <v>46</v>
      </c>
      <c s="7" t="s">
        <v>146</v>
      </c>
      <c s="7" t="s">
        <v>3544</v>
      </c>
      <c s="7" t="s">
        <v>3681</v>
      </c>
      <c s="7" t="s">
        <v>130</v>
      </c>
      <c s="10">
        <v>10.89</v>
      </c>
      <c s="14"/>
      <c s="13">
        <f>ROUND((H21*G21),2)</f>
      </c>
      <c r="O21">
        <f>rekapitulace!H8</f>
      </c>
      <c>
        <f>O21/100*I21</f>
      </c>
    </row>
    <row r="22" spans="5:5" ht="114.75">
      <c r="E22" s="15" t="s">
        <v>3696</v>
      </c>
    </row>
    <row r="23" spans="5:5" ht="409.5">
      <c r="E23" s="15" t="s">
        <v>149</v>
      </c>
    </row>
    <row r="24" spans="1:16" ht="12.75">
      <c r="A24" s="7">
        <v>5</v>
      </c>
      <c s="7" t="s">
        <v>46</v>
      </c>
      <c s="7" t="s">
        <v>183</v>
      </c>
      <c s="7" t="s">
        <v>58</v>
      </c>
      <c s="7" t="s">
        <v>184</v>
      </c>
      <c s="7" t="s">
        <v>130</v>
      </c>
      <c s="10">
        <v>74.84</v>
      </c>
      <c s="14"/>
      <c s="13">
        <f>ROUND((H24*G24),2)</f>
      </c>
      <c r="O24">
        <f>rekapitulace!H8</f>
      </c>
      <c>
        <f>O24/100*I24</f>
      </c>
    </row>
    <row r="25" spans="5:5" ht="153">
      <c r="E25" s="15" t="s">
        <v>3697</v>
      </c>
    </row>
    <row r="26" spans="5:5" ht="409.5">
      <c r="E26" s="15" t="s">
        <v>186</v>
      </c>
    </row>
    <row r="27" spans="1:16" ht="12.75" customHeight="1">
      <c r="A27" s="16"/>
      <c s="16"/>
      <c s="16" t="s">
        <v>25</v>
      </c>
      <c s="16"/>
      <c s="16" t="s">
        <v>114</v>
      </c>
      <c s="16"/>
      <c s="16"/>
      <c s="16"/>
      <c s="16">
        <f>SUM(I12:I26)</f>
      </c>
      <c r="P27">
        <f>ROUND(SUM(P12:P26),2)</f>
      </c>
    </row>
    <row r="29" spans="1:9" ht="12.75" customHeight="1">
      <c r="A29" s="9"/>
      <c s="9"/>
      <c s="9" t="s">
        <v>38</v>
      </c>
      <c s="9"/>
      <c s="9" t="s">
        <v>192</v>
      </c>
      <c s="9"/>
      <c s="11"/>
      <c s="9"/>
      <c s="11"/>
    </row>
    <row r="30" spans="1:16" ht="12.75">
      <c r="A30" s="7">
        <v>6</v>
      </c>
      <c s="7" t="s">
        <v>46</v>
      </c>
      <c s="7" t="s">
        <v>488</v>
      </c>
      <c s="7" t="s">
        <v>58</v>
      </c>
      <c s="7" t="s">
        <v>3684</v>
      </c>
      <c s="7" t="s">
        <v>130</v>
      </c>
      <c s="10">
        <v>9.59</v>
      </c>
      <c s="14"/>
      <c s="13">
        <f>ROUND((H30*G30),2)</f>
      </c>
      <c r="O30">
        <f>rekapitulace!H8</f>
      </c>
      <c>
        <f>O30/100*I30</f>
      </c>
    </row>
    <row r="31" spans="5:5" ht="51">
      <c r="E31" s="15" t="s">
        <v>3698</v>
      </c>
    </row>
    <row r="32" spans="5:5" ht="306">
      <c r="E32" s="15" t="s">
        <v>463</v>
      </c>
    </row>
    <row r="33" spans="1:16" ht="12.75" customHeight="1">
      <c r="A33" s="16"/>
      <c s="16"/>
      <c s="16" t="s">
        <v>38</v>
      </c>
      <c s="16"/>
      <c s="16" t="s">
        <v>192</v>
      </c>
      <c s="16"/>
      <c s="16"/>
      <c s="16"/>
      <c s="16">
        <f>SUM(I30:I32)</f>
      </c>
      <c r="P33">
        <f>ROUND(SUM(P30:P32),2)</f>
      </c>
    </row>
    <row r="35" spans="1:9" ht="12.75" customHeight="1">
      <c r="A35" s="9"/>
      <c s="9"/>
      <c s="9" t="s">
        <v>41</v>
      </c>
      <c s="9"/>
      <c s="9" t="s">
        <v>3557</v>
      </c>
      <c s="9"/>
      <c s="11"/>
      <c s="9"/>
      <c s="11"/>
    </row>
    <row r="36" spans="1:16" ht="12.75">
      <c r="A36" s="7">
        <v>7</v>
      </c>
      <c s="7" t="s">
        <v>46</v>
      </c>
      <c s="7" t="s">
        <v>3422</v>
      </c>
      <c s="7" t="s">
        <v>58</v>
      </c>
      <c s="7" t="s">
        <v>3563</v>
      </c>
      <c s="7" t="s">
        <v>207</v>
      </c>
      <c s="10">
        <v>274</v>
      </c>
      <c s="14"/>
      <c s="13">
        <f>ROUND((H36*G36),2)</f>
      </c>
      <c r="O36">
        <f>rekapitulace!H8</f>
      </c>
      <c>
        <f>O36/100*I36</f>
      </c>
    </row>
    <row r="37" spans="5:5" ht="25.5">
      <c r="E37" s="15" t="s">
        <v>3699</v>
      </c>
    </row>
    <row r="38" spans="5:5" ht="409.5">
      <c r="E38" s="15" t="s">
        <v>3421</v>
      </c>
    </row>
    <row r="39" spans="1:16" ht="12.75" customHeight="1">
      <c r="A39" s="16"/>
      <c s="16"/>
      <c s="16" t="s">
        <v>41</v>
      </c>
      <c s="16"/>
      <c s="16" t="s">
        <v>3557</v>
      </c>
      <c s="16"/>
      <c s="16"/>
      <c s="16"/>
      <c s="16">
        <f>SUM(I36:I38)</f>
      </c>
      <c r="P39">
        <f>ROUND(SUM(P36:P38),2)</f>
      </c>
    </row>
    <row r="41" spans="1:9" ht="12.75" customHeight="1">
      <c r="A41" s="9"/>
      <c s="9"/>
      <c s="9" t="s">
        <v>42</v>
      </c>
      <c s="9"/>
      <c s="9" t="s">
        <v>200</v>
      </c>
      <c s="9"/>
      <c s="11"/>
      <c s="9"/>
      <c s="11"/>
    </row>
    <row r="42" spans="1:16" ht="12.75">
      <c r="A42" s="7">
        <v>8</v>
      </c>
      <c s="7" t="s">
        <v>46</v>
      </c>
      <c s="7" t="s">
        <v>3577</v>
      </c>
      <c s="7" t="s">
        <v>58</v>
      </c>
      <c s="7" t="s">
        <v>3687</v>
      </c>
      <c s="7" t="s">
        <v>207</v>
      </c>
      <c s="10">
        <v>52</v>
      </c>
      <c s="14"/>
      <c s="13">
        <f>ROUND((H42*G42),2)</f>
      </c>
      <c r="O42">
        <f>rekapitulace!H8</f>
      </c>
      <c>
        <f>O42/100*I42</f>
      </c>
    </row>
    <row r="43" spans="5:5" ht="38.25">
      <c r="E43" s="15" t="s">
        <v>3700</v>
      </c>
    </row>
    <row r="44" spans="5:5" ht="409.5">
      <c r="E44" s="15" t="s">
        <v>2586</v>
      </c>
    </row>
    <row r="45" spans="1:16" ht="12.75">
      <c r="A45" s="7">
        <v>9</v>
      </c>
      <c s="7" t="s">
        <v>46</v>
      </c>
      <c s="7" t="s">
        <v>626</v>
      </c>
      <c s="7" t="s">
        <v>58</v>
      </c>
      <c s="7" t="s">
        <v>3689</v>
      </c>
      <c s="7" t="s">
        <v>130</v>
      </c>
      <c s="10">
        <v>3.536</v>
      </c>
      <c s="14"/>
      <c s="13">
        <f>ROUND((H45*G45),2)</f>
      </c>
      <c r="O45">
        <f>rekapitulace!H8</f>
      </c>
      <c>
        <f>O45/100*I45</f>
      </c>
    </row>
    <row r="46" spans="5:5" ht="38.25">
      <c r="E46" s="15" t="s">
        <v>3701</v>
      </c>
    </row>
    <row r="47" spans="5:5" ht="409.5">
      <c r="E47" s="15" t="s">
        <v>191</v>
      </c>
    </row>
    <row r="48" spans="1:16" ht="12.75" customHeight="1">
      <c r="A48" s="16"/>
      <c s="16"/>
      <c s="16" t="s">
        <v>42</v>
      </c>
      <c s="16"/>
      <c s="16" t="s">
        <v>200</v>
      </c>
      <c s="16"/>
      <c s="16"/>
      <c s="16"/>
      <c s="16">
        <f>SUM(I42:I47)</f>
      </c>
      <c r="P48">
        <f>ROUND(SUM(P42:P47),2)</f>
      </c>
    </row>
    <row r="50" spans="1:16" ht="12.75" customHeight="1">
      <c r="A50" s="16"/>
      <c s="16"/>
      <c s="16"/>
      <c s="16"/>
      <c s="16" t="s">
        <v>105</v>
      </c>
      <c s="16"/>
      <c s="16"/>
      <c s="16"/>
      <c s="16">
        <f>+I27+I33+I39+I48</f>
      </c>
      <c r="P50">
        <f>+P27+P33+P39+P48</f>
      </c>
    </row>
    <row r="52" spans="1:9" ht="12.75" customHeight="1">
      <c r="A52" s="9" t="s">
        <v>106</v>
      </c>
      <c s="9"/>
      <c s="9"/>
      <c s="9"/>
      <c s="9"/>
      <c s="9"/>
      <c s="9"/>
      <c s="9"/>
      <c s="9"/>
    </row>
    <row r="53" spans="1:9" ht="12.75" customHeight="1">
      <c r="A53" s="9"/>
      <c s="9"/>
      <c s="9"/>
      <c s="9"/>
      <c s="9" t="s">
        <v>107</v>
      </c>
      <c s="9"/>
      <c s="9"/>
      <c s="9"/>
      <c s="9"/>
    </row>
    <row r="54" spans="1:16" ht="12.75" customHeight="1">
      <c r="A54" s="16"/>
      <c s="16"/>
      <c s="16"/>
      <c s="16"/>
      <c s="16" t="s">
        <v>108</v>
      </c>
      <c s="16"/>
      <c s="16"/>
      <c s="16"/>
      <c s="16">
        <v>0</v>
      </c>
      <c r="P54">
        <v>0</v>
      </c>
    </row>
    <row r="55" spans="1:9" ht="12.75" customHeight="1">
      <c r="A55" s="16"/>
      <c s="16"/>
      <c s="16"/>
      <c s="16"/>
      <c s="16" t="s">
        <v>109</v>
      </c>
      <c s="16"/>
      <c s="16"/>
      <c s="16"/>
      <c s="16"/>
    </row>
    <row r="56" spans="1:16" ht="12.75" customHeight="1">
      <c r="A56" s="16"/>
      <c s="16"/>
      <c s="16"/>
      <c s="16"/>
      <c s="16" t="s">
        <v>110</v>
      </c>
      <c s="16"/>
      <c s="16"/>
      <c s="16"/>
      <c s="16">
        <v>0</v>
      </c>
      <c r="P56">
        <v>0</v>
      </c>
    </row>
    <row r="57" spans="1:16" ht="12.75" customHeight="1">
      <c r="A57" s="16"/>
      <c s="16"/>
      <c s="16"/>
      <c s="16"/>
      <c s="16" t="s">
        <v>111</v>
      </c>
      <c s="16"/>
      <c s="16"/>
      <c s="16"/>
      <c s="16">
        <f>I54+I56</f>
      </c>
      <c r="P57">
        <f>P54+P56</f>
      </c>
    </row>
    <row r="59" spans="1:16" ht="12.75" customHeight="1">
      <c r="A59" s="16"/>
      <c s="16"/>
      <c s="16"/>
      <c s="16"/>
      <c s="16" t="s">
        <v>111</v>
      </c>
      <c s="16"/>
      <c s="16"/>
      <c s="16"/>
      <c s="16">
        <f>I50+I57</f>
      </c>
      <c r="P59">
        <f>P50+P57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6.xml><?xml version="1.0" encoding="utf-8"?>
<worksheet xmlns="http://schemas.openxmlformats.org/spreadsheetml/2006/main" xmlns:r="http://schemas.openxmlformats.org/officeDocument/2006/relationships">
  <sheetPr>
    <pageSetUpPr fitToPage="1"/>
  </sheetPr>
  <dimension ref="A1:P12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3702</v>
      </c>
      <c s="5"/>
      <c s="5" t="s">
        <v>3703</v>
      </c>
    </row>
    <row r="6" spans="1:5" ht="12.75" customHeight="1">
      <c r="A6" t="s">
        <v>17</v>
      </c>
      <c r="C6" s="5" t="s">
        <v>3702</v>
      </c>
      <c s="5"/>
      <c s="5" t="s">
        <v>3703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3539</v>
      </c>
      <c s="9"/>
      <c s="11"/>
      <c s="9"/>
      <c s="11"/>
    </row>
    <row r="12" spans="1:16" ht="12.75">
      <c r="A12" s="7">
        <v>1</v>
      </c>
      <c s="7" t="s">
        <v>46</v>
      </c>
      <c s="7" t="s">
        <v>61</v>
      </c>
      <c s="7" t="s">
        <v>65</v>
      </c>
      <c s="7" t="s">
        <v>3540</v>
      </c>
      <c s="7" t="s">
        <v>3541</v>
      </c>
      <c s="10">
        <v>0.55</v>
      </c>
      <c s="14"/>
      <c s="13">
        <f>ROUND((H12*G12),2)</f>
      </c>
      <c r="O12">
        <f>rekapitulace!H8</f>
      </c>
      <c>
        <f>O12/100*I12</f>
      </c>
    </row>
    <row r="13" spans="5:5" ht="25.5">
      <c r="E13" s="15" t="s">
        <v>3704</v>
      </c>
    </row>
    <row r="14" spans="5:5" ht="280.5">
      <c r="E14" s="15" t="s">
        <v>63</v>
      </c>
    </row>
    <row r="15" spans="1:16" ht="12.75">
      <c r="A15" s="7">
        <v>2</v>
      </c>
      <c s="7" t="s">
        <v>46</v>
      </c>
      <c s="7" t="s">
        <v>61</v>
      </c>
      <c s="7" t="s">
        <v>67</v>
      </c>
      <c s="7" t="s">
        <v>3705</v>
      </c>
      <c s="7" t="s">
        <v>3541</v>
      </c>
      <c s="10">
        <v>0.55</v>
      </c>
      <c s="14"/>
      <c s="13">
        <f>ROUND((H15*G15),2)</f>
      </c>
      <c r="O15">
        <f>rekapitulace!H8</f>
      </c>
      <c>
        <f>O15/100*I15</f>
      </c>
    </row>
    <row r="16" spans="5:5" ht="25.5">
      <c r="E16" s="15" t="s">
        <v>3704</v>
      </c>
    </row>
    <row r="17" spans="5:5" ht="280.5">
      <c r="E17" s="15" t="s">
        <v>63</v>
      </c>
    </row>
    <row r="18" spans="1:16" ht="12.75">
      <c r="A18" s="7">
        <v>3</v>
      </c>
      <c s="7" t="s">
        <v>46</v>
      </c>
      <c s="7" t="s">
        <v>64</v>
      </c>
      <c s="7" t="s">
        <v>58</v>
      </c>
      <c s="7" t="s">
        <v>3706</v>
      </c>
      <c s="7" t="s">
        <v>3541</v>
      </c>
      <c s="10">
        <v>0.55</v>
      </c>
      <c s="14"/>
      <c s="13">
        <f>ROUND((H18*G18),2)</f>
      </c>
      <c r="O18">
        <f>rekapitulace!H8</f>
      </c>
      <c>
        <f>O18/100*I18</f>
      </c>
    </row>
    <row r="19" spans="5:5" ht="25.5">
      <c r="E19" s="15" t="s">
        <v>3704</v>
      </c>
    </row>
    <row r="20" spans="5:5" ht="114.75">
      <c r="E20" s="15" t="s">
        <v>60</v>
      </c>
    </row>
    <row r="21" spans="1:16" ht="12.75">
      <c r="A21" s="7">
        <v>4</v>
      </c>
      <c s="7" t="s">
        <v>46</v>
      </c>
      <c s="7" t="s">
        <v>79</v>
      </c>
      <c s="7" t="s">
        <v>3544</v>
      </c>
      <c s="7" t="s">
        <v>3707</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3546</v>
      </c>
      <c s="7" t="s">
        <v>3708</v>
      </c>
      <c s="7" t="s">
        <v>49</v>
      </c>
      <c s="10">
        <v>1</v>
      </c>
      <c s="14"/>
      <c s="13">
        <f>ROUND((H24*G24),2)</f>
      </c>
      <c r="O24">
        <f>rekapitulace!H8</f>
      </c>
      <c>
        <f>O24/100*I24</f>
      </c>
    </row>
    <row r="25" spans="5:5" ht="25.5">
      <c r="E25" s="15" t="s">
        <v>50</v>
      </c>
    </row>
    <row r="26" spans="5:5" ht="114.75">
      <c r="E26" s="15" t="s">
        <v>60</v>
      </c>
    </row>
    <row r="27" spans="1:16" ht="12.75">
      <c r="A27" s="7">
        <v>6</v>
      </c>
      <c s="7" t="s">
        <v>46</v>
      </c>
      <c s="7" t="s">
        <v>3398</v>
      </c>
      <c s="7" t="s">
        <v>86</v>
      </c>
      <c s="7" t="s">
        <v>3709</v>
      </c>
      <c s="7" t="s">
        <v>49</v>
      </c>
      <c s="10">
        <v>1</v>
      </c>
      <c s="14"/>
      <c s="13">
        <f>ROUND((H27*G27),2)</f>
      </c>
      <c r="O27">
        <f>rekapitulace!H8</f>
      </c>
      <c>
        <f>O27/100*I27</f>
      </c>
    </row>
    <row r="28" spans="5:5" ht="25.5">
      <c r="E28" s="15" t="s">
        <v>50</v>
      </c>
    </row>
    <row r="29" spans="5:5" ht="114.75">
      <c r="E29" s="15" t="s">
        <v>60</v>
      </c>
    </row>
    <row r="30" spans="1:16" ht="12.75">
      <c r="A30" s="7">
        <v>7</v>
      </c>
      <c s="7" t="s">
        <v>3350</v>
      </c>
      <c s="7" t="s">
        <v>3710</v>
      </c>
      <c s="7" t="s">
        <v>58</v>
      </c>
      <c s="7" t="s">
        <v>3711</v>
      </c>
      <c s="7" t="s">
        <v>49</v>
      </c>
      <c s="10">
        <v>1</v>
      </c>
      <c s="14"/>
      <c s="13">
        <f>ROUND((H30*G30),2)</f>
      </c>
      <c r="O30">
        <f>rekapitulace!H8</f>
      </c>
      <c>
        <f>O30/100*I30</f>
      </c>
    </row>
    <row r="31" spans="5:5" ht="25.5">
      <c r="E31" s="15" t="s">
        <v>50</v>
      </c>
    </row>
    <row r="32" spans="5:5" ht="114.75">
      <c r="E32" s="15" t="s">
        <v>60</v>
      </c>
    </row>
    <row r="33" spans="1:16" ht="12.75">
      <c r="A33" s="7">
        <v>8</v>
      </c>
      <c s="7" t="s">
        <v>46</v>
      </c>
      <c s="7" t="s">
        <v>3400</v>
      </c>
      <c s="7" t="s">
        <v>86</v>
      </c>
      <c s="7" t="s">
        <v>3712</v>
      </c>
      <c s="7" t="s">
        <v>741</v>
      </c>
      <c s="10">
        <v>8</v>
      </c>
      <c s="14"/>
      <c s="13">
        <f>ROUND((H33*G33),2)</f>
      </c>
      <c r="O33">
        <f>rekapitulace!H8</f>
      </c>
      <c>
        <f>O33/100*I33</f>
      </c>
    </row>
    <row r="34" spans="5:5" ht="25.5">
      <c r="E34" s="15" t="s">
        <v>968</v>
      </c>
    </row>
    <row r="35" spans="5:5" ht="114.75">
      <c r="E35" s="15" t="s">
        <v>3402</v>
      </c>
    </row>
    <row r="36" spans="1:16" ht="12.75" customHeight="1">
      <c r="A36" s="16"/>
      <c s="16"/>
      <c s="16" t="s">
        <v>45</v>
      </c>
      <c s="16"/>
      <c s="16" t="s">
        <v>3539</v>
      </c>
      <c s="16"/>
      <c s="16"/>
      <c s="16"/>
      <c s="16">
        <f>SUM(I12:I35)</f>
      </c>
      <c r="P36">
        <f>ROUND(SUM(P12:P35),2)</f>
      </c>
    </row>
    <row r="38" spans="1:9" ht="12.75" customHeight="1">
      <c r="A38" s="9"/>
      <c s="9"/>
      <c s="9" t="s">
        <v>25</v>
      </c>
      <c s="9"/>
      <c s="9" t="s">
        <v>114</v>
      </c>
      <c s="9"/>
      <c s="11"/>
      <c s="9"/>
      <c s="11"/>
    </row>
    <row r="39" spans="1:16" ht="12.75">
      <c r="A39" s="7">
        <v>9</v>
      </c>
      <c s="7" t="s">
        <v>46</v>
      </c>
      <c s="7" t="s">
        <v>2456</v>
      </c>
      <c s="7" t="s">
        <v>58</v>
      </c>
      <c s="7" t="s">
        <v>3675</v>
      </c>
      <c s="7" t="s">
        <v>130</v>
      </c>
      <c s="10">
        <v>3</v>
      </c>
      <c s="14"/>
      <c s="13">
        <f>ROUND((H39*G39),2)</f>
      </c>
      <c r="O39">
        <f>rekapitulace!H8</f>
      </c>
      <c>
        <f>O39/100*I39</f>
      </c>
    </row>
    <row r="40" spans="5:5" ht="38.25">
      <c r="E40" s="15" t="s">
        <v>3676</v>
      </c>
    </row>
    <row r="41" spans="5:5" ht="409.5">
      <c r="E41" s="15" t="s">
        <v>267</v>
      </c>
    </row>
    <row r="42" spans="1:16" ht="12.75">
      <c r="A42" s="7">
        <v>10</v>
      </c>
      <c s="7" t="s">
        <v>46</v>
      </c>
      <c s="7" t="s">
        <v>2459</v>
      </c>
      <c s="7" t="s">
        <v>3544</v>
      </c>
      <c s="7" t="s">
        <v>3713</v>
      </c>
      <c s="7" t="s">
        <v>130</v>
      </c>
      <c s="10">
        <v>4.2</v>
      </c>
      <c s="14"/>
      <c s="13">
        <f>ROUND((H42*G42),2)</f>
      </c>
      <c r="O42">
        <f>rekapitulace!H8</f>
      </c>
      <c>
        <f>O42/100*I42</f>
      </c>
    </row>
    <row r="43" spans="5:5" ht="38.25">
      <c r="E43" s="15" t="s">
        <v>3714</v>
      </c>
    </row>
    <row r="44" spans="5:5" ht="409.5">
      <c r="E44" s="15" t="s">
        <v>267</v>
      </c>
    </row>
    <row r="45" spans="1:16" ht="12.75">
      <c r="A45" s="7">
        <v>11</v>
      </c>
      <c s="7" t="s">
        <v>46</v>
      </c>
      <c s="7" t="s">
        <v>2459</v>
      </c>
      <c s="7" t="s">
        <v>3546</v>
      </c>
      <c s="7" t="s">
        <v>3715</v>
      </c>
      <c s="7" t="s">
        <v>130</v>
      </c>
      <c s="10">
        <v>24</v>
      </c>
      <c s="14"/>
      <c s="13">
        <f>ROUND((H45*G45),2)</f>
      </c>
      <c r="O45">
        <f>rekapitulace!H8</f>
      </c>
      <c>
        <f>O45/100*I45</f>
      </c>
    </row>
    <row r="46" spans="5:5" ht="38.25">
      <c r="E46" s="15" t="s">
        <v>3716</v>
      </c>
    </row>
    <row r="47" spans="5:5" ht="409.5">
      <c r="E47" s="15" t="s">
        <v>267</v>
      </c>
    </row>
    <row r="48" spans="1:16" ht="12.75">
      <c r="A48" s="7">
        <v>12</v>
      </c>
      <c s="7" t="s">
        <v>46</v>
      </c>
      <c s="7" t="s">
        <v>146</v>
      </c>
      <c s="7" t="s">
        <v>3544</v>
      </c>
      <c s="7" t="s">
        <v>3681</v>
      </c>
      <c s="7" t="s">
        <v>130</v>
      </c>
      <c s="10">
        <v>4.525</v>
      </c>
      <c s="14"/>
      <c s="13">
        <f>ROUND((H48*G48),2)</f>
      </c>
      <c r="O48">
        <f>rekapitulace!H8</f>
      </c>
      <c>
        <f>O48/100*I48</f>
      </c>
    </row>
    <row r="49" spans="5:5" ht="102">
      <c r="E49" s="15" t="s">
        <v>3717</v>
      </c>
    </row>
    <row r="50" spans="5:5" ht="409.5">
      <c r="E50" s="15" t="s">
        <v>149</v>
      </c>
    </row>
    <row r="51" spans="1:16" ht="12.75">
      <c r="A51" s="7">
        <v>13</v>
      </c>
      <c s="7" t="s">
        <v>46</v>
      </c>
      <c s="7" t="s">
        <v>183</v>
      </c>
      <c s="7" t="s">
        <v>58</v>
      </c>
      <c s="7" t="s">
        <v>184</v>
      </c>
      <c s="7" t="s">
        <v>130</v>
      </c>
      <c s="10">
        <v>26.675</v>
      </c>
      <c s="14"/>
      <c s="13">
        <f>ROUND((H51*G51),2)</f>
      </c>
      <c r="O51">
        <f>rekapitulace!H8</f>
      </c>
      <c>
        <f>O51/100*I51</f>
      </c>
    </row>
    <row r="52" spans="5:5" ht="140.25">
      <c r="E52" s="15" t="s">
        <v>3718</v>
      </c>
    </row>
    <row r="53" spans="5:5" ht="409.5">
      <c r="E53" s="15" t="s">
        <v>186</v>
      </c>
    </row>
    <row r="54" spans="1:16" ht="12.75" customHeight="1">
      <c r="A54" s="16"/>
      <c s="16"/>
      <c s="16" t="s">
        <v>25</v>
      </c>
      <c s="16"/>
      <c s="16" t="s">
        <v>114</v>
      </c>
      <c s="16"/>
      <c s="16"/>
      <c s="16"/>
      <c s="16">
        <f>SUM(I39:I53)</f>
      </c>
      <c r="P54">
        <f>ROUND(SUM(P39:P53),2)</f>
      </c>
    </row>
    <row r="56" spans="1:9" ht="12.75" customHeight="1">
      <c r="A56" s="9"/>
      <c s="9"/>
      <c s="9" t="s">
        <v>38</v>
      </c>
      <c s="9"/>
      <c s="9" t="s">
        <v>192</v>
      </c>
      <c s="9"/>
      <c s="11"/>
      <c s="9"/>
      <c s="11"/>
    </row>
    <row r="57" spans="1:16" ht="12.75">
      <c r="A57" s="7">
        <v>14</v>
      </c>
      <c s="7" t="s">
        <v>46</v>
      </c>
      <c s="7" t="s">
        <v>488</v>
      </c>
      <c s="7" t="s">
        <v>58</v>
      </c>
      <c s="7" t="s">
        <v>3684</v>
      </c>
      <c s="7" t="s">
        <v>130</v>
      </c>
      <c s="10">
        <v>0.525</v>
      </c>
      <c s="14"/>
      <c s="13">
        <f>ROUND((H57*G57),2)</f>
      </c>
      <c r="O57">
        <f>rekapitulace!H8</f>
      </c>
      <c>
        <f>O57/100*I57</f>
      </c>
    </row>
    <row r="58" spans="5:5" ht="38.25">
      <c r="E58" s="15" t="s">
        <v>3719</v>
      </c>
    </row>
    <row r="59" spans="5:5" ht="306">
      <c r="E59" s="15" t="s">
        <v>463</v>
      </c>
    </row>
    <row r="60" spans="1:16" ht="12.75" customHeight="1">
      <c r="A60" s="16"/>
      <c s="16"/>
      <c s="16" t="s">
        <v>38</v>
      </c>
      <c s="16"/>
      <c s="16" t="s">
        <v>192</v>
      </c>
      <c s="16"/>
      <c s="16"/>
      <c s="16"/>
      <c s="16">
        <f>SUM(I57:I59)</f>
      </c>
      <c r="P60">
        <f>ROUND(SUM(P57:P59),2)</f>
      </c>
    </row>
    <row r="62" spans="1:9" ht="12.75" customHeight="1">
      <c r="A62" s="9"/>
      <c s="9"/>
      <c s="9" t="s">
        <v>41</v>
      </c>
      <c s="9"/>
      <c s="9" t="s">
        <v>3557</v>
      </c>
      <c s="9"/>
      <c s="11"/>
      <c s="9"/>
      <c s="11"/>
    </row>
    <row r="63" spans="1:16" ht="12.75">
      <c r="A63" s="7">
        <v>15</v>
      </c>
      <c s="7" t="s">
        <v>46</v>
      </c>
      <c s="7" t="s">
        <v>3558</v>
      </c>
      <c s="7" t="s">
        <v>58</v>
      </c>
      <c s="7" t="s">
        <v>3720</v>
      </c>
      <c s="7" t="s">
        <v>73</v>
      </c>
      <c s="10">
        <v>2</v>
      </c>
      <c s="14"/>
      <c s="13">
        <f>ROUND((H63*G63),2)</f>
      </c>
      <c r="O63">
        <f>rekapitulace!H8</f>
      </c>
      <c>
        <f>O63/100*I63</f>
      </c>
    </row>
    <row r="64" spans="5:5" ht="409.5">
      <c r="E64" s="15" t="s">
        <v>3560</v>
      </c>
    </row>
    <row r="65" spans="1:16" ht="12.75">
      <c r="A65" s="7">
        <v>16</v>
      </c>
      <c s="7" t="s">
        <v>46</v>
      </c>
      <c s="7" t="s">
        <v>3418</v>
      </c>
      <c s="7" t="s">
        <v>58</v>
      </c>
      <c s="7" t="s">
        <v>3721</v>
      </c>
      <c s="7" t="s">
        <v>207</v>
      </c>
      <c s="10">
        <v>55</v>
      </c>
      <c s="14"/>
      <c s="13">
        <f>ROUND((H65*G65),2)</f>
      </c>
      <c r="O65">
        <f>rekapitulace!H8</f>
      </c>
      <c>
        <f>O65/100*I65</f>
      </c>
    </row>
    <row r="66" spans="5:5" ht="25.5">
      <c r="E66" s="15" t="s">
        <v>1042</v>
      </c>
    </row>
    <row r="67" spans="5:5" ht="409.5">
      <c r="E67" s="15" t="s">
        <v>3421</v>
      </c>
    </row>
    <row r="68" spans="1:16" ht="12.75">
      <c r="A68" s="7">
        <v>17</v>
      </c>
      <c s="7" t="s">
        <v>46</v>
      </c>
      <c s="7" t="s">
        <v>3422</v>
      </c>
      <c s="7" t="s">
        <v>58</v>
      </c>
      <c s="7" t="s">
        <v>3563</v>
      </c>
      <c s="7" t="s">
        <v>207</v>
      </c>
      <c s="10">
        <v>15</v>
      </c>
      <c s="14"/>
      <c s="13">
        <f>ROUND((H68*G68),2)</f>
      </c>
      <c r="O68">
        <f>rekapitulace!H8</f>
      </c>
      <c>
        <f>O68/100*I68</f>
      </c>
    </row>
    <row r="69" spans="5:5" ht="25.5">
      <c r="E69" s="15" t="s">
        <v>958</v>
      </c>
    </row>
    <row r="70" spans="5:5" ht="409.5">
      <c r="E70" s="15" t="s">
        <v>3421</v>
      </c>
    </row>
    <row r="71" spans="1:16" ht="12.75">
      <c r="A71" s="7">
        <v>18</v>
      </c>
      <c s="7" t="s">
        <v>46</v>
      </c>
      <c s="7" t="s">
        <v>3469</v>
      </c>
      <c s="7" t="s">
        <v>58</v>
      </c>
      <c s="7" t="s">
        <v>3722</v>
      </c>
      <c s="7" t="s">
        <v>207</v>
      </c>
      <c s="10">
        <v>25</v>
      </c>
      <c s="14"/>
      <c s="13">
        <f>ROUND((H71*G71),2)</f>
      </c>
      <c r="O71">
        <f>rekapitulace!H8</f>
      </c>
      <c>
        <f>O71/100*I71</f>
      </c>
    </row>
    <row r="72" spans="5:5" ht="25.5">
      <c r="E72" s="15" t="s">
        <v>1757</v>
      </c>
    </row>
    <row r="73" spans="5:5" ht="409.5">
      <c r="E73" s="15" t="s">
        <v>3472</v>
      </c>
    </row>
    <row r="74" spans="1:16" ht="12.75">
      <c r="A74" s="7">
        <v>19</v>
      </c>
      <c s="7" t="s">
        <v>46</v>
      </c>
      <c s="7" t="s">
        <v>3723</v>
      </c>
      <c s="7" t="s">
        <v>58</v>
      </c>
      <c s="7" t="s">
        <v>3724</v>
      </c>
      <c s="7" t="s">
        <v>73</v>
      </c>
      <c s="10">
        <v>1</v>
      </c>
      <c s="14"/>
      <c s="13">
        <f>ROUND((H74*G74),2)</f>
      </c>
      <c r="O74">
        <f>rekapitulace!H8</f>
      </c>
      <c>
        <f>O74/100*I74</f>
      </c>
    </row>
    <row r="75" spans="5:5" ht="25.5">
      <c r="E75" s="15" t="s">
        <v>50</v>
      </c>
    </row>
    <row r="76" spans="5:5" ht="267.75">
      <c r="E76" s="15" t="s">
        <v>3479</v>
      </c>
    </row>
    <row r="77" spans="1:16" ht="12.75">
      <c r="A77" s="7">
        <v>20</v>
      </c>
      <c s="7" t="s">
        <v>46</v>
      </c>
      <c s="7" t="s">
        <v>3725</v>
      </c>
      <c s="7" t="s">
        <v>58</v>
      </c>
      <c s="7" t="s">
        <v>3726</v>
      </c>
      <c s="7" t="s">
        <v>207</v>
      </c>
      <c s="10">
        <v>25</v>
      </c>
      <c s="14"/>
      <c s="13">
        <f>ROUND((H77*G77),2)</f>
      </c>
      <c r="O77">
        <f>rekapitulace!H8</f>
      </c>
      <c>
        <f>O77/100*I77</f>
      </c>
    </row>
    <row r="78" spans="5:5" ht="25.5">
      <c r="E78" s="15" t="s">
        <v>1757</v>
      </c>
    </row>
    <row r="79" spans="5:5" ht="409.5">
      <c r="E79" s="15" t="s">
        <v>3490</v>
      </c>
    </row>
    <row r="80" spans="1:16" ht="12.75">
      <c r="A80" s="7">
        <v>21</v>
      </c>
      <c s="7" t="s">
        <v>46</v>
      </c>
      <c s="7" t="s">
        <v>3480</v>
      </c>
      <c s="7" t="s">
        <v>58</v>
      </c>
      <c s="7" t="s">
        <v>3727</v>
      </c>
      <c s="7" t="s">
        <v>207</v>
      </c>
      <c s="10">
        <v>120</v>
      </c>
      <c s="14"/>
      <c s="13">
        <f>ROUND((H80*G80),2)</f>
      </c>
      <c r="O80">
        <f>rekapitulace!H8</f>
      </c>
      <c>
        <f>O80/100*I80</f>
      </c>
    </row>
    <row r="81" spans="5:5" ht="127.5">
      <c r="E81" s="15" t="s">
        <v>3728</v>
      </c>
    </row>
    <row r="82" spans="5:5" ht="382.5">
      <c r="E82" s="15" t="s">
        <v>3445</v>
      </c>
    </row>
    <row r="83" spans="1:16" ht="12.75">
      <c r="A83" s="7">
        <v>22</v>
      </c>
      <c s="7" t="s">
        <v>46</v>
      </c>
      <c s="7" t="s">
        <v>3482</v>
      </c>
      <c s="7" t="s">
        <v>58</v>
      </c>
      <c s="7" t="s">
        <v>3612</v>
      </c>
      <c s="7" t="s">
        <v>73</v>
      </c>
      <c s="10">
        <v>2</v>
      </c>
      <c s="14"/>
      <c s="13">
        <f>ROUND((H83*G83),2)</f>
      </c>
      <c r="O83">
        <f>rekapitulace!H8</f>
      </c>
      <c>
        <f>O83/100*I83</f>
      </c>
    </row>
    <row r="84" spans="5:5" ht="25.5">
      <c r="E84" s="15" t="s">
        <v>76</v>
      </c>
    </row>
    <row r="85" spans="5:5" ht="369.75">
      <c r="E85" s="15" t="s">
        <v>3431</v>
      </c>
    </row>
    <row r="86" spans="1:16" ht="12.75">
      <c r="A86" s="7">
        <v>23</v>
      </c>
      <c s="7" t="s">
        <v>46</v>
      </c>
      <c s="7" t="s">
        <v>3613</v>
      </c>
      <c s="7" t="s">
        <v>58</v>
      </c>
      <c s="7" t="s">
        <v>3729</v>
      </c>
      <c s="7" t="s">
        <v>73</v>
      </c>
      <c s="10">
        <v>2</v>
      </c>
      <c s="14"/>
      <c s="13">
        <f>ROUND((H86*G86),2)</f>
      </c>
      <c r="O86">
        <f>rekapitulace!H8</f>
      </c>
      <c>
        <f>O86/100*I86</f>
      </c>
    </row>
    <row r="87" spans="5:5" ht="25.5">
      <c r="E87" s="15" t="s">
        <v>76</v>
      </c>
    </row>
    <row r="88" spans="5:5" ht="369.75">
      <c r="E88" s="15" t="s">
        <v>3431</v>
      </c>
    </row>
    <row r="89" spans="1:16" ht="12.75">
      <c r="A89" s="7">
        <v>24</v>
      </c>
      <c s="7" t="s">
        <v>46</v>
      </c>
      <c s="7" t="s">
        <v>3488</v>
      </c>
      <c s="7" t="s">
        <v>58</v>
      </c>
      <c s="7" t="s">
        <v>3730</v>
      </c>
      <c s="7" t="s">
        <v>207</v>
      </c>
      <c s="10">
        <v>25</v>
      </c>
      <c s="14"/>
      <c s="13">
        <f>ROUND((H89*G89),2)</f>
      </c>
      <c r="O89">
        <f>rekapitulace!H8</f>
      </c>
      <c>
        <f>O89/100*I89</f>
      </c>
    </row>
    <row r="90" spans="5:5" ht="25.5">
      <c r="E90" s="15" t="s">
        <v>1757</v>
      </c>
    </row>
    <row r="91" spans="5:5" ht="409.5">
      <c r="E91" s="15" t="s">
        <v>3490</v>
      </c>
    </row>
    <row r="92" spans="1:16" ht="12.75">
      <c r="A92" s="7">
        <v>25</v>
      </c>
      <c s="7" t="s">
        <v>46</v>
      </c>
      <c s="7" t="s">
        <v>3731</v>
      </c>
      <c s="7" t="s">
        <v>3544</v>
      </c>
      <c s="7" t="s">
        <v>3732</v>
      </c>
      <c s="7" t="s">
        <v>73</v>
      </c>
      <c s="10">
        <v>2</v>
      </c>
      <c s="14"/>
      <c s="13">
        <f>ROUND((H92*G92),2)</f>
      </c>
      <c r="O92">
        <f>rekapitulace!H8</f>
      </c>
      <c>
        <f>O92/100*I92</f>
      </c>
    </row>
    <row r="93" spans="5:5" ht="25.5">
      <c r="E93" s="15" t="s">
        <v>76</v>
      </c>
    </row>
    <row r="94" spans="5:5" ht="409.5">
      <c r="E94" s="15" t="s">
        <v>3733</v>
      </c>
    </row>
    <row r="95" spans="1:16" ht="12.75" customHeight="1">
      <c r="A95" s="16"/>
      <c s="16"/>
      <c s="16" t="s">
        <v>41</v>
      </c>
      <c s="16"/>
      <c s="16" t="s">
        <v>3557</v>
      </c>
      <c s="16"/>
      <c s="16"/>
      <c s="16"/>
      <c s="16">
        <f>SUM(I63:I94)</f>
      </c>
      <c r="P95">
        <f>ROUND(SUM(P63:P94),2)</f>
      </c>
    </row>
    <row r="97" spans="1:9" ht="12.75" customHeight="1">
      <c r="A97" s="9"/>
      <c s="9"/>
      <c s="9" t="s">
        <v>42</v>
      </c>
      <c s="9"/>
      <c s="9" t="s">
        <v>200</v>
      </c>
      <c s="9"/>
      <c s="11"/>
      <c s="9"/>
      <c s="11"/>
    </row>
    <row r="98" spans="1:16" ht="12.75">
      <c r="A98" s="7">
        <v>26</v>
      </c>
      <c s="7" t="s">
        <v>46</v>
      </c>
      <c s="7" t="s">
        <v>3577</v>
      </c>
      <c s="7" t="s">
        <v>58</v>
      </c>
      <c s="7" t="s">
        <v>3687</v>
      </c>
      <c s="7" t="s">
        <v>207</v>
      </c>
      <c s="10">
        <v>80</v>
      </c>
      <c s="14"/>
      <c s="13">
        <f>ROUND((H98*G98),2)</f>
      </c>
      <c r="O98">
        <f>rekapitulace!H8</f>
      </c>
      <c>
        <f>O98/100*I98</f>
      </c>
    </row>
    <row r="99" spans="5:5" ht="25.5">
      <c r="E99" s="15" t="s">
        <v>3734</v>
      </c>
    </row>
    <row r="100" spans="5:5" ht="409.5">
      <c r="E100" s="15" t="s">
        <v>2586</v>
      </c>
    </row>
    <row r="101" spans="1:16" ht="12.75">
      <c r="A101" s="7">
        <v>27</v>
      </c>
      <c s="7" t="s">
        <v>46</v>
      </c>
      <c s="7" t="s">
        <v>626</v>
      </c>
      <c s="7" t="s">
        <v>58</v>
      </c>
      <c s="7" t="s">
        <v>3689</v>
      </c>
      <c s="7" t="s">
        <v>130</v>
      </c>
      <c s="10">
        <v>5.44</v>
      </c>
      <c s="14"/>
      <c s="13">
        <f>ROUND((H101*G101),2)</f>
      </c>
      <c r="O101">
        <f>rekapitulace!H8</f>
      </c>
      <c>
        <f>O101/100*I101</f>
      </c>
    </row>
    <row r="102" spans="5:5" ht="25.5">
      <c r="E102" s="15" t="s">
        <v>3735</v>
      </c>
    </row>
    <row r="103" spans="5:5" ht="409.5">
      <c r="E103" s="15" t="s">
        <v>191</v>
      </c>
    </row>
    <row r="104" spans="1:16" ht="12.75" customHeight="1">
      <c r="A104" s="16"/>
      <c s="16"/>
      <c s="16" t="s">
        <v>42</v>
      </c>
      <c s="16"/>
      <c s="16" t="s">
        <v>200</v>
      </c>
      <c s="16"/>
      <c s="16"/>
      <c s="16"/>
      <c s="16">
        <f>SUM(I98:I103)</f>
      </c>
      <c r="P104">
        <f>ROUND(SUM(P98:P103),2)</f>
      </c>
    </row>
    <row r="106" spans="1:9" ht="12.75" customHeight="1">
      <c r="A106" s="9"/>
      <c s="9"/>
      <c s="9" t="s">
        <v>43</v>
      </c>
      <c s="9"/>
      <c s="9" t="s">
        <v>204</v>
      </c>
      <c s="9"/>
      <c s="11"/>
      <c s="9"/>
      <c s="11"/>
    </row>
    <row r="107" spans="1:16" ht="12.75">
      <c r="A107" s="7">
        <v>28</v>
      </c>
      <c s="7" t="s">
        <v>46</v>
      </c>
      <c s="7" t="s">
        <v>3736</v>
      </c>
      <c s="7" t="s">
        <v>86</v>
      </c>
      <c s="7" t="s">
        <v>3737</v>
      </c>
      <c s="7" t="s">
        <v>49</v>
      </c>
      <c s="10">
        <v>1</v>
      </c>
      <c s="14"/>
      <c s="13">
        <f>ROUND((H107*G107),2)</f>
      </c>
      <c r="O107">
        <f>rekapitulace!H8</f>
      </c>
      <c>
        <f>O107/100*I107</f>
      </c>
    </row>
    <row r="108" spans="5:5" ht="25.5">
      <c r="E108" s="15" t="s">
        <v>50</v>
      </c>
    </row>
    <row r="109" spans="5:5" ht="242.25">
      <c r="E109" s="15" t="s">
        <v>1389</v>
      </c>
    </row>
    <row r="110" spans="1:16" ht="12.75">
      <c r="A110" s="7">
        <v>29</v>
      </c>
      <c s="7" t="s">
        <v>46</v>
      </c>
      <c s="7" t="s">
        <v>2175</v>
      </c>
      <c s="7" t="s">
        <v>3544</v>
      </c>
      <c s="7" t="s">
        <v>3738</v>
      </c>
      <c s="7" t="s">
        <v>73</v>
      </c>
      <c s="10">
        <v>2</v>
      </c>
      <c s="14"/>
      <c s="13">
        <f>ROUND((H110*G110),2)</f>
      </c>
      <c r="O110">
        <f>rekapitulace!H8</f>
      </c>
      <c>
        <f>O110/100*I110</f>
      </c>
    </row>
    <row r="111" spans="5:5" ht="25.5">
      <c r="E111" s="15" t="s">
        <v>76</v>
      </c>
    </row>
    <row r="112" spans="5:5" ht="165.75">
      <c r="E112" s="15" t="s">
        <v>2174</v>
      </c>
    </row>
    <row r="113" spans="1:16" ht="12.75">
      <c r="A113" s="7">
        <v>30</v>
      </c>
      <c s="7" t="s">
        <v>46</v>
      </c>
      <c s="7" t="s">
        <v>1399</v>
      </c>
      <c s="7" t="s">
        <v>58</v>
      </c>
      <c s="7" t="s">
        <v>3739</v>
      </c>
      <c s="7" t="s">
        <v>73</v>
      </c>
      <c s="10">
        <v>2</v>
      </c>
      <c s="14"/>
      <c s="13">
        <f>ROUND((H113*G113),2)</f>
      </c>
      <c r="O113">
        <f>rekapitulace!H8</f>
      </c>
      <c>
        <f>O113/100*I113</f>
      </c>
    </row>
    <row r="114" spans="5:5" ht="25.5">
      <c r="E114" s="15" t="s">
        <v>76</v>
      </c>
    </row>
    <row r="115" spans="5:5" ht="178.5">
      <c r="E115" s="15" t="s">
        <v>1193</v>
      </c>
    </row>
    <row r="116" spans="1:16" ht="12.75" customHeight="1">
      <c r="A116" s="16"/>
      <c s="16"/>
      <c s="16" t="s">
        <v>43</v>
      </c>
      <c s="16"/>
      <c s="16" t="s">
        <v>204</v>
      </c>
      <c s="16"/>
      <c s="16"/>
      <c s="16"/>
      <c s="16">
        <f>SUM(I107:I115)</f>
      </c>
      <c r="P116">
        <f>ROUND(SUM(P107:P115),2)</f>
      </c>
    </row>
    <row r="118" spans="1:16" ht="12.75" customHeight="1">
      <c r="A118" s="16"/>
      <c s="16"/>
      <c s="16"/>
      <c s="16"/>
      <c s="16" t="s">
        <v>105</v>
      </c>
      <c s="16"/>
      <c s="16"/>
      <c s="16"/>
      <c s="16">
        <f>+I36+I54+I60+I95+I104+I116</f>
      </c>
      <c r="P118">
        <f>+P36+P54+P60+P95+P104+P116</f>
      </c>
    </row>
    <row r="120" spans="1:9" ht="12.75" customHeight="1">
      <c r="A120" s="9" t="s">
        <v>106</v>
      </c>
      <c s="9"/>
      <c s="9"/>
      <c s="9"/>
      <c s="9"/>
      <c s="9"/>
      <c s="9"/>
      <c s="9"/>
      <c s="9"/>
    </row>
    <row r="121" spans="1:9" ht="12.75" customHeight="1">
      <c r="A121" s="9"/>
      <c s="9"/>
      <c s="9"/>
      <c s="9"/>
      <c s="9" t="s">
        <v>107</v>
      </c>
      <c s="9"/>
      <c s="9"/>
      <c s="9"/>
      <c s="9"/>
    </row>
    <row r="122" spans="1:16" ht="12.75" customHeight="1">
      <c r="A122" s="16"/>
      <c s="16"/>
      <c s="16"/>
      <c s="16"/>
      <c s="16" t="s">
        <v>108</v>
      </c>
      <c s="16"/>
      <c s="16"/>
      <c s="16"/>
      <c s="16">
        <v>0</v>
      </c>
      <c r="P122">
        <v>0</v>
      </c>
    </row>
    <row r="123" spans="1:9" ht="12.75" customHeight="1">
      <c r="A123" s="16"/>
      <c s="16"/>
      <c s="16"/>
      <c s="16"/>
      <c s="16" t="s">
        <v>109</v>
      </c>
      <c s="16"/>
      <c s="16"/>
      <c s="16"/>
      <c s="16"/>
    </row>
    <row r="124" spans="1:16" ht="12.75" customHeight="1">
      <c r="A124" s="16"/>
      <c s="16"/>
      <c s="16"/>
      <c s="16"/>
      <c s="16" t="s">
        <v>110</v>
      </c>
      <c s="16"/>
      <c s="16"/>
      <c s="16"/>
      <c s="16">
        <v>0</v>
      </c>
      <c r="P124">
        <v>0</v>
      </c>
    </row>
    <row r="125" spans="1:16" ht="12.75" customHeight="1">
      <c r="A125" s="16"/>
      <c s="16"/>
      <c s="16"/>
      <c s="16"/>
      <c s="16" t="s">
        <v>111</v>
      </c>
      <c s="16"/>
      <c s="16"/>
      <c s="16"/>
      <c s="16">
        <f>I122+I124</f>
      </c>
      <c r="P125">
        <f>P122+P124</f>
      </c>
    </row>
    <row r="127" spans="1:16" ht="12.75" customHeight="1">
      <c r="A127" s="16"/>
      <c s="16"/>
      <c s="16"/>
      <c s="16"/>
      <c s="16" t="s">
        <v>111</v>
      </c>
      <c s="16"/>
      <c s="16"/>
      <c s="16"/>
      <c s="16">
        <f>I118+I125</f>
      </c>
      <c r="P127">
        <f>P118+P125</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7.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3740</v>
      </c>
      <c s="5"/>
      <c s="5" t="s">
        <v>3741</v>
      </c>
    </row>
    <row r="6" spans="1:5" ht="12.75" customHeight="1">
      <c r="A6" t="s">
        <v>17</v>
      </c>
      <c r="C6" s="5" t="s">
        <v>3740</v>
      </c>
      <c s="5"/>
      <c s="5" t="s">
        <v>3741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3742</v>
      </c>
      <c s="7" t="s">
        <v>86</v>
      </c>
      <c s="7" t="s">
        <v>3743</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8.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3744</v>
      </c>
      <c s="5"/>
      <c s="5" t="s">
        <v>3745</v>
      </c>
    </row>
    <row r="6" spans="1:5" ht="12.75" customHeight="1">
      <c r="A6" t="s">
        <v>17</v>
      </c>
      <c r="C6" s="5" t="s">
        <v>3744</v>
      </c>
      <c s="5"/>
      <c s="5" t="s">
        <v>3745</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3742</v>
      </c>
      <c s="7" t="s">
        <v>86</v>
      </c>
      <c s="7" t="s">
        <v>3746</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79.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3747</v>
      </c>
      <c s="5"/>
      <c s="5" t="s">
        <v>3748</v>
      </c>
    </row>
    <row r="6" spans="1:5" ht="12.75" customHeight="1">
      <c r="A6" t="s">
        <v>17</v>
      </c>
      <c r="C6" s="5" t="s">
        <v>3747</v>
      </c>
      <c s="5"/>
      <c s="5" t="s">
        <v>3748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3742</v>
      </c>
      <c s="7" t="s">
        <v>86</v>
      </c>
      <c s="7" t="s">
        <v>3749</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xml><?xml version="1.0" encoding="utf-8"?>
<worksheet xmlns="http://schemas.openxmlformats.org/spreadsheetml/2006/main" xmlns:r="http://schemas.openxmlformats.org/officeDocument/2006/relationships">
  <sheetPr>
    <pageSetUpPr fitToPage="1"/>
  </sheetPr>
  <dimension ref="A1:P3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285</v>
      </c>
      <c s="5"/>
      <c s="5" t="s">
        <v>286</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142</v>
      </c>
      <c s="7" t="s">
        <v>58</v>
      </c>
      <c s="7" t="s">
        <v>287</v>
      </c>
      <c s="7" t="s">
        <v>130</v>
      </c>
      <c s="10">
        <v>1545</v>
      </c>
      <c s="14"/>
      <c s="13">
        <f>ROUND((H12*G12),2)</f>
      </c>
      <c r="O12">
        <f>rekapitulace!H8</f>
      </c>
      <c>
        <f>O12/100*I12</f>
      </c>
    </row>
    <row r="13" spans="5:5" ht="38.25">
      <c r="E13" s="15" t="s">
        <v>288</v>
      </c>
    </row>
    <row r="14" spans="5:5" ht="409.5">
      <c r="E14" s="15" t="s">
        <v>145</v>
      </c>
    </row>
    <row r="15" spans="1:16" ht="12.75">
      <c r="A15" s="7">
        <v>2</v>
      </c>
      <c s="7" t="s">
        <v>46</v>
      </c>
      <c s="7" t="s">
        <v>289</v>
      </c>
      <c s="7" t="s">
        <v>58</v>
      </c>
      <c s="7" t="s">
        <v>290</v>
      </c>
      <c s="7" t="s">
        <v>130</v>
      </c>
      <c s="10">
        <v>1545</v>
      </c>
      <c s="14"/>
      <c s="13">
        <f>ROUND((H15*G15),2)</f>
      </c>
      <c r="O15">
        <f>rekapitulace!H8</f>
      </c>
      <c>
        <f>O15/100*I15</f>
      </c>
    </row>
    <row r="16" spans="5:5" ht="178.5">
      <c r="E16" s="15" t="s">
        <v>291</v>
      </c>
    </row>
    <row r="17" spans="5:5" ht="409.5">
      <c r="E17" s="15" t="s">
        <v>176</v>
      </c>
    </row>
    <row r="18" spans="1:16" ht="12.75">
      <c r="A18" s="7">
        <v>3</v>
      </c>
      <c s="7" t="s">
        <v>46</v>
      </c>
      <c s="7" t="s">
        <v>183</v>
      </c>
      <c s="7" t="s">
        <v>58</v>
      </c>
      <c s="7" t="s">
        <v>292</v>
      </c>
      <c s="7" t="s">
        <v>130</v>
      </c>
      <c s="10">
        <v>1545</v>
      </c>
      <c s="14"/>
      <c s="13">
        <f>ROUND((H18*G18),2)</f>
      </c>
      <c r="O18">
        <f>rekapitulace!H8</f>
      </c>
      <c>
        <f>O18/100*I18</f>
      </c>
    </row>
    <row r="19" spans="5:5" ht="178.5">
      <c r="E19" s="15" t="s">
        <v>291</v>
      </c>
    </row>
    <row r="20" spans="5:5" ht="409.5">
      <c r="E20" s="15" t="s">
        <v>186</v>
      </c>
    </row>
    <row r="21" spans="1:16" ht="12.75" customHeight="1">
      <c r="A21" s="16"/>
      <c s="16"/>
      <c s="16" t="s">
        <v>25</v>
      </c>
      <c s="16"/>
      <c s="16" t="s">
        <v>114</v>
      </c>
      <c s="16"/>
      <c s="16"/>
      <c s="16"/>
      <c s="16">
        <f>SUM(I12:I20)</f>
      </c>
      <c r="P21">
        <f>ROUND(SUM(P12:P20),2)</f>
      </c>
    </row>
    <row r="23" spans="1:9" ht="12.75" customHeight="1">
      <c r="A23" s="9"/>
      <c s="9"/>
      <c s="9" t="s">
        <v>43</v>
      </c>
      <c s="9"/>
      <c s="9" t="s">
        <v>204</v>
      </c>
      <c s="9"/>
      <c s="11"/>
      <c s="9"/>
      <c s="11"/>
    </row>
    <row r="24" spans="1:16" ht="12.75">
      <c r="A24" s="7">
        <v>4</v>
      </c>
      <c s="7" t="s">
        <v>46</v>
      </c>
      <c s="7" t="s">
        <v>293</v>
      </c>
      <c s="7" t="s">
        <v>58</v>
      </c>
      <c s="7" t="s">
        <v>294</v>
      </c>
      <c s="7" t="s">
        <v>207</v>
      </c>
      <c s="10">
        <v>1030</v>
      </c>
      <c s="14"/>
      <c s="13">
        <f>ROUND((H24*G24),2)</f>
      </c>
      <c r="O24">
        <f>rekapitulace!H8</f>
      </c>
      <c>
        <f>O24/100*I24</f>
      </c>
    </row>
    <row r="25" spans="5:5" ht="38.25">
      <c r="E25" s="15" t="s">
        <v>295</v>
      </c>
    </row>
    <row r="26" spans="5:5" ht="409.5">
      <c r="E26" s="15" t="s">
        <v>217</v>
      </c>
    </row>
    <row r="27" spans="1:16" ht="12.75" customHeight="1">
      <c r="A27" s="16"/>
      <c s="16"/>
      <c s="16" t="s">
        <v>43</v>
      </c>
      <c s="16"/>
      <c s="16" t="s">
        <v>204</v>
      </c>
      <c s="16"/>
      <c s="16"/>
      <c s="16"/>
      <c s="16">
        <f>SUM(I24:I26)</f>
      </c>
      <c r="P27">
        <f>ROUND(SUM(P24:P26),2)</f>
      </c>
    </row>
    <row r="29" spans="1:16" ht="12.75" customHeight="1">
      <c r="A29" s="16"/>
      <c s="16"/>
      <c s="16"/>
      <c s="16"/>
      <c s="16" t="s">
        <v>105</v>
      </c>
      <c s="16"/>
      <c s="16"/>
      <c s="16"/>
      <c s="16">
        <f>+I21+I27</f>
      </c>
      <c r="P29">
        <f>+P21+P27</f>
      </c>
    </row>
    <row r="31" spans="1:9" ht="12.75" customHeight="1">
      <c r="A31" s="9" t="s">
        <v>106</v>
      </c>
      <c s="9"/>
      <c s="9"/>
      <c s="9"/>
      <c s="9"/>
      <c s="9"/>
      <c s="9"/>
      <c s="9"/>
      <c s="9"/>
    </row>
    <row r="32" spans="1:9" ht="12.75" customHeight="1">
      <c r="A32" s="9"/>
      <c s="9"/>
      <c s="9"/>
      <c s="9"/>
      <c s="9" t="s">
        <v>107</v>
      </c>
      <c s="9"/>
      <c s="9"/>
      <c s="9"/>
      <c s="9"/>
    </row>
    <row r="33" spans="1:16" ht="12.75" customHeight="1">
      <c r="A33" s="16"/>
      <c s="16"/>
      <c s="16"/>
      <c s="16"/>
      <c s="16" t="s">
        <v>108</v>
      </c>
      <c s="16"/>
      <c s="16"/>
      <c s="16"/>
      <c s="16">
        <v>0</v>
      </c>
      <c r="P33">
        <v>0</v>
      </c>
    </row>
    <row r="34" spans="1:9" ht="12.75" customHeight="1">
      <c r="A34" s="16"/>
      <c s="16"/>
      <c s="16"/>
      <c s="16"/>
      <c s="16" t="s">
        <v>109</v>
      </c>
      <c s="16"/>
      <c s="16"/>
      <c s="16"/>
      <c s="16"/>
    </row>
    <row r="35" spans="1:16" ht="12.75" customHeight="1">
      <c r="A35" s="16"/>
      <c s="16"/>
      <c s="16"/>
      <c s="16"/>
      <c s="16" t="s">
        <v>110</v>
      </c>
      <c s="16"/>
      <c s="16"/>
      <c s="16"/>
      <c s="16">
        <v>0</v>
      </c>
      <c r="P35">
        <v>0</v>
      </c>
    </row>
    <row r="36" spans="1:16" ht="12.75" customHeight="1">
      <c r="A36" s="16"/>
      <c s="16"/>
      <c s="16"/>
      <c s="16"/>
      <c s="16" t="s">
        <v>111</v>
      </c>
      <c s="16"/>
      <c s="16"/>
      <c s="16"/>
      <c s="16">
        <f>I33+I35</f>
      </c>
      <c r="P36">
        <f>P33+P35</f>
      </c>
    </row>
    <row r="38" spans="1:16" ht="12.75" customHeight="1">
      <c r="A38" s="16"/>
      <c s="16"/>
      <c s="16"/>
      <c s="16"/>
      <c s="16" t="s">
        <v>111</v>
      </c>
      <c s="16"/>
      <c s="16"/>
      <c s="16"/>
      <c s="16">
        <f>I29+I36</f>
      </c>
      <c r="P38">
        <f>P29+P36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0.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3750</v>
      </c>
      <c s="5"/>
      <c s="5" t="s">
        <v>3751</v>
      </c>
    </row>
    <row r="6" spans="1:5" ht="12.75" customHeight="1">
      <c r="A6" t="s">
        <v>17</v>
      </c>
      <c r="C6" s="5" t="s">
        <v>3750</v>
      </c>
      <c s="5"/>
      <c s="5" t="s">
        <v>3751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3742</v>
      </c>
      <c s="7" t="s">
        <v>86</v>
      </c>
      <c s="7" t="s">
        <v>3752</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1.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3753</v>
      </c>
      <c s="5"/>
      <c s="5" t="s">
        <v>3754</v>
      </c>
    </row>
    <row r="6" spans="1:5" ht="12.75" customHeight="1">
      <c r="A6" t="s">
        <v>17</v>
      </c>
      <c r="C6" s="5" t="s">
        <v>3753</v>
      </c>
      <c s="5"/>
      <c s="5" t="s">
        <v>3754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3742</v>
      </c>
      <c s="7" t="s">
        <v>86</v>
      </c>
      <c s="7" t="s">
        <v>3755</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2.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3756</v>
      </c>
      <c s="5"/>
      <c s="5" t="s">
        <v>3757</v>
      </c>
    </row>
    <row r="6" spans="1:5" ht="12.75" customHeight="1">
      <c r="A6" t="s">
        <v>17</v>
      </c>
      <c r="C6" s="5" t="s">
        <v>3756</v>
      </c>
      <c s="5"/>
      <c s="5" t="s">
        <v>3757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3742</v>
      </c>
      <c s="7" t="s">
        <v>86</v>
      </c>
      <c s="7" t="s">
        <v>3758</v>
      </c>
      <c s="7" t="s">
        <v>49</v>
      </c>
      <c s="10">
        <v>1</v>
      </c>
      <c s="14"/>
      <c s="13">
        <f>ROUND((H12*G12),2)</f>
      </c>
      <c r="O12">
        <f>rekapitulace!H8</f>
      </c>
      <c>
        <f>O12/100*I12</f>
      </c>
    </row>
    <row r="13" spans="5:5" ht="25.5">
      <c r="E13" s="15" t="s">
        <v>50</v>
      </c>
    </row>
    <row r="14" spans="5:5" ht="216.75">
      <c r="E14" s="15" t="s">
        <v>104</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3.xml><?xml version="1.0" encoding="utf-8"?>
<worksheet xmlns="http://schemas.openxmlformats.org/spreadsheetml/2006/main" xmlns:r="http://schemas.openxmlformats.org/officeDocument/2006/relationships">
  <sheetPr>
    <pageSetUpPr fitToPage="1"/>
  </sheetPr>
  <dimension ref="A1:P8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3759</v>
      </c>
      <c s="5"/>
      <c s="5" t="s">
        <v>3760</v>
      </c>
    </row>
    <row r="6" spans="1:5" ht="12.75" customHeight="1">
      <c r="A6" t="s">
        <v>17</v>
      </c>
      <c r="C6" s="5" t="s">
        <v>3759</v>
      </c>
      <c s="5"/>
      <c s="5" t="s">
        <v>3760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3116</v>
      </c>
      <c s="7" t="s">
        <v>65</v>
      </c>
      <c s="7" t="s">
        <v>3761</v>
      </c>
      <c s="7" t="s">
        <v>130</v>
      </c>
      <c s="10">
        <v>630</v>
      </c>
      <c s="14"/>
      <c s="13">
        <f>ROUND((H12*G12),2)</f>
      </c>
      <c r="O12">
        <f>rekapitulace!H8</f>
      </c>
      <c>
        <f>O12/100*I12</f>
      </c>
    </row>
    <row r="13" spans="5:5" ht="25.5">
      <c r="E13" s="15" t="s">
        <v>3762</v>
      </c>
    </row>
    <row r="14" spans="5:5" ht="318.75">
      <c r="E14" s="15" t="s">
        <v>3763</v>
      </c>
    </row>
    <row r="15" spans="1:16" ht="12.75">
      <c r="A15" s="7">
        <v>2</v>
      </c>
      <c s="7" t="s">
        <v>46</v>
      </c>
      <c s="7" t="s">
        <v>3116</v>
      </c>
      <c s="7" t="s">
        <v>67</v>
      </c>
      <c s="7" t="s">
        <v>3764</v>
      </c>
      <c s="7" t="s">
        <v>130</v>
      </c>
      <c s="10">
        <v>62.8</v>
      </c>
      <c s="14"/>
      <c s="13">
        <f>ROUND((H15*G15),2)</f>
      </c>
      <c r="O15">
        <f>rekapitulace!H8</f>
      </c>
      <c>
        <f>O15/100*I15</f>
      </c>
    </row>
    <row r="16" spans="5:5" ht="38.25">
      <c r="E16" s="15" t="s">
        <v>3765</v>
      </c>
    </row>
    <row r="17" spans="5:5" ht="318.75">
      <c r="E17" s="15" t="s">
        <v>3763</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1242</v>
      </c>
      <c s="7" t="s">
        <v>58</v>
      </c>
      <c s="7" t="s">
        <v>3766</v>
      </c>
      <c s="7" t="s">
        <v>117</v>
      </c>
      <c s="10">
        <v>314</v>
      </c>
      <c s="14"/>
      <c s="13">
        <f>ROUND((H21*G21),2)</f>
      </c>
      <c r="O21">
        <f>rekapitulace!H8</f>
      </c>
      <c>
        <f>O21/100*I21</f>
      </c>
    </row>
    <row r="22" spans="5:5" ht="63.75">
      <c r="E22" s="15" t="s">
        <v>3767</v>
      </c>
    </row>
    <row r="23" spans="5:5" ht="409.5">
      <c r="E23" s="15" t="s">
        <v>1245</v>
      </c>
    </row>
    <row r="24" spans="1:16" ht="12.75">
      <c r="A24" s="7">
        <v>4</v>
      </c>
      <c s="7" t="s">
        <v>46</v>
      </c>
      <c s="7" t="s">
        <v>3768</v>
      </c>
      <c s="7" t="s">
        <v>3769</v>
      </c>
      <c s="7" t="s">
        <v>3770</v>
      </c>
      <c s="7" t="s">
        <v>130</v>
      </c>
      <c s="10">
        <v>1554</v>
      </c>
      <c s="14"/>
      <c s="13">
        <f>ROUND((H24*G24),2)</f>
      </c>
      <c r="O24">
        <f>rekapitulace!H8</f>
      </c>
      <c>
        <f>O24/100*I24</f>
      </c>
    </row>
    <row r="25" spans="5:5" ht="51">
      <c r="E25" s="15" t="s">
        <v>3771</v>
      </c>
    </row>
    <row r="26" spans="5:5" ht="409.5">
      <c r="E26" s="15" t="s">
        <v>3194</v>
      </c>
    </row>
    <row r="27" spans="1:16" ht="12.75">
      <c r="A27" s="7">
        <v>5</v>
      </c>
      <c s="7" t="s">
        <v>46</v>
      </c>
      <c s="7" t="s">
        <v>3768</v>
      </c>
      <c s="7" t="s">
        <v>250</v>
      </c>
      <c s="7" t="s">
        <v>3772</v>
      </c>
      <c s="7" t="s">
        <v>130</v>
      </c>
      <c s="10">
        <v>630</v>
      </c>
      <c s="14"/>
      <c s="13">
        <f>ROUND((H27*G27),2)</f>
      </c>
      <c r="O27">
        <f>rekapitulace!H8</f>
      </c>
      <c>
        <f>O27/100*I27</f>
      </c>
    </row>
    <row r="28" spans="5:5" ht="153">
      <c r="E28" s="15" t="s">
        <v>3773</v>
      </c>
    </row>
    <row r="29" spans="5:5" ht="409.5">
      <c r="E29" s="15" t="s">
        <v>3194</v>
      </c>
    </row>
    <row r="30" spans="1:16" ht="12.75">
      <c r="A30" s="7">
        <v>6</v>
      </c>
      <c s="7" t="s">
        <v>46</v>
      </c>
      <c s="7" t="s">
        <v>3774</v>
      </c>
      <c s="7" t="s">
        <v>3769</v>
      </c>
      <c s="7" t="s">
        <v>3775</v>
      </c>
      <c s="7" t="s">
        <v>130</v>
      </c>
      <c s="10">
        <v>546</v>
      </c>
      <c s="14"/>
      <c s="13">
        <f>ROUND((H30*G30),2)</f>
      </c>
      <c r="O30">
        <f>rekapitulace!H8</f>
      </c>
      <c>
        <f>O30/100*I30</f>
      </c>
    </row>
    <row r="31" spans="5:5" ht="38.25">
      <c r="E31" s="15" t="s">
        <v>3776</v>
      </c>
    </row>
    <row r="32" spans="5:5" ht="409.5">
      <c r="E32" s="15" t="s">
        <v>3777</v>
      </c>
    </row>
    <row r="33" spans="1:16" ht="12.75">
      <c r="A33" s="7">
        <v>7</v>
      </c>
      <c s="7" t="s">
        <v>46</v>
      </c>
      <c s="7" t="s">
        <v>142</v>
      </c>
      <c s="7" t="s">
        <v>3769</v>
      </c>
      <c s="7" t="s">
        <v>3778</v>
      </c>
      <c s="7" t="s">
        <v>130</v>
      </c>
      <c s="10">
        <v>2100</v>
      </c>
      <c s="14"/>
      <c s="13">
        <f>ROUND((H33*G33),2)</f>
      </c>
      <c r="O33">
        <f>rekapitulace!H8</f>
      </c>
      <c>
        <f>O33/100*I33</f>
      </c>
    </row>
    <row r="34" spans="5:5" ht="38.25">
      <c r="E34" s="15" t="s">
        <v>3779</v>
      </c>
    </row>
    <row r="35" spans="5:5" ht="409.5">
      <c r="E35" s="15" t="s">
        <v>145</v>
      </c>
    </row>
    <row r="36" spans="1:16" ht="12.75">
      <c r="A36" s="7">
        <v>8</v>
      </c>
      <c s="7" t="s">
        <v>46</v>
      </c>
      <c s="7" t="s">
        <v>142</v>
      </c>
      <c s="7" t="s">
        <v>3780</v>
      </c>
      <c s="7" t="s">
        <v>3781</v>
      </c>
      <c s="7" t="s">
        <v>130</v>
      </c>
      <c s="10">
        <v>562</v>
      </c>
      <c s="14"/>
      <c s="13">
        <f>ROUND((H36*G36),2)</f>
      </c>
      <c r="O36">
        <f>rekapitulace!H8</f>
      </c>
      <c>
        <f>O36/100*I36</f>
      </c>
    </row>
    <row r="37" spans="5:5" ht="38.25">
      <c r="E37" s="15" t="s">
        <v>3782</v>
      </c>
    </row>
    <row r="38" spans="5:5" ht="409.5">
      <c r="E38" s="15" t="s">
        <v>145</v>
      </c>
    </row>
    <row r="39" spans="1:16" ht="12.75">
      <c r="A39" s="7">
        <v>9</v>
      </c>
      <c s="7" t="s">
        <v>46</v>
      </c>
      <c s="7" t="s">
        <v>146</v>
      </c>
      <c s="7" t="s">
        <v>58</v>
      </c>
      <c s="7" t="s">
        <v>3783</v>
      </c>
      <c s="7" t="s">
        <v>130</v>
      </c>
      <c s="10">
        <v>2100</v>
      </c>
      <c s="14"/>
      <c s="13">
        <f>ROUND((H39*G39),2)</f>
      </c>
      <c r="O39">
        <f>rekapitulace!H8</f>
      </c>
      <c>
        <f>O39/100*I39</f>
      </c>
    </row>
    <row r="40" spans="5:5" ht="38.25">
      <c r="E40" s="15" t="s">
        <v>3779</v>
      </c>
    </row>
    <row r="41" spans="5:5" ht="409.5">
      <c r="E41" s="15" t="s">
        <v>149</v>
      </c>
    </row>
    <row r="42" spans="1:16" ht="12.75">
      <c r="A42" s="7">
        <v>10</v>
      </c>
      <c s="7" t="s">
        <v>46</v>
      </c>
      <c s="7" t="s">
        <v>146</v>
      </c>
      <c s="7" t="s">
        <v>3769</v>
      </c>
      <c s="7" t="s">
        <v>3784</v>
      </c>
      <c s="7" t="s">
        <v>130</v>
      </c>
      <c s="10">
        <v>2100</v>
      </c>
      <c s="14"/>
      <c s="13">
        <f>ROUND((H42*G42),2)</f>
      </c>
      <c r="O42">
        <f>rekapitulace!H8</f>
      </c>
      <c>
        <f>O42/100*I42</f>
      </c>
    </row>
    <row r="43" spans="5:5" ht="51">
      <c r="E43" s="15" t="s">
        <v>3785</v>
      </c>
    </row>
    <row r="44" spans="5:5" ht="409.5">
      <c r="E44" s="15" t="s">
        <v>149</v>
      </c>
    </row>
    <row r="45" spans="1:16" ht="12.75">
      <c r="A45" s="7">
        <v>11</v>
      </c>
      <c s="7" t="s">
        <v>46</v>
      </c>
      <c s="7" t="s">
        <v>146</v>
      </c>
      <c s="7" t="s">
        <v>250</v>
      </c>
      <c s="7" t="s">
        <v>3786</v>
      </c>
      <c s="7" t="s">
        <v>130</v>
      </c>
      <c s="10">
        <v>630</v>
      </c>
      <c s="14"/>
      <c s="13">
        <f>ROUND((H45*G45),2)</f>
      </c>
      <c r="O45">
        <f>rekapitulace!H8</f>
      </c>
      <c>
        <f>O45/100*I45</f>
      </c>
    </row>
    <row r="46" spans="5:5" ht="25.5">
      <c r="E46" s="15" t="s">
        <v>3762</v>
      </c>
    </row>
    <row r="47" spans="5:5" ht="409.5">
      <c r="E47" s="15" t="s">
        <v>149</v>
      </c>
    </row>
    <row r="48" spans="1:16" ht="12.75">
      <c r="A48" s="7">
        <v>12</v>
      </c>
      <c s="7" t="s">
        <v>46</v>
      </c>
      <c s="7" t="s">
        <v>150</v>
      </c>
      <c s="7" t="s">
        <v>58</v>
      </c>
      <c s="7" t="s">
        <v>3787</v>
      </c>
      <c s="7" t="s">
        <v>130</v>
      </c>
      <c s="10">
        <v>562</v>
      </c>
      <c s="14"/>
      <c s="13">
        <f>ROUND((H48*G48),2)</f>
      </c>
      <c r="O48">
        <f>rekapitulace!H8</f>
      </c>
      <c>
        <f>O48/100*I48</f>
      </c>
    </row>
    <row r="49" spans="5:5" ht="38.25">
      <c r="E49" s="15" t="s">
        <v>3782</v>
      </c>
    </row>
    <row r="50" spans="5:5" ht="216.75">
      <c r="E50" s="15" t="s">
        <v>153</v>
      </c>
    </row>
    <row r="51" spans="1:16" ht="12.75" customHeight="1">
      <c r="A51" s="16"/>
      <c s="16"/>
      <c s="16" t="s">
        <v>25</v>
      </c>
      <c s="16"/>
      <c s="16" t="s">
        <v>114</v>
      </c>
      <c s="16"/>
      <c s="16"/>
      <c s="16"/>
      <c s="16">
        <f>SUM(I21:I50)</f>
      </c>
      <c r="P51">
        <f>ROUND(SUM(P21:P50),2)</f>
      </c>
    </row>
    <row r="53" spans="1:9" ht="12.75" customHeight="1">
      <c r="A53" s="9"/>
      <c s="9"/>
      <c s="9" t="s">
        <v>39</v>
      </c>
      <c s="9"/>
      <c s="9" t="s">
        <v>510</v>
      </c>
      <c s="9"/>
      <c s="11"/>
      <c s="9"/>
      <c s="11"/>
    </row>
    <row r="54" spans="1:16" ht="12.75">
      <c r="A54" s="7">
        <v>13</v>
      </c>
      <c s="7" t="s">
        <v>46</v>
      </c>
      <c s="7" t="s">
        <v>3788</v>
      </c>
      <c s="7" t="s">
        <v>86</v>
      </c>
      <c s="7" t="s">
        <v>3789</v>
      </c>
      <c s="7" t="s">
        <v>130</v>
      </c>
      <c s="10">
        <v>545</v>
      </c>
      <c s="14"/>
      <c s="13">
        <f>ROUND((H54*G54),2)</f>
      </c>
      <c r="O54">
        <f>rekapitulace!H8</f>
      </c>
      <c>
        <f>O54/100*I54</f>
      </c>
    </row>
    <row r="55" spans="5:5" ht="25.5">
      <c r="E55" s="15" t="s">
        <v>3790</v>
      </c>
    </row>
    <row r="56" spans="5:5" ht="409.5">
      <c r="E56" s="15" t="s">
        <v>3791</v>
      </c>
    </row>
    <row r="57" spans="1:16" ht="12.75">
      <c r="A57" s="7">
        <v>14</v>
      </c>
      <c s="7" t="s">
        <v>46</v>
      </c>
      <c s="7" t="s">
        <v>3792</v>
      </c>
      <c s="7" t="s">
        <v>58</v>
      </c>
      <c s="7" t="s">
        <v>3793</v>
      </c>
      <c s="7" t="s">
        <v>117</v>
      </c>
      <c s="10">
        <v>545</v>
      </c>
      <c s="14"/>
      <c s="13">
        <f>ROUND((H57*G57),2)</f>
      </c>
      <c r="O57">
        <f>rekapitulace!H8</f>
      </c>
      <c>
        <f>O57/100*I57</f>
      </c>
    </row>
    <row r="58" spans="5:5" ht="25.5">
      <c r="E58" s="15" t="s">
        <v>3790</v>
      </c>
    </row>
    <row r="59" spans="5:5" ht="409.5">
      <c r="E59" s="15" t="s">
        <v>3794</v>
      </c>
    </row>
    <row r="60" spans="1:16" ht="12.75" customHeight="1">
      <c r="A60" s="16"/>
      <c s="16"/>
      <c s="16" t="s">
        <v>39</v>
      </c>
      <c s="16"/>
      <c s="16" t="s">
        <v>510</v>
      </c>
      <c s="16"/>
      <c s="16"/>
      <c s="16"/>
      <c s="16">
        <f>SUM(I54:I59)</f>
      </c>
      <c r="P60">
        <f>ROUND(SUM(P54:P59),2)</f>
      </c>
    </row>
    <row r="62" spans="1:9" ht="12.75" customHeight="1">
      <c r="A62" s="9"/>
      <c s="9"/>
      <c s="9" t="s">
        <v>43</v>
      </c>
      <c s="9"/>
      <c s="9" t="s">
        <v>204</v>
      </c>
      <c s="9"/>
      <c s="11"/>
      <c s="9"/>
      <c s="11"/>
    </row>
    <row r="63" spans="1:16" ht="12.75">
      <c r="A63" s="7">
        <v>15</v>
      </c>
      <c s="7" t="s">
        <v>46</v>
      </c>
      <c s="7" t="s">
        <v>701</v>
      </c>
      <c s="7" t="s">
        <v>58</v>
      </c>
      <c s="7" t="s">
        <v>3795</v>
      </c>
      <c s="7" t="s">
        <v>207</v>
      </c>
      <c s="10">
        <v>628</v>
      </c>
      <c s="14"/>
      <c s="13">
        <f>ROUND((H63*G63),2)</f>
      </c>
      <c r="O63">
        <f>rekapitulace!H8</f>
      </c>
      <c>
        <f>O63/100*I63</f>
      </c>
    </row>
    <row r="64" spans="5:5" ht="51">
      <c r="E64" s="15" t="s">
        <v>3796</v>
      </c>
    </row>
    <row r="65" spans="5:5" ht="409.5">
      <c r="E65" s="15" t="s">
        <v>704</v>
      </c>
    </row>
    <row r="66" spans="1:16" ht="12.75">
      <c r="A66" s="7">
        <v>16</v>
      </c>
      <c s="7" t="s">
        <v>46</v>
      </c>
      <c s="7" t="s">
        <v>3797</v>
      </c>
      <c s="7" t="s">
        <v>58</v>
      </c>
      <c s="7" t="s">
        <v>3798</v>
      </c>
      <c s="7" t="s">
        <v>207</v>
      </c>
      <c s="10">
        <v>10</v>
      </c>
      <c s="14"/>
      <c s="13">
        <f>ROUND((H66*G66),2)</f>
      </c>
      <c r="O66">
        <f>rekapitulace!H8</f>
      </c>
      <c>
        <f>O66/100*I66</f>
      </c>
    </row>
    <row r="67" spans="5:5" ht="25.5">
      <c r="E67" s="15" t="s">
        <v>3799</v>
      </c>
    </row>
    <row r="68" spans="5:5" ht="255">
      <c r="E68" s="15" t="s">
        <v>3800</v>
      </c>
    </row>
    <row r="69" spans="1:16" ht="12.75">
      <c r="A69" s="7">
        <v>17</v>
      </c>
      <c s="7" t="s">
        <v>3801</v>
      </c>
      <c s="7" t="s">
        <v>3802</v>
      </c>
      <c s="7" t="s">
        <v>58</v>
      </c>
      <c s="7" t="s">
        <v>3803</v>
      </c>
      <c s="7" t="s">
        <v>207</v>
      </c>
      <c s="10">
        <v>94</v>
      </c>
      <c s="14"/>
      <c s="13">
        <f>ROUND((H69*G69),2)</f>
      </c>
      <c r="O69">
        <f>rekapitulace!H8</f>
      </c>
      <c>
        <f>O69/100*I69</f>
      </c>
    </row>
    <row r="70" spans="5:5" ht="102">
      <c r="E70" s="15" t="s">
        <v>3804</v>
      </c>
    </row>
    <row r="71" spans="5:5" ht="331.5">
      <c r="E71" s="15" t="s">
        <v>3805</v>
      </c>
    </row>
    <row r="72" spans="1:16" ht="12.75" customHeight="1">
      <c r="A72" s="16"/>
      <c s="16"/>
      <c s="16" t="s">
        <v>43</v>
      </c>
      <c s="16"/>
      <c s="16" t="s">
        <v>204</v>
      </c>
      <c s="16"/>
      <c s="16"/>
      <c s="16"/>
      <c s="16">
        <f>SUM(I63:I71)</f>
      </c>
      <c r="P72">
        <f>ROUND(SUM(P63:P71),2)</f>
      </c>
    </row>
    <row r="74" spans="1:16" ht="12.75" customHeight="1">
      <c r="A74" s="16"/>
      <c s="16"/>
      <c s="16"/>
      <c s="16"/>
      <c s="16" t="s">
        <v>105</v>
      </c>
      <c s="16"/>
      <c s="16"/>
      <c s="16"/>
      <c s="16">
        <f>+I18+I51+I60+I72</f>
      </c>
      <c r="P74">
        <f>+P18+P51+P60+P72</f>
      </c>
    </row>
    <row r="76" spans="1:9" ht="12.75" customHeight="1">
      <c r="A76" s="9" t="s">
        <v>106</v>
      </c>
      <c s="9"/>
      <c s="9"/>
      <c s="9"/>
      <c s="9"/>
      <c s="9"/>
      <c s="9"/>
      <c s="9"/>
      <c s="9"/>
    </row>
    <row r="77" spans="1:9" ht="12.75" customHeight="1">
      <c r="A77" s="9"/>
      <c s="9"/>
      <c s="9"/>
      <c s="9"/>
      <c s="9" t="s">
        <v>107</v>
      </c>
      <c s="9"/>
      <c s="9"/>
      <c s="9"/>
      <c s="9"/>
    </row>
    <row r="78" spans="1:16" ht="12.75" customHeight="1">
      <c r="A78" s="16"/>
      <c s="16"/>
      <c s="16"/>
      <c s="16"/>
      <c s="16" t="s">
        <v>108</v>
      </c>
      <c s="16"/>
      <c s="16"/>
      <c s="16"/>
      <c s="16">
        <v>0</v>
      </c>
      <c r="P78">
        <v>0</v>
      </c>
    </row>
    <row r="79" spans="1:9" ht="12.75" customHeight="1">
      <c r="A79" s="16"/>
      <c s="16"/>
      <c s="16"/>
      <c s="16"/>
      <c s="16" t="s">
        <v>109</v>
      </c>
      <c s="16"/>
      <c s="16"/>
      <c s="16"/>
      <c s="16"/>
    </row>
    <row r="80" spans="1:16" ht="12.75" customHeight="1">
      <c r="A80" s="16"/>
      <c s="16"/>
      <c s="16"/>
      <c s="16"/>
      <c s="16" t="s">
        <v>110</v>
      </c>
      <c s="16"/>
      <c s="16"/>
      <c s="16"/>
      <c s="16">
        <v>0</v>
      </c>
      <c r="P80">
        <v>0</v>
      </c>
    </row>
    <row r="81" spans="1:16" ht="12.75" customHeight="1">
      <c r="A81" s="16"/>
      <c s="16"/>
      <c s="16"/>
      <c s="16"/>
      <c s="16" t="s">
        <v>111</v>
      </c>
      <c s="16"/>
      <c s="16"/>
      <c s="16"/>
      <c s="16">
        <f>I78+I80</f>
      </c>
      <c r="P81">
        <f>P78+P80</f>
      </c>
    </row>
    <row r="83" spans="1:16" ht="12.75" customHeight="1">
      <c r="A83" s="16"/>
      <c s="16"/>
      <c s="16"/>
      <c s="16"/>
      <c s="16" t="s">
        <v>111</v>
      </c>
      <c s="16"/>
      <c s="16"/>
      <c s="16"/>
      <c s="16">
        <f>I74+I81</f>
      </c>
      <c r="P83">
        <f>P74+P81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4.xml><?xml version="1.0" encoding="utf-8"?>
<worksheet xmlns="http://schemas.openxmlformats.org/spreadsheetml/2006/main" xmlns:r="http://schemas.openxmlformats.org/officeDocument/2006/relationships">
  <sheetPr>
    <pageSetUpPr fitToPage="1"/>
  </sheetPr>
  <dimension ref="A1:P6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3806</v>
      </c>
      <c s="5"/>
      <c s="5" t="s">
        <v>3807</v>
      </c>
    </row>
    <row r="6" spans="1:5" ht="12.75" customHeight="1">
      <c r="A6" t="s">
        <v>17</v>
      </c>
      <c r="C6" s="5" t="s">
        <v>3806</v>
      </c>
      <c s="5"/>
      <c s="5" t="s">
        <v>3807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3116</v>
      </c>
      <c s="7" t="s">
        <v>86</v>
      </c>
      <c s="7" t="s">
        <v>3808</v>
      </c>
      <c s="7" t="s">
        <v>130</v>
      </c>
      <c s="10">
        <v>1026</v>
      </c>
      <c s="14"/>
      <c s="13">
        <f>ROUND((H12*G12),2)</f>
      </c>
      <c r="O12">
        <f>rekapitulace!H8</f>
      </c>
      <c>
        <f>O12/100*I12</f>
      </c>
    </row>
    <row r="13" spans="5:5" ht="63.75">
      <c r="E13" s="15" t="s">
        <v>3809</v>
      </c>
    </row>
    <row r="14" spans="5:5" ht="165.75">
      <c r="E14" s="15" t="s">
        <v>3810</v>
      </c>
    </row>
    <row r="15" spans="1:16" ht="12.75" customHeight="1">
      <c r="A15" s="16"/>
      <c s="16"/>
      <c s="16" t="s">
        <v>45</v>
      </c>
      <c s="16"/>
      <c s="16" t="s">
        <v>44</v>
      </c>
      <c s="16"/>
      <c s="16"/>
      <c s="16"/>
      <c s="16">
        <f>SUM(I12:I14)</f>
      </c>
      <c r="P15">
        <f>ROUND(SUM(P12:P14),2)</f>
      </c>
    </row>
    <row r="17" spans="1:9" ht="12.75" customHeight="1">
      <c r="A17" s="9"/>
      <c s="9"/>
      <c s="9" t="s">
        <v>39</v>
      </c>
      <c s="9"/>
      <c s="9" t="s">
        <v>510</v>
      </c>
      <c s="9"/>
      <c s="11"/>
      <c s="9"/>
      <c s="11"/>
    </row>
    <row r="18" spans="1:16" ht="12.75">
      <c r="A18" s="7">
        <v>2</v>
      </c>
      <c s="7" t="s">
        <v>46</v>
      </c>
      <c s="7" t="s">
        <v>2386</v>
      </c>
      <c s="7" t="s">
        <v>58</v>
      </c>
      <c s="7" t="s">
        <v>2387</v>
      </c>
      <c s="7" t="s">
        <v>130</v>
      </c>
      <c s="10">
        <v>1026</v>
      </c>
      <c s="14"/>
      <c s="13">
        <f>ROUND((H18*G18),2)</f>
      </c>
      <c r="O18">
        <f>rekapitulace!H8</f>
      </c>
      <c>
        <f>O18/100*I18</f>
      </c>
    </row>
    <row r="19" spans="5:5" ht="38.25">
      <c r="E19" s="15" t="s">
        <v>3811</v>
      </c>
    </row>
    <row r="20" spans="5:5" ht="395.25">
      <c r="E20" s="15" t="s">
        <v>2389</v>
      </c>
    </row>
    <row r="21" spans="1:16" ht="12.75">
      <c r="A21" s="7">
        <v>3</v>
      </c>
      <c s="7" t="s">
        <v>3801</v>
      </c>
      <c s="7" t="s">
        <v>3812</v>
      </c>
      <c s="7" t="s">
        <v>58</v>
      </c>
      <c s="7" t="s">
        <v>3813</v>
      </c>
      <c s="7" t="s">
        <v>207</v>
      </c>
      <c s="10">
        <v>462.5</v>
      </c>
      <c s="14"/>
      <c s="13">
        <f>ROUND((H21*G21),2)</f>
      </c>
      <c r="O21">
        <f>rekapitulace!H8</f>
      </c>
      <c>
        <f>O21/100*I21</f>
      </c>
    </row>
    <row r="22" spans="5:5" ht="38.25">
      <c r="E22" s="15" t="s">
        <v>3814</v>
      </c>
    </row>
    <row r="23" spans="5:5" ht="409.5">
      <c r="E23" s="15" t="s">
        <v>3815</v>
      </c>
    </row>
    <row r="24" spans="1:16" ht="12.75">
      <c r="A24" s="7">
        <v>4</v>
      </c>
      <c s="7" t="s">
        <v>3801</v>
      </c>
      <c s="7" t="s">
        <v>3816</v>
      </c>
      <c s="7" t="s">
        <v>58</v>
      </c>
      <c s="7" t="s">
        <v>3817</v>
      </c>
      <c s="7" t="s">
        <v>207</v>
      </c>
      <c s="10">
        <v>12.5</v>
      </c>
      <c s="14"/>
      <c s="13">
        <f>ROUND((H24*G24),2)</f>
      </c>
      <c r="O24">
        <f>rekapitulace!H8</f>
      </c>
      <c>
        <f>O24/100*I24</f>
      </c>
    </row>
    <row r="25" spans="5:5" ht="25.5">
      <c r="E25" s="15" t="s">
        <v>3818</v>
      </c>
    </row>
    <row r="26" spans="5:5" ht="409.5">
      <c r="E26" s="15" t="s">
        <v>3815</v>
      </c>
    </row>
    <row r="27" spans="1:16" ht="12.75">
      <c r="A27" s="7">
        <v>5</v>
      </c>
      <c s="7" t="s">
        <v>46</v>
      </c>
      <c s="7" t="s">
        <v>3819</v>
      </c>
      <c s="7" t="s">
        <v>58</v>
      </c>
      <c s="7" t="s">
        <v>3820</v>
      </c>
      <c s="7" t="s">
        <v>207</v>
      </c>
      <c s="10">
        <v>1465</v>
      </c>
      <c s="14"/>
      <c s="13">
        <f>ROUND((H27*G27),2)</f>
      </c>
      <c r="O27">
        <f>rekapitulace!H8</f>
      </c>
      <c>
        <f>O27/100*I27</f>
      </c>
    </row>
    <row r="28" spans="5:5" ht="51">
      <c r="E28" s="15" t="s">
        <v>3821</v>
      </c>
    </row>
    <row r="29" spans="5:5" ht="409.5">
      <c r="E29" s="15" t="s">
        <v>3822</v>
      </c>
    </row>
    <row r="30" spans="1:16" ht="12.75">
      <c r="A30" s="7">
        <v>6</v>
      </c>
      <c s="7" t="s">
        <v>46</v>
      </c>
      <c s="7" t="s">
        <v>3823</v>
      </c>
      <c s="7" t="s">
        <v>58</v>
      </c>
      <c s="7" t="s">
        <v>3824</v>
      </c>
      <c s="7" t="s">
        <v>207</v>
      </c>
      <c s="10">
        <v>475</v>
      </c>
      <c s="14"/>
      <c s="13">
        <f>ROUND((H30*G30),2)</f>
      </c>
      <c r="O30">
        <f>rekapitulace!H8</f>
      </c>
      <c>
        <f>O30/100*I30</f>
      </c>
    </row>
    <row r="31" spans="5:5" ht="25.5">
      <c r="E31" s="15" t="s">
        <v>3825</v>
      </c>
    </row>
    <row r="32" spans="5:5" ht="409.5">
      <c r="E32" s="15" t="s">
        <v>3826</v>
      </c>
    </row>
    <row r="33" spans="1:16" ht="12.75">
      <c r="A33" s="7">
        <v>7</v>
      </c>
      <c s="7" t="s">
        <v>3801</v>
      </c>
      <c s="7" t="s">
        <v>3827</v>
      </c>
      <c s="7" t="s">
        <v>58</v>
      </c>
      <c s="7" t="s">
        <v>3828</v>
      </c>
      <c s="7" t="s">
        <v>73</v>
      </c>
      <c s="10">
        <v>4</v>
      </c>
      <c s="14"/>
      <c s="13">
        <f>ROUND((H33*G33),2)</f>
      </c>
      <c r="O33">
        <f>rekapitulace!H8</f>
      </c>
      <c>
        <f>O33/100*I33</f>
      </c>
    </row>
    <row r="34" spans="5:5" ht="25.5">
      <c r="E34" s="15" t="s">
        <v>212</v>
      </c>
    </row>
    <row r="35" spans="5:5" ht="114.75">
      <c r="E35" s="15" t="s">
        <v>3829</v>
      </c>
    </row>
    <row r="36" spans="1:16" ht="12.75" customHeight="1">
      <c r="A36" s="16"/>
      <c s="16"/>
      <c s="16" t="s">
        <v>39</v>
      </c>
      <c s="16"/>
      <c s="16" t="s">
        <v>510</v>
      </c>
      <c s="16"/>
      <c s="16"/>
      <c s="16"/>
      <c s="16">
        <f>SUM(I18:I35)</f>
      </c>
      <c r="P36">
        <f>ROUND(SUM(P18:P35),2)</f>
      </c>
    </row>
    <row r="38" spans="1:9" ht="12.75" customHeight="1">
      <c r="A38" s="9"/>
      <c s="9"/>
      <c s="9" t="s">
        <v>43</v>
      </c>
      <c s="9"/>
      <c s="9" t="s">
        <v>204</v>
      </c>
      <c s="9"/>
      <c s="11"/>
      <c s="9"/>
      <c s="11"/>
    </row>
    <row r="39" spans="1:16" ht="12.75">
      <c r="A39" s="7">
        <v>8</v>
      </c>
      <c s="7" t="s">
        <v>46</v>
      </c>
      <c s="7" t="s">
        <v>3830</v>
      </c>
      <c s="7" t="s">
        <v>58</v>
      </c>
      <c s="7" t="s">
        <v>3831</v>
      </c>
      <c s="7" t="s">
        <v>73</v>
      </c>
      <c s="10">
        <v>8</v>
      </c>
      <c s="14"/>
      <c s="13">
        <f>ROUND((H39*G39),2)</f>
      </c>
      <c r="O39">
        <f>rekapitulace!H8</f>
      </c>
      <c>
        <f>O39/100*I39</f>
      </c>
    </row>
    <row r="40" spans="5:5" ht="25.5">
      <c r="E40" s="15" t="s">
        <v>968</v>
      </c>
    </row>
    <row r="41" spans="5:5" ht="409.5">
      <c r="E41" s="15" t="s">
        <v>3832</v>
      </c>
    </row>
    <row r="42" spans="1:16" ht="12.75">
      <c r="A42" s="7">
        <v>9</v>
      </c>
      <c s="7" t="s">
        <v>46</v>
      </c>
      <c s="7" t="s">
        <v>3833</v>
      </c>
      <c s="7" t="s">
        <v>58</v>
      </c>
      <c s="7" t="s">
        <v>3834</v>
      </c>
      <c s="7" t="s">
        <v>73</v>
      </c>
      <c s="10">
        <v>4</v>
      </c>
      <c s="14"/>
      <c s="13">
        <f>ROUND((H42*G42),2)</f>
      </c>
      <c r="O42">
        <f>rekapitulace!H8</f>
      </c>
      <c>
        <f>O42/100*I42</f>
      </c>
    </row>
    <row r="43" spans="5:5" ht="25.5">
      <c r="E43" s="15" t="s">
        <v>212</v>
      </c>
    </row>
    <row r="44" spans="5:5" ht="409.5">
      <c r="E44" s="15" t="s">
        <v>3835</v>
      </c>
    </row>
    <row r="45" spans="1:16" ht="12.75">
      <c r="A45" s="7">
        <v>10</v>
      </c>
      <c s="7" t="s">
        <v>46</v>
      </c>
      <c s="7" t="s">
        <v>3836</v>
      </c>
      <c s="7" t="s">
        <v>58</v>
      </c>
      <c s="7" t="s">
        <v>3837</v>
      </c>
      <c s="7" t="s">
        <v>130</v>
      </c>
      <c s="10">
        <v>1026</v>
      </c>
      <c s="14"/>
      <c s="13">
        <f>ROUND((H45*G45),2)</f>
      </c>
      <c r="O45">
        <f>rekapitulace!H8</f>
      </c>
      <c>
        <f>O45/100*I45</f>
      </c>
    </row>
    <row r="46" spans="5:5" ht="38.25">
      <c r="E46" s="15" t="s">
        <v>3811</v>
      </c>
    </row>
    <row r="47" spans="5:5" ht="409.5">
      <c r="E47" s="15" t="s">
        <v>3838</v>
      </c>
    </row>
    <row r="48" spans="1:16" ht="12.75">
      <c r="A48" s="7">
        <v>11</v>
      </c>
      <c s="7" t="s">
        <v>46</v>
      </c>
      <c s="7" t="s">
        <v>3839</v>
      </c>
      <c s="7" t="s">
        <v>58</v>
      </c>
      <c s="7" t="s">
        <v>3840</v>
      </c>
      <c s="7" t="s">
        <v>3841</v>
      </c>
      <c s="10">
        <v>20520</v>
      </c>
      <c s="14"/>
      <c s="13">
        <f>ROUND((H48*G48),2)</f>
      </c>
      <c r="O48">
        <f>rekapitulace!H8</f>
      </c>
      <c>
        <f>O48/100*I48</f>
      </c>
    </row>
    <row r="49" spans="5:5" ht="51">
      <c r="E49" s="15" t="s">
        <v>3842</v>
      </c>
    </row>
    <row r="50" spans="5:5" ht="409.5">
      <c r="E50" s="15" t="s">
        <v>3843</v>
      </c>
    </row>
    <row r="51" spans="1:16" ht="12.75">
      <c r="A51" s="7">
        <v>12</v>
      </c>
      <c s="7" t="s">
        <v>3801</v>
      </c>
      <c s="7" t="s">
        <v>3844</v>
      </c>
      <c s="7" t="s">
        <v>58</v>
      </c>
      <c s="7" t="s">
        <v>3845</v>
      </c>
      <c s="7" t="s">
        <v>207</v>
      </c>
      <c s="10">
        <v>495</v>
      </c>
      <c s="14"/>
      <c s="13">
        <f>ROUND((H51*G51),2)</f>
      </c>
      <c r="O51">
        <f>rekapitulace!H8</f>
      </c>
      <c>
        <f>O51/100*I51</f>
      </c>
    </row>
    <row r="52" spans="5:5" ht="127.5">
      <c r="E52" s="15" t="s">
        <v>3846</v>
      </c>
    </row>
    <row r="53" spans="5:5" ht="409.5">
      <c r="E53" s="15" t="s">
        <v>3847</v>
      </c>
    </row>
    <row r="54" spans="1:16" ht="12.75" customHeight="1">
      <c r="A54" s="16"/>
      <c s="16"/>
      <c s="16" t="s">
        <v>43</v>
      </c>
      <c s="16"/>
      <c s="16" t="s">
        <v>204</v>
      </c>
      <c s="16"/>
      <c s="16"/>
      <c s="16"/>
      <c s="16">
        <f>SUM(I39:I53)</f>
      </c>
      <c r="P54">
        <f>ROUND(SUM(P39:P53),2)</f>
      </c>
    </row>
    <row r="56" spans="1:16" ht="12.75" customHeight="1">
      <c r="A56" s="16"/>
      <c s="16"/>
      <c s="16"/>
      <c s="16"/>
      <c s="16" t="s">
        <v>105</v>
      </c>
      <c s="16"/>
      <c s="16"/>
      <c s="16"/>
      <c s="16">
        <f>+I15+I36+I54</f>
      </c>
      <c r="P56">
        <f>+P15+P36+P54</f>
      </c>
    </row>
    <row r="58" spans="1:9" ht="12.75" customHeight="1">
      <c r="A58" s="9" t="s">
        <v>106</v>
      </c>
      <c s="9"/>
      <c s="9"/>
      <c s="9"/>
      <c s="9"/>
      <c s="9"/>
      <c s="9"/>
      <c s="9"/>
      <c s="9"/>
    </row>
    <row r="59" spans="1:9" ht="12.75" customHeight="1">
      <c r="A59" s="9"/>
      <c s="9"/>
      <c s="9"/>
      <c s="9"/>
      <c s="9" t="s">
        <v>107</v>
      </c>
      <c s="9"/>
      <c s="9"/>
      <c s="9"/>
      <c s="9"/>
    </row>
    <row r="60" spans="1:16" ht="12.75" customHeight="1">
      <c r="A60" s="16"/>
      <c s="16"/>
      <c s="16"/>
      <c s="16"/>
      <c s="16" t="s">
        <v>108</v>
      </c>
      <c s="16"/>
      <c s="16"/>
      <c s="16"/>
      <c s="16">
        <v>0</v>
      </c>
      <c r="P60">
        <v>0</v>
      </c>
    </row>
    <row r="61" spans="1:9" ht="12.75" customHeight="1">
      <c r="A61" s="16"/>
      <c s="16"/>
      <c s="16"/>
      <c s="16"/>
      <c s="16" t="s">
        <v>109</v>
      </c>
      <c s="16"/>
      <c s="16"/>
      <c s="16"/>
      <c s="16"/>
    </row>
    <row r="62" spans="1:16" ht="12.75" customHeight="1">
      <c r="A62" s="16"/>
      <c s="16"/>
      <c s="16"/>
      <c s="16"/>
      <c s="16" t="s">
        <v>110</v>
      </c>
      <c s="16"/>
      <c s="16"/>
      <c s="16"/>
      <c s="16">
        <v>0</v>
      </c>
      <c r="P62">
        <v>0</v>
      </c>
    </row>
    <row r="63" spans="1:16" ht="12.75" customHeight="1">
      <c r="A63" s="16"/>
      <c s="16"/>
      <c s="16"/>
      <c s="16"/>
      <c s="16" t="s">
        <v>111</v>
      </c>
      <c s="16"/>
      <c s="16"/>
      <c s="16"/>
      <c s="16">
        <f>I60+I62</f>
      </c>
      <c r="P63">
        <f>P60+P62</f>
      </c>
    </row>
    <row r="65" spans="1:16" ht="12.75" customHeight="1">
      <c r="A65" s="16"/>
      <c s="16"/>
      <c s="16"/>
      <c s="16"/>
      <c s="16" t="s">
        <v>111</v>
      </c>
      <c s="16"/>
      <c s="16"/>
      <c s="16"/>
      <c s="16">
        <f>I56+I63</f>
      </c>
      <c r="P65">
        <f>P56+P63</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5.xml><?xml version="1.0" encoding="utf-8"?>
<worksheet xmlns="http://schemas.openxmlformats.org/spreadsheetml/2006/main" xmlns:r="http://schemas.openxmlformats.org/officeDocument/2006/relationships">
  <sheetPr>
    <pageSetUpPr fitToPage="1"/>
  </sheetPr>
  <dimension ref="A1:P9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3848</v>
      </c>
      <c s="5"/>
      <c s="5" t="s">
        <v>3849</v>
      </c>
    </row>
    <row r="6" spans="1:5" ht="12.75" customHeight="1">
      <c r="A6" t="s">
        <v>17</v>
      </c>
      <c r="C6" s="5" t="s">
        <v>3848</v>
      </c>
      <c s="5"/>
      <c s="5" t="s">
        <v>3849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3116</v>
      </c>
      <c s="7" t="s">
        <v>86</v>
      </c>
      <c s="7" t="s">
        <v>3761</v>
      </c>
      <c s="7" t="s">
        <v>130</v>
      </c>
      <c s="10">
        <v>639.8</v>
      </c>
      <c s="14"/>
      <c s="13">
        <f>ROUND((H12*G12),2)</f>
      </c>
      <c r="O12">
        <f>rekapitulace!H8</f>
      </c>
      <c>
        <f>O12/100*I12</f>
      </c>
    </row>
    <row r="13" spans="5:5" ht="51">
      <c r="E13" s="15" t="s">
        <v>3850</v>
      </c>
    </row>
    <row r="14" spans="5:5" ht="318.75">
      <c r="E14" s="15" t="s">
        <v>3763</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3768</v>
      </c>
      <c s="7" t="s">
        <v>250</v>
      </c>
      <c s="7" t="s">
        <v>3772</v>
      </c>
      <c s="7" t="s">
        <v>130</v>
      </c>
      <c s="10">
        <v>324</v>
      </c>
      <c s="14"/>
      <c s="13">
        <f>ROUND((H18*G18),2)</f>
      </c>
      <c r="O18">
        <f>rekapitulace!H8</f>
      </c>
      <c>
        <f>O18/100*I18</f>
      </c>
    </row>
    <row r="19" spans="5:5" ht="38.25">
      <c r="E19" s="15" t="s">
        <v>3851</v>
      </c>
    </row>
    <row r="20" spans="5:5" ht="409.5">
      <c r="E20" s="15" t="s">
        <v>3194</v>
      </c>
    </row>
    <row r="21" spans="1:16" ht="12.75">
      <c r="A21" s="7">
        <v>3</v>
      </c>
      <c s="7" t="s">
        <v>46</v>
      </c>
      <c s="7" t="s">
        <v>3774</v>
      </c>
      <c s="7" t="s">
        <v>250</v>
      </c>
      <c s="7" t="s">
        <v>3852</v>
      </c>
      <c s="7" t="s">
        <v>130</v>
      </c>
      <c s="10">
        <v>283.2</v>
      </c>
      <c s="14"/>
      <c s="13">
        <f>ROUND((H21*G21),2)</f>
      </c>
      <c r="O21">
        <f>rekapitulace!H8</f>
      </c>
      <c>
        <f>O21/100*I21</f>
      </c>
    </row>
    <row r="22" spans="5:5" ht="114.75">
      <c r="E22" s="15" t="s">
        <v>3853</v>
      </c>
    </row>
    <row r="23" spans="5:5" ht="409.5">
      <c r="E23" s="15" t="s">
        <v>3777</v>
      </c>
    </row>
    <row r="24" spans="1:16" ht="12.75">
      <c r="A24" s="7">
        <v>4</v>
      </c>
      <c s="7" t="s">
        <v>46</v>
      </c>
      <c s="7" t="s">
        <v>142</v>
      </c>
      <c s="7" t="s">
        <v>3780</v>
      </c>
      <c s="7" t="s">
        <v>3781</v>
      </c>
      <c s="7" t="s">
        <v>130</v>
      </c>
      <c s="10">
        <v>67.2</v>
      </c>
      <c s="14"/>
      <c s="13">
        <f>ROUND((H24*G24),2)</f>
      </c>
      <c r="O24">
        <f>rekapitulace!H8</f>
      </c>
      <c>
        <f>O24/100*I24</f>
      </c>
    </row>
    <row r="25" spans="5:5" ht="25.5">
      <c r="E25" s="15" t="s">
        <v>3854</v>
      </c>
    </row>
    <row r="26" spans="5:5" ht="409.5">
      <c r="E26" s="15" t="s">
        <v>145</v>
      </c>
    </row>
    <row r="27" spans="1:16" ht="12.75">
      <c r="A27" s="7">
        <v>5</v>
      </c>
      <c s="7" t="s">
        <v>46</v>
      </c>
      <c s="7" t="s">
        <v>2459</v>
      </c>
      <c s="7" t="s">
        <v>58</v>
      </c>
      <c s="7" t="s">
        <v>3855</v>
      </c>
      <c s="7" t="s">
        <v>130</v>
      </c>
      <c s="10">
        <v>26</v>
      </c>
      <c s="14"/>
      <c s="13">
        <f>ROUND((H27*G27),2)</f>
      </c>
      <c r="O27">
        <f>rekapitulace!H8</f>
      </c>
      <c>
        <f>O27/100*I27</f>
      </c>
    </row>
    <row r="28" spans="5:5" ht="25.5">
      <c r="E28" s="15" t="s">
        <v>1051</v>
      </c>
    </row>
    <row r="29" spans="5:5" ht="409.5">
      <c r="E29" s="15" t="s">
        <v>388</v>
      </c>
    </row>
    <row r="30" spans="1:16" ht="12.75">
      <c r="A30" s="7">
        <v>6</v>
      </c>
      <c s="7" t="s">
        <v>46</v>
      </c>
      <c s="7" t="s">
        <v>2459</v>
      </c>
      <c s="7" t="s">
        <v>250</v>
      </c>
      <c s="7" t="s">
        <v>3856</v>
      </c>
      <c s="7" t="s">
        <v>130</v>
      </c>
      <c s="10">
        <v>28.6</v>
      </c>
      <c s="14"/>
      <c s="13">
        <f>ROUND((H30*G30),2)</f>
      </c>
      <c r="O30">
        <f>rekapitulace!H8</f>
      </c>
      <c>
        <f>O30/100*I30</f>
      </c>
    </row>
    <row r="31" spans="5:5" ht="191.25">
      <c r="E31" s="15" t="s">
        <v>3857</v>
      </c>
    </row>
    <row r="32" spans="5:5" ht="409.5">
      <c r="E32" s="15" t="s">
        <v>267</v>
      </c>
    </row>
    <row r="33" spans="1:16" ht="12.75">
      <c r="A33" s="7">
        <v>7</v>
      </c>
      <c s="7" t="s">
        <v>46</v>
      </c>
      <c s="7" t="s">
        <v>3858</v>
      </c>
      <c s="7" t="s">
        <v>250</v>
      </c>
      <c s="7" t="s">
        <v>3859</v>
      </c>
      <c s="7" t="s">
        <v>130</v>
      </c>
      <c s="10">
        <v>4</v>
      </c>
      <c s="14"/>
      <c s="13">
        <f>ROUND((H33*G33),2)</f>
      </c>
      <c r="O33">
        <f>rekapitulace!H8</f>
      </c>
      <c>
        <f>O33/100*I33</f>
      </c>
    </row>
    <row r="34" spans="5:5" ht="25.5">
      <c r="E34" s="15" t="s">
        <v>2240</v>
      </c>
    </row>
    <row r="35" spans="5:5" ht="409.5">
      <c r="E35" s="15" t="s">
        <v>176</v>
      </c>
    </row>
    <row r="36" spans="1:16" ht="12.75">
      <c r="A36" s="7">
        <v>8</v>
      </c>
      <c s="7" t="s">
        <v>46</v>
      </c>
      <c s="7" t="s">
        <v>146</v>
      </c>
      <c s="7" t="s">
        <v>250</v>
      </c>
      <c s="7" t="s">
        <v>3786</v>
      </c>
      <c s="7" t="s">
        <v>130</v>
      </c>
      <c s="10">
        <v>639.8</v>
      </c>
      <c s="14"/>
      <c s="13">
        <f>ROUND((H36*G36),2)</f>
      </c>
      <c r="O36">
        <f>rekapitulace!H8</f>
      </c>
      <c>
        <f>O36/100*I36</f>
      </c>
    </row>
    <row r="37" spans="5:5" ht="51">
      <c r="E37" s="15" t="s">
        <v>3850</v>
      </c>
    </row>
    <row r="38" spans="5:5" ht="409.5">
      <c r="E38" s="15" t="s">
        <v>149</v>
      </c>
    </row>
    <row r="39" spans="1:16" ht="12.75">
      <c r="A39" s="7">
        <v>9</v>
      </c>
      <c s="7" t="s">
        <v>46</v>
      </c>
      <c s="7" t="s">
        <v>183</v>
      </c>
      <c s="7" t="s">
        <v>58</v>
      </c>
      <c s="7" t="s">
        <v>3860</v>
      </c>
      <c s="7" t="s">
        <v>130</v>
      </c>
      <c s="10">
        <v>26</v>
      </c>
      <c s="14"/>
      <c s="13">
        <f>ROUND((H39*G39),2)</f>
      </c>
      <c r="O39">
        <f>rekapitulace!H8</f>
      </c>
      <c>
        <f>O39/100*I39</f>
      </c>
    </row>
    <row r="40" spans="5:5" ht="38.25">
      <c r="E40" s="15" t="s">
        <v>3861</v>
      </c>
    </row>
    <row r="41" spans="5:5" ht="409.5">
      <c r="E41" s="15" t="s">
        <v>186</v>
      </c>
    </row>
    <row r="42" spans="1:16" ht="12.75">
      <c r="A42" s="7">
        <v>10</v>
      </c>
      <c s="7" t="s">
        <v>46</v>
      </c>
      <c s="7" t="s">
        <v>3201</v>
      </c>
      <c s="7" t="s">
        <v>58</v>
      </c>
      <c s="7" t="s">
        <v>3862</v>
      </c>
      <c s="7" t="s">
        <v>130</v>
      </c>
      <c s="10">
        <v>67.2</v>
      </c>
      <c s="14"/>
      <c s="13">
        <f>ROUND((H42*G42),2)</f>
      </c>
      <c r="O42">
        <f>rekapitulace!H8</f>
      </c>
      <c>
        <f>O42/100*I42</f>
      </c>
    </row>
    <row r="43" spans="5:5" ht="25.5">
      <c r="E43" s="15" t="s">
        <v>3854</v>
      </c>
    </row>
    <row r="44" spans="5:5" ht="204">
      <c r="E44" s="15" t="s">
        <v>1119</v>
      </c>
    </row>
    <row r="45" spans="1:16" ht="12.75">
      <c r="A45" s="7">
        <v>11</v>
      </c>
      <c s="7" t="s">
        <v>46</v>
      </c>
      <c s="7" t="s">
        <v>3863</v>
      </c>
      <c s="7" t="s">
        <v>58</v>
      </c>
      <c s="7" t="s">
        <v>3864</v>
      </c>
      <c s="7" t="s">
        <v>117</v>
      </c>
      <c s="10">
        <v>672</v>
      </c>
      <c s="14"/>
      <c s="13">
        <f>ROUND((H45*G45),2)</f>
      </c>
      <c r="O45">
        <f>rekapitulace!H8</f>
      </c>
      <c>
        <f>O45/100*I45</f>
      </c>
    </row>
    <row r="46" spans="5:5" ht="25.5">
      <c r="E46" s="15" t="s">
        <v>3865</v>
      </c>
    </row>
    <row r="47" spans="5:5" ht="178.5">
      <c r="E47" s="15" t="s">
        <v>3866</v>
      </c>
    </row>
    <row r="48" spans="1:16" ht="12.75" customHeight="1">
      <c r="A48" s="16"/>
      <c s="16"/>
      <c s="16" t="s">
        <v>25</v>
      </c>
      <c s="16"/>
      <c s="16" t="s">
        <v>114</v>
      </c>
      <c s="16"/>
      <c s="16"/>
      <c s="16"/>
      <c s="16">
        <f>SUM(I18:I47)</f>
      </c>
      <c r="P48">
        <f>ROUND(SUM(P18:P47),2)</f>
      </c>
    </row>
    <row r="50" spans="1:9" ht="12.75" customHeight="1">
      <c r="A50" s="9"/>
      <c s="9"/>
      <c s="9" t="s">
        <v>36</v>
      </c>
      <c s="9"/>
      <c s="9" t="s">
        <v>241</v>
      </c>
      <c s="9"/>
      <c s="11"/>
      <c s="9"/>
      <c s="11"/>
    </row>
    <row r="51" spans="1:16" ht="12.75">
      <c r="A51" s="7">
        <v>12</v>
      </c>
      <c s="7" t="s">
        <v>46</v>
      </c>
      <c s="7" t="s">
        <v>3867</v>
      </c>
      <c s="7" t="s">
        <v>58</v>
      </c>
      <c s="7" t="s">
        <v>3868</v>
      </c>
      <c s="7" t="s">
        <v>207</v>
      </c>
      <c s="10">
        <v>20.5</v>
      </c>
      <c s="14"/>
      <c s="13">
        <f>ROUND((H51*G51),2)</f>
      </c>
      <c r="O51">
        <f>rekapitulace!H8</f>
      </c>
      <c>
        <f>O51/100*I51</f>
      </c>
    </row>
    <row r="52" spans="5:5" ht="25.5">
      <c r="E52" s="15" t="s">
        <v>3869</v>
      </c>
    </row>
    <row r="53" spans="5:5" ht="409.5">
      <c r="E53" s="15" t="s">
        <v>453</v>
      </c>
    </row>
    <row r="54" spans="1:16" ht="12.75">
      <c r="A54" s="7">
        <v>13</v>
      </c>
      <c s="7" t="s">
        <v>46</v>
      </c>
      <c s="7" t="s">
        <v>464</v>
      </c>
      <c s="7" t="s">
        <v>58</v>
      </c>
      <c s="7" t="s">
        <v>3870</v>
      </c>
      <c s="7" t="s">
        <v>117</v>
      </c>
      <c s="10">
        <v>45.1</v>
      </c>
      <c s="14"/>
      <c s="13">
        <f>ROUND((H54*G54),2)</f>
      </c>
      <c r="O54">
        <f>rekapitulace!H8</f>
      </c>
      <c>
        <f>O54/100*I54</f>
      </c>
    </row>
    <row r="55" spans="5:5" ht="38.25">
      <c r="E55" s="15" t="s">
        <v>3871</v>
      </c>
    </row>
    <row r="56" spans="5:5" ht="409.5">
      <c r="E56" s="15" t="s">
        <v>467</v>
      </c>
    </row>
    <row r="57" spans="1:16" ht="12.75" customHeight="1">
      <c r="A57" s="16"/>
      <c s="16"/>
      <c s="16" t="s">
        <v>36</v>
      </c>
      <c s="16"/>
      <c s="16" t="s">
        <v>241</v>
      </c>
      <c s="16"/>
      <c s="16"/>
      <c s="16"/>
      <c s="16">
        <f>SUM(I51:I56)</f>
      </c>
      <c r="P57">
        <f>ROUND(SUM(P51:P56),2)</f>
      </c>
    </row>
    <row r="59" spans="1:9" ht="12.75" customHeight="1">
      <c r="A59" s="9"/>
      <c s="9"/>
      <c s="9" t="s">
        <v>39</v>
      </c>
      <c s="9"/>
      <c s="9" t="s">
        <v>510</v>
      </c>
      <c s="9"/>
      <c s="11"/>
      <c s="9"/>
      <c s="11"/>
    </row>
    <row r="60" spans="1:16" ht="12.75">
      <c r="A60" s="7">
        <v>14</v>
      </c>
      <c s="7" t="s">
        <v>46</v>
      </c>
      <c s="7" t="s">
        <v>3788</v>
      </c>
      <c s="7" t="s">
        <v>86</v>
      </c>
      <c s="7" t="s">
        <v>3789</v>
      </c>
      <c s="7" t="s">
        <v>130</v>
      </c>
      <c s="10">
        <v>202</v>
      </c>
      <c s="14"/>
      <c s="13">
        <f>ROUND((H60*G60),2)</f>
      </c>
      <c r="O60">
        <f>rekapitulace!H8</f>
      </c>
      <c>
        <f>O60/100*I60</f>
      </c>
    </row>
    <row r="61" spans="5:5" ht="127.5">
      <c r="E61" s="15" t="s">
        <v>3872</v>
      </c>
    </row>
    <row r="62" spans="5:5" ht="409.5">
      <c r="E62" s="15" t="s">
        <v>3791</v>
      </c>
    </row>
    <row r="63" spans="1:16" ht="12.75">
      <c r="A63" s="7">
        <v>15</v>
      </c>
      <c s="7" t="s">
        <v>46</v>
      </c>
      <c s="7" t="s">
        <v>3873</v>
      </c>
      <c s="7" t="s">
        <v>58</v>
      </c>
      <c s="7" t="s">
        <v>3874</v>
      </c>
      <c s="7" t="s">
        <v>130</v>
      </c>
      <c s="10">
        <v>117</v>
      </c>
      <c s="14"/>
      <c s="13">
        <f>ROUND((H63*G63),2)</f>
      </c>
      <c r="O63">
        <f>rekapitulace!H8</f>
      </c>
      <c>
        <f>O63/100*I63</f>
      </c>
    </row>
    <row r="64" spans="5:5" ht="140.25">
      <c r="E64" s="15" t="s">
        <v>3875</v>
      </c>
    </row>
    <row r="65" spans="5:5" ht="409.5">
      <c r="E65" s="15" t="s">
        <v>3876</v>
      </c>
    </row>
    <row r="66" spans="1:16" ht="12.75" customHeight="1">
      <c r="A66" s="16"/>
      <c s="16"/>
      <c s="16" t="s">
        <v>39</v>
      </c>
      <c s="16"/>
      <c s="16" t="s">
        <v>510</v>
      </c>
      <c s="16"/>
      <c s="16"/>
      <c s="16"/>
      <c s="16">
        <f>SUM(I60:I65)</f>
      </c>
      <c r="P66">
        <f>ROUND(SUM(P60:P65),2)</f>
      </c>
    </row>
    <row r="68" spans="1:9" ht="12.75" customHeight="1">
      <c r="A68" s="9"/>
      <c s="9"/>
      <c s="9" t="s">
        <v>42</v>
      </c>
      <c s="9"/>
      <c s="9" t="s">
        <v>200</v>
      </c>
      <c s="9"/>
      <c s="11"/>
      <c s="9"/>
      <c s="11"/>
    </row>
    <row r="69" spans="1:16" ht="12.75">
      <c r="A69" s="7">
        <v>16</v>
      </c>
      <c s="7" t="s">
        <v>46</v>
      </c>
      <c s="7" t="s">
        <v>2583</v>
      </c>
      <c s="7" t="s">
        <v>58</v>
      </c>
      <c s="7" t="s">
        <v>3877</v>
      </c>
      <c s="7" t="s">
        <v>207</v>
      </c>
      <c s="10">
        <v>188</v>
      </c>
      <c s="14"/>
      <c s="13">
        <f>ROUND((H69*G69),2)</f>
      </c>
      <c r="O69">
        <f>rekapitulace!H8</f>
      </c>
      <c>
        <f>O69/100*I69</f>
      </c>
    </row>
    <row r="70" spans="5:5" ht="38.25">
      <c r="E70" s="15" t="s">
        <v>3878</v>
      </c>
    </row>
    <row r="71" spans="5:5" ht="409.5">
      <c r="E71" s="15" t="s">
        <v>2586</v>
      </c>
    </row>
    <row r="72" spans="1:16" ht="12.75">
      <c r="A72" s="7">
        <v>17</v>
      </c>
      <c s="7" t="s">
        <v>46</v>
      </c>
      <c s="7" t="s">
        <v>3879</v>
      </c>
      <c s="7" t="s">
        <v>58</v>
      </c>
      <c s="7" t="s">
        <v>3880</v>
      </c>
      <c s="7" t="s">
        <v>73</v>
      </c>
      <c s="10">
        <v>1</v>
      </c>
      <c s="14"/>
      <c s="13">
        <f>ROUND((H72*G72),2)</f>
      </c>
      <c r="O72">
        <f>rekapitulace!H8</f>
      </c>
      <c>
        <f>O72/100*I72</f>
      </c>
    </row>
    <row r="73" spans="5:5" ht="25.5">
      <c r="E73" s="15" t="s">
        <v>50</v>
      </c>
    </row>
    <row r="74" spans="5:5" ht="395.25">
      <c r="E74" s="15" t="s">
        <v>3881</v>
      </c>
    </row>
    <row r="75" spans="1:16" ht="12.75">
      <c r="A75" s="7">
        <v>18</v>
      </c>
      <c s="7" t="s">
        <v>46</v>
      </c>
      <c s="7" t="s">
        <v>3882</v>
      </c>
      <c s="7" t="s">
        <v>86</v>
      </c>
      <c s="7" t="s">
        <v>3883</v>
      </c>
      <c s="7" t="s">
        <v>73</v>
      </c>
      <c s="10">
        <v>2</v>
      </c>
      <c s="14"/>
      <c s="13">
        <f>ROUND((H75*G75),2)</f>
      </c>
      <c r="O75">
        <f>rekapitulace!H8</f>
      </c>
      <c>
        <f>O75/100*I75</f>
      </c>
    </row>
    <row r="76" spans="5:5" ht="25.5">
      <c r="E76" s="15" t="s">
        <v>76</v>
      </c>
    </row>
    <row r="77" spans="5:5" ht="409.5">
      <c r="E77" s="15" t="s">
        <v>1357</v>
      </c>
    </row>
    <row r="78" spans="1:16" ht="12.75">
      <c r="A78" s="7">
        <v>19</v>
      </c>
      <c s="7" t="s">
        <v>46</v>
      </c>
      <c s="7" t="s">
        <v>3884</v>
      </c>
      <c s="7" t="s">
        <v>58</v>
      </c>
      <c s="7" t="s">
        <v>3885</v>
      </c>
      <c s="7" t="s">
        <v>130</v>
      </c>
      <c s="10">
        <v>9.1</v>
      </c>
      <c s="14"/>
      <c s="13">
        <f>ROUND((H78*G78),2)</f>
      </c>
      <c r="O78">
        <f>rekapitulace!H8</f>
      </c>
      <c>
        <f>O78/100*I78</f>
      </c>
    </row>
    <row r="79" spans="5:5" ht="38.25">
      <c r="E79" s="15" t="s">
        <v>3886</v>
      </c>
    </row>
    <row r="80" spans="5:5" ht="409.5">
      <c r="E80" s="15" t="s">
        <v>191</v>
      </c>
    </row>
    <row r="81" spans="1:16" ht="12.75" customHeight="1">
      <c r="A81" s="16"/>
      <c s="16"/>
      <c s="16" t="s">
        <v>42</v>
      </c>
      <c s="16"/>
      <c s="16" t="s">
        <v>200</v>
      </c>
      <c s="16"/>
      <c s="16"/>
      <c s="16"/>
      <c s="16">
        <f>SUM(I69:I80)</f>
      </c>
      <c r="P81">
        <f>ROUND(SUM(P69:P80),2)</f>
      </c>
    </row>
    <row r="83" spans="1:9" ht="12.75" customHeight="1">
      <c r="A83" s="9"/>
      <c s="9"/>
      <c s="9" t="s">
        <v>43</v>
      </c>
      <c s="9"/>
      <c s="9" t="s">
        <v>204</v>
      </c>
      <c s="9"/>
      <c s="11"/>
      <c s="9"/>
      <c s="11"/>
    </row>
    <row r="84" spans="1:16" ht="12.75">
      <c r="A84" s="7">
        <v>20</v>
      </c>
      <c s="7" t="s">
        <v>46</v>
      </c>
      <c s="7" t="s">
        <v>701</v>
      </c>
      <c s="7" t="s">
        <v>58</v>
      </c>
      <c s="7" t="s">
        <v>3795</v>
      </c>
      <c s="7" t="s">
        <v>207</v>
      </c>
      <c s="10">
        <v>453</v>
      </c>
      <c s="14"/>
      <c s="13">
        <f>ROUND((H84*G84),2)</f>
      </c>
      <c r="O84">
        <f>rekapitulace!H8</f>
      </c>
      <c>
        <f>O84/100*I84</f>
      </c>
    </row>
    <row r="85" spans="5:5" ht="51">
      <c r="E85" s="15" t="s">
        <v>3887</v>
      </c>
    </row>
    <row r="86" spans="5:5" ht="409.5">
      <c r="E86" s="15" t="s">
        <v>704</v>
      </c>
    </row>
    <row r="87" spans="1:16" ht="12.75" customHeight="1">
      <c r="A87" s="16"/>
      <c s="16"/>
      <c s="16" t="s">
        <v>43</v>
      </c>
      <c s="16"/>
      <c s="16" t="s">
        <v>204</v>
      </c>
      <c s="16"/>
      <c s="16"/>
      <c s="16"/>
      <c s="16">
        <f>SUM(I84:I86)</f>
      </c>
      <c r="P87">
        <f>ROUND(SUM(P84:P86),2)</f>
      </c>
    </row>
    <row r="89" spans="1:16" ht="12.75" customHeight="1">
      <c r="A89" s="16"/>
      <c s="16"/>
      <c s="16"/>
      <c s="16"/>
      <c s="16" t="s">
        <v>105</v>
      </c>
      <c s="16"/>
      <c s="16"/>
      <c s="16"/>
      <c s="16">
        <f>+I15+I48+I57+I66+I81+I87</f>
      </c>
      <c r="P89">
        <f>+P15+P48+P57+P66+P81+P87</f>
      </c>
    </row>
    <row r="91" spans="1:9" ht="12.75" customHeight="1">
      <c r="A91" s="9" t="s">
        <v>106</v>
      </c>
      <c s="9"/>
      <c s="9"/>
      <c s="9"/>
      <c s="9"/>
      <c s="9"/>
      <c s="9"/>
      <c s="9"/>
      <c s="9"/>
    </row>
    <row r="92" spans="1:9" ht="12.75" customHeight="1">
      <c r="A92" s="9"/>
      <c s="9"/>
      <c s="9"/>
      <c s="9"/>
      <c s="9" t="s">
        <v>107</v>
      </c>
      <c s="9"/>
      <c s="9"/>
      <c s="9"/>
      <c s="9"/>
    </row>
    <row r="93" spans="1:16" ht="12.75" customHeight="1">
      <c r="A93" s="16"/>
      <c s="16"/>
      <c s="16"/>
      <c s="16"/>
      <c s="16" t="s">
        <v>108</v>
      </c>
      <c s="16"/>
      <c s="16"/>
      <c s="16"/>
      <c s="16">
        <v>0</v>
      </c>
      <c r="P93">
        <v>0</v>
      </c>
    </row>
    <row r="94" spans="1:9" ht="12.75" customHeight="1">
      <c r="A94" s="16"/>
      <c s="16"/>
      <c s="16"/>
      <c s="16"/>
      <c s="16" t="s">
        <v>109</v>
      </c>
      <c s="16"/>
      <c s="16"/>
      <c s="16"/>
      <c s="16"/>
    </row>
    <row r="95" spans="1:16" ht="12.75" customHeight="1">
      <c r="A95" s="16"/>
      <c s="16"/>
      <c s="16"/>
      <c s="16"/>
      <c s="16" t="s">
        <v>110</v>
      </c>
      <c s="16"/>
      <c s="16"/>
      <c s="16"/>
      <c s="16">
        <v>0</v>
      </c>
      <c r="P95">
        <v>0</v>
      </c>
    </row>
    <row r="96" spans="1:16" ht="12.75" customHeight="1">
      <c r="A96" s="16"/>
      <c s="16"/>
      <c s="16"/>
      <c s="16"/>
      <c s="16" t="s">
        <v>111</v>
      </c>
      <c s="16"/>
      <c s="16"/>
      <c s="16"/>
      <c s="16">
        <f>I93+I95</f>
      </c>
      <c r="P96">
        <f>P93+P95</f>
      </c>
    </row>
    <row r="98" spans="1:16" ht="12.75" customHeight="1">
      <c r="A98" s="16"/>
      <c s="16"/>
      <c s="16"/>
      <c s="16"/>
      <c s="16" t="s">
        <v>111</v>
      </c>
      <c s="16"/>
      <c s="16"/>
      <c s="16"/>
      <c s="16">
        <f>I89+I96</f>
      </c>
      <c r="P98">
        <f>P89+P96</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6.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3888</v>
      </c>
      <c s="5"/>
      <c s="5" t="s">
        <v>3889</v>
      </c>
    </row>
    <row r="6" spans="1:5" ht="12.75" customHeight="1">
      <c r="A6" t="s">
        <v>17</v>
      </c>
      <c r="C6" s="5" t="s">
        <v>3888</v>
      </c>
      <c s="5"/>
      <c s="5" t="s">
        <v>3889</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3116</v>
      </c>
      <c s="7" t="s">
        <v>86</v>
      </c>
      <c s="7" t="s">
        <v>3808</v>
      </c>
      <c s="7" t="s">
        <v>130</v>
      </c>
      <c s="10">
        <v>1318</v>
      </c>
      <c s="14"/>
      <c s="13">
        <f>ROUND((H12*G12),2)</f>
      </c>
      <c r="O12">
        <f>rekapitulace!H8</f>
      </c>
      <c>
        <f>O12/100*I12</f>
      </c>
    </row>
    <row r="13" spans="5:5" ht="63.75">
      <c r="E13" s="15" t="s">
        <v>3890</v>
      </c>
    </row>
    <row r="14" spans="5:5" ht="165.75">
      <c r="E14" s="15" t="s">
        <v>3810</v>
      </c>
    </row>
    <row r="15" spans="1:16" ht="12.75" customHeight="1">
      <c r="A15" s="16"/>
      <c s="16"/>
      <c s="16" t="s">
        <v>45</v>
      </c>
      <c s="16"/>
      <c s="16" t="s">
        <v>44</v>
      </c>
      <c s="16"/>
      <c s="16"/>
      <c s="16"/>
      <c s="16">
        <f>SUM(I12:I14)</f>
      </c>
      <c r="P15">
        <f>ROUND(SUM(P12:P14),2)</f>
      </c>
    </row>
    <row r="17" spans="1:9" ht="12.75" customHeight="1">
      <c r="A17" s="9"/>
      <c s="9"/>
      <c s="9" t="s">
        <v>39</v>
      </c>
      <c s="9"/>
      <c s="9" t="s">
        <v>510</v>
      </c>
      <c s="9"/>
      <c s="11"/>
      <c s="9"/>
      <c s="11"/>
    </row>
    <row r="18" spans="1:16" ht="12.75">
      <c r="A18" s="7">
        <v>2</v>
      </c>
      <c s="7" t="s">
        <v>46</v>
      </c>
      <c s="7" t="s">
        <v>2386</v>
      </c>
      <c s="7" t="s">
        <v>58</v>
      </c>
      <c s="7" t="s">
        <v>2387</v>
      </c>
      <c s="7" t="s">
        <v>130</v>
      </c>
      <c s="10">
        <v>1470</v>
      </c>
      <c s="14"/>
      <c s="13">
        <f>ROUND((H18*G18),2)</f>
      </c>
      <c r="O18">
        <f>rekapitulace!H8</f>
      </c>
      <c>
        <f>O18/100*I18</f>
      </c>
    </row>
    <row r="19" spans="5:5" ht="165.75">
      <c r="E19" s="15" t="s">
        <v>3891</v>
      </c>
    </row>
    <row r="20" spans="5:5" ht="395.25">
      <c r="E20" s="15" t="s">
        <v>2389</v>
      </c>
    </row>
    <row r="21" spans="1:16" ht="12.75">
      <c r="A21" s="7">
        <v>3</v>
      </c>
      <c s="7" t="s">
        <v>46</v>
      </c>
      <c s="7" t="s">
        <v>3892</v>
      </c>
      <c s="7" t="s">
        <v>58</v>
      </c>
      <c s="7" t="s">
        <v>3893</v>
      </c>
      <c s="7" t="s">
        <v>130</v>
      </c>
      <c s="10">
        <v>25.7</v>
      </c>
      <c s="14"/>
      <c s="13">
        <f>ROUND((H21*G21),2)</f>
      </c>
      <c r="O21">
        <f>rekapitulace!H8</f>
      </c>
      <c>
        <f>O21/100*I21</f>
      </c>
    </row>
    <row r="22" spans="5:5" ht="114.75">
      <c r="E22" s="15" t="s">
        <v>3894</v>
      </c>
    </row>
    <row r="23" spans="5:5" ht="395.25">
      <c r="E23" s="15" t="s">
        <v>2389</v>
      </c>
    </row>
    <row r="24" spans="1:16" ht="12.75">
      <c r="A24" s="7">
        <v>4</v>
      </c>
      <c s="7" t="s">
        <v>46</v>
      </c>
      <c s="7" t="s">
        <v>3895</v>
      </c>
      <c s="7" t="s">
        <v>58</v>
      </c>
      <c s="7" t="s">
        <v>3896</v>
      </c>
      <c s="7" t="s">
        <v>207</v>
      </c>
      <c s="10">
        <v>619</v>
      </c>
      <c s="14"/>
      <c s="13">
        <f>ROUND((H24*G24),2)</f>
      </c>
      <c r="O24">
        <f>rekapitulace!H8</f>
      </c>
      <c>
        <f>O24/100*I24</f>
      </c>
    </row>
    <row r="25" spans="5:5" ht="127.5">
      <c r="E25" s="15" t="s">
        <v>3897</v>
      </c>
    </row>
    <row r="26" spans="5:5" ht="409.5">
      <c r="E26" s="15" t="s">
        <v>3898</v>
      </c>
    </row>
    <row r="27" spans="1:16" ht="12.75">
      <c r="A27" s="7">
        <v>5</v>
      </c>
      <c s="7" t="s">
        <v>3801</v>
      </c>
      <c s="7" t="s">
        <v>3816</v>
      </c>
      <c s="7" t="s">
        <v>58</v>
      </c>
      <c s="7" t="s">
        <v>3817</v>
      </c>
      <c s="7" t="s">
        <v>207</v>
      </c>
      <c s="10">
        <v>12.5</v>
      </c>
      <c s="14"/>
      <c s="13">
        <f>ROUND((H27*G27),2)</f>
      </c>
      <c r="O27">
        <f>rekapitulace!H8</f>
      </c>
      <c>
        <f>O27/100*I27</f>
      </c>
    </row>
    <row r="28" spans="5:5" ht="25.5">
      <c r="E28" s="15" t="s">
        <v>3818</v>
      </c>
    </row>
    <row r="29" spans="5:5" ht="409.5">
      <c r="E29" s="15" t="s">
        <v>3815</v>
      </c>
    </row>
    <row r="30" spans="1:16" ht="12.75">
      <c r="A30" s="7">
        <v>6</v>
      </c>
      <c s="7" t="s">
        <v>46</v>
      </c>
      <c s="7" t="s">
        <v>3819</v>
      </c>
      <c s="7" t="s">
        <v>58</v>
      </c>
      <c s="7" t="s">
        <v>3820</v>
      </c>
      <c s="7" t="s">
        <v>207</v>
      </c>
      <c s="10">
        <v>2121.5</v>
      </c>
      <c s="14"/>
      <c s="13">
        <f>ROUND((H30*G30),2)</f>
      </c>
      <c r="O30">
        <f>rekapitulace!H8</f>
      </c>
      <c>
        <f>O30/100*I30</f>
      </c>
    </row>
    <row r="31" spans="5:5" ht="165.75">
      <c r="E31" s="15" t="s">
        <v>3899</v>
      </c>
    </row>
    <row r="32" spans="5:5" ht="409.5">
      <c r="E32" s="15" t="s">
        <v>3822</v>
      </c>
    </row>
    <row r="33" spans="1:16" ht="12.75">
      <c r="A33" s="7">
        <v>7</v>
      </c>
      <c s="7" t="s">
        <v>46</v>
      </c>
      <c s="7" t="s">
        <v>3900</v>
      </c>
      <c s="7" t="s">
        <v>58</v>
      </c>
      <c s="7" t="s">
        <v>3901</v>
      </c>
      <c s="7" t="s">
        <v>73</v>
      </c>
      <c s="10">
        <v>6</v>
      </c>
      <c s="14"/>
      <c s="13">
        <f>ROUND((H33*G33),2)</f>
      </c>
      <c r="O33">
        <f>rekapitulace!H8</f>
      </c>
      <c>
        <f>O33/100*I33</f>
      </c>
    </row>
    <row r="34" spans="5:5" ht="114.75">
      <c r="E34" s="15" t="s">
        <v>3902</v>
      </c>
    </row>
    <row r="35" spans="5:5" ht="409.5">
      <c r="E35" s="15" t="s">
        <v>3903</v>
      </c>
    </row>
    <row r="36" spans="1:16" ht="12.75">
      <c r="A36" s="7">
        <v>8</v>
      </c>
      <c s="7" t="s">
        <v>46</v>
      </c>
      <c s="7" t="s">
        <v>3904</v>
      </c>
      <c s="7" t="s">
        <v>58</v>
      </c>
      <c s="7" t="s">
        <v>3905</v>
      </c>
      <c s="7" t="s">
        <v>73</v>
      </c>
      <c s="10">
        <v>56</v>
      </c>
      <c s="14"/>
      <c s="13">
        <f>ROUND((H36*G36),2)</f>
      </c>
      <c r="O36">
        <f>rekapitulace!H8</f>
      </c>
      <c>
        <f>O36/100*I36</f>
      </c>
    </row>
    <row r="37" spans="5:5" ht="114.75">
      <c r="E37" s="15" t="s">
        <v>3906</v>
      </c>
    </row>
    <row r="38" spans="5:5" ht="409.5">
      <c r="E38" s="15" t="s">
        <v>3903</v>
      </c>
    </row>
    <row r="39" spans="1:16" ht="12.75">
      <c r="A39" s="7">
        <v>9</v>
      </c>
      <c s="7" t="s">
        <v>46</v>
      </c>
      <c s="7" t="s">
        <v>3823</v>
      </c>
      <c s="7" t="s">
        <v>58</v>
      </c>
      <c s="7" t="s">
        <v>3824</v>
      </c>
      <c s="7" t="s">
        <v>207</v>
      </c>
      <c s="10">
        <v>656.5</v>
      </c>
      <c s="14"/>
      <c s="13">
        <f>ROUND((H39*G39),2)</f>
      </c>
      <c r="O39">
        <f>rekapitulace!H8</f>
      </c>
      <c>
        <f>O39/100*I39</f>
      </c>
    </row>
    <row r="40" spans="5:5" ht="114.75">
      <c r="E40" s="15" t="s">
        <v>3907</v>
      </c>
    </row>
    <row r="41" spans="5:5" ht="409.5">
      <c r="E41" s="15" t="s">
        <v>3826</v>
      </c>
    </row>
    <row r="42" spans="1:16" ht="12.75">
      <c r="A42" s="7">
        <v>10</v>
      </c>
      <c s="7" t="s">
        <v>46</v>
      </c>
      <c s="7" t="s">
        <v>3908</v>
      </c>
      <c s="7" t="s">
        <v>58</v>
      </c>
      <c s="7" t="s">
        <v>3909</v>
      </c>
      <c s="7" t="s">
        <v>73</v>
      </c>
      <c s="10">
        <v>56</v>
      </c>
      <c s="14"/>
      <c s="13">
        <f>ROUND((H42*G42),2)</f>
      </c>
      <c r="O42">
        <f>rekapitulace!H8</f>
      </c>
      <c>
        <f>O42/100*I42</f>
      </c>
    </row>
    <row r="43" spans="5:5" ht="114.75">
      <c r="E43" s="15" t="s">
        <v>3910</v>
      </c>
    </row>
    <row r="44" spans="5:5" ht="409.5">
      <c r="E44" s="15" t="s">
        <v>3911</v>
      </c>
    </row>
    <row r="45" spans="1:16" ht="12.75">
      <c r="A45" s="7">
        <v>11</v>
      </c>
      <c s="7" t="s">
        <v>3801</v>
      </c>
      <c s="7" t="s">
        <v>3827</v>
      </c>
      <c s="7" t="s">
        <v>58</v>
      </c>
      <c s="7" t="s">
        <v>3828</v>
      </c>
      <c s="7" t="s">
        <v>73</v>
      </c>
      <c s="10">
        <v>8</v>
      </c>
      <c s="14"/>
      <c s="13">
        <f>ROUND((H45*G45),2)</f>
      </c>
      <c r="O45">
        <f>rekapitulace!H8</f>
      </c>
      <c>
        <f>O45/100*I45</f>
      </c>
    </row>
    <row r="46" spans="5:5" ht="25.5">
      <c r="E46" s="15" t="s">
        <v>968</v>
      </c>
    </row>
    <row r="47" spans="5:5" ht="114.75">
      <c r="E47" s="15" t="s">
        <v>3829</v>
      </c>
    </row>
    <row r="48" spans="1:16" ht="12.75" customHeight="1">
      <c r="A48" s="16"/>
      <c s="16"/>
      <c s="16" t="s">
        <v>39</v>
      </c>
      <c s="16"/>
      <c s="16" t="s">
        <v>510</v>
      </c>
      <c s="16"/>
      <c s="16"/>
      <c s="16"/>
      <c s="16">
        <f>SUM(I18:I47)</f>
      </c>
      <c r="P48">
        <f>ROUND(SUM(P18:P47),2)</f>
      </c>
    </row>
    <row r="50" spans="1:9" ht="12.75" customHeight="1">
      <c r="A50" s="9"/>
      <c s="9"/>
      <c s="9" t="s">
        <v>43</v>
      </c>
      <c s="9"/>
      <c s="9" t="s">
        <v>204</v>
      </c>
      <c s="9"/>
      <c s="11"/>
      <c s="9"/>
      <c s="11"/>
    </row>
    <row r="51" spans="1:16" ht="12.75">
      <c r="A51" s="7">
        <v>12</v>
      </c>
      <c s="7" t="s">
        <v>46</v>
      </c>
      <c s="7" t="s">
        <v>3912</v>
      </c>
      <c s="7" t="s">
        <v>58</v>
      </c>
      <c s="7" t="s">
        <v>3913</v>
      </c>
      <c s="7" t="s">
        <v>207</v>
      </c>
      <c s="10">
        <v>15.6</v>
      </c>
      <c s="14"/>
      <c s="13">
        <f>ROUND((H51*G51),2)</f>
      </c>
      <c r="O51">
        <f>rekapitulace!H8</f>
      </c>
      <c>
        <f>O51/100*I51</f>
      </c>
    </row>
    <row r="52" spans="5:5" ht="63.75">
      <c r="E52" s="15" t="s">
        <v>3914</v>
      </c>
    </row>
    <row r="53" spans="5:5" ht="409.5">
      <c r="E53" s="15" t="s">
        <v>3915</v>
      </c>
    </row>
    <row r="54" spans="1:16" ht="12.75">
      <c r="A54" s="7">
        <v>13</v>
      </c>
      <c s="7" t="s">
        <v>46</v>
      </c>
      <c s="7" t="s">
        <v>3916</v>
      </c>
      <c s="7" t="s">
        <v>58</v>
      </c>
      <c s="7" t="s">
        <v>3917</v>
      </c>
      <c s="7" t="s">
        <v>73</v>
      </c>
      <c s="10">
        <v>3</v>
      </c>
      <c s="14"/>
      <c s="13">
        <f>ROUND((H54*G54),2)</f>
      </c>
      <c r="O54">
        <f>rekapitulace!H8</f>
      </c>
      <c>
        <f>O54/100*I54</f>
      </c>
    </row>
    <row r="55" spans="5:5" ht="25.5">
      <c r="E55" s="15" t="s">
        <v>600</v>
      </c>
    </row>
    <row r="56" spans="5:5" ht="382.5">
      <c r="E56" s="15" t="s">
        <v>3918</v>
      </c>
    </row>
    <row r="57" spans="1:16" ht="12.75">
      <c r="A57" s="7">
        <v>14</v>
      </c>
      <c s="7" t="s">
        <v>46</v>
      </c>
      <c s="7" t="s">
        <v>3919</v>
      </c>
      <c s="7" t="s">
        <v>58</v>
      </c>
      <c s="7" t="s">
        <v>3920</v>
      </c>
      <c s="7" t="s">
        <v>73</v>
      </c>
      <c s="10">
        <v>2</v>
      </c>
      <c s="14"/>
      <c s="13">
        <f>ROUND((H57*G57),2)</f>
      </c>
      <c r="O57">
        <f>rekapitulace!H8</f>
      </c>
      <c>
        <f>O57/100*I57</f>
      </c>
    </row>
    <row r="58" spans="5:5" ht="25.5">
      <c r="E58" s="15" t="s">
        <v>76</v>
      </c>
    </row>
    <row r="59" spans="5:5" ht="409.5">
      <c r="E59" s="15" t="s">
        <v>3832</v>
      </c>
    </row>
    <row r="60" spans="1:16" ht="12.75">
      <c r="A60" s="7">
        <v>15</v>
      </c>
      <c s="7" t="s">
        <v>46</v>
      </c>
      <c s="7" t="s">
        <v>3921</v>
      </c>
      <c s="7" t="s">
        <v>58</v>
      </c>
      <c s="7" t="s">
        <v>3922</v>
      </c>
      <c s="7" t="s">
        <v>73</v>
      </c>
      <c s="10">
        <v>10</v>
      </c>
      <c s="14"/>
      <c s="13">
        <f>ROUND((H60*G60),2)</f>
      </c>
      <c r="O60">
        <f>rekapitulace!H8</f>
      </c>
      <c>
        <f>O60/100*I60</f>
      </c>
    </row>
    <row r="61" spans="5:5" ht="38.25">
      <c r="E61" s="15" t="s">
        <v>3923</v>
      </c>
    </row>
    <row r="62" spans="5:5" ht="409.5">
      <c r="E62" s="15" t="s">
        <v>3924</v>
      </c>
    </row>
    <row r="63" spans="1:16" ht="12.75">
      <c r="A63" s="7">
        <v>16</v>
      </c>
      <c s="7" t="s">
        <v>46</v>
      </c>
      <c s="7" t="s">
        <v>3836</v>
      </c>
      <c s="7" t="s">
        <v>58</v>
      </c>
      <c s="7" t="s">
        <v>3837</v>
      </c>
      <c s="7" t="s">
        <v>130</v>
      </c>
      <c s="10">
        <v>1318</v>
      </c>
      <c s="14"/>
      <c s="13">
        <f>ROUND((H63*G63),2)</f>
      </c>
      <c r="O63">
        <f>rekapitulace!H8</f>
      </c>
      <c>
        <f>O63/100*I63</f>
      </c>
    </row>
    <row r="64" spans="5:5" ht="140.25">
      <c r="E64" s="15" t="s">
        <v>3925</v>
      </c>
    </row>
    <row r="65" spans="5:5" ht="409.5">
      <c r="E65" s="15" t="s">
        <v>3838</v>
      </c>
    </row>
    <row r="66" spans="1:16" ht="12.75">
      <c r="A66" s="7">
        <v>17</v>
      </c>
      <c s="7" t="s">
        <v>46</v>
      </c>
      <c s="7" t="s">
        <v>3839</v>
      </c>
      <c s="7" t="s">
        <v>58</v>
      </c>
      <c s="7" t="s">
        <v>3840</v>
      </c>
      <c s="7" t="s">
        <v>3841</v>
      </c>
      <c s="10">
        <v>26360</v>
      </c>
      <c s="14"/>
      <c s="13">
        <f>ROUND((H66*G66),2)</f>
      </c>
      <c r="O66">
        <f>rekapitulace!H8</f>
      </c>
      <c>
        <f>O66/100*I66</f>
      </c>
    </row>
    <row r="67" spans="5:5" ht="51">
      <c r="E67" s="15" t="s">
        <v>3926</v>
      </c>
    </row>
    <row r="68" spans="5:5" ht="409.5">
      <c r="E68" s="15" t="s">
        <v>3843</v>
      </c>
    </row>
    <row r="69" spans="1:16" ht="12.75">
      <c r="A69" s="7">
        <v>18</v>
      </c>
      <c s="7" t="s">
        <v>3801</v>
      </c>
      <c s="7" t="s">
        <v>3844</v>
      </c>
      <c s="7" t="s">
        <v>58</v>
      </c>
      <c s="7" t="s">
        <v>3845</v>
      </c>
      <c s="7" t="s">
        <v>207</v>
      </c>
      <c s="10">
        <v>631.5</v>
      </c>
      <c s="14"/>
      <c s="13">
        <f>ROUND((H69*G69),2)</f>
      </c>
      <c r="O69">
        <f>rekapitulace!H8</f>
      </c>
      <c>
        <f>O69/100*I69</f>
      </c>
    </row>
    <row r="70" spans="5:5" ht="344.25">
      <c r="E70" s="15" t="s">
        <v>3927</v>
      </c>
    </row>
    <row r="71" spans="5:5" ht="409.5">
      <c r="E71" s="15" t="s">
        <v>3847</v>
      </c>
    </row>
    <row r="72" spans="1:16" ht="12.75">
      <c r="A72" s="7">
        <v>19</v>
      </c>
      <c s="7" t="s">
        <v>3801</v>
      </c>
      <c s="7" t="s">
        <v>3928</v>
      </c>
      <c s="7" t="s">
        <v>58</v>
      </c>
      <c s="7" t="s">
        <v>3929</v>
      </c>
      <c s="7" t="s">
        <v>73</v>
      </c>
      <c s="10">
        <v>91</v>
      </c>
      <c s="14"/>
      <c s="13">
        <f>ROUND((H72*G72),2)</f>
      </c>
      <c r="O72">
        <f>rekapitulace!H8</f>
      </c>
      <c>
        <f>O72/100*I72</f>
      </c>
    </row>
    <row r="73" spans="5:5" ht="25.5">
      <c r="E73" s="15" t="s">
        <v>1619</v>
      </c>
    </row>
    <row r="74" spans="5:5" ht="409.5">
      <c r="E74" s="15" t="s">
        <v>3930</v>
      </c>
    </row>
    <row r="75" spans="1:16" ht="12.75" customHeight="1">
      <c r="A75" s="16"/>
      <c s="16"/>
      <c s="16" t="s">
        <v>43</v>
      </c>
      <c s="16"/>
      <c s="16" t="s">
        <v>204</v>
      </c>
      <c s="16"/>
      <c s="16"/>
      <c s="16"/>
      <c s="16">
        <f>SUM(I51:I74)</f>
      </c>
      <c r="P75">
        <f>ROUND(SUM(P51:P74),2)</f>
      </c>
    </row>
    <row r="77" spans="1:16" ht="12.75" customHeight="1">
      <c r="A77" s="16"/>
      <c s="16"/>
      <c s="16"/>
      <c s="16"/>
      <c s="16" t="s">
        <v>105</v>
      </c>
      <c s="16"/>
      <c s="16"/>
      <c s="16"/>
      <c s="16">
        <f>+I15+I48+I75</f>
      </c>
      <c r="P77">
        <f>+P15+P48+P75</f>
      </c>
    </row>
    <row r="79" spans="1:9" ht="12.75" customHeight="1">
      <c r="A79" s="9" t="s">
        <v>106</v>
      </c>
      <c s="9"/>
      <c s="9"/>
      <c s="9"/>
      <c s="9"/>
      <c s="9"/>
      <c s="9"/>
      <c s="9"/>
      <c s="9"/>
    </row>
    <row r="80" spans="1:9" ht="12.75" customHeight="1">
      <c r="A80" s="9"/>
      <c s="9"/>
      <c s="9"/>
      <c s="9"/>
      <c s="9" t="s">
        <v>107</v>
      </c>
      <c s="9"/>
      <c s="9"/>
      <c s="9"/>
      <c s="9"/>
    </row>
    <row r="81" spans="1:16" ht="12.75" customHeight="1">
      <c r="A81" s="16"/>
      <c s="16"/>
      <c s="16"/>
      <c s="16"/>
      <c s="16" t="s">
        <v>108</v>
      </c>
      <c s="16"/>
      <c s="16"/>
      <c s="16"/>
      <c s="16">
        <v>0</v>
      </c>
      <c r="P81">
        <v>0</v>
      </c>
    </row>
    <row r="82" spans="1:9" ht="12.75" customHeight="1">
      <c r="A82" s="16"/>
      <c s="16"/>
      <c s="16"/>
      <c s="16"/>
      <c s="16" t="s">
        <v>109</v>
      </c>
      <c s="16"/>
      <c s="16"/>
      <c s="16"/>
      <c s="16"/>
    </row>
    <row r="83" spans="1:16" ht="12.75" customHeight="1">
      <c r="A83" s="16"/>
      <c s="16"/>
      <c s="16"/>
      <c s="16"/>
      <c s="16" t="s">
        <v>110</v>
      </c>
      <c s="16"/>
      <c s="16"/>
      <c s="16"/>
      <c s="16">
        <v>0</v>
      </c>
      <c r="P83">
        <v>0</v>
      </c>
    </row>
    <row r="84" spans="1:16" ht="12.75" customHeight="1">
      <c r="A84" s="16"/>
      <c s="16"/>
      <c s="16"/>
      <c s="16"/>
      <c s="16" t="s">
        <v>111</v>
      </c>
      <c s="16"/>
      <c s="16"/>
      <c s="16"/>
      <c s="16">
        <f>I81+I83</f>
      </c>
      <c r="P84">
        <f>P81+P83</f>
      </c>
    </row>
    <row r="86" spans="1:16" ht="12.75" customHeight="1">
      <c r="A86" s="16"/>
      <c s="16"/>
      <c s="16"/>
      <c s="16"/>
      <c s="16" t="s">
        <v>111</v>
      </c>
      <c s="16"/>
      <c s="16"/>
      <c s="16"/>
      <c s="16">
        <f>I77+I84</f>
      </c>
      <c r="P86">
        <f>P77+P84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7.xml><?xml version="1.0" encoding="utf-8"?>
<worksheet xmlns="http://schemas.openxmlformats.org/spreadsheetml/2006/main" xmlns:r="http://schemas.openxmlformats.org/officeDocument/2006/relationships">
  <sheetPr>
    <pageSetUpPr fitToPage="1"/>
  </sheetPr>
  <dimension ref="A1:P5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3931</v>
      </c>
      <c s="5"/>
      <c s="5" t="s">
        <v>3932</v>
      </c>
    </row>
    <row r="6" spans="1:5" ht="12.75" customHeight="1">
      <c r="A6" t="s">
        <v>17</v>
      </c>
      <c r="C6" s="5" t="s">
        <v>3931</v>
      </c>
      <c s="5"/>
      <c s="5" t="s">
        <v>3932</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3116</v>
      </c>
      <c s="7" t="s">
        <v>86</v>
      </c>
      <c s="7" t="s">
        <v>3761</v>
      </c>
      <c s="7" t="s">
        <v>130</v>
      </c>
      <c s="10">
        <v>24.5</v>
      </c>
      <c s="14"/>
      <c s="13">
        <f>ROUND((H12*G12),2)</f>
      </c>
      <c r="O12">
        <f>rekapitulace!H8</f>
      </c>
      <c>
        <f>O12/100*I12</f>
      </c>
    </row>
    <row r="13" spans="5:5" ht="25.5">
      <c r="E13" s="15" t="s">
        <v>3933</v>
      </c>
    </row>
    <row r="14" spans="5:5" ht="318.75">
      <c r="E14" s="15" t="s">
        <v>3763</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3768</v>
      </c>
      <c s="7" t="s">
        <v>250</v>
      </c>
      <c s="7" t="s">
        <v>3934</v>
      </c>
      <c s="7" t="s">
        <v>130</v>
      </c>
      <c s="10">
        <v>24.5</v>
      </c>
      <c s="14"/>
      <c s="13">
        <f>ROUND((H18*G18),2)</f>
      </c>
      <c r="O18">
        <f>rekapitulace!H8</f>
      </c>
      <c>
        <f>O18/100*I18</f>
      </c>
    </row>
    <row r="19" spans="5:5" ht="38.25">
      <c r="E19" s="15" t="s">
        <v>3935</v>
      </c>
    </row>
    <row r="20" spans="5:5" ht="409.5">
      <c r="E20" s="15" t="s">
        <v>3194</v>
      </c>
    </row>
    <row r="21" spans="1:16" ht="12.75">
      <c r="A21" s="7">
        <v>3</v>
      </c>
      <c s="7" t="s">
        <v>46</v>
      </c>
      <c s="7" t="s">
        <v>146</v>
      </c>
      <c s="7" t="s">
        <v>250</v>
      </c>
      <c s="7" t="s">
        <v>3786</v>
      </c>
      <c s="7" t="s">
        <v>130</v>
      </c>
      <c s="10">
        <v>24.5</v>
      </c>
      <c s="14"/>
      <c s="13">
        <f>ROUND((H21*G21),2)</f>
      </c>
      <c r="O21">
        <f>rekapitulace!H8</f>
      </c>
      <c>
        <f>O21/100*I21</f>
      </c>
    </row>
    <row r="22" spans="5:5" ht="25.5">
      <c r="E22" s="15" t="s">
        <v>3933</v>
      </c>
    </row>
    <row r="23" spans="5:5" ht="409.5">
      <c r="E23" s="15" t="s">
        <v>149</v>
      </c>
    </row>
    <row r="24" spans="1:16" ht="12.75" customHeight="1">
      <c r="A24" s="16"/>
      <c s="16"/>
      <c s="16" t="s">
        <v>25</v>
      </c>
      <c s="16"/>
      <c s="16" t="s">
        <v>114</v>
      </c>
      <c s="16"/>
      <c s="16"/>
      <c s="16"/>
      <c s="16">
        <f>SUM(I18:I23)</f>
      </c>
      <c r="P24">
        <f>ROUND(SUM(P18:P23),2)</f>
      </c>
    </row>
    <row r="26" spans="1:9" ht="12.75" customHeight="1">
      <c r="A26" s="9"/>
      <c s="9"/>
      <c s="9" t="s">
        <v>43</v>
      </c>
      <c s="9"/>
      <c s="9" t="s">
        <v>204</v>
      </c>
      <c s="9"/>
      <c s="11"/>
      <c s="9"/>
      <c s="11"/>
    </row>
    <row r="27" spans="1:16" ht="12.75">
      <c r="A27" s="7">
        <v>4</v>
      </c>
      <c s="7" t="s">
        <v>3801</v>
      </c>
      <c s="7" t="s">
        <v>3936</v>
      </c>
      <c s="7" t="s">
        <v>58</v>
      </c>
      <c s="7" t="s">
        <v>3937</v>
      </c>
      <c s="7" t="s">
        <v>73</v>
      </c>
      <c s="10">
        <v>2</v>
      </c>
      <c s="14"/>
      <c s="13">
        <f>ROUND((H27*G27),2)</f>
      </c>
      <c r="O27">
        <f>rekapitulace!H8</f>
      </c>
      <c>
        <f>O27/100*I27</f>
      </c>
    </row>
    <row r="28" spans="5:5" ht="25.5">
      <c r="E28" s="15" t="s">
        <v>76</v>
      </c>
    </row>
    <row r="29" spans="5:5" ht="178.5">
      <c r="E29" s="15" t="s">
        <v>1193</v>
      </c>
    </row>
    <row r="30" spans="1:16" ht="12.75">
      <c r="A30" s="7">
        <v>5</v>
      </c>
      <c s="7" t="s">
        <v>46</v>
      </c>
      <c s="7" t="s">
        <v>3938</v>
      </c>
      <c s="7" t="s">
        <v>58</v>
      </c>
      <c s="7" t="s">
        <v>3939</v>
      </c>
      <c s="7" t="s">
        <v>117</v>
      </c>
      <c s="10">
        <v>41.04</v>
      </c>
      <c s="14"/>
      <c s="13">
        <f>ROUND((H30*G30),2)</f>
      </c>
      <c r="O30">
        <f>rekapitulace!H8</f>
      </c>
      <c>
        <f>O30/100*I30</f>
      </c>
    </row>
    <row r="31" spans="5:5" ht="38.25">
      <c r="E31" s="15" t="s">
        <v>3940</v>
      </c>
    </row>
    <row r="32" spans="5:5" ht="409.5">
      <c r="E32" s="15" t="s">
        <v>3941</v>
      </c>
    </row>
    <row r="33" spans="1:16" ht="12.75">
      <c r="A33" s="7">
        <v>6</v>
      </c>
      <c s="7" t="s">
        <v>46</v>
      </c>
      <c s="7" t="s">
        <v>3942</v>
      </c>
      <c s="7" t="s">
        <v>58</v>
      </c>
      <c s="7" t="s">
        <v>3943</v>
      </c>
      <c s="7" t="s">
        <v>117</v>
      </c>
      <c s="10">
        <v>18.24</v>
      </c>
      <c s="14"/>
      <c s="13">
        <f>ROUND((H33*G33),2)</f>
      </c>
      <c r="O33">
        <f>rekapitulace!H8</f>
      </c>
      <c>
        <f>O33/100*I33</f>
      </c>
    </row>
    <row r="34" spans="5:5" ht="25.5">
      <c r="E34" s="15" t="s">
        <v>3944</v>
      </c>
    </row>
    <row r="35" spans="5:5" ht="409.5">
      <c r="E35" s="15" t="s">
        <v>3941</v>
      </c>
    </row>
    <row r="36" spans="1:16" ht="12.75">
      <c r="A36" s="7">
        <v>7</v>
      </c>
      <c s="7" t="s">
        <v>3801</v>
      </c>
      <c s="7" t="s">
        <v>3945</v>
      </c>
      <c s="7" t="s">
        <v>58</v>
      </c>
      <c s="7" t="s">
        <v>3946</v>
      </c>
      <c s="7" t="s">
        <v>167</v>
      </c>
      <c s="10">
        <v>0.3</v>
      </c>
      <c s="14"/>
      <c s="13">
        <f>ROUND((H36*G36),2)</f>
      </c>
      <c r="O36">
        <f>rekapitulace!H8</f>
      </c>
      <c>
        <f>O36/100*I36</f>
      </c>
    </row>
    <row r="37" spans="5:5" ht="38.25">
      <c r="E37" s="15" t="s">
        <v>3947</v>
      </c>
    </row>
    <row r="38" spans="5:5" ht="409.5">
      <c r="E38" s="15" t="s">
        <v>3948</v>
      </c>
    </row>
    <row r="39" spans="1:16" ht="12.75" customHeight="1">
      <c r="A39" s="16"/>
      <c s="16"/>
      <c s="16" t="s">
        <v>43</v>
      </c>
      <c s="16"/>
      <c s="16" t="s">
        <v>204</v>
      </c>
      <c s="16"/>
      <c s="16"/>
      <c s="16"/>
      <c s="16">
        <f>SUM(I27:I38)</f>
      </c>
      <c r="P39">
        <f>ROUND(SUM(P27:P38),2)</f>
      </c>
    </row>
    <row r="41" spans="1:16" ht="12.75" customHeight="1">
      <c r="A41" s="16"/>
      <c s="16"/>
      <c s="16"/>
      <c s="16"/>
      <c s="16" t="s">
        <v>105</v>
      </c>
      <c s="16"/>
      <c s="16"/>
      <c s="16"/>
      <c s="16">
        <f>+I15+I24+I39</f>
      </c>
      <c r="P41">
        <f>+P15+P24+P39</f>
      </c>
    </row>
    <row r="43" spans="1:9" ht="12.75" customHeight="1">
      <c r="A43" s="9" t="s">
        <v>106</v>
      </c>
      <c s="9"/>
      <c s="9"/>
      <c s="9"/>
      <c s="9"/>
      <c s="9"/>
      <c s="9"/>
      <c s="9"/>
      <c s="9"/>
    </row>
    <row r="44" spans="1:9" ht="12.75" customHeight="1">
      <c r="A44" s="9"/>
      <c s="9"/>
      <c s="9"/>
      <c s="9"/>
      <c s="9" t="s">
        <v>107</v>
      </c>
      <c s="9"/>
      <c s="9"/>
      <c s="9"/>
      <c s="9"/>
    </row>
    <row r="45" spans="1:16" ht="12.75" customHeight="1">
      <c r="A45" s="16"/>
      <c s="16"/>
      <c s="16"/>
      <c s="16"/>
      <c s="16" t="s">
        <v>108</v>
      </c>
      <c s="16"/>
      <c s="16"/>
      <c s="16"/>
      <c s="16">
        <v>0</v>
      </c>
      <c r="P45">
        <v>0</v>
      </c>
    </row>
    <row r="46" spans="1:9" ht="12.75" customHeight="1">
      <c r="A46" s="16"/>
      <c s="16"/>
      <c s="16"/>
      <c s="16"/>
      <c s="16" t="s">
        <v>109</v>
      </c>
      <c s="16"/>
      <c s="16"/>
      <c s="16"/>
      <c s="16"/>
    </row>
    <row r="47" spans="1:16" ht="12.75" customHeight="1">
      <c r="A47" s="16"/>
      <c s="16"/>
      <c s="16"/>
      <c s="16"/>
      <c s="16" t="s">
        <v>110</v>
      </c>
      <c s="16"/>
      <c s="16"/>
      <c s="16"/>
      <c s="16">
        <v>0</v>
      </c>
      <c r="P47">
        <v>0</v>
      </c>
    </row>
    <row r="48" spans="1:16" ht="12.75" customHeight="1">
      <c r="A48" s="16"/>
      <c s="16"/>
      <c s="16"/>
      <c s="16"/>
      <c s="16" t="s">
        <v>111</v>
      </c>
      <c s="16"/>
      <c s="16"/>
      <c s="16"/>
      <c s="16">
        <f>I45+I47</f>
      </c>
      <c r="P48">
        <f>P45+P47</f>
      </c>
    </row>
    <row r="50" spans="1:16" ht="12.75" customHeight="1">
      <c r="A50" s="16"/>
      <c s="16"/>
      <c s="16"/>
      <c s="16"/>
      <c s="16" t="s">
        <v>111</v>
      </c>
      <c s="16"/>
      <c s="16"/>
      <c s="16"/>
      <c s="16">
        <f>I41+I48</f>
      </c>
      <c r="P50">
        <f>P41+P48</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8.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3949</v>
      </c>
      <c s="5"/>
      <c s="5" t="s">
        <v>3950</v>
      </c>
    </row>
    <row r="6" spans="1:5" ht="12.75" customHeight="1">
      <c r="A6" t="s">
        <v>17</v>
      </c>
      <c r="C6" s="5" t="s">
        <v>3949</v>
      </c>
      <c s="5"/>
      <c s="5" t="s">
        <v>3950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3116</v>
      </c>
      <c s="7" t="s">
        <v>86</v>
      </c>
      <c s="7" t="s">
        <v>3761</v>
      </c>
      <c s="7" t="s">
        <v>130</v>
      </c>
      <c s="10">
        <v>24.5</v>
      </c>
      <c s="14"/>
      <c s="13">
        <f>ROUND((H12*G12),2)</f>
      </c>
      <c r="O12">
        <f>rekapitulace!H8</f>
      </c>
      <c>
        <f>O12/100*I12</f>
      </c>
    </row>
    <row r="13" spans="5:5" ht="25.5">
      <c r="E13" s="15" t="s">
        <v>3933</v>
      </c>
    </row>
    <row r="14" spans="5:5" ht="318.75">
      <c r="E14" s="15" t="s">
        <v>3763</v>
      </c>
    </row>
    <row r="15" spans="1:16" ht="12.75" customHeight="1">
      <c r="A15" s="16"/>
      <c s="16"/>
      <c s="16" t="s">
        <v>45</v>
      </c>
      <c s="16"/>
      <c s="16" t="s">
        <v>44</v>
      </c>
      <c s="16"/>
      <c s="16"/>
      <c s="16"/>
      <c s="16">
        <f>SUM(I12:I14)</f>
      </c>
      <c r="P15">
        <f>ROUND(SUM(P12:P14),2)</f>
      </c>
    </row>
    <row r="17" spans="1:9" ht="12.75" customHeight="1">
      <c r="A17" s="9"/>
      <c s="9"/>
      <c s="9" t="s">
        <v>25</v>
      </c>
      <c s="9"/>
      <c s="9" t="s">
        <v>114</v>
      </c>
      <c s="9"/>
      <c s="11"/>
      <c s="9"/>
      <c s="11"/>
    </row>
    <row r="18" spans="1:16" ht="12.75">
      <c r="A18" s="7">
        <v>2</v>
      </c>
      <c s="7" t="s">
        <v>46</v>
      </c>
      <c s="7" t="s">
        <v>3768</v>
      </c>
      <c s="7" t="s">
        <v>250</v>
      </c>
      <c s="7" t="s">
        <v>3934</v>
      </c>
      <c s="7" t="s">
        <v>130</v>
      </c>
      <c s="10">
        <v>24.5</v>
      </c>
      <c s="14"/>
      <c s="13">
        <f>ROUND((H18*G18),2)</f>
      </c>
      <c r="O18">
        <f>rekapitulace!H8</f>
      </c>
      <c>
        <f>O18/100*I18</f>
      </c>
    </row>
    <row r="19" spans="5:5" ht="38.25">
      <c r="E19" s="15" t="s">
        <v>3935</v>
      </c>
    </row>
    <row r="20" spans="5:5" ht="409.5">
      <c r="E20" s="15" t="s">
        <v>3194</v>
      </c>
    </row>
    <row r="21" spans="1:16" ht="12.75">
      <c r="A21" s="7">
        <v>3</v>
      </c>
      <c s="7" t="s">
        <v>46</v>
      </c>
      <c s="7" t="s">
        <v>146</v>
      </c>
      <c s="7" t="s">
        <v>250</v>
      </c>
      <c s="7" t="s">
        <v>3786</v>
      </c>
      <c s="7" t="s">
        <v>130</v>
      </c>
      <c s="10">
        <v>24.5</v>
      </c>
      <c s="14"/>
      <c s="13">
        <f>ROUND((H21*G21),2)</f>
      </c>
      <c r="O21">
        <f>rekapitulace!H8</f>
      </c>
      <c>
        <f>O21/100*I21</f>
      </c>
    </row>
    <row r="22" spans="5:5" ht="25.5">
      <c r="E22" s="15" t="s">
        <v>3933</v>
      </c>
    </row>
    <row r="23" spans="5:5" ht="409.5">
      <c r="E23" s="15" t="s">
        <v>149</v>
      </c>
    </row>
    <row r="24" spans="1:16" ht="12.75" customHeight="1">
      <c r="A24" s="16"/>
      <c s="16"/>
      <c s="16" t="s">
        <v>25</v>
      </c>
      <c s="16"/>
      <c s="16" t="s">
        <v>114</v>
      </c>
      <c s="16"/>
      <c s="16"/>
      <c s="16"/>
      <c s="16">
        <f>SUM(I18:I23)</f>
      </c>
      <c r="P24">
        <f>ROUND(SUM(P18:P23),2)</f>
      </c>
    </row>
    <row r="26" spans="1:9" ht="12.75" customHeight="1">
      <c r="A26" s="9"/>
      <c s="9"/>
      <c s="9" t="s">
        <v>43</v>
      </c>
      <c s="9"/>
      <c s="9" t="s">
        <v>204</v>
      </c>
      <c s="9"/>
      <c s="11"/>
      <c s="9"/>
      <c s="11"/>
    </row>
    <row r="27" spans="1:16" ht="12.75">
      <c r="A27" s="7">
        <v>4</v>
      </c>
      <c s="7" t="s">
        <v>3801</v>
      </c>
      <c s="7" t="s">
        <v>3936</v>
      </c>
      <c s="7" t="s">
        <v>58</v>
      </c>
      <c s="7" t="s">
        <v>3937</v>
      </c>
      <c s="7" t="s">
        <v>73</v>
      </c>
      <c s="10">
        <v>2</v>
      </c>
      <c s="14"/>
      <c s="13">
        <f>ROUND((H27*G27),2)</f>
      </c>
      <c r="O27">
        <f>rekapitulace!H8</f>
      </c>
      <c>
        <f>O27/100*I27</f>
      </c>
    </row>
    <row r="28" spans="5:5" ht="25.5">
      <c r="E28" s="15" t="s">
        <v>76</v>
      </c>
    </row>
    <row r="29" spans="5:5" ht="178.5">
      <c r="E29" s="15" t="s">
        <v>1193</v>
      </c>
    </row>
    <row r="30" spans="1:16" ht="12.75">
      <c r="A30" s="7">
        <v>5</v>
      </c>
      <c s="7" t="s">
        <v>3801</v>
      </c>
      <c s="7" t="s">
        <v>3945</v>
      </c>
      <c s="7" t="s">
        <v>58</v>
      </c>
      <c s="7" t="s">
        <v>3946</v>
      </c>
      <c s="7" t="s">
        <v>167</v>
      </c>
      <c s="10">
        <v>0.723</v>
      </c>
      <c s="14"/>
      <c s="13">
        <f>ROUND((H30*G30),2)</f>
      </c>
      <c r="O30">
        <f>rekapitulace!H8</f>
      </c>
      <c>
        <f>O30/100*I30</f>
      </c>
    </row>
    <row r="31" spans="5:5" ht="51">
      <c r="E31" s="15" t="s">
        <v>3951</v>
      </c>
    </row>
    <row r="32" spans="5:5" ht="409.5">
      <c r="E32" s="15" t="s">
        <v>3948</v>
      </c>
    </row>
    <row r="33" spans="1:16" ht="12.75" customHeight="1">
      <c r="A33" s="16"/>
      <c s="16"/>
      <c s="16" t="s">
        <v>43</v>
      </c>
      <c s="16"/>
      <c s="16" t="s">
        <v>204</v>
      </c>
      <c s="16"/>
      <c s="16"/>
      <c s="16"/>
      <c s="16">
        <f>SUM(I27:I32)</f>
      </c>
      <c r="P33">
        <f>ROUND(SUM(P27:P32),2)</f>
      </c>
    </row>
    <row r="35" spans="1:16" ht="12.75" customHeight="1">
      <c r="A35" s="16"/>
      <c s="16"/>
      <c s="16"/>
      <c s="16"/>
      <c s="16" t="s">
        <v>105</v>
      </c>
      <c s="16"/>
      <c s="16"/>
      <c s="16"/>
      <c s="16">
        <f>+I15+I24+I33</f>
      </c>
      <c r="P35">
        <f>+P15+P24+P33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89.xml><?xml version="1.0" encoding="utf-8"?>
<worksheet xmlns="http://schemas.openxmlformats.org/spreadsheetml/2006/main" xmlns:r="http://schemas.openxmlformats.org/officeDocument/2006/relationships">
  <sheetPr>
    <pageSetUpPr fitToPage="1"/>
  </sheetPr>
  <dimension ref="A1:P4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3952</v>
      </c>
      <c s="5"/>
      <c s="5" t="s">
        <v>3953</v>
      </c>
    </row>
    <row r="6" spans="1:5" ht="12.75" customHeight="1">
      <c r="A6" t="s">
        <v>17</v>
      </c>
      <c r="C6" s="5" t="s">
        <v>3952</v>
      </c>
      <c s="5"/>
      <c s="5" t="s">
        <v>3953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165</v>
      </c>
      <c s="7" t="s">
        <v>25</v>
      </c>
      <c s="7" t="s">
        <v>2633</v>
      </c>
      <c s="7" t="s">
        <v>167</v>
      </c>
      <c s="10">
        <v>38.28</v>
      </c>
      <c s="14"/>
      <c s="13">
        <f>ROUND((H12*G12),2)</f>
      </c>
      <c r="O12">
        <f>rekapitulace!H8</f>
      </c>
      <c>
        <f>O12/100*I12</f>
      </c>
    </row>
    <row r="13" spans="5:5" ht="318.75">
      <c r="E13" s="15" t="s">
        <v>3954</v>
      </c>
    </row>
    <row r="14" spans="5:5" ht="153">
      <c r="E14" s="15" t="s">
        <v>169</v>
      </c>
    </row>
    <row r="15" spans="1:16" ht="12.75">
      <c r="A15" s="7">
        <v>2</v>
      </c>
      <c s="7" t="s">
        <v>46</v>
      </c>
      <c s="7" t="s">
        <v>165</v>
      </c>
      <c s="7" t="s">
        <v>36</v>
      </c>
      <c s="7" t="s">
        <v>3955</v>
      </c>
      <c s="7" t="s">
        <v>167</v>
      </c>
      <c s="10">
        <v>43.2</v>
      </c>
      <c s="14"/>
      <c s="13">
        <f>ROUND((H15*G15),2)</f>
      </c>
      <c r="O15">
        <f>rekapitulace!H8</f>
      </c>
      <c>
        <f>O15/100*I15</f>
      </c>
    </row>
    <row r="16" spans="5:5" ht="38.25">
      <c r="E16" s="15" t="s">
        <v>3956</v>
      </c>
    </row>
    <row r="17" spans="5:5" ht="153">
      <c r="E17" s="15" t="s">
        <v>169</v>
      </c>
    </row>
    <row r="18" spans="1:16" ht="12.75" customHeight="1">
      <c r="A18" s="16"/>
      <c s="16"/>
      <c s="16" t="s">
        <v>45</v>
      </c>
      <c s="16"/>
      <c s="16" t="s">
        <v>44</v>
      </c>
      <c s="16"/>
      <c s="16"/>
      <c s="16"/>
      <c s="16">
        <f>SUM(I12:I17)</f>
      </c>
      <c r="P18">
        <f>ROUND(SUM(P12:P17),2)</f>
      </c>
    </row>
    <row r="20" spans="1:9" ht="12.75" customHeight="1">
      <c r="A20" s="9"/>
      <c s="9"/>
      <c s="9" t="s">
        <v>25</v>
      </c>
      <c s="9"/>
      <c s="9" t="s">
        <v>114</v>
      </c>
      <c s="9"/>
      <c s="11"/>
      <c s="9"/>
      <c s="11"/>
    </row>
    <row r="21" spans="1:16" ht="12.75">
      <c r="A21" s="7">
        <v>3</v>
      </c>
      <c s="7" t="s">
        <v>46</v>
      </c>
      <c s="7" t="s">
        <v>2635</v>
      </c>
      <c s="7" t="s">
        <v>58</v>
      </c>
      <c s="7" t="s">
        <v>2636</v>
      </c>
      <c s="7" t="s">
        <v>130</v>
      </c>
      <c s="10">
        <v>21.6</v>
      </c>
      <c s="14"/>
      <c s="13">
        <f>ROUND((H21*G21),2)</f>
      </c>
      <c r="O21">
        <f>rekapitulace!H8</f>
      </c>
      <c>
        <f>O21/100*I21</f>
      </c>
    </row>
    <row r="22" spans="5:5" ht="38.25">
      <c r="E22" s="15" t="s">
        <v>3957</v>
      </c>
    </row>
    <row r="23" spans="5:5" ht="409.5">
      <c r="E23" s="15" t="s">
        <v>176</v>
      </c>
    </row>
    <row r="24" spans="1:16" ht="12.75" customHeight="1">
      <c r="A24" s="16"/>
      <c s="16"/>
      <c s="16" t="s">
        <v>25</v>
      </c>
      <c s="16"/>
      <c s="16" t="s">
        <v>114</v>
      </c>
      <c s="16"/>
      <c s="16"/>
      <c s="16"/>
      <c s="16">
        <f>SUM(I21:I23)</f>
      </c>
      <c r="P24">
        <f>ROUND(SUM(P21:P23),2)</f>
      </c>
    </row>
    <row r="26" spans="1:9" ht="12.75" customHeight="1">
      <c r="A26" s="9"/>
      <c s="9"/>
      <c s="9" t="s">
        <v>43</v>
      </c>
      <c s="9"/>
      <c s="9" t="s">
        <v>204</v>
      </c>
      <c s="9"/>
      <c s="11"/>
      <c s="9"/>
      <c s="11"/>
    </row>
    <row r="27" spans="1:16" ht="12.75">
      <c r="A27" s="7">
        <v>4</v>
      </c>
      <c s="7" t="s">
        <v>46</v>
      </c>
      <c s="7" t="s">
        <v>1034</v>
      </c>
      <c s="7" t="s">
        <v>58</v>
      </c>
      <c s="7" t="s">
        <v>2640</v>
      </c>
      <c s="7" t="s">
        <v>130</v>
      </c>
      <c s="10">
        <v>13.2</v>
      </c>
      <c s="14"/>
      <c s="13">
        <f>ROUND((H27*G27),2)</f>
      </c>
      <c r="O27">
        <f>rekapitulace!H8</f>
      </c>
      <c>
        <f>O27/100*I27</f>
      </c>
    </row>
    <row r="28" spans="5:5" ht="178.5">
      <c r="E28" s="15" t="s">
        <v>3958</v>
      </c>
    </row>
    <row r="29" spans="5:5" ht="409.5">
      <c r="E29" s="15" t="s">
        <v>714</v>
      </c>
    </row>
    <row r="30" spans="1:16" ht="12.75">
      <c r="A30" s="7">
        <v>5</v>
      </c>
      <c s="7" t="s">
        <v>46</v>
      </c>
      <c s="7" t="s">
        <v>3959</v>
      </c>
      <c s="7" t="s">
        <v>58</v>
      </c>
      <c s="7" t="s">
        <v>3960</v>
      </c>
      <c s="7" t="s">
        <v>207</v>
      </c>
      <c s="10">
        <v>4.8</v>
      </c>
      <c s="14"/>
      <c s="13">
        <f>ROUND((H30*G30),2)</f>
      </c>
      <c r="O30">
        <f>rekapitulace!H8</f>
      </c>
      <c>
        <f>O30/100*I30</f>
      </c>
    </row>
    <row r="31" spans="5:5" ht="38.25">
      <c r="E31" s="15" t="s">
        <v>3961</v>
      </c>
    </row>
    <row r="32" spans="5:5" ht="409.5">
      <c r="E32" s="15" t="s">
        <v>1040</v>
      </c>
    </row>
    <row r="33" spans="1:16" ht="12.75" customHeight="1">
      <c r="A33" s="16"/>
      <c s="16"/>
      <c s="16" t="s">
        <v>43</v>
      </c>
      <c s="16"/>
      <c s="16" t="s">
        <v>204</v>
      </c>
      <c s="16"/>
      <c s="16"/>
      <c s="16"/>
      <c s="16">
        <f>SUM(I27:I32)</f>
      </c>
      <c r="P33">
        <f>ROUND(SUM(P27:P32),2)</f>
      </c>
    </row>
    <row r="35" spans="1:16" ht="12.75" customHeight="1">
      <c r="A35" s="16"/>
      <c s="16"/>
      <c s="16"/>
      <c s="16"/>
      <c s="16" t="s">
        <v>105</v>
      </c>
      <c s="16"/>
      <c s="16"/>
      <c s="16"/>
      <c s="16">
        <f>+I18+I24+I33</f>
      </c>
      <c r="P35">
        <f>+P18+P24+P33</f>
      </c>
    </row>
    <row r="37" spans="1:9" ht="12.75" customHeight="1">
      <c r="A37" s="9" t="s">
        <v>106</v>
      </c>
      <c s="9"/>
      <c s="9"/>
      <c s="9"/>
      <c s="9"/>
      <c s="9"/>
      <c s="9"/>
      <c s="9"/>
      <c s="9"/>
    </row>
    <row r="38" spans="1:9" ht="12.75" customHeight="1">
      <c r="A38" s="9"/>
      <c s="9"/>
      <c s="9"/>
      <c s="9"/>
      <c s="9" t="s">
        <v>107</v>
      </c>
      <c s="9"/>
      <c s="9"/>
      <c s="9"/>
      <c s="9"/>
    </row>
    <row r="39" spans="1:16" ht="12.75" customHeight="1">
      <c r="A39" s="16"/>
      <c s="16"/>
      <c s="16"/>
      <c s="16"/>
      <c s="16" t="s">
        <v>108</v>
      </c>
      <c s="16"/>
      <c s="16"/>
      <c s="16"/>
      <c s="16">
        <v>0</v>
      </c>
      <c r="P39">
        <v>0</v>
      </c>
    </row>
    <row r="40" spans="1:9" ht="12.75" customHeight="1">
      <c r="A40" s="16"/>
      <c s="16"/>
      <c s="16"/>
      <c s="16"/>
      <c s="16" t="s">
        <v>109</v>
      </c>
      <c s="16"/>
      <c s="16"/>
      <c s="16"/>
      <c s="16"/>
    </row>
    <row r="41" spans="1:16" ht="12.75" customHeight="1">
      <c r="A41" s="16"/>
      <c s="16"/>
      <c s="16"/>
      <c s="16"/>
      <c s="16" t="s">
        <v>110</v>
      </c>
      <c s="16"/>
      <c s="16"/>
      <c s="16"/>
      <c s="16">
        <v>0</v>
      </c>
      <c r="P41">
        <v>0</v>
      </c>
    </row>
    <row r="42" spans="1:16" ht="12.75" customHeight="1">
      <c r="A42" s="16"/>
      <c s="16"/>
      <c s="16"/>
      <c s="16"/>
      <c s="16" t="s">
        <v>111</v>
      </c>
      <c s="16"/>
      <c s="16"/>
      <c s="16"/>
      <c s="16">
        <f>I39+I41</f>
      </c>
      <c r="P42">
        <f>P39+P41</f>
      </c>
    </row>
    <row r="44" spans="1:16" ht="12.75" customHeight="1">
      <c r="A44" s="16"/>
      <c s="16"/>
      <c s="16"/>
      <c s="16"/>
      <c s="16" t="s">
        <v>111</v>
      </c>
      <c s="16"/>
      <c s="16"/>
      <c s="16"/>
      <c s="16">
        <f>I35+I42</f>
      </c>
      <c r="P44">
        <f>P35+P42</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xml><?xml version="1.0" encoding="utf-8"?>
<worksheet xmlns="http://schemas.openxmlformats.org/spreadsheetml/2006/main" xmlns:r="http://schemas.openxmlformats.org/officeDocument/2006/relationships">
  <sheetPr>
    <pageSetUpPr fitToPage="1"/>
  </sheetPr>
  <dimension ref="A1:P2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20</v>
      </c>
      <c s="5"/>
      <c s="5" t="s">
        <v>21</v>
      </c>
    </row>
    <row r="6" spans="1:5" ht="12.75" customHeight="1">
      <c r="A6" t="s">
        <v>17</v>
      </c>
      <c r="C6" s="5" t="s">
        <v>296</v>
      </c>
      <c s="5"/>
      <c s="5" t="s">
        <v>297</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44</v>
      </c>
      <c s="9"/>
      <c s="11"/>
      <c s="9"/>
      <c s="11"/>
    </row>
    <row r="12" spans="1:16" ht="12.75">
      <c r="A12" s="7">
        <v>1</v>
      </c>
      <c s="7" t="s">
        <v>46</v>
      </c>
      <c s="7" t="s">
        <v>298</v>
      </c>
      <c s="7" t="s">
        <v>86</v>
      </c>
      <c s="7" t="s">
        <v>299</v>
      </c>
      <c s="7" t="s">
        <v>49</v>
      </c>
      <c s="10">
        <v>1</v>
      </c>
      <c s="14"/>
      <c s="13">
        <f>ROUND((H12*G12),2)</f>
      </c>
      <c r="O12">
        <f>rekapitulace!H8</f>
      </c>
      <c>
        <f>O12/100*I12</f>
      </c>
    </row>
    <row r="13" spans="5:5" ht="25.5">
      <c r="E13" s="15" t="s">
        <v>50</v>
      </c>
    </row>
    <row r="14" spans="5:5" ht="165.75">
      <c r="E14" s="15" t="s">
        <v>300</v>
      </c>
    </row>
    <row r="15" spans="1:16" ht="12.75" customHeight="1">
      <c r="A15" s="16"/>
      <c s="16"/>
      <c s="16" t="s">
        <v>45</v>
      </c>
      <c s="16"/>
      <c s="16" t="s">
        <v>44</v>
      </c>
      <c s="16"/>
      <c s="16"/>
      <c s="16"/>
      <c s="16">
        <f>SUM(I12:I14)</f>
      </c>
      <c r="P15">
        <f>ROUND(SUM(P12:P14),2)</f>
      </c>
    </row>
    <row r="17" spans="1:16" ht="12.75" customHeight="1">
      <c r="A17" s="16"/>
      <c s="16"/>
      <c s="16"/>
      <c s="16"/>
      <c s="16" t="s">
        <v>105</v>
      </c>
      <c s="16"/>
      <c s="16"/>
      <c s="16"/>
      <c s="16">
        <f>+I15</f>
      </c>
      <c r="P17">
        <f>+P15</f>
      </c>
    </row>
    <row r="19" spans="1:9" ht="12.75" customHeight="1">
      <c r="A19" s="9" t="s">
        <v>106</v>
      </c>
      <c s="9"/>
      <c s="9"/>
      <c s="9"/>
      <c s="9"/>
      <c s="9"/>
      <c s="9"/>
      <c s="9"/>
      <c s="9"/>
    </row>
    <row r="20" spans="1:9" ht="12.75" customHeight="1">
      <c r="A20" s="9"/>
      <c s="9"/>
      <c s="9"/>
      <c s="9"/>
      <c s="9" t="s">
        <v>107</v>
      </c>
      <c s="9"/>
      <c s="9"/>
      <c s="9"/>
      <c s="9"/>
    </row>
    <row r="21" spans="1:16" ht="12.75" customHeight="1">
      <c r="A21" s="16"/>
      <c s="16"/>
      <c s="16"/>
      <c s="16"/>
      <c s="16" t="s">
        <v>108</v>
      </c>
      <c s="16"/>
      <c s="16"/>
      <c s="16"/>
      <c s="16">
        <v>0</v>
      </c>
      <c r="P21">
        <v>0</v>
      </c>
    </row>
    <row r="22" spans="1:9" ht="12.75" customHeight="1">
      <c r="A22" s="16"/>
      <c s="16"/>
      <c s="16"/>
      <c s="16"/>
      <c s="16" t="s">
        <v>109</v>
      </c>
      <c s="16"/>
      <c s="16"/>
      <c s="16"/>
      <c s="16"/>
    </row>
    <row r="23" spans="1:16" ht="12.75" customHeight="1">
      <c r="A23" s="16"/>
      <c s="16"/>
      <c s="16"/>
      <c s="16"/>
      <c s="16" t="s">
        <v>110</v>
      </c>
      <c s="16"/>
      <c s="16"/>
      <c s="16"/>
      <c s="16">
        <v>0</v>
      </c>
      <c r="P23">
        <v>0</v>
      </c>
    </row>
    <row r="24" spans="1:16" ht="12.75" customHeight="1">
      <c r="A24" s="16"/>
      <c s="16"/>
      <c s="16"/>
      <c s="16"/>
      <c s="16" t="s">
        <v>111</v>
      </c>
      <c s="16"/>
      <c s="16"/>
      <c s="16"/>
      <c s="16">
        <f>I21+I23</f>
      </c>
      <c r="P24">
        <f>P21+P23</f>
      </c>
    </row>
    <row r="26" spans="1:16" ht="12.75" customHeight="1">
      <c r="A26" s="16"/>
      <c s="16"/>
      <c s="16"/>
      <c s="16"/>
      <c s="16" t="s">
        <v>111</v>
      </c>
      <c s="16"/>
      <c s="16"/>
      <c s="16"/>
      <c s="16">
        <f>I17+I24</f>
      </c>
      <c r="P26">
        <f>P17+P24</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0.xml><?xml version="1.0" encoding="utf-8"?>
<worksheet xmlns="http://schemas.openxmlformats.org/spreadsheetml/2006/main" xmlns:r="http://schemas.openxmlformats.org/officeDocument/2006/relationships">
  <sheetPr>
    <pageSetUpPr fitToPage="1"/>
  </sheetPr>
  <dimension ref="A1:P10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3962</v>
      </c>
      <c s="5"/>
      <c s="5" t="s">
        <v>3963</v>
      </c>
    </row>
    <row r="6" spans="1:5" ht="12.75" customHeight="1">
      <c r="A6" t="s">
        <v>17</v>
      </c>
      <c r="C6" s="5" t="s">
        <v>3962</v>
      </c>
      <c s="5"/>
      <c s="5" t="s">
        <v>3963</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3539</v>
      </c>
      <c s="9"/>
      <c s="11"/>
      <c s="9"/>
      <c s="11"/>
    </row>
    <row r="12" spans="1:16" ht="12.75">
      <c r="A12" s="7">
        <v>1</v>
      </c>
      <c s="7" t="s">
        <v>46</v>
      </c>
      <c s="7" t="s">
        <v>61</v>
      </c>
      <c s="7" t="s">
        <v>65</v>
      </c>
      <c s="7" t="s">
        <v>3540</v>
      </c>
      <c s="7" t="s">
        <v>3541</v>
      </c>
      <c s="10">
        <v>1.05</v>
      </c>
      <c s="14"/>
      <c s="13">
        <f>ROUND((H12*G12),2)</f>
      </c>
      <c r="O12">
        <f>rekapitulace!H8</f>
      </c>
      <c>
        <f>O12/100*I12</f>
      </c>
    </row>
    <row r="13" spans="5:5" ht="25.5">
      <c r="E13" s="15" t="s">
        <v>3964</v>
      </c>
    </row>
    <row r="14" spans="5:5" ht="280.5">
      <c r="E14" s="15" t="s">
        <v>63</v>
      </c>
    </row>
    <row r="15" spans="1:16" ht="12.75">
      <c r="A15" s="7">
        <v>2</v>
      </c>
      <c s="7" t="s">
        <v>46</v>
      </c>
      <c s="7" t="s">
        <v>61</v>
      </c>
      <c s="7" t="s">
        <v>67</v>
      </c>
      <c s="7" t="s">
        <v>3705</v>
      </c>
      <c s="7" t="s">
        <v>3541</v>
      </c>
      <c s="10">
        <v>1.05</v>
      </c>
      <c s="14"/>
      <c s="13">
        <f>ROUND((H15*G15),2)</f>
      </c>
      <c r="O15">
        <f>rekapitulace!H8</f>
      </c>
      <c>
        <f>O15/100*I15</f>
      </c>
    </row>
    <row r="16" spans="5:5" ht="25.5">
      <c r="E16" s="15" t="s">
        <v>3964</v>
      </c>
    </row>
    <row r="17" spans="5:5" ht="280.5">
      <c r="E17" s="15" t="s">
        <v>63</v>
      </c>
    </row>
    <row r="18" spans="1:16" ht="12.75">
      <c r="A18" s="7">
        <v>3</v>
      </c>
      <c s="7" t="s">
        <v>46</v>
      </c>
      <c s="7" t="s">
        <v>64</v>
      </c>
      <c s="7" t="s">
        <v>58</v>
      </c>
      <c s="7" t="s">
        <v>3706</v>
      </c>
      <c s="7" t="s">
        <v>3541</v>
      </c>
      <c s="10">
        <v>1.05</v>
      </c>
      <c s="14"/>
      <c s="13">
        <f>ROUND((H18*G18),2)</f>
      </c>
      <c r="O18">
        <f>rekapitulace!H8</f>
      </c>
      <c>
        <f>O18/100*I18</f>
      </c>
    </row>
    <row r="19" spans="5:5" ht="25.5">
      <c r="E19" s="15" t="s">
        <v>3964</v>
      </c>
    </row>
    <row r="20" spans="5:5" ht="114.75">
      <c r="E20" s="15" t="s">
        <v>60</v>
      </c>
    </row>
    <row r="21" spans="1:16" ht="12.75">
      <c r="A21" s="7">
        <v>4</v>
      </c>
      <c s="7" t="s">
        <v>46</v>
      </c>
      <c s="7" t="s">
        <v>79</v>
      </c>
      <c s="7" t="s">
        <v>3544</v>
      </c>
      <c s="7" t="s">
        <v>3707</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3546</v>
      </c>
      <c s="7" t="s">
        <v>3708</v>
      </c>
      <c s="7" t="s">
        <v>49</v>
      </c>
      <c s="10">
        <v>1</v>
      </c>
      <c s="14"/>
      <c s="13">
        <f>ROUND((H24*G24),2)</f>
      </c>
      <c r="O24">
        <f>rekapitulace!H8</f>
      </c>
      <c>
        <f>O24/100*I24</f>
      </c>
    </row>
    <row r="25" spans="5:5" ht="25.5">
      <c r="E25" s="15" t="s">
        <v>50</v>
      </c>
    </row>
    <row r="26" spans="5:5" ht="114.75">
      <c r="E26" s="15" t="s">
        <v>60</v>
      </c>
    </row>
    <row r="27" spans="1:16" ht="12.75">
      <c r="A27" s="7">
        <v>6</v>
      </c>
      <c s="7" t="s">
        <v>46</v>
      </c>
      <c s="7" t="s">
        <v>3400</v>
      </c>
      <c s="7" t="s">
        <v>86</v>
      </c>
      <c s="7" t="s">
        <v>3712</v>
      </c>
      <c s="7" t="s">
        <v>741</v>
      </c>
      <c s="10">
        <v>16</v>
      </c>
      <c s="14"/>
      <c s="13">
        <f>ROUND((H27*G27),2)</f>
      </c>
      <c r="O27">
        <f>rekapitulace!H8</f>
      </c>
      <c>
        <f>O27/100*I27</f>
      </c>
    </row>
    <row r="28" spans="5:5" ht="25.5">
      <c r="E28" s="15" t="s">
        <v>1584</v>
      </c>
    </row>
    <row r="29" spans="5:5" ht="114.75">
      <c r="E29" s="15" t="s">
        <v>3402</v>
      </c>
    </row>
    <row r="30" spans="1:16" ht="12.75" customHeight="1">
      <c r="A30" s="16"/>
      <c s="16"/>
      <c s="16" t="s">
        <v>45</v>
      </c>
      <c s="16"/>
      <c s="16" t="s">
        <v>3539</v>
      </c>
      <c s="16"/>
      <c s="16"/>
      <c s="16"/>
      <c s="16">
        <f>SUM(I12:I29)</f>
      </c>
      <c r="P30">
        <f>ROUND(SUM(P12:P29),2)</f>
      </c>
    </row>
    <row r="32" spans="1:9" ht="12.75" customHeight="1">
      <c r="A32" s="9"/>
      <c s="9"/>
      <c s="9" t="s">
        <v>25</v>
      </c>
      <c s="9"/>
      <c s="9" t="s">
        <v>114</v>
      </c>
      <c s="9"/>
      <c s="11"/>
      <c s="9"/>
      <c s="11"/>
    </row>
    <row r="33" spans="1:16" ht="12.75">
      <c r="A33" s="7">
        <v>7</v>
      </c>
      <c s="7" t="s">
        <v>46</v>
      </c>
      <c s="7" t="s">
        <v>2456</v>
      </c>
      <c s="7" t="s">
        <v>58</v>
      </c>
      <c s="7" t="s">
        <v>3675</v>
      </c>
      <c s="7" t="s">
        <v>130</v>
      </c>
      <c s="10">
        <v>3</v>
      </c>
      <c s="14"/>
      <c s="13">
        <f>ROUND((H33*G33),2)</f>
      </c>
      <c r="O33">
        <f>rekapitulace!H8</f>
      </c>
      <c>
        <f>O33/100*I33</f>
      </c>
    </row>
    <row r="34" spans="5:5" ht="38.25">
      <c r="E34" s="15" t="s">
        <v>3676</v>
      </c>
    </row>
    <row r="35" spans="5:5" ht="409.5">
      <c r="E35" s="15" t="s">
        <v>267</v>
      </c>
    </row>
    <row r="36" spans="1:16" ht="12.75">
      <c r="A36" s="7">
        <v>8</v>
      </c>
      <c s="7" t="s">
        <v>46</v>
      </c>
      <c s="7" t="s">
        <v>2459</v>
      </c>
      <c s="7" t="s">
        <v>3544</v>
      </c>
      <c s="7" t="s">
        <v>3677</v>
      </c>
      <c s="7" t="s">
        <v>130</v>
      </c>
      <c s="10">
        <v>17.885</v>
      </c>
      <c s="14"/>
      <c s="13">
        <f>ROUND((H36*G36),2)</f>
      </c>
      <c r="O36">
        <f>rekapitulace!H8</f>
      </c>
      <c>
        <f>O36/100*I36</f>
      </c>
    </row>
    <row r="37" spans="5:5" ht="38.25">
      <c r="E37" s="15" t="s">
        <v>3965</v>
      </c>
    </row>
    <row r="38" spans="5:5" ht="409.5">
      <c r="E38" s="15" t="s">
        <v>267</v>
      </c>
    </row>
    <row r="39" spans="1:16" ht="12.75">
      <c r="A39" s="7">
        <v>9</v>
      </c>
      <c s="7" t="s">
        <v>46</v>
      </c>
      <c s="7" t="s">
        <v>2459</v>
      </c>
      <c s="7" t="s">
        <v>3546</v>
      </c>
      <c s="7" t="s">
        <v>3679</v>
      </c>
      <c s="7" t="s">
        <v>130</v>
      </c>
      <c s="10">
        <v>22.4</v>
      </c>
      <c s="14"/>
      <c s="13">
        <f>ROUND((H39*G39),2)</f>
      </c>
      <c r="O39">
        <f>rekapitulace!H8</f>
      </c>
      <c>
        <f>O39/100*I39</f>
      </c>
    </row>
    <row r="40" spans="5:5" ht="38.25">
      <c r="E40" s="15" t="s">
        <v>3966</v>
      </c>
    </row>
    <row r="41" spans="5:5" ht="409.5">
      <c r="E41" s="15" t="s">
        <v>267</v>
      </c>
    </row>
    <row r="42" spans="1:16" ht="12.75">
      <c r="A42" s="7">
        <v>10</v>
      </c>
      <c s="7" t="s">
        <v>46</v>
      </c>
      <c s="7" t="s">
        <v>146</v>
      </c>
      <c s="7" t="s">
        <v>3544</v>
      </c>
      <c s="7" t="s">
        <v>3681</v>
      </c>
      <c s="7" t="s">
        <v>130</v>
      </c>
      <c s="10">
        <v>4.155</v>
      </c>
      <c s="14"/>
      <c s="13">
        <f>ROUND((H42*G42),2)</f>
      </c>
      <c r="O42">
        <f>rekapitulace!H8</f>
      </c>
      <c>
        <f>O42/100*I42</f>
      </c>
    </row>
    <row r="43" spans="5:5" ht="102">
      <c r="E43" s="15" t="s">
        <v>3967</v>
      </c>
    </row>
    <row r="44" spans="5:5" ht="409.5">
      <c r="E44" s="15" t="s">
        <v>149</v>
      </c>
    </row>
    <row r="45" spans="1:16" ht="12.75">
      <c r="A45" s="7">
        <v>11</v>
      </c>
      <c s="7" t="s">
        <v>46</v>
      </c>
      <c s="7" t="s">
        <v>183</v>
      </c>
      <c s="7" t="s">
        <v>58</v>
      </c>
      <c s="7" t="s">
        <v>184</v>
      </c>
      <c s="7" t="s">
        <v>130</v>
      </c>
      <c s="10">
        <v>35.93</v>
      </c>
      <c s="14"/>
      <c s="13">
        <f>ROUND((H45*G45),2)</f>
      </c>
      <c r="O45">
        <f>rekapitulace!H8</f>
      </c>
      <c>
        <f>O45/100*I45</f>
      </c>
    </row>
    <row r="46" spans="5:5" ht="140.25">
      <c r="E46" s="15" t="s">
        <v>3968</v>
      </c>
    </row>
    <row r="47" spans="5:5" ht="409.5">
      <c r="E47" s="15" t="s">
        <v>186</v>
      </c>
    </row>
    <row r="48" spans="1:16" ht="12.75" customHeight="1">
      <c r="A48" s="16"/>
      <c s="16"/>
      <c s="16" t="s">
        <v>25</v>
      </c>
      <c s="16"/>
      <c s="16" t="s">
        <v>114</v>
      </c>
      <c s="16"/>
      <c s="16"/>
      <c s="16"/>
      <c s="16">
        <f>SUM(I33:I47)</f>
      </c>
      <c r="P48">
        <f>ROUND(SUM(P33:P47),2)</f>
      </c>
    </row>
    <row r="50" spans="1:9" ht="12.75" customHeight="1">
      <c r="A50" s="9"/>
      <c s="9"/>
      <c s="9" t="s">
        <v>38</v>
      </c>
      <c s="9"/>
      <c s="9" t="s">
        <v>192</v>
      </c>
      <c s="9"/>
      <c s="11"/>
      <c s="9"/>
      <c s="11"/>
    </row>
    <row r="51" spans="1:16" ht="12.75">
      <c r="A51" s="7">
        <v>12</v>
      </c>
      <c s="7" t="s">
        <v>46</v>
      </c>
      <c s="7" t="s">
        <v>488</v>
      </c>
      <c s="7" t="s">
        <v>58</v>
      </c>
      <c s="7" t="s">
        <v>3684</v>
      </c>
      <c s="7" t="s">
        <v>130</v>
      </c>
      <c s="10">
        <v>2.555</v>
      </c>
      <c s="14"/>
      <c s="13">
        <f>ROUND((H51*G51),2)</f>
      </c>
      <c r="O51">
        <f>rekapitulace!H8</f>
      </c>
      <c>
        <f>O51/100*I51</f>
      </c>
    </row>
    <row r="52" spans="5:5" ht="38.25">
      <c r="E52" s="15" t="s">
        <v>3969</v>
      </c>
    </row>
    <row r="53" spans="5:5" ht="306">
      <c r="E53" s="15" t="s">
        <v>463</v>
      </c>
    </row>
    <row r="54" spans="1:16" ht="12.75" customHeight="1">
      <c r="A54" s="16"/>
      <c s="16"/>
      <c s="16" t="s">
        <v>38</v>
      </c>
      <c s="16"/>
      <c s="16" t="s">
        <v>192</v>
      </c>
      <c s="16"/>
      <c s="16"/>
      <c s="16"/>
      <c s="16">
        <f>SUM(I51:I53)</f>
      </c>
      <c r="P54">
        <f>ROUND(SUM(P51:P53),2)</f>
      </c>
    </row>
    <row r="56" spans="1:9" ht="12.75" customHeight="1">
      <c r="A56" s="9"/>
      <c s="9"/>
      <c s="9" t="s">
        <v>41</v>
      </c>
      <c s="9"/>
      <c s="9" t="s">
        <v>3557</v>
      </c>
      <c s="9"/>
      <c s="11"/>
      <c s="9"/>
      <c s="11"/>
    </row>
    <row r="57" spans="1:16" ht="12.75">
      <c r="A57" s="7">
        <v>13</v>
      </c>
      <c s="7" t="s">
        <v>46</v>
      </c>
      <c s="7" t="s">
        <v>3558</v>
      </c>
      <c s="7" t="s">
        <v>58</v>
      </c>
      <c s="7" t="s">
        <v>3720</v>
      </c>
      <c s="7" t="s">
        <v>73</v>
      </c>
      <c s="10">
        <v>6</v>
      </c>
      <c s="14"/>
      <c s="13">
        <f>ROUND((H57*G57),2)</f>
      </c>
      <c r="O57">
        <f>rekapitulace!H8</f>
      </c>
      <c>
        <f>O57/100*I57</f>
      </c>
    </row>
    <row r="58" spans="5:5" ht="25.5">
      <c r="E58" s="15" t="s">
        <v>1346</v>
      </c>
    </row>
    <row r="59" spans="5:5" ht="409.5">
      <c r="E59" s="15" t="s">
        <v>3560</v>
      </c>
    </row>
    <row r="60" spans="1:16" ht="12.75">
      <c r="A60" s="7">
        <v>14</v>
      </c>
      <c s="7" t="s">
        <v>46</v>
      </c>
      <c s="7" t="s">
        <v>3418</v>
      </c>
      <c s="7" t="s">
        <v>58</v>
      </c>
      <c s="7" t="s">
        <v>3970</v>
      </c>
      <c s="7" t="s">
        <v>207</v>
      </c>
      <c s="10">
        <v>105</v>
      </c>
      <c s="14"/>
      <c s="13">
        <f>ROUND((H60*G60),2)</f>
      </c>
      <c r="O60">
        <f>rekapitulace!H8</f>
      </c>
      <c>
        <f>O60/100*I60</f>
      </c>
    </row>
    <row r="61" spans="5:5" ht="25.5">
      <c r="E61" s="15" t="s">
        <v>3971</v>
      </c>
    </row>
    <row r="62" spans="5:5" ht="409.5">
      <c r="E62" s="15" t="s">
        <v>3421</v>
      </c>
    </row>
    <row r="63" spans="1:16" ht="12.75">
      <c r="A63" s="7">
        <v>15</v>
      </c>
      <c s="7" t="s">
        <v>46</v>
      </c>
      <c s="7" t="s">
        <v>3422</v>
      </c>
      <c s="7" t="s">
        <v>58</v>
      </c>
      <c s="7" t="s">
        <v>3563</v>
      </c>
      <c s="7" t="s">
        <v>207</v>
      </c>
      <c s="10">
        <v>73</v>
      </c>
      <c s="14"/>
      <c s="13">
        <f>ROUND((H63*G63),2)</f>
      </c>
      <c r="O63">
        <f>rekapitulace!H8</f>
      </c>
      <c>
        <f>O63/100*I63</f>
      </c>
    </row>
    <row r="64" spans="5:5" ht="25.5">
      <c r="E64" s="15" t="s">
        <v>3972</v>
      </c>
    </row>
    <row r="65" spans="5:5" ht="409.5">
      <c r="E65" s="15" t="s">
        <v>3421</v>
      </c>
    </row>
    <row r="66" spans="1:16" ht="12.75">
      <c r="A66" s="7">
        <v>16</v>
      </c>
      <c s="7" t="s">
        <v>3801</v>
      </c>
      <c s="7" t="s">
        <v>3973</v>
      </c>
      <c s="7" t="s">
        <v>58</v>
      </c>
      <c s="7" t="s">
        <v>3974</v>
      </c>
      <c s="7" t="s">
        <v>207</v>
      </c>
      <c s="10">
        <v>110</v>
      </c>
      <c s="14"/>
      <c s="13">
        <f>ROUND((H66*G66),2)</f>
      </c>
      <c r="O66">
        <f>rekapitulace!H8</f>
      </c>
      <c>
        <f>O66/100*I66</f>
      </c>
    </row>
    <row r="67" spans="5:5" ht="25.5">
      <c r="E67" s="15" t="s">
        <v>1450</v>
      </c>
    </row>
    <row r="68" spans="5:5" ht="409.5">
      <c r="E68" s="15" t="s">
        <v>3975</v>
      </c>
    </row>
    <row r="69" spans="1:16" ht="12.75">
      <c r="A69" s="7">
        <v>17</v>
      </c>
      <c s="7" t="s">
        <v>46</v>
      </c>
      <c s="7" t="s">
        <v>3976</v>
      </c>
      <c s="7" t="s">
        <v>58</v>
      </c>
      <c s="7" t="s">
        <v>3977</v>
      </c>
      <c s="7" t="s">
        <v>207</v>
      </c>
      <c s="10">
        <v>110</v>
      </c>
      <c s="14"/>
      <c s="13">
        <f>ROUND((H69*G69),2)</f>
      </c>
      <c r="O69">
        <f>rekapitulace!H8</f>
      </c>
      <c>
        <f>O69/100*I69</f>
      </c>
    </row>
    <row r="70" spans="5:5" ht="25.5">
      <c r="E70" s="15" t="s">
        <v>1450</v>
      </c>
    </row>
    <row r="71" spans="5:5" ht="409.5">
      <c r="E71" s="15" t="s">
        <v>3978</v>
      </c>
    </row>
    <row r="72" spans="1:16" ht="12.75">
      <c r="A72" s="7">
        <v>18</v>
      </c>
      <c s="7" t="s">
        <v>46</v>
      </c>
      <c s="7" t="s">
        <v>3979</v>
      </c>
      <c s="7" t="s">
        <v>58</v>
      </c>
      <c s="7" t="s">
        <v>3980</v>
      </c>
      <c s="7" t="s">
        <v>207</v>
      </c>
      <c s="10">
        <v>110</v>
      </c>
      <c s="14"/>
      <c s="13">
        <f>ROUND((H72*G72),2)</f>
      </c>
      <c r="O72">
        <f>rekapitulace!H8</f>
      </c>
      <c>
        <f>O72/100*I72</f>
      </c>
    </row>
    <row r="73" spans="5:5" ht="25.5">
      <c r="E73" s="15" t="s">
        <v>1450</v>
      </c>
    </row>
    <row r="74" spans="5:5" ht="409.5">
      <c r="E74" s="15" t="s">
        <v>3981</v>
      </c>
    </row>
    <row r="75" spans="1:16" ht="12.75">
      <c r="A75" s="7">
        <v>19</v>
      </c>
      <c s="7" t="s">
        <v>46</v>
      </c>
      <c s="7" t="s">
        <v>3982</v>
      </c>
      <c s="7" t="s">
        <v>58</v>
      </c>
      <c s="7" t="s">
        <v>3983</v>
      </c>
      <c s="7" t="s">
        <v>73</v>
      </c>
      <c s="10">
        <v>2</v>
      </c>
      <c s="14"/>
      <c s="13">
        <f>ROUND((H75*G75),2)</f>
      </c>
      <c r="O75">
        <f>rekapitulace!H8</f>
      </c>
      <c>
        <f>O75/100*I75</f>
      </c>
    </row>
    <row r="76" spans="5:5" ht="25.5">
      <c r="E76" s="15" t="s">
        <v>76</v>
      </c>
    </row>
    <row r="77" spans="5:5" ht="409.5">
      <c r="E77" s="15" t="s">
        <v>3984</v>
      </c>
    </row>
    <row r="78" spans="1:16" ht="12.75">
      <c r="A78" s="7">
        <v>20</v>
      </c>
      <c s="7" t="s">
        <v>46</v>
      </c>
      <c s="7" t="s">
        <v>3985</v>
      </c>
      <c s="7" t="s">
        <v>86</v>
      </c>
      <c s="7" t="s">
        <v>3986</v>
      </c>
      <c s="7" t="s">
        <v>3987</v>
      </c>
      <c s="10">
        <v>2</v>
      </c>
      <c s="14"/>
      <c s="13">
        <f>ROUND((H78*G78),2)</f>
      </c>
      <c r="O78">
        <f>rekapitulace!H8</f>
      </c>
      <c>
        <f>O78/100*I78</f>
      </c>
    </row>
    <row r="79" spans="5:5" ht="25.5">
      <c r="E79" s="15" t="s">
        <v>76</v>
      </c>
    </row>
    <row r="80" spans="5:5" ht="409.5">
      <c r="E80" s="15" t="s">
        <v>3988</v>
      </c>
    </row>
    <row r="81" spans="1:16" ht="12.75" customHeight="1">
      <c r="A81" s="16"/>
      <c s="16"/>
      <c s="16" t="s">
        <v>41</v>
      </c>
      <c s="16"/>
      <c s="16" t="s">
        <v>3557</v>
      </c>
      <c s="16"/>
      <c s="16"/>
      <c s="16"/>
      <c s="16">
        <f>SUM(I57:I80)</f>
      </c>
      <c r="P81">
        <f>ROUND(SUM(P57:P80),2)</f>
      </c>
    </row>
    <row r="83" spans="1:9" ht="12.75" customHeight="1">
      <c r="A83" s="9"/>
      <c s="9"/>
      <c s="9" t="s">
        <v>42</v>
      </c>
      <c s="9"/>
      <c s="9" t="s">
        <v>200</v>
      </c>
      <c s="9"/>
      <c s="11"/>
      <c s="9"/>
      <c s="11"/>
    </row>
    <row r="84" spans="1:16" ht="12.75">
      <c r="A84" s="7">
        <v>21</v>
      </c>
      <c s="7" t="s">
        <v>46</v>
      </c>
      <c s="7" t="s">
        <v>3577</v>
      </c>
      <c s="7" t="s">
        <v>58</v>
      </c>
      <c s="7" t="s">
        <v>3687</v>
      </c>
      <c s="7" t="s">
        <v>207</v>
      </c>
      <c s="10">
        <v>32</v>
      </c>
      <c s="14"/>
      <c s="13">
        <f>ROUND((H84*G84),2)</f>
      </c>
      <c r="O84">
        <f>rekapitulace!H8</f>
      </c>
      <c>
        <f>O84/100*I84</f>
      </c>
    </row>
    <row r="85" spans="5:5" ht="25.5">
      <c r="E85" s="15" t="s">
        <v>644</v>
      </c>
    </row>
    <row r="86" spans="5:5" ht="409.5">
      <c r="E86" s="15" t="s">
        <v>2586</v>
      </c>
    </row>
    <row r="87" spans="1:16" ht="12.75">
      <c r="A87" s="7">
        <v>22</v>
      </c>
      <c s="7" t="s">
        <v>46</v>
      </c>
      <c s="7" t="s">
        <v>626</v>
      </c>
      <c s="7" t="s">
        <v>58</v>
      </c>
      <c s="7" t="s">
        <v>3689</v>
      </c>
      <c s="7" t="s">
        <v>130</v>
      </c>
      <c s="10">
        <v>4.8</v>
      </c>
      <c s="14"/>
      <c s="13">
        <f>ROUND((H87*G87),2)</f>
      </c>
      <c r="O87">
        <f>rekapitulace!H8</f>
      </c>
      <c>
        <f>O87/100*I87</f>
      </c>
    </row>
    <row r="88" spans="5:5" ht="25.5">
      <c r="E88" s="15" t="s">
        <v>3989</v>
      </c>
    </row>
    <row r="89" spans="5:5" ht="409.5">
      <c r="E89" s="15" t="s">
        <v>191</v>
      </c>
    </row>
    <row r="90" spans="1:16" ht="12.75" customHeight="1">
      <c r="A90" s="16"/>
      <c s="16"/>
      <c s="16" t="s">
        <v>42</v>
      </c>
      <c s="16"/>
      <c s="16" t="s">
        <v>200</v>
      </c>
      <c s="16"/>
      <c s="16"/>
      <c s="16"/>
      <c s="16">
        <f>SUM(I84:I89)</f>
      </c>
      <c r="P90">
        <f>ROUND(SUM(P84:P89),2)</f>
      </c>
    </row>
    <row r="92" spans="1:16" ht="12.75" customHeight="1">
      <c r="A92" s="16"/>
      <c s="16"/>
      <c s="16"/>
      <c s="16"/>
      <c s="16" t="s">
        <v>105</v>
      </c>
      <c s="16"/>
      <c s="16"/>
      <c s="16"/>
      <c s="16">
        <f>+I30+I48+I54+I81+I90</f>
      </c>
      <c r="P92">
        <f>+P30+P48+P54+P81+P90</f>
      </c>
    </row>
    <row r="94" spans="1:9" ht="12.75" customHeight="1">
      <c r="A94" s="9" t="s">
        <v>106</v>
      </c>
      <c s="9"/>
      <c s="9"/>
      <c s="9"/>
      <c s="9"/>
      <c s="9"/>
      <c s="9"/>
      <c s="9"/>
      <c s="9"/>
    </row>
    <row r="95" spans="1:9" ht="12.75" customHeight="1">
      <c r="A95" s="9"/>
      <c s="9"/>
      <c s="9"/>
      <c s="9"/>
      <c s="9" t="s">
        <v>107</v>
      </c>
      <c s="9"/>
      <c s="9"/>
      <c s="9"/>
      <c s="9"/>
    </row>
    <row r="96" spans="1:16" ht="12.75" customHeight="1">
      <c r="A96" s="16"/>
      <c s="16"/>
      <c s="16"/>
      <c s="16"/>
      <c s="16" t="s">
        <v>108</v>
      </c>
      <c s="16"/>
      <c s="16"/>
      <c s="16"/>
      <c s="16">
        <v>0</v>
      </c>
      <c r="P96">
        <v>0</v>
      </c>
    </row>
    <row r="97" spans="1:9" ht="12.75" customHeight="1">
      <c r="A97" s="16"/>
      <c s="16"/>
      <c s="16"/>
      <c s="16"/>
      <c s="16" t="s">
        <v>109</v>
      </c>
      <c s="16"/>
      <c s="16"/>
      <c s="16"/>
      <c s="16"/>
    </row>
    <row r="98" spans="1:16" ht="12.75" customHeight="1">
      <c r="A98" s="16"/>
      <c s="16"/>
      <c s="16"/>
      <c s="16"/>
      <c s="16" t="s">
        <v>110</v>
      </c>
      <c s="16"/>
      <c s="16"/>
      <c s="16"/>
      <c s="16">
        <v>0</v>
      </c>
      <c r="P98">
        <v>0</v>
      </c>
    </row>
    <row r="99" spans="1:16" ht="12.75" customHeight="1">
      <c r="A99" s="16"/>
      <c s="16"/>
      <c s="16"/>
      <c s="16"/>
      <c s="16" t="s">
        <v>111</v>
      </c>
      <c s="16"/>
      <c s="16"/>
      <c s="16"/>
      <c s="16">
        <f>I96+I98</f>
      </c>
      <c r="P99">
        <f>P96+P98</f>
      </c>
    </row>
    <row r="101" spans="1:16" ht="12.75" customHeight="1">
      <c r="A101" s="16"/>
      <c s="16"/>
      <c s="16"/>
      <c s="16"/>
      <c s="16" t="s">
        <v>111</v>
      </c>
      <c s="16"/>
      <c s="16"/>
      <c s="16"/>
      <c s="16">
        <f>I92+I99</f>
      </c>
      <c r="P101">
        <f>P92+P99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1.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3990</v>
      </c>
      <c s="5"/>
      <c s="5" t="s">
        <v>3991</v>
      </c>
    </row>
    <row r="6" spans="1:5" ht="12.75" customHeight="1">
      <c r="A6" t="s">
        <v>17</v>
      </c>
      <c r="C6" s="5" t="s">
        <v>3990</v>
      </c>
      <c s="5"/>
      <c s="5" t="s">
        <v>3991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3539</v>
      </c>
      <c s="9"/>
      <c s="11"/>
      <c s="9"/>
      <c s="11"/>
    </row>
    <row r="12" spans="1:16" ht="12.75">
      <c r="A12" s="7">
        <v>1</v>
      </c>
      <c s="7" t="s">
        <v>46</v>
      </c>
      <c s="7" t="s">
        <v>61</v>
      </c>
      <c s="7" t="s">
        <v>65</v>
      </c>
      <c s="7" t="s">
        <v>3540</v>
      </c>
      <c s="7" t="s">
        <v>3541</v>
      </c>
      <c s="10">
        <v>1.35</v>
      </c>
      <c s="14"/>
      <c s="13">
        <f>ROUND((H12*G12),2)</f>
      </c>
      <c r="O12">
        <f>rekapitulace!H8</f>
      </c>
      <c>
        <f>O12/100*I12</f>
      </c>
    </row>
    <row r="13" spans="5:5" ht="25.5">
      <c r="E13" s="15" t="s">
        <v>3992</v>
      </c>
    </row>
    <row r="14" spans="5:5" ht="280.5">
      <c r="E14" s="15" t="s">
        <v>63</v>
      </c>
    </row>
    <row r="15" spans="1:16" ht="12.75">
      <c r="A15" s="7">
        <v>2</v>
      </c>
      <c s="7" t="s">
        <v>46</v>
      </c>
      <c s="7" t="s">
        <v>61</v>
      </c>
      <c s="7" t="s">
        <v>67</v>
      </c>
      <c s="7" t="s">
        <v>3705</v>
      </c>
      <c s="7" t="s">
        <v>3541</v>
      </c>
      <c s="10">
        <v>1.35</v>
      </c>
      <c s="14"/>
      <c s="13">
        <f>ROUND((H15*G15),2)</f>
      </c>
      <c r="O15">
        <f>rekapitulace!H8</f>
      </c>
      <c>
        <f>O15/100*I15</f>
      </c>
    </row>
    <row r="16" spans="5:5" ht="25.5">
      <c r="E16" s="15" t="s">
        <v>3992</v>
      </c>
    </row>
    <row r="17" spans="5:5" ht="280.5">
      <c r="E17" s="15" t="s">
        <v>63</v>
      </c>
    </row>
    <row r="18" spans="1:16" ht="12.75">
      <c r="A18" s="7">
        <v>3</v>
      </c>
      <c s="7" t="s">
        <v>46</v>
      </c>
      <c s="7" t="s">
        <v>64</v>
      </c>
      <c s="7" t="s">
        <v>58</v>
      </c>
      <c s="7" t="s">
        <v>3706</v>
      </c>
      <c s="7" t="s">
        <v>3541</v>
      </c>
      <c s="10">
        <v>1.35</v>
      </c>
      <c s="14"/>
      <c s="13">
        <f>ROUND((H18*G18),2)</f>
      </c>
      <c r="O18">
        <f>rekapitulace!H8</f>
      </c>
      <c>
        <f>O18/100*I18</f>
      </c>
    </row>
    <row r="19" spans="5:5" ht="25.5">
      <c r="E19" s="15" t="s">
        <v>3992</v>
      </c>
    </row>
    <row r="20" spans="5:5" ht="114.75">
      <c r="E20" s="15" t="s">
        <v>60</v>
      </c>
    </row>
    <row r="21" spans="1:16" ht="12.75">
      <c r="A21" s="7">
        <v>4</v>
      </c>
      <c s="7" t="s">
        <v>46</v>
      </c>
      <c s="7" t="s">
        <v>79</v>
      </c>
      <c s="7" t="s">
        <v>3544</v>
      </c>
      <c s="7" t="s">
        <v>3707</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3546</v>
      </c>
      <c s="7" t="s">
        <v>3708</v>
      </c>
      <c s="7" t="s">
        <v>49</v>
      </c>
      <c s="10">
        <v>1</v>
      </c>
      <c s="14"/>
      <c s="13">
        <f>ROUND((H24*G24),2)</f>
      </c>
      <c r="O24">
        <f>rekapitulace!H8</f>
      </c>
      <c>
        <f>O24/100*I24</f>
      </c>
    </row>
    <row r="25" spans="5:5" ht="25.5">
      <c r="E25" s="15" t="s">
        <v>50</v>
      </c>
    </row>
    <row r="26" spans="5:5" ht="114.75">
      <c r="E26" s="15" t="s">
        <v>60</v>
      </c>
    </row>
    <row r="27" spans="1:16" ht="12.75">
      <c r="A27" s="7">
        <v>6</v>
      </c>
      <c s="7" t="s">
        <v>46</v>
      </c>
      <c s="7" t="s">
        <v>3400</v>
      </c>
      <c s="7" t="s">
        <v>86</v>
      </c>
      <c s="7" t="s">
        <v>3712</v>
      </c>
      <c s="7" t="s">
        <v>741</v>
      </c>
      <c s="10">
        <v>16</v>
      </c>
      <c s="14"/>
      <c s="13">
        <f>ROUND((H27*G27),2)</f>
      </c>
      <c r="O27">
        <f>rekapitulace!H8</f>
      </c>
      <c>
        <f>O27/100*I27</f>
      </c>
    </row>
    <row r="28" spans="5:5" ht="25.5">
      <c r="E28" s="15" t="s">
        <v>1584</v>
      </c>
    </row>
    <row r="29" spans="5:5" ht="114.75">
      <c r="E29" s="15" t="s">
        <v>3402</v>
      </c>
    </row>
    <row r="30" spans="1:16" ht="12.75" customHeight="1">
      <c r="A30" s="16"/>
      <c s="16"/>
      <c s="16" t="s">
        <v>45</v>
      </c>
      <c s="16"/>
      <c s="16" t="s">
        <v>3539</v>
      </c>
      <c s="16"/>
      <c s="16"/>
      <c s="16"/>
      <c s="16">
        <f>SUM(I12:I29)</f>
      </c>
      <c r="P30">
        <f>ROUND(SUM(P12:P29),2)</f>
      </c>
    </row>
    <row r="32" spans="1:9" ht="12.75" customHeight="1">
      <c r="A32" s="9"/>
      <c s="9"/>
      <c s="9" t="s">
        <v>25</v>
      </c>
      <c s="9"/>
      <c s="9" t="s">
        <v>114</v>
      </c>
      <c s="9"/>
      <c s="11"/>
      <c s="9"/>
      <c s="11"/>
    </row>
    <row r="33" spans="1:16" ht="12.75">
      <c r="A33" s="7">
        <v>7</v>
      </c>
      <c s="7" t="s">
        <v>46</v>
      </c>
      <c s="7" t="s">
        <v>2456</v>
      </c>
      <c s="7" t="s">
        <v>58</v>
      </c>
      <c s="7" t="s">
        <v>3675</v>
      </c>
      <c s="7" t="s">
        <v>130</v>
      </c>
      <c s="10">
        <v>3</v>
      </c>
      <c s="14"/>
      <c s="13">
        <f>ROUND((H33*G33),2)</f>
      </c>
      <c r="O33">
        <f>rekapitulace!H8</f>
      </c>
      <c>
        <f>O33/100*I33</f>
      </c>
    </row>
    <row r="34" spans="5:5" ht="38.25">
      <c r="E34" s="15" t="s">
        <v>3676</v>
      </c>
    </row>
    <row r="35" spans="5:5" ht="409.5">
      <c r="E35" s="15" t="s">
        <v>267</v>
      </c>
    </row>
    <row r="36" spans="1:16" ht="12.75">
      <c r="A36" s="7">
        <v>8</v>
      </c>
      <c s="7" t="s">
        <v>46</v>
      </c>
      <c s="7" t="s">
        <v>2459</v>
      </c>
      <c s="7" t="s">
        <v>3544</v>
      </c>
      <c s="7" t="s">
        <v>3677</v>
      </c>
      <c s="7" t="s">
        <v>130</v>
      </c>
      <c s="10">
        <v>22.785</v>
      </c>
      <c s="14"/>
      <c s="13">
        <f>ROUND((H36*G36),2)</f>
      </c>
      <c r="O36">
        <f>rekapitulace!H8</f>
      </c>
      <c>
        <f>O36/100*I36</f>
      </c>
    </row>
    <row r="37" spans="5:5" ht="51">
      <c r="E37" s="15" t="s">
        <v>3993</v>
      </c>
    </row>
    <row r="38" spans="5:5" ht="409.5">
      <c r="E38" s="15" t="s">
        <v>267</v>
      </c>
    </row>
    <row r="39" spans="1:16" ht="12.75">
      <c r="A39" s="7">
        <v>9</v>
      </c>
      <c s="7" t="s">
        <v>46</v>
      </c>
      <c s="7" t="s">
        <v>146</v>
      </c>
      <c s="7" t="s">
        <v>3544</v>
      </c>
      <c s="7" t="s">
        <v>3681</v>
      </c>
      <c s="7" t="s">
        <v>130</v>
      </c>
      <c s="10">
        <v>3.255</v>
      </c>
      <c s="14"/>
      <c s="13">
        <f>ROUND((H39*G39),2)</f>
      </c>
      <c r="O39">
        <f>rekapitulace!H8</f>
      </c>
      <c>
        <f>O39/100*I39</f>
      </c>
    </row>
    <row r="40" spans="5:5" ht="51">
      <c r="E40" s="15" t="s">
        <v>3994</v>
      </c>
    </row>
    <row r="41" spans="5:5" ht="409.5">
      <c r="E41" s="15" t="s">
        <v>149</v>
      </c>
    </row>
    <row r="42" spans="1:16" ht="12.75">
      <c r="A42" s="7">
        <v>10</v>
      </c>
      <c s="7" t="s">
        <v>46</v>
      </c>
      <c s="7" t="s">
        <v>183</v>
      </c>
      <c s="7" t="s">
        <v>58</v>
      </c>
      <c s="7" t="s">
        <v>184</v>
      </c>
      <c s="7" t="s">
        <v>130</v>
      </c>
      <c s="10">
        <v>22.53</v>
      </c>
      <c s="14"/>
      <c s="13">
        <f>ROUND((H42*G42),2)</f>
      </c>
      <c r="O42">
        <f>rekapitulace!H8</f>
      </c>
      <c>
        <f>O42/100*I42</f>
      </c>
    </row>
    <row r="43" spans="5:5" ht="114.75">
      <c r="E43" s="15" t="s">
        <v>3995</v>
      </c>
    </row>
    <row r="44" spans="5:5" ht="409.5">
      <c r="E44" s="15" t="s">
        <v>186</v>
      </c>
    </row>
    <row r="45" spans="1:16" ht="12.75" customHeight="1">
      <c r="A45" s="16"/>
      <c s="16"/>
      <c s="16" t="s">
        <v>25</v>
      </c>
      <c s="16"/>
      <c s="16" t="s">
        <v>114</v>
      </c>
      <c s="16"/>
      <c s="16"/>
      <c s="16"/>
      <c s="16">
        <f>SUM(I33:I44)</f>
      </c>
      <c r="P45">
        <f>ROUND(SUM(P33:P44),2)</f>
      </c>
    </row>
    <row r="47" spans="1:9" ht="12.75" customHeight="1">
      <c r="A47" s="9"/>
      <c s="9"/>
      <c s="9" t="s">
        <v>38</v>
      </c>
      <c s="9"/>
      <c s="9" t="s">
        <v>192</v>
      </c>
      <c s="9"/>
      <c s="11"/>
      <c s="9"/>
      <c s="11"/>
    </row>
    <row r="48" spans="1:16" ht="12.75">
      <c r="A48" s="7">
        <v>11</v>
      </c>
      <c s="7" t="s">
        <v>46</v>
      </c>
      <c s="7" t="s">
        <v>488</v>
      </c>
      <c s="7" t="s">
        <v>58</v>
      </c>
      <c s="7" t="s">
        <v>3684</v>
      </c>
      <c s="7" t="s">
        <v>130</v>
      </c>
      <c s="10">
        <v>3.255</v>
      </c>
      <c s="14"/>
      <c s="13">
        <f>ROUND((H48*G48),2)</f>
      </c>
      <c r="O48">
        <f>rekapitulace!H8</f>
      </c>
      <c>
        <f>O48/100*I48</f>
      </c>
    </row>
    <row r="49" spans="5:5" ht="51">
      <c r="E49" s="15" t="s">
        <v>3994</v>
      </c>
    </row>
    <row r="50" spans="5:5" ht="306">
      <c r="E50" s="15" t="s">
        <v>463</v>
      </c>
    </row>
    <row r="51" spans="1:16" ht="12.75" customHeight="1">
      <c r="A51" s="16"/>
      <c s="16"/>
      <c s="16" t="s">
        <v>38</v>
      </c>
      <c s="16"/>
      <c s="16" t="s">
        <v>192</v>
      </c>
      <c s="16"/>
      <c s="16"/>
      <c s="16"/>
      <c s="16">
        <f>SUM(I48:I50)</f>
      </c>
      <c r="P51">
        <f>ROUND(SUM(P48:P50),2)</f>
      </c>
    </row>
    <row r="53" spans="1:9" ht="12.75" customHeight="1">
      <c r="A53" s="9"/>
      <c s="9"/>
      <c s="9" t="s">
        <v>41</v>
      </c>
      <c s="9"/>
      <c s="9" t="s">
        <v>3557</v>
      </c>
      <c s="9"/>
      <c s="11"/>
      <c s="9"/>
      <c s="11"/>
    </row>
    <row r="54" spans="1:16" ht="12.75">
      <c r="A54" s="7">
        <v>12</v>
      </c>
      <c s="7" t="s">
        <v>46</v>
      </c>
      <c s="7" t="s">
        <v>3558</v>
      </c>
      <c s="7" t="s">
        <v>58</v>
      </c>
      <c s="7" t="s">
        <v>3720</v>
      </c>
      <c s="7" t="s">
        <v>73</v>
      </c>
      <c s="10">
        <v>7</v>
      </c>
      <c s="14"/>
      <c s="13">
        <f>ROUND((H54*G54),2)</f>
      </c>
      <c r="O54">
        <f>rekapitulace!H8</f>
      </c>
      <c>
        <f>O54/100*I54</f>
      </c>
    </row>
    <row r="55" spans="5:5" ht="25.5">
      <c r="E55" s="15" t="s">
        <v>574</v>
      </c>
    </row>
    <row r="56" spans="5:5" ht="409.5">
      <c r="E56" s="15" t="s">
        <v>3560</v>
      </c>
    </row>
    <row r="57" spans="1:16" ht="12.75">
      <c r="A57" s="7">
        <v>13</v>
      </c>
      <c s="7" t="s">
        <v>46</v>
      </c>
      <c s="7" t="s">
        <v>3418</v>
      </c>
      <c s="7" t="s">
        <v>58</v>
      </c>
      <c s="7" t="s">
        <v>3970</v>
      </c>
      <c s="7" t="s">
        <v>207</v>
      </c>
      <c s="10">
        <v>93</v>
      </c>
      <c s="14"/>
      <c s="13">
        <f>ROUND((H57*G57),2)</f>
      </c>
      <c r="O57">
        <f>rekapitulace!H8</f>
      </c>
      <c>
        <f>O57/100*I57</f>
      </c>
    </row>
    <row r="58" spans="5:5" ht="38.25">
      <c r="E58" s="15" t="s">
        <v>3996</v>
      </c>
    </row>
    <row r="59" spans="5:5" ht="409.5">
      <c r="E59" s="15" t="s">
        <v>3421</v>
      </c>
    </row>
    <row r="60" spans="1:16" ht="12.75">
      <c r="A60" s="7">
        <v>14</v>
      </c>
      <c s="7" t="s">
        <v>46</v>
      </c>
      <c s="7" t="s">
        <v>3422</v>
      </c>
      <c s="7" t="s">
        <v>58</v>
      </c>
      <c s="7" t="s">
        <v>3563</v>
      </c>
      <c s="7" t="s">
        <v>207</v>
      </c>
      <c s="10">
        <v>93</v>
      </c>
      <c s="14"/>
      <c s="13">
        <f>ROUND((H60*G60),2)</f>
      </c>
      <c r="O60">
        <f>rekapitulace!H8</f>
      </c>
      <c>
        <f>O60/100*I60</f>
      </c>
    </row>
    <row r="61" spans="5:5" ht="38.25">
      <c r="E61" s="15" t="s">
        <v>3996</v>
      </c>
    </row>
    <row r="62" spans="5:5" ht="409.5">
      <c r="E62" s="15" t="s">
        <v>3421</v>
      </c>
    </row>
    <row r="63" spans="1:16" ht="12.75">
      <c r="A63" s="7">
        <v>15</v>
      </c>
      <c s="7" t="s">
        <v>3801</v>
      </c>
      <c s="7" t="s">
        <v>3973</v>
      </c>
      <c s="7" t="s">
        <v>58</v>
      </c>
      <c s="7" t="s">
        <v>3974</v>
      </c>
      <c s="7" t="s">
        <v>207</v>
      </c>
      <c s="10">
        <v>155</v>
      </c>
      <c s="14"/>
      <c s="13">
        <f>ROUND((H63*G63),2)</f>
      </c>
      <c r="O63">
        <f>rekapitulace!H8</f>
      </c>
      <c>
        <f>O63/100*I63</f>
      </c>
    </row>
    <row r="64" spans="5:5" ht="25.5">
      <c r="E64" s="15" t="s">
        <v>3997</v>
      </c>
    </row>
    <row r="65" spans="5:5" ht="409.5">
      <c r="E65" s="15" t="s">
        <v>3975</v>
      </c>
    </row>
    <row r="66" spans="1:16" ht="12.75">
      <c r="A66" s="7">
        <v>16</v>
      </c>
      <c s="7" t="s">
        <v>46</v>
      </c>
      <c s="7" t="s">
        <v>3976</v>
      </c>
      <c s="7" t="s">
        <v>58</v>
      </c>
      <c s="7" t="s">
        <v>3977</v>
      </c>
      <c s="7" t="s">
        <v>207</v>
      </c>
      <c s="10">
        <v>110</v>
      </c>
      <c s="14"/>
      <c s="13">
        <f>ROUND((H66*G66),2)</f>
      </c>
      <c r="O66">
        <f>rekapitulace!H8</f>
      </c>
      <c>
        <f>O66/100*I66</f>
      </c>
    </row>
    <row r="67" spans="5:5" ht="25.5">
      <c r="E67" s="15" t="s">
        <v>1450</v>
      </c>
    </row>
    <row r="68" spans="5:5" ht="409.5">
      <c r="E68" s="15" t="s">
        <v>3978</v>
      </c>
    </row>
    <row r="69" spans="1:16" ht="12.75">
      <c r="A69" s="7">
        <v>17</v>
      </c>
      <c s="7" t="s">
        <v>46</v>
      </c>
      <c s="7" t="s">
        <v>3979</v>
      </c>
      <c s="7" t="s">
        <v>58</v>
      </c>
      <c s="7" t="s">
        <v>3998</v>
      </c>
      <c s="7" t="s">
        <v>207</v>
      </c>
      <c s="10">
        <v>155</v>
      </c>
      <c s="14"/>
      <c s="13">
        <f>ROUND((H69*G69),2)</f>
      </c>
      <c r="O69">
        <f>rekapitulace!H8</f>
      </c>
      <c>
        <f>O69/100*I69</f>
      </c>
    </row>
    <row r="70" spans="5:5" ht="25.5">
      <c r="E70" s="15" t="s">
        <v>3997</v>
      </c>
    </row>
    <row r="71" spans="5:5" ht="409.5">
      <c r="E71" s="15" t="s">
        <v>3981</v>
      </c>
    </row>
    <row r="72" spans="1:16" ht="12.75">
      <c r="A72" s="7">
        <v>18</v>
      </c>
      <c s="7" t="s">
        <v>46</v>
      </c>
      <c s="7" t="s">
        <v>3982</v>
      </c>
      <c s="7" t="s">
        <v>58</v>
      </c>
      <c s="7" t="s">
        <v>3983</v>
      </c>
      <c s="7" t="s">
        <v>73</v>
      </c>
      <c s="10">
        <v>2</v>
      </c>
      <c s="14"/>
      <c s="13">
        <f>ROUND((H72*G72),2)</f>
      </c>
      <c r="O72">
        <f>rekapitulace!H8</f>
      </c>
      <c>
        <f>O72/100*I72</f>
      </c>
    </row>
    <row r="73" spans="5:5" ht="25.5">
      <c r="E73" s="15" t="s">
        <v>76</v>
      </c>
    </row>
    <row r="74" spans="5:5" ht="409.5">
      <c r="E74" s="15" t="s">
        <v>3984</v>
      </c>
    </row>
    <row r="75" spans="1:16" ht="12.75">
      <c r="A75" s="7">
        <v>19</v>
      </c>
      <c s="7" t="s">
        <v>46</v>
      </c>
      <c s="7" t="s">
        <v>3985</v>
      </c>
      <c s="7" t="s">
        <v>86</v>
      </c>
      <c s="7" t="s">
        <v>3986</v>
      </c>
      <c s="7" t="s">
        <v>3987</v>
      </c>
      <c s="10">
        <v>2</v>
      </c>
      <c s="14"/>
      <c s="13">
        <f>ROUND((H75*G75),2)</f>
      </c>
      <c r="O75">
        <f>rekapitulace!H8</f>
      </c>
      <c>
        <f>O75/100*I75</f>
      </c>
    </row>
    <row r="76" spans="5:5" ht="25.5">
      <c r="E76" s="15" t="s">
        <v>76</v>
      </c>
    </row>
    <row r="77" spans="5:5" ht="409.5">
      <c r="E77" s="15" t="s">
        <v>3988</v>
      </c>
    </row>
    <row r="78" spans="1:16" ht="12.75" customHeight="1">
      <c r="A78" s="16"/>
      <c s="16"/>
      <c s="16" t="s">
        <v>41</v>
      </c>
      <c s="16"/>
      <c s="16" t="s">
        <v>3557</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2.xml><?xml version="1.0" encoding="utf-8"?>
<worksheet xmlns="http://schemas.openxmlformats.org/spreadsheetml/2006/main" xmlns:r="http://schemas.openxmlformats.org/officeDocument/2006/relationships">
  <sheetPr>
    <pageSetUpPr fitToPage="1"/>
  </sheetPr>
  <dimension ref="A1:P10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3999</v>
      </c>
      <c s="5"/>
      <c s="5" t="s">
        <v>4000</v>
      </c>
    </row>
    <row r="6" spans="1:5" ht="12.75" customHeight="1">
      <c r="A6" t="s">
        <v>17</v>
      </c>
      <c r="C6" s="5" t="s">
        <v>3999</v>
      </c>
      <c s="5"/>
      <c s="5" t="s">
        <v>4000</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3539</v>
      </c>
      <c s="9"/>
      <c s="11"/>
      <c s="9"/>
      <c s="11"/>
    </row>
    <row r="12" spans="1:16" ht="12.75">
      <c r="A12" s="7">
        <v>1</v>
      </c>
      <c s="7" t="s">
        <v>46</v>
      </c>
      <c s="7" t="s">
        <v>61</v>
      </c>
      <c s="7" t="s">
        <v>65</v>
      </c>
      <c s="7" t="s">
        <v>3540</v>
      </c>
      <c s="7" t="s">
        <v>3541</v>
      </c>
      <c s="10">
        <v>0.5</v>
      </c>
      <c s="14"/>
      <c s="13">
        <f>ROUND((H12*G12),2)</f>
      </c>
      <c r="O12">
        <f>rekapitulace!H8</f>
      </c>
      <c>
        <f>O12/100*I12</f>
      </c>
    </row>
    <row r="13" spans="5:5" ht="25.5">
      <c r="E13" s="15" t="s">
        <v>4001</v>
      </c>
    </row>
    <row r="14" spans="5:5" ht="280.5">
      <c r="E14" s="15" t="s">
        <v>63</v>
      </c>
    </row>
    <row r="15" spans="1:16" ht="12.75">
      <c r="A15" s="7">
        <v>2</v>
      </c>
      <c s="7" t="s">
        <v>46</v>
      </c>
      <c s="7" t="s">
        <v>61</v>
      </c>
      <c s="7" t="s">
        <v>67</v>
      </c>
      <c s="7" t="s">
        <v>3705</v>
      </c>
      <c s="7" t="s">
        <v>3541</v>
      </c>
      <c s="10">
        <v>0.5</v>
      </c>
      <c s="14"/>
      <c s="13">
        <f>ROUND((H15*G15),2)</f>
      </c>
      <c r="O15">
        <f>rekapitulace!H8</f>
      </c>
      <c>
        <f>O15/100*I15</f>
      </c>
    </row>
    <row r="16" spans="5:5" ht="25.5">
      <c r="E16" s="15" t="s">
        <v>4001</v>
      </c>
    </row>
    <row r="17" spans="5:5" ht="280.5">
      <c r="E17" s="15" t="s">
        <v>63</v>
      </c>
    </row>
    <row r="18" spans="1:16" ht="12.75">
      <c r="A18" s="7">
        <v>3</v>
      </c>
      <c s="7" t="s">
        <v>46</v>
      </c>
      <c s="7" t="s">
        <v>64</v>
      </c>
      <c s="7" t="s">
        <v>58</v>
      </c>
      <c s="7" t="s">
        <v>3706</v>
      </c>
      <c s="7" t="s">
        <v>3541</v>
      </c>
      <c s="10">
        <v>0.5</v>
      </c>
      <c s="14"/>
      <c s="13">
        <f>ROUND((H18*G18),2)</f>
      </c>
      <c r="O18">
        <f>rekapitulace!H8</f>
      </c>
      <c>
        <f>O18/100*I18</f>
      </c>
    </row>
    <row r="19" spans="5:5" ht="25.5">
      <c r="E19" s="15" t="s">
        <v>4001</v>
      </c>
    </row>
    <row r="20" spans="5:5" ht="114.75">
      <c r="E20" s="15" t="s">
        <v>60</v>
      </c>
    </row>
    <row r="21" spans="1:16" ht="12.75">
      <c r="A21" s="7">
        <v>4</v>
      </c>
      <c s="7" t="s">
        <v>46</v>
      </c>
      <c s="7" t="s">
        <v>79</v>
      </c>
      <c s="7" t="s">
        <v>3544</v>
      </c>
      <c s="7" t="s">
        <v>3707</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3546</v>
      </c>
      <c s="7" t="s">
        <v>3708</v>
      </c>
      <c s="7" t="s">
        <v>49</v>
      </c>
      <c s="10">
        <v>1</v>
      </c>
      <c s="14"/>
      <c s="13">
        <f>ROUND((H24*G24),2)</f>
      </c>
      <c r="O24">
        <f>rekapitulace!H8</f>
      </c>
      <c>
        <f>O24/100*I24</f>
      </c>
    </row>
    <row r="25" spans="5:5" ht="25.5">
      <c r="E25" s="15" t="s">
        <v>50</v>
      </c>
    </row>
    <row r="26" spans="5:5" ht="114.75">
      <c r="E26" s="15" t="s">
        <v>60</v>
      </c>
    </row>
    <row r="27" spans="1:16" ht="12.75">
      <c r="A27" s="7">
        <v>6</v>
      </c>
      <c s="7" t="s">
        <v>46</v>
      </c>
      <c s="7" t="s">
        <v>3400</v>
      </c>
      <c s="7" t="s">
        <v>86</v>
      </c>
      <c s="7" t="s">
        <v>3712</v>
      </c>
      <c s="7" t="s">
        <v>741</v>
      </c>
      <c s="10">
        <v>16</v>
      </c>
      <c s="14"/>
      <c s="13">
        <f>ROUND((H27*G27),2)</f>
      </c>
      <c r="O27">
        <f>rekapitulace!H8</f>
      </c>
      <c>
        <f>O27/100*I27</f>
      </c>
    </row>
    <row r="28" spans="5:5" ht="25.5">
      <c r="E28" s="15" t="s">
        <v>1584</v>
      </c>
    </row>
    <row r="29" spans="5:5" ht="114.75">
      <c r="E29" s="15" t="s">
        <v>3402</v>
      </c>
    </row>
    <row r="30" spans="1:16" ht="12.75" customHeight="1">
      <c r="A30" s="16"/>
      <c s="16"/>
      <c s="16" t="s">
        <v>45</v>
      </c>
      <c s="16"/>
      <c s="16" t="s">
        <v>3539</v>
      </c>
      <c s="16"/>
      <c s="16"/>
      <c s="16"/>
      <c s="16">
        <f>SUM(I12:I29)</f>
      </c>
      <c r="P30">
        <f>ROUND(SUM(P12:P29),2)</f>
      </c>
    </row>
    <row r="32" spans="1:9" ht="12.75" customHeight="1">
      <c r="A32" s="9"/>
      <c s="9"/>
      <c s="9" t="s">
        <v>25</v>
      </c>
      <c s="9"/>
      <c s="9" t="s">
        <v>114</v>
      </c>
      <c s="9"/>
      <c s="11"/>
      <c s="9"/>
      <c s="11"/>
    </row>
    <row r="33" spans="1:16" ht="12.75">
      <c r="A33" s="7">
        <v>7</v>
      </c>
      <c s="7" t="s">
        <v>46</v>
      </c>
      <c s="7" t="s">
        <v>2456</v>
      </c>
      <c s="7" t="s">
        <v>58</v>
      </c>
      <c s="7" t="s">
        <v>3675</v>
      </c>
      <c s="7" t="s">
        <v>130</v>
      </c>
      <c s="10">
        <v>3</v>
      </c>
      <c s="14"/>
      <c s="13">
        <f>ROUND((H33*G33),2)</f>
      </c>
      <c r="O33">
        <f>rekapitulace!H8</f>
      </c>
      <c>
        <f>O33/100*I33</f>
      </c>
    </row>
    <row r="34" spans="5:5" ht="38.25">
      <c r="E34" s="15" t="s">
        <v>3676</v>
      </c>
    </row>
    <row r="35" spans="5:5" ht="409.5">
      <c r="E35" s="15" t="s">
        <v>267</v>
      </c>
    </row>
    <row r="36" spans="1:16" ht="12.75">
      <c r="A36" s="7">
        <v>8</v>
      </c>
      <c s="7" t="s">
        <v>46</v>
      </c>
      <c s="7" t="s">
        <v>2459</v>
      </c>
      <c s="7" t="s">
        <v>3544</v>
      </c>
      <c s="7" t="s">
        <v>3677</v>
      </c>
      <c s="7" t="s">
        <v>130</v>
      </c>
      <c s="10">
        <v>4.41</v>
      </c>
      <c s="14"/>
      <c s="13">
        <f>ROUND((H36*G36),2)</f>
      </c>
      <c r="O36">
        <f>rekapitulace!H8</f>
      </c>
      <c>
        <f>O36/100*I36</f>
      </c>
    </row>
    <row r="37" spans="5:5" ht="51">
      <c r="E37" s="15" t="s">
        <v>4002</v>
      </c>
    </row>
    <row r="38" spans="5:5" ht="409.5">
      <c r="E38" s="15" t="s">
        <v>267</v>
      </c>
    </row>
    <row r="39" spans="1:16" ht="12.75">
      <c r="A39" s="7">
        <v>9</v>
      </c>
      <c s="7" t="s">
        <v>46</v>
      </c>
      <c s="7" t="s">
        <v>2459</v>
      </c>
      <c s="7" t="s">
        <v>3546</v>
      </c>
      <c s="7" t="s">
        <v>3679</v>
      </c>
      <c s="7" t="s">
        <v>130</v>
      </c>
      <c s="10">
        <v>22.4</v>
      </c>
      <c s="14"/>
      <c s="13">
        <f>ROUND((H39*G39),2)</f>
      </c>
      <c r="O39">
        <f>rekapitulace!H8</f>
      </c>
      <c>
        <f>O39/100*I39</f>
      </c>
    </row>
    <row r="40" spans="5:5" ht="51">
      <c r="E40" s="15" t="s">
        <v>4003</v>
      </c>
    </row>
    <row r="41" spans="5:5" ht="409.5">
      <c r="E41" s="15" t="s">
        <v>267</v>
      </c>
    </row>
    <row r="42" spans="1:16" ht="12.75">
      <c r="A42" s="7">
        <v>10</v>
      </c>
      <c s="7" t="s">
        <v>46</v>
      </c>
      <c s="7" t="s">
        <v>146</v>
      </c>
      <c s="7" t="s">
        <v>3544</v>
      </c>
      <c s="7" t="s">
        <v>3681</v>
      </c>
      <c s="7" t="s">
        <v>130</v>
      </c>
      <c s="10">
        <v>2.23</v>
      </c>
      <c s="14"/>
      <c s="13">
        <f>ROUND((H42*G42),2)</f>
      </c>
      <c r="O42">
        <f>rekapitulace!H8</f>
      </c>
      <c>
        <f>O42/100*I42</f>
      </c>
    </row>
    <row r="43" spans="5:5" ht="127.5">
      <c r="E43" s="15" t="s">
        <v>4004</v>
      </c>
    </row>
    <row r="44" spans="5:5" ht="409.5">
      <c r="E44" s="15" t="s">
        <v>149</v>
      </c>
    </row>
    <row r="45" spans="1:16" ht="12.75">
      <c r="A45" s="7">
        <v>11</v>
      </c>
      <c s="7" t="s">
        <v>46</v>
      </c>
      <c s="7" t="s">
        <v>183</v>
      </c>
      <c s="7" t="s">
        <v>58</v>
      </c>
      <c s="7" t="s">
        <v>184</v>
      </c>
      <c s="7" t="s">
        <v>130</v>
      </c>
      <c s="10">
        <v>24.38</v>
      </c>
      <c s="14"/>
      <c s="13">
        <f>ROUND((H45*G45),2)</f>
      </c>
      <c r="O45">
        <f>rekapitulace!H8</f>
      </c>
      <c>
        <f>O45/100*I45</f>
      </c>
    </row>
    <row r="46" spans="5:5" ht="165.75">
      <c r="E46" s="15" t="s">
        <v>4005</v>
      </c>
    </row>
    <row r="47" spans="5:5" ht="409.5">
      <c r="E47" s="15" t="s">
        <v>186</v>
      </c>
    </row>
    <row r="48" spans="1:16" ht="12.75" customHeight="1">
      <c r="A48" s="16"/>
      <c s="16"/>
      <c s="16" t="s">
        <v>25</v>
      </c>
      <c s="16"/>
      <c s="16" t="s">
        <v>114</v>
      </c>
      <c s="16"/>
      <c s="16"/>
      <c s="16"/>
      <c s="16">
        <f>SUM(I33:I47)</f>
      </c>
      <c r="P48">
        <f>ROUND(SUM(P33:P47),2)</f>
      </c>
    </row>
    <row r="50" spans="1:9" ht="12.75" customHeight="1">
      <c r="A50" s="9"/>
      <c s="9"/>
      <c s="9" t="s">
        <v>38</v>
      </c>
      <c s="9"/>
      <c s="9" t="s">
        <v>192</v>
      </c>
      <c s="9"/>
      <c s="11"/>
      <c s="9"/>
      <c s="11"/>
    </row>
    <row r="51" spans="1:16" ht="12.75">
      <c r="A51" s="7">
        <v>12</v>
      </c>
      <c s="7" t="s">
        <v>46</v>
      </c>
      <c s="7" t="s">
        <v>488</v>
      </c>
      <c s="7" t="s">
        <v>58</v>
      </c>
      <c s="7" t="s">
        <v>3684</v>
      </c>
      <c s="7" t="s">
        <v>130</v>
      </c>
      <c s="10">
        <v>0.63</v>
      </c>
      <c s="14"/>
      <c s="13">
        <f>ROUND((H51*G51),2)</f>
      </c>
      <c r="O51">
        <f>rekapitulace!H8</f>
      </c>
      <c>
        <f>O51/100*I51</f>
      </c>
    </row>
    <row r="52" spans="5:5" ht="51">
      <c r="E52" s="15" t="s">
        <v>4006</v>
      </c>
    </row>
    <row r="53" spans="5:5" ht="306">
      <c r="E53" s="15" t="s">
        <v>463</v>
      </c>
    </row>
    <row r="54" spans="1:16" ht="12.75" customHeight="1">
      <c r="A54" s="16"/>
      <c s="16"/>
      <c s="16" t="s">
        <v>38</v>
      </c>
      <c s="16"/>
      <c s="16" t="s">
        <v>192</v>
      </c>
      <c s="16"/>
      <c s="16"/>
      <c s="16"/>
      <c s="16">
        <f>SUM(I51:I53)</f>
      </c>
      <c r="P54">
        <f>ROUND(SUM(P51:P53),2)</f>
      </c>
    </row>
    <row r="56" spans="1:9" ht="12.75" customHeight="1">
      <c r="A56" s="9"/>
      <c s="9"/>
      <c s="9" t="s">
        <v>41</v>
      </c>
      <c s="9"/>
      <c s="9" t="s">
        <v>3557</v>
      </c>
      <c s="9"/>
      <c s="11"/>
      <c s="9"/>
      <c s="11"/>
    </row>
    <row r="57" spans="1:16" ht="12.75">
      <c r="A57" s="7">
        <v>13</v>
      </c>
      <c s="7" t="s">
        <v>46</v>
      </c>
      <c s="7" t="s">
        <v>3558</v>
      </c>
      <c s="7" t="s">
        <v>58</v>
      </c>
      <c s="7" t="s">
        <v>3720</v>
      </c>
      <c s="7" t="s">
        <v>73</v>
      </c>
      <c s="10">
        <v>6</v>
      </c>
      <c s="14"/>
      <c s="13">
        <f>ROUND((H57*G57),2)</f>
      </c>
      <c r="O57">
        <f>rekapitulace!H8</f>
      </c>
      <c>
        <f>O57/100*I57</f>
      </c>
    </row>
    <row r="58" spans="5:5" ht="25.5">
      <c r="E58" s="15" t="s">
        <v>1346</v>
      </c>
    </row>
    <row r="59" spans="5:5" ht="409.5">
      <c r="E59" s="15" t="s">
        <v>3560</v>
      </c>
    </row>
    <row r="60" spans="1:16" ht="12.75">
      <c r="A60" s="7">
        <v>14</v>
      </c>
      <c s="7" t="s">
        <v>46</v>
      </c>
      <c s="7" t="s">
        <v>3418</v>
      </c>
      <c s="7" t="s">
        <v>58</v>
      </c>
      <c s="7" t="s">
        <v>3970</v>
      </c>
      <c s="7" t="s">
        <v>207</v>
      </c>
      <c s="10">
        <v>50</v>
      </c>
      <c s="14"/>
      <c s="13">
        <f>ROUND((H60*G60),2)</f>
      </c>
      <c r="O60">
        <f>rekapitulace!H8</f>
      </c>
      <c>
        <f>O60/100*I60</f>
      </c>
    </row>
    <row r="61" spans="5:5" ht="25.5">
      <c r="E61" s="15" t="s">
        <v>1363</v>
      </c>
    </row>
    <row r="62" spans="5:5" ht="409.5">
      <c r="E62" s="15" t="s">
        <v>3421</v>
      </c>
    </row>
    <row r="63" spans="1:16" ht="12.75">
      <c r="A63" s="7">
        <v>15</v>
      </c>
      <c s="7" t="s">
        <v>46</v>
      </c>
      <c s="7" t="s">
        <v>3422</v>
      </c>
      <c s="7" t="s">
        <v>58</v>
      </c>
      <c s="7" t="s">
        <v>3563</v>
      </c>
      <c s="7" t="s">
        <v>207</v>
      </c>
      <c s="10">
        <v>18</v>
      </c>
      <c s="14"/>
      <c s="13">
        <f>ROUND((H63*G63),2)</f>
      </c>
      <c r="O63">
        <f>rekapitulace!H8</f>
      </c>
      <c>
        <f>O63/100*I63</f>
      </c>
    </row>
    <row r="64" spans="5:5" ht="38.25">
      <c r="E64" s="15" t="s">
        <v>4007</v>
      </c>
    </row>
    <row r="65" spans="5:5" ht="409.5">
      <c r="E65" s="15" t="s">
        <v>3421</v>
      </c>
    </row>
    <row r="66" spans="1:16" ht="12.75">
      <c r="A66" s="7">
        <v>16</v>
      </c>
      <c s="7" t="s">
        <v>3801</v>
      </c>
      <c s="7" t="s">
        <v>3973</v>
      </c>
      <c s="7" t="s">
        <v>58</v>
      </c>
      <c s="7" t="s">
        <v>4008</v>
      </c>
      <c s="7" t="s">
        <v>207</v>
      </c>
      <c s="10">
        <v>60</v>
      </c>
      <c s="14"/>
      <c s="13">
        <f>ROUND((H66*G66),2)</f>
      </c>
      <c r="O66">
        <f>rekapitulace!H8</f>
      </c>
      <c>
        <f>O66/100*I66</f>
      </c>
    </row>
    <row r="67" spans="5:5" ht="25.5">
      <c r="E67" s="15" t="s">
        <v>4009</v>
      </c>
    </row>
    <row r="68" spans="5:5" ht="409.5">
      <c r="E68" s="15" t="s">
        <v>3975</v>
      </c>
    </row>
    <row r="69" spans="1:16" ht="12.75">
      <c r="A69" s="7">
        <v>17</v>
      </c>
      <c s="7" t="s">
        <v>46</v>
      </c>
      <c s="7" t="s">
        <v>3976</v>
      </c>
      <c s="7" t="s">
        <v>58</v>
      </c>
      <c s="7" t="s">
        <v>3977</v>
      </c>
      <c s="7" t="s">
        <v>207</v>
      </c>
      <c s="10">
        <v>55</v>
      </c>
      <c s="14"/>
      <c s="13">
        <f>ROUND((H69*G69),2)</f>
      </c>
      <c r="O69">
        <f>rekapitulace!H8</f>
      </c>
      <c>
        <f>O69/100*I69</f>
      </c>
    </row>
    <row r="70" spans="5:5" ht="25.5">
      <c r="E70" s="15" t="s">
        <v>1042</v>
      </c>
    </row>
    <row r="71" spans="5:5" ht="409.5">
      <c r="E71" s="15" t="s">
        <v>3978</v>
      </c>
    </row>
    <row r="72" spans="1:16" ht="12.75">
      <c r="A72" s="7">
        <v>18</v>
      </c>
      <c s="7" t="s">
        <v>46</v>
      </c>
      <c s="7" t="s">
        <v>3979</v>
      </c>
      <c s="7" t="s">
        <v>58</v>
      </c>
      <c s="7" t="s">
        <v>3998</v>
      </c>
      <c s="7" t="s">
        <v>207</v>
      </c>
      <c s="10">
        <v>60</v>
      </c>
      <c s="14"/>
      <c s="13">
        <f>ROUND((H72*G72),2)</f>
      </c>
      <c r="O72">
        <f>rekapitulace!H8</f>
      </c>
      <c>
        <f>O72/100*I72</f>
      </c>
    </row>
    <row r="73" spans="5:5" ht="25.5">
      <c r="E73" s="15" t="s">
        <v>4009</v>
      </c>
    </row>
    <row r="74" spans="5:5" ht="409.5">
      <c r="E74" s="15" t="s">
        <v>3981</v>
      </c>
    </row>
    <row r="75" spans="1:16" ht="12.75">
      <c r="A75" s="7">
        <v>19</v>
      </c>
      <c s="7" t="s">
        <v>46</v>
      </c>
      <c s="7" t="s">
        <v>3982</v>
      </c>
      <c s="7" t="s">
        <v>58</v>
      </c>
      <c s="7" t="s">
        <v>3983</v>
      </c>
      <c s="7" t="s">
        <v>73</v>
      </c>
      <c s="10">
        <v>2</v>
      </c>
      <c s="14"/>
      <c s="13">
        <f>ROUND((H75*G75),2)</f>
      </c>
      <c r="O75">
        <f>rekapitulace!H8</f>
      </c>
      <c>
        <f>O75/100*I75</f>
      </c>
    </row>
    <row r="76" spans="5:5" ht="25.5">
      <c r="E76" s="15" t="s">
        <v>76</v>
      </c>
    </row>
    <row r="77" spans="5:5" ht="409.5">
      <c r="E77" s="15" t="s">
        <v>3984</v>
      </c>
    </row>
    <row r="78" spans="1:16" ht="12.75">
      <c r="A78" s="7">
        <v>20</v>
      </c>
      <c s="7" t="s">
        <v>46</v>
      </c>
      <c s="7" t="s">
        <v>3985</v>
      </c>
      <c s="7" t="s">
        <v>86</v>
      </c>
      <c s="7" t="s">
        <v>3986</v>
      </c>
      <c s="7" t="s">
        <v>3987</v>
      </c>
      <c s="10">
        <v>2</v>
      </c>
      <c s="14"/>
      <c s="13">
        <f>ROUND((H78*G78),2)</f>
      </c>
      <c r="O78">
        <f>rekapitulace!H8</f>
      </c>
      <c>
        <f>O78/100*I78</f>
      </c>
    </row>
    <row r="79" spans="5:5" ht="25.5">
      <c r="E79" s="15" t="s">
        <v>76</v>
      </c>
    </row>
    <row r="80" spans="5:5" ht="409.5">
      <c r="E80" s="15" t="s">
        <v>3988</v>
      </c>
    </row>
    <row r="81" spans="1:16" ht="12.75" customHeight="1">
      <c r="A81" s="16"/>
      <c s="16"/>
      <c s="16" t="s">
        <v>41</v>
      </c>
      <c s="16"/>
      <c s="16" t="s">
        <v>3557</v>
      </c>
      <c s="16"/>
      <c s="16"/>
      <c s="16"/>
      <c s="16">
        <f>SUM(I57:I80)</f>
      </c>
      <c r="P81">
        <f>ROUND(SUM(P57:P80),2)</f>
      </c>
    </row>
    <row r="83" spans="1:9" ht="12.75" customHeight="1">
      <c r="A83" s="9"/>
      <c s="9"/>
      <c s="9" t="s">
        <v>42</v>
      </c>
      <c s="9"/>
      <c s="9" t="s">
        <v>200</v>
      </c>
      <c s="9"/>
      <c s="11"/>
      <c s="9"/>
      <c s="11"/>
    </row>
    <row r="84" spans="1:16" ht="12.75">
      <c r="A84" s="7">
        <v>21</v>
      </c>
      <c s="7" t="s">
        <v>46</v>
      </c>
      <c s="7" t="s">
        <v>3577</v>
      </c>
      <c s="7" t="s">
        <v>58</v>
      </c>
      <c s="7" t="s">
        <v>3687</v>
      </c>
      <c s="7" t="s">
        <v>207</v>
      </c>
      <c s="10">
        <v>32</v>
      </c>
      <c s="14"/>
      <c s="13">
        <f>ROUND((H84*G84),2)</f>
      </c>
      <c r="O84">
        <f>rekapitulace!H8</f>
      </c>
      <c>
        <f>O84/100*I84</f>
      </c>
    </row>
    <row r="85" spans="5:5" ht="25.5">
      <c r="E85" s="15" t="s">
        <v>644</v>
      </c>
    </row>
    <row r="86" spans="5:5" ht="409.5">
      <c r="E86" s="15" t="s">
        <v>2586</v>
      </c>
    </row>
    <row r="87" spans="1:16" ht="12.75">
      <c r="A87" s="7">
        <v>22</v>
      </c>
      <c s="7" t="s">
        <v>46</v>
      </c>
      <c s="7" t="s">
        <v>626</v>
      </c>
      <c s="7" t="s">
        <v>58</v>
      </c>
      <c s="7" t="s">
        <v>3689</v>
      </c>
      <c s="7" t="s">
        <v>130</v>
      </c>
      <c s="10">
        <v>4.8</v>
      </c>
      <c s="14"/>
      <c s="13">
        <f>ROUND((H87*G87),2)</f>
      </c>
      <c r="O87">
        <f>rekapitulace!H8</f>
      </c>
      <c>
        <f>O87/100*I87</f>
      </c>
    </row>
    <row r="88" spans="5:5" ht="25.5">
      <c r="E88" s="15" t="s">
        <v>3989</v>
      </c>
    </row>
    <row r="89" spans="5:5" ht="409.5">
      <c r="E89" s="15" t="s">
        <v>191</v>
      </c>
    </row>
    <row r="90" spans="1:16" ht="12.75" customHeight="1">
      <c r="A90" s="16"/>
      <c s="16"/>
      <c s="16" t="s">
        <v>42</v>
      </c>
      <c s="16"/>
      <c s="16" t="s">
        <v>200</v>
      </c>
      <c s="16"/>
      <c s="16"/>
      <c s="16"/>
      <c s="16">
        <f>SUM(I84:I89)</f>
      </c>
      <c r="P90">
        <f>ROUND(SUM(P84:P89),2)</f>
      </c>
    </row>
    <row r="92" spans="1:16" ht="12.75" customHeight="1">
      <c r="A92" s="16"/>
      <c s="16"/>
      <c s="16"/>
      <c s="16"/>
      <c s="16" t="s">
        <v>105</v>
      </c>
      <c s="16"/>
      <c s="16"/>
      <c s="16"/>
      <c s="16">
        <f>+I30+I48+I54+I81+I90</f>
      </c>
      <c r="P92">
        <f>+P30+P48+P54+P81+P90</f>
      </c>
    </row>
    <row r="94" spans="1:9" ht="12.75" customHeight="1">
      <c r="A94" s="9" t="s">
        <v>106</v>
      </c>
      <c s="9"/>
      <c s="9"/>
      <c s="9"/>
      <c s="9"/>
      <c s="9"/>
      <c s="9"/>
      <c s="9"/>
      <c s="9"/>
    </row>
    <row r="95" spans="1:9" ht="12.75" customHeight="1">
      <c r="A95" s="9"/>
      <c s="9"/>
      <c s="9"/>
      <c s="9"/>
      <c s="9" t="s">
        <v>107</v>
      </c>
      <c s="9"/>
      <c s="9"/>
      <c s="9"/>
      <c s="9"/>
    </row>
    <row r="96" spans="1:16" ht="12.75" customHeight="1">
      <c r="A96" s="16"/>
      <c s="16"/>
      <c s="16"/>
      <c s="16"/>
      <c s="16" t="s">
        <v>108</v>
      </c>
      <c s="16"/>
      <c s="16"/>
      <c s="16"/>
      <c s="16">
        <v>0</v>
      </c>
      <c r="P96">
        <v>0</v>
      </c>
    </row>
    <row r="97" spans="1:9" ht="12.75" customHeight="1">
      <c r="A97" s="16"/>
      <c s="16"/>
      <c s="16"/>
      <c s="16"/>
      <c s="16" t="s">
        <v>109</v>
      </c>
      <c s="16"/>
      <c s="16"/>
      <c s="16"/>
      <c s="16"/>
    </row>
    <row r="98" spans="1:16" ht="12.75" customHeight="1">
      <c r="A98" s="16"/>
      <c s="16"/>
      <c s="16"/>
      <c s="16"/>
      <c s="16" t="s">
        <v>110</v>
      </c>
      <c s="16"/>
      <c s="16"/>
      <c s="16"/>
      <c s="16">
        <v>0</v>
      </c>
      <c r="P98">
        <v>0</v>
      </c>
    </row>
    <row r="99" spans="1:16" ht="12.75" customHeight="1">
      <c r="A99" s="16"/>
      <c s="16"/>
      <c s="16"/>
      <c s="16"/>
      <c s="16" t="s">
        <v>111</v>
      </c>
      <c s="16"/>
      <c s="16"/>
      <c s="16"/>
      <c s="16">
        <f>I96+I98</f>
      </c>
      <c r="P99">
        <f>P96+P98</f>
      </c>
    </row>
    <row r="101" spans="1:16" ht="12.75" customHeight="1">
      <c r="A101" s="16"/>
      <c s="16"/>
      <c s="16"/>
      <c s="16"/>
      <c s="16" t="s">
        <v>111</v>
      </c>
      <c s="16"/>
      <c s="16"/>
      <c s="16"/>
      <c s="16">
        <f>I92+I99</f>
      </c>
      <c r="P101">
        <f>P92+P99</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3.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4010</v>
      </c>
      <c s="5"/>
      <c s="5" t="s">
        <v>4011</v>
      </c>
    </row>
    <row r="6" spans="1:5" ht="12.75" customHeight="1">
      <c r="A6" t="s">
        <v>17</v>
      </c>
      <c r="C6" s="5" t="s">
        <v>4010</v>
      </c>
      <c s="5"/>
      <c s="5" t="s">
        <v>4011</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3539</v>
      </c>
      <c s="9"/>
      <c s="11"/>
      <c s="9"/>
      <c s="11"/>
    </row>
    <row r="12" spans="1:16" ht="12.75">
      <c r="A12" s="7">
        <v>1</v>
      </c>
      <c s="7" t="s">
        <v>46</v>
      </c>
      <c s="7" t="s">
        <v>61</v>
      </c>
      <c s="7" t="s">
        <v>65</v>
      </c>
      <c s="7" t="s">
        <v>3540</v>
      </c>
      <c s="7" t="s">
        <v>3541</v>
      </c>
      <c s="10">
        <v>0.5</v>
      </c>
      <c s="14"/>
      <c s="13">
        <f>ROUND((H12*G12),2)</f>
      </c>
      <c r="O12">
        <f>rekapitulace!H8</f>
      </c>
      <c>
        <f>O12/100*I12</f>
      </c>
    </row>
    <row r="13" spans="5:5" ht="25.5">
      <c r="E13" s="15" t="s">
        <v>4001</v>
      </c>
    </row>
    <row r="14" spans="5:5" ht="280.5">
      <c r="E14" s="15" t="s">
        <v>63</v>
      </c>
    </row>
    <row r="15" spans="1:16" ht="12.75">
      <c r="A15" s="7">
        <v>2</v>
      </c>
      <c s="7" t="s">
        <v>46</v>
      </c>
      <c s="7" t="s">
        <v>61</v>
      </c>
      <c s="7" t="s">
        <v>67</v>
      </c>
      <c s="7" t="s">
        <v>3705</v>
      </c>
      <c s="7" t="s">
        <v>3541</v>
      </c>
      <c s="10">
        <v>0.5</v>
      </c>
      <c s="14"/>
      <c s="13">
        <f>ROUND((H15*G15),2)</f>
      </c>
      <c r="O15">
        <f>rekapitulace!H8</f>
      </c>
      <c>
        <f>O15/100*I15</f>
      </c>
    </row>
    <row r="16" spans="5:5" ht="25.5">
      <c r="E16" s="15" t="s">
        <v>4001</v>
      </c>
    </row>
    <row r="17" spans="5:5" ht="280.5">
      <c r="E17" s="15" t="s">
        <v>63</v>
      </c>
    </row>
    <row r="18" spans="1:16" ht="12.75">
      <c r="A18" s="7">
        <v>3</v>
      </c>
      <c s="7" t="s">
        <v>46</v>
      </c>
      <c s="7" t="s">
        <v>64</v>
      </c>
      <c s="7" t="s">
        <v>58</v>
      </c>
      <c s="7" t="s">
        <v>3706</v>
      </c>
      <c s="7" t="s">
        <v>3541</v>
      </c>
      <c s="10">
        <v>0.5</v>
      </c>
      <c s="14"/>
      <c s="13">
        <f>ROUND((H18*G18),2)</f>
      </c>
      <c r="O18">
        <f>rekapitulace!H8</f>
      </c>
      <c>
        <f>O18/100*I18</f>
      </c>
    </row>
    <row r="19" spans="5:5" ht="25.5">
      <c r="E19" s="15" t="s">
        <v>4001</v>
      </c>
    </row>
    <row r="20" spans="5:5" ht="114.75">
      <c r="E20" s="15" t="s">
        <v>60</v>
      </c>
    </row>
    <row r="21" spans="1:16" ht="12.75">
      <c r="A21" s="7">
        <v>4</v>
      </c>
      <c s="7" t="s">
        <v>46</v>
      </c>
      <c s="7" t="s">
        <v>79</v>
      </c>
      <c s="7" t="s">
        <v>3544</v>
      </c>
      <c s="7" t="s">
        <v>3707</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3546</v>
      </c>
      <c s="7" t="s">
        <v>3708</v>
      </c>
      <c s="7" t="s">
        <v>49</v>
      </c>
      <c s="10">
        <v>1</v>
      </c>
      <c s="14"/>
      <c s="13">
        <f>ROUND((H24*G24),2)</f>
      </c>
      <c r="O24">
        <f>rekapitulace!H8</f>
      </c>
      <c>
        <f>O24/100*I24</f>
      </c>
    </row>
    <row r="25" spans="5:5" ht="25.5">
      <c r="E25" s="15" t="s">
        <v>50</v>
      </c>
    </row>
    <row r="26" spans="5:5" ht="114.75">
      <c r="E26" s="15" t="s">
        <v>60</v>
      </c>
    </row>
    <row r="27" spans="1:16" ht="12.75">
      <c r="A27" s="7">
        <v>6</v>
      </c>
      <c s="7" t="s">
        <v>46</v>
      </c>
      <c s="7" t="s">
        <v>3400</v>
      </c>
      <c s="7" t="s">
        <v>86</v>
      </c>
      <c s="7" t="s">
        <v>3712</v>
      </c>
      <c s="7" t="s">
        <v>741</v>
      </c>
      <c s="10">
        <v>16</v>
      </c>
      <c s="14"/>
      <c s="13">
        <f>ROUND((H27*G27),2)</f>
      </c>
      <c r="O27">
        <f>rekapitulace!H8</f>
      </c>
      <c>
        <f>O27/100*I27</f>
      </c>
    </row>
    <row r="28" spans="5:5" ht="25.5">
      <c r="E28" s="15" t="s">
        <v>1584</v>
      </c>
    </row>
    <row r="29" spans="5:5" ht="114.75">
      <c r="E29" s="15" t="s">
        <v>3402</v>
      </c>
    </row>
    <row r="30" spans="1:16" ht="12.75" customHeight="1">
      <c r="A30" s="16"/>
      <c s="16"/>
      <c s="16" t="s">
        <v>45</v>
      </c>
      <c s="16"/>
      <c s="16" t="s">
        <v>3539</v>
      </c>
      <c s="16"/>
      <c s="16"/>
      <c s="16"/>
      <c s="16">
        <f>SUM(I12:I29)</f>
      </c>
      <c r="P30">
        <f>ROUND(SUM(P12:P29),2)</f>
      </c>
    </row>
    <row r="32" spans="1:9" ht="12.75" customHeight="1">
      <c r="A32" s="9"/>
      <c s="9"/>
      <c s="9" t="s">
        <v>25</v>
      </c>
      <c s="9"/>
      <c s="9" t="s">
        <v>114</v>
      </c>
      <c s="9"/>
      <c s="11"/>
      <c s="9"/>
      <c s="11"/>
    </row>
    <row r="33" spans="1:16" ht="12.75">
      <c r="A33" s="7">
        <v>7</v>
      </c>
      <c s="7" t="s">
        <v>46</v>
      </c>
      <c s="7" t="s">
        <v>2456</v>
      </c>
      <c s="7" t="s">
        <v>58</v>
      </c>
      <c s="7" t="s">
        <v>3675</v>
      </c>
      <c s="7" t="s">
        <v>130</v>
      </c>
      <c s="10">
        <v>3</v>
      </c>
      <c s="14"/>
      <c s="13">
        <f>ROUND((H33*G33),2)</f>
      </c>
      <c r="O33">
        <f>rekapitulace!H8</f>
      </c>
      <c>
        <f>O33/100*I33</f>
      </c>
    </row>
    <row r="34" spans="5:5" ht="38.25">
      <c r="E34" s="15" t="s">
        <v>3676</v>
      </c>
    </row>
    <row r="35" spans="5:5" ht="409.5">
      <c r="E35" s="15" t="s">
        <v>267</v>
      </c>
    </row>
    <row r="36" spans="1:16" ht="12.75">
      <c r="A36" s="7">
        <v>8</v>
      </c>
      <c s="7" t="s">
        <v>46</v>
      </c>
      <c s="7" t="s">
        <v>2459</v>
      </c>
      <c s="7" t="s">
        <v>3544</v>
      </c>
      <c s="7" t="s">
        <v>3677</v>
      </c>
      <c s="7" t="s">
        <v>130</v>
      </c>
      <c s="10">
        <v>4.41</v>
      </c>
      <c s="14"/>
      <c s="13">
        <f>ROUND((H36*G36),2)</f>
      </c>
      <c r="O36">
        <f>rekapitulace!H8</f>
      </c>
      <c>
        <f>O36/100*I36</f>
      </c>
    </row>
    <row r="37" spans="5:5" ht="51">
      <c r="E37" s="15" t="s">
        <v>4002</v>
      </c>
    </row>
    <row r="38" spans="5:5" ht="409.5">
      <c r="E38" s="15" t="s">
        <v>267</v>
      </c>
    </row>
    <row r="39" spans="1:16" ht="12.75">
      <c r="A39" s="7">
        <v>9</v>
      </c>
      <c s="7" t="s">
        <v>46</v>
      </c>
      <c s="7" t="s">
        <v>146</v>
      </c>
      <c s="7" t="s">
        <v>3544</v>
      </c>
      <c s="7" t="s">
        <v>3681</v>
      </c>
      <c s="7" t="s">
        <v>130</v>
      </c>
      <c s="10">
        <v>0.63</v>
      </c>
      <c s="14"/>
      <c s="13">
        <f>ROUND((H39*G39),2)</f>
      </c>
      <c r="O39">
        <f>rekapitulace!H8</f>
      </c>
      <c>
        <f>O39/100*I39</f>
      </c>
    </row>
    <row r="40" spans="5:5" ht="51">
      <c r="E40" s="15" t="s">
        <v>4006</v>
      </c>
    </row>
    <row r="41" spans="5:5" ht="409.5">
      <c r="E41" s="15" t="s">
        <v>149</v>
      </c>
    </row>
    <row r="42" spans="1:16" ht="12.75">
      <c r="A42" s="7">
        <v>10</v>
      </c>
      <c s="7" t="s">
        <v>46</v>
      </c>
      <c s="7" t="s">
        <v>183</v>
      </c>
      <c s="7" t="s">
        <v>58</v>
      </c>
      <c s="7" t="s">
        <v>184</v>
      </c>
      <c s="7" t="s">
        <v>130</v>
      </c>
      <c s="10">
        <v>6.78</v>
      </c>
      <c s="14"/>
      <c s="13">
        <f>ROUND((H42*G42),2)</f>
      </c>
      <c r="O42">
        <f>rekapitulace!H8</f>
      </c>
      <c>
        <f>O42/100*I42</f>
      </c>
    </row>
    <row r="43" spans="5:5" ht="114.75">
      <c r="E43" s="15" t="s">
        <v>4012</v>
      </c>
    </row>
    <row r="44" spans="5:5" ht="409.5">
      <c r="E44" s="15" t="s">
        <v>186</v>
      </c>
    </row>
    <row r="45" spans="1:16" ht="12.75" customHeight="1">
      <c r="A45" s="16"/>
      <c s="16"/>
      <c s="16" t="s">
        <v>25</v>
      </c>
      <c s="16"/>
      <c s="16" t="s">
        <v>114</v>
      </c>
      <c s="16"/>
      <c s="16"/>
      <c s="16"/>
      <c s="16">
        <f>SUM(I33:I44)</f>
      </c>
      <c r="P45">
        <f>ROUND(SUM(P33:P44),2)</f>
      </c>
    </row>
    <row r="47" spans="1:9" ht="12.75" customHeight="1">
      <c r="A47" s="9"/>
      <c s="9"/>
      <c s="9" t="s">
        <v>38</v>
      </c>
      <c s="9"/>
      <c s="9" t="s">
        <v>192</v>
      </c>
      <c s="9"/>
      <c s="11"/>
      <c s="9"/>
      <c s="11"/>
    </row>
    <row r="48" spans="1:16" ht="12.75">
      <c r="A48" s="7">
        <v>11</v>
      </c>
      <c s="7" t="s">
        <v>46</v>
      </c>
      <c s="7" t="s">
        <v>488</v>
      </c>
      <c s="7" t="s">
        <v>58</v>
      </c>
      <c s="7" t="s">
        <v>3684</v>
      </c>
      <c s="7" t="s">
        <v>130</v>
      </c>
      <c s="10">
        <v>0.63</v>
      </c>
      <c s="14"/>
      <c s="13">
        <f>ROUND((H48*G48),2)</f>
      </c>
      <c r="O48">
        <f>rekapitulace!H8</f>
      </c>
      <c>
        <f>O48/100*I48</f>
      </c>
    </row>
    <row r="49" spans="5:5" ht="51">
      <c r="E49" s="15" t="s">
        <v>4006</v>
      </c>
    </row>
    <row r="50" spans="5:5" ht="306">
      <c r="E50" s="15" t="s">
        <v>463</v>
      </c>
    </row>
    <row r="51" spans="1:16" ht="12.75" customHeight="1">
      <c r="A51" s="16"/>
      <c s="16"/>
      <c s="16" t="s">
        <v>38</v>
      </c>
      <c s="16"/>
      <c s="16" t="s">
        <v>192</v>
      </c>
      <c s="16"/>
      <c s="16"/>
      <c s="16"/>
      <c s="16">
        <f>SUM(I48:I50)</f>
      </c>
      <c r="P51">
        <f>ROUND(SUM(P48:P50),2)</f>
      </c>
    </row>
    <row r="53" spans="1:9" ht="12.75" customHeight="1">
      <c r="A53" s="9"/>
      <c s="9"/>
      <c s="9" t="s">
        <v>41</v>
      </c>
      <c s="9"/>
      <c s="9" t="s">
        <v>3557</v>
      </c>
      <c s="9"/>
      <c s="11"/>
      <c s="9"/>
      <c s="11"/>
    </row>
    <row r="54" spans="1:16" ht="12.75">
      <c r="A54" s="7">
        <v>12</v>
      </c>
      <c s="7" t="s">
        <v>46</v>
      </c>
      <c s="7" t="s">
        <v>3558</v>
      </c>
      <c s="7" t="s">
        <v>58</v>
      </c>
      <c s="7" t="s">
        <v>3720</v>
      </c>
      <c s="7" t="s">
        <v>73</v>
      </c>
      <c s="10">
        <v>5</v>
      </c>
      <c s="14"/>
      <c s="13">
        <f>ROUND((H54*G54),2)</f>
      </c>
      <c r="O54">
        <f>rekapitulace!H8</f>
      </c>
      <c>
        <f>O54/100*I54</f>
      </c>
    </row>
    <row r="55" spans="5:5" ht="25.5">
      <c r="E55" s="15" t="s">
        <v>864</v>
      </c>
    </row>
    <row r="56" spans="5:5" ht="409.5">
      <c r="E56" s="15" t="s">
        <v>3560</v>
      </c>
    </row>
    <row r="57" spans="1:16" ht="12.75">
      <c r="A57" s="7">
        <v>13</v>
      </c>
      <c s="7" t="s">
        <v>46</v>
      </c>
      <c s="7" t="s">
        <v>3418</v>
      </c>
      <c s="7" t="s">
        <v>58</v>
      </c>
      <c s="7" t="s">
        <v>3970</v>
      </c>
      <c s="7" t="s">
        <v>207</v>
      </c>
      <c s="10">
        <v>50</v>
      </c>
      <c s="14"/>
      <c s="13">
        <f>ROUND((H57*G57),2)</f>
      </c>
      <c r="O57">
        <f>rekapitulace!H8</f>
      </c>
      <c>
        <f>O57/100*I57</f>
      </c>
    </row>
    <row r="58" spans="5:5" ht="25.5">
      <c r="E58" s="15" t="s">
        <v>1363</v>
      </c>
    </row>
    <row r="59" spans="5:5" ht="409.5">
      <c r="E59" s="15" t="s">
        <v>3421</v>
      </c>
    </row>
    <row r="60" spans="1:16" ht="12.75">
      <c r="A60" s="7">
        <v>14</v>
      </c>
      <c s="7" t="s">
        <v>46</v>
      </c>
      <c s="7" t="s">
        <v>3422</v>
      </c>
      <c s="7" t="s">
        <v>58</v>
      </c>
      <c s="7" t="s">
        <v>3563</v>
      </c>
      <c s="7" t="s">
        <v>207</v>
      </c>
      <c s="10">
        <v>18</v>
      </c>
      <c s="14"/>
      <c s="13">
        <f>ROUND((H60*G60),2)</f>
      </c>
      <c r="O60">
        <f>rekapitulace!H8</f>
      </c>
      <c>
        <f>O60/100*I60</f>
      </c>
    </row>
    <row r="61" spans="5:5" ht="38.25">
      <c r="E61" s="15" t="s">
        <v>4007</v>
      </c>
    </row>
    <row r="62" spans="5:5" ht="409.5">
      <c r="E62" s="15" t="s">
        <v>3421</v>
      </c>
    </row>
    <row r="63" spans="1:16" ht="12.75">
      <c r="A63" s="7">
        <v>15</v>
      </c>
      <c s="7" t="s">
        <v>3801</v>
      </c>
      <c s="7" t="s">
        <v>3973</v>
      </c>
      <c s="7" t="s">
        <v>58</v>
      </c>
      <c s="7" t="s">
        <v>4008</v>
      </c>
      <c s="7" t="s">
        <v>207</v>
      </c>
      <c s="10">
        <v>55</v>
      </c>
      <c s="14"/>
      <c s="13">
        <f>ROUND((H63*G63),2)</f>
      </c>
      <c r="O63">
        <f>rekapitulace!H8</f>
      </c>
      <c>
        <f>O63/100*I63</f>
      </c>
    </row>
    <row r="64" spans="5:5" ht="25.5">
      <c r="E64" s="15" t="s">
        <v>1042</v>
      </c>
    </row>
    <row r="65" spans="5:5" ht="409.5">
      <c r="E65" s="15" t="s">
        <v>3975</v>
      </c>
    </row>
    <row r="66" spans="1:16" ht="12.75">
      <c r="A66" s="7">
        <v>16</v>
      </c>
      <c s="7" t="s">
        <v>46</v>
      </c>
      <c s="7" t="s">
        <v>3976</v>
      </c>
      <c s="7" t="s">
        <v>58</v>
      </c>
      <c s="7" t="s">
        <v>3977</v>
      </c>
      <c s="7" t="s">
        <v>207</v>
      </c>
      <c s="10">
        <v>60</v>
      </c>
      <c s="14"/>
      <c s="13">
        <f>ROUND((H66*G66),2)</f>
      </c>
      <c r="O66">
        <f>rekapitulace!H8</f>
      </c>
      <c>
        <f>O66/100*I66</f>
      </c>
    </row>
    <row r="67" spans="5:5" ht="25.5">
      <c r="E67" s="15" t="s">
        <v>4009</v>
      </c>
    </row>
    <row r="68" spans="5:5" ht="409.5">
      <c r="E68" s="15" t="s">
        <v>3978</v>
      </c>
    </row>
    <row r="69" spans="1:16" ht="12.75">
      <c r="A69" s="7">
        <v>17</v>
      </c>
      <c s="7" t="s">
        <v>46</v>
      </c>
      <c s="7" t="s">
        <v>3979</v>
      </c>
      <c s="7" t="s">
        <v>58</v>
      </c>
      <c s="7" t="s">
        <v>3998</v>
      </c>
      <c s="7" t="s">
        <v>207</v>
      </c>
      <c s="10">
        <v>55</v>
      </c>
      <c s="14"/>
      <c s="13">
        <f>ROUND((H69*G69),2)</f>
      </c>
      <c r="O69">
        <f>rekapitulace!H8</f>
      </c>
      <c>
        <f>O69/100*I69</f>
      </c>
    </row>
    <row r="70" spans="5:5" ht="25.5">
      <c r="E70" s="15" t="s">
        <v>1042</v>
      </c>
    </row>
    <row r="71" spans="5:5" ht="409.5">
      <c r="E71" s="15" t="s">
        <v>3981</v>
      </c>
    </row>
    <row r="72" spans="1:16" ht="12.75">
      <c r="A72" s="7">
        <v>18</v>
      </c>
      <c s="7" t="s">
        <v>46</v>
      </c>
      <c s="7" t="s">
        <v>3982</v>
      </c>
      <c s="7" t="s">
        <v>58</v>
      </c>
      <c s="7" t="s">
        <v>3983</v>
      </c>
      <c s="7" t="s">
        <v>73</v>
      </c>
      <c s="10">
        <v>2</v>
      </c>
      <c s="14"/>
      <c s="13">
        <f>ROUND((H72*G72),2)</f>
      </c>
      <c r="O72">
        <f>rekapitulace!H8</f>
      </c>
      <c>
        <f>O72/100*I72</f>
      </c>
    </row>
    <row r="73" spans="5:5" ht="25.5">
      <c r="E73" s="15" t="s">
        <v>76</v>
      </c>
    </row>
    <row r="74" spans="5:5" ht="409.5">
      <c r="E74" s="15" t="s">
        <v>3984</v>
      </c>
    </row>
    <row r="75" spans="1:16" ht="12.75">
      <c r="A75" s="7">
        <v>19</v>
      </c>
      <c s="7" t="s">
        <v>46</v>
      </c>
      <c s="7" t="s">
        <v>3985</v>
      </c>
      <c s="7" t="s">
        <v>86</v>
      </c>
      <c s="7" t="s">
        <v>3986</v>
      </c>
      <c s="7" t="s">
        <v>3987</v>
      </c>
      <c s="10">
        <v>2</v>
      </c>
      <c s="14"/>
      <c s="13">
        <f>ROUND((H75*G75),2)</f>
      </c>
      <c r="O75">
        <f>rekapitulace!H8</f>
      </c>
      <c>
        <f>O75/100*I75</f>
      </c>
    </row>
    <row r="76" spans="5:5" ht="25.5">
      <c r="E76" s="15" t="s">
        <v>76</v>
      </c>
    </row>
    <row r="77" spans="5:5" ht="409.5">
      <c r="E77" s="15" t="s">
        <v>3988</v>
      </c>
    </row>
    <row r="78" spans="1:16" ht="12.75" customHeight="1">
      <c r="A78" s="16"/>
      <c s="16"/>
      <c s="16" t="s">
        <v>41</v>
      </c>
      <c s="16"/>
      <c s="16" t="s">
        <v>3557</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4.xml><?xml version="1.0" encoding="utf-8"?>
<worksheet xmlns="http://schemas.openxmlformats.org/spreadsheetml/2006/main" xmlns:r="http://schemas.openxmlformats.org/officeDocument/2006/relationships">
  <sheetPr>
    <pageSetUpPr fitToPage="1"/>
  </sheetPr>
  <dimension ref="A1:P8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4013</v>
      </c>
      <c s="5"/>
      <c s="5" t="s">
        <v>4014</v>
      </c>
    </row>
    <row r="6" spans="1:5" ht="12.75" customHeight="1">
      <c r="A6" t="s">
        <v>17</v>
      </c>
      <c r="C6" s="5" t="s">
        <v>4013</v>
      </c>
      <c s="5"/>
      <c s="5" t="s">
        <v>4014</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45</v>
      </c>
      <c s="9"/>
      <c s="9" t="s">
        <v>3539</v>
      </c>
      <c s="9"/>
      <c s="11"/>
      <c s="9"/>
      <c s="11"/>
    </row>
    <row r="12" spans="1:16" ht="12.75">
      <c r="A12" s="7">
        <v>1</v>
      </c>
      <c s="7" t="s">
        <v>46</v>
      </c>
      <c s="7" t="s">
        <v>61</v>
      </c>
      <c s="7" t="s">
        <v>65</v>
      </c>
      <c s="7" t="s">
        <v>3540</v>
      </c>
      <c s="7" t="s">
        <v>3541</v>
      </c>
      <c s="10">
        <v>0.5</v>
      </c>
      <c s="14"/>
      <c s="13">
        <f>ROUND((H12*G12),2)</f>
      </c>
      <c r="O12">
        <f>rekapitulace!H8</f>
      </c>
      <c>
        <f>O12/100*I12</f>
      </c>
    </row>
    <row r="13" spans="5:5" ht="25.5">
      <c r="E13" s="15" t="s">
        <v>4001</v>
      </c>
    </row>
    <row r="14" spans="5:5" ht="280.5">
      <c r="E14" s="15" t="s">
        <v>63</v>
      </c>
    </row>
    <row r="15" spans="1:16" ht="12.75">
      <c r="A15" s="7">
        <v>2</v>
      </c>
      <c s="7" t="s">
        <v>46</v>
      </c>
      <c s="7" t="s">
        <v>61</v>
      </c>
      <c s="7" t="s">
        <v>67</v>
      </c>
      <c s="7" t="s">
        <v>3705</v>
      </c>
      <c s="7" t="s">
        <v>3541</v>
      </c>
      <c s="10">
        <v>0.5</v>
      </c>
      <c s="14"/>
      <c s="13">
        <f>ROUND((H15*G15),2)</f>
      </c>
      <c r="O15">
        <f>rekapitulace!H8</f>
      </c>
      <c>
        <f>O15/100*I15</f>
      </c>
    </row>
    <row r="16" spans="5:5" ht="25.5">
      <c r="E16" s="15" t="s">
        <v>4001</v>
      </c>
    </row>
    <row r="17" spans="5:5" ht="280.5">
      <c r="E17" s="15" t="s">
        <v>63</v>
      </c>
    </row>
    <row r="18" spans="1:16" ht="12.75">
      <c r="A18" s="7">
        <v>3</v>
      </c>
      <c s="7" t="s">
        <v>46</v>
      </c>
      <c s="7" t="s">
        <v>64</v>
      </c>
      <c s="7" t="s">
        <v>58</v>
      </c>
      <c s="7" t="s">
        <v>3706</v>
      </c>
      <c s="7" t="s">
        <v>3541</v>
      </c>
      <c s="10">
        <v>0.5</v>
      </c>
      <c s="14"/>
      <c s="13">
        <f>ROUND((H18*G18),2)</f>
      </c>
      <c r="O18">
        <f>rekapitulace!H8</f>
      </c>
      <c>
        <f>O18/100*I18</f>
      </c>
    </row>
    <row r="19" spans="5:5" ht="25.5">
      <c r="E19" s="15" t="s">
        <v>4001</v>
      </c>
    </row>
    <row r="20" spans="5:5" ht="114.75">
      <c r="E20" s="15" t="s">
        <v>60</v>
      </c>
    </row>
    <row r="21" spans="1:16" ht="12.75">
      <c r="A21" s="7">
        <v>4</v>
      </c>
      <c s="7" t="s">
        <v>46</v>
      </c>
      <c s="7" t="s">
        <v>79</v>
      </c>
      <c s="7" t="s">
        <v>3544</v>
      </c>
      <c s="7" t="s">
        <v>3707</v>
      </c>
      <c s="7" t="s">
        <v>49</v>
      </c>
      <c s="10">
        <v>1</v>
      </c>
      <c s="14"/>
      <c s="13">
        <f>ROUND((H21*G21),2)</f>
      </c>
      <c r="O21">
        <f>rekapitulace!H8</f>
      </c>
      <c>
        <f>O21/100*I21</f>
      </c>
    </row>
    <row r="22" spans="5:5" ht="25.5">
      <c r="E22" s="15" t="s">
        <v>50</v>
      </c>
    </row>
    <row r="23" spans="5:5" ht="114.75">
      <c r="E23" s="15" t="s">
        <v>60</v>
      </c>
    </row>
    <row r="24" spans="1:16" ht="12.75">
      <c r="A24" s="7">
        <v>5</v>
      </c>
      <c s="7" t="s">
        <v>46</v>
      </c>
      <c s="7" t="s">
        <v>79</v>
      </c>
      <c s="7" t="s">
        <v>3546</v>
      </c>
      <c s="7" t="s">
        <v>3708</v>
      </c>
      <c s="7" t="s">
        <v>49</v>
      </c>
      <c s="10">
        <v>1</v>
      </c>
      <c s="14"/>
      <c s="13">
        <f>ROUND((H24*G24),2)</f>
      </c>
      <c r="O24">
        <f>rekapitulace!H8</f>
      </c>
      <c>
        <f>O24/100*I24</f>
      </c>
    </row>
    <row r="25" spans="5:5" ht="25.5">
      <c r="E25" s="15" t="s">
        <v>50</v>
      </c>
    </row>
    <row r="26" spans="5:5" ht="114.75">
      <c r="E26" s="15" t="s">
        <v>60</v>
      </c>
    </row>
    <row r="27" spans="1:16" ht="12.75">
      <c r="A27" s="7">
        <v>6</v>
      </c>
      <c s="7" t="s">
        <v>46</v>
      </c>
      <c s="7" t="s">
        <v>3400</v>
      </c>
      <c s="7" t="s">
        <v>86</v>
      </c>
      <c s="7" t="s">
        <v>3712</v>
      </c>
      <c s="7" t="s">
        <v>741</v>
      </c>
      <c s="10">
        <v>16</v>
      </c>
      <c s="14"/>
      <c s="13">
        <f>ROUND((H27*G27),2)</f>
      </c>
      <c r="O27">
        <f>rekapitulace!H8</f>
      </c>
      <c>
        <f>O27/100*I27</f>
      </c>
    </row>
    <row r="28" spans="5:5" ht="25.5">
      <c r="E28" s="15" t="s">
        <v>1584</v>
      </c>
    </row>
    <row r="29" spans="5:5" ht="114.75">
      <c r="E29" s="15" t="s">
        <v>3402</v>
      </c>
    </row>
    <row r="30" spans="1:16" ht="12.75" customHeight="1">
      <c r="A30" s="16"/>
      <c s="16"/>
      <c s="16" t="s">
        <v>45</v>
      </c>
      <c s="16"/>
      <c s="16" t="s">
        <v>3539</v>
      </c>
      <c s="16"/>
      <c s="16"/>
      <c s="16"/>
      <c s="16">
        <f>SUM(I12:I29)</f>
      </c>
      <c r="P30">
        <f>ROUND(SUM(P12:P29),2)</f>
      </c>
    </row>
    <row r="32" spans="1:9" ht="12.75" customHeight="1">
      <c r="A32" s="9"/>
      <c s="9"/>
      <c s="9" t="s">
        <v>25</v>
      </c>
      <c s="9"/>
      <c s="9" t="s">
        <v>114</v>
      </c>
      <c s="9"/>
      <c s="11"/>
      <c s="9"/>
      <c s="11"/>
    </row>
    <row r="33" spans="1:16" ht="12.75">
      <c r="A33" s="7">
        <v>7</v>
      </c>
      <c s="7" t="s">
        <v>46</v>
      </c>
      <c s="7" t="s">
        <v>2456</v>
      </c>
      <c s="7" t="s">
        <v>58</v>
      </c>
      <c s="7" t="s">
        <v>3675</v>
      </c>
      <c s="7" t="s">
        <v>130</v>
      </c>
      <c s="10">
        <v>3</v>
      </c>
      <c s="14"/>
      <c s="13">
        <f>ROUND((H33*G33),2)</f>
      </c>
      <c r="O33">
        <f>rekapitulace!H8</f>
      </c>
      <c>
        <f>O33/100*I33</f>
      </c>
    </row>
    <row r="34" spans="5:5" ht="38.25">
      <c r="E34" s="15" t="s">
        <v>3676</v>
      </c>
    </row>
    <row r="35" spans="5:5" ht="409.5">
      <c r="E35" s="15" t="s">
        <v>267</v>
      </c>
    </row>
    <row r="36" spans="1:16" ht="12.75">
      <c r="A36" s="7">
        <v>8</v>
      </c>
      <c s="7" t="s">
        <v>46</v>
      </c>
      <c s="7" t="s">
        <v>2459</v>
      </c>
      <c s="7" t="s">
        <v>3544</v>
      </c>
      <c s="7" t="s">
        <v>3677</v>
      </c>
      <c s="7" t="s">
        <v>130</v>
      </c>
      <c s="10">
        <v>4.41</v>
      </c>
      <c s="14"/>
      <c s="13">
        <f>ROUND((H36*G36),2)</f>
      </c>
      <c r="O36">
        <f>rekapitulace!H8</f>
      </c>
      <c>
        <f>O36/100*I36</f>
      </c>
    </row>
    <row r="37" spans="5:5" ht="51">
      <c r="E37" s="15" t="s">
        <v>4002</v>
      </c>
    </row>
    <row r="38" spans="5:5" ht="409.5">
      <c r="E38" s="15" t="s">
        <v>267</v>
      </c>
    </row>
    <row r="39" spans="1:16" ht="12.75">
      <c r="A39" s="7">
        <v>9</v>
      </c>
      <c s="7" t="s">
        <v>46</v>
      </c>
      <c s="7" t="s">
        <v>146</v>
      </c>
      <c s="7" t="s">
        <v>3544</v>
      </c>
      <c s="7" t="s">
        <v>3681</v>
      </c>
      <c s="7" t="s">
        <v>130</v>
      </c>
      <c s="10">
        <v>0.63</v>
      </c>
      <c s="14"/>
      <c s="13">
        <f>ROUND((H39*G39),2)</f>
      </c>
      <c r="O39">
        <f>rekapitulace!H8</f>
      </c>
      <c>
        <f>O39/100*I39</f>
      </c>
    </row>
    <row r="40" spans="5:5" ht="51">
      <c r="E40" s="15" t="s">
        <v>4006</v>
      </c>
    </row>
    <row r="41" spans="5:5" ht="409.5">
      <c r="E41" s="15" t="s">
        <v>149</v>
      </c>
    </row>
    <row r="42" spans="1:16" ht="12.75">
      <c r="A42" s="7">
        <v>10</v>
      </c>
      <c s="7" t="s">
        <v>46</v>
      </c>
      <c s="7" t="s">
        <v>183</v>
      </c>
      <c s="7" t="s">
        <v>58</v>
      </c>
      <c s="7" t="s">
        <v>184</v>
      </c>
      <c s="7" t="s">
        <v>130</v>
      </c>
      <c s="10">
        <v>6.78</v>
      </c>
      <c s="14"/>
      <c s="13">
        <f>ROUND((H42*G42),2)</f>
      </c>
      <c r="O42">
        <f>rekapitulace!H8</f>
      </c>
      <c>
        <f>O42/100*I42</f>
      </c>
    </row>
    <row r="43" spans="5:5" ht="114.75">
      <c r="E43" s="15" t="s">
        <v>4012</v>
      </c>
    </row>
    <row r="44" spans="5:5" ht="409.5">
      <c r="E44" s="15" t="s">
        <v>186</v>
      </c>
    </row>
    <row r="45" spans="1:16" ht="12.75" customHeight="1">
      <c r="A45" s="16"/>
      <c s="16"/>
      <c s="16" t="s">
        <v>25</v>
      </c>
      <c s="16"/>
      <c s="16" t="s">
        <v>114</v>
      </c>
      <c s="16"/>
      <c s="16"/>
      <c s="16"/>
      <c s="16">
        <f>SUM(I33:I44)</f>
      </c>
      <c r="P45">
        <f>ROUND(SUM(P33:P44),2)</f>
      </c>
    </row>
    <row r="47" spans="1:9" ht="12.75" customHeight="1">
      <c r="A47" s="9"/>
      <c s="9"/>
      <c s="9" t="s">
        <v>38</v>
      </c>
      <c s="9"/>
      <c s="9" t="s">
        <v>192</v>
      </c>
      <c s="9"/>
      <c s="11"/>
      <c s="9"/>
      <c s="11"/>
    </row>
    <row r="48" spans="1:16" ht="12.75">
      <c r="A48" s="7">
        <v>11</v>
      </c>
      <c s="7" t="s">
        <v>46</v>
      </c>
      <c s="7" t="s">
        <v>488</v>
      </c>
      <c s="7" t="s">
        <v>58</v>
      </c>
      <c s="7" t="s">
        <v>3684</v>
      </c>
      <c s="7" t="s">
        <v>130</v>
      </c>
      <c s="10">
        <v>0.63</v>
      </c>
      <c s="14"/>
      <c s="13">
        <f>ROUND((H48*G48),2)</f>
      </c>
      <c r="O48">
        <f>rekapitulace!H8</f>
      </c>
      <c>
        <f>O48/100*I48</f>
      </c>
    </row>
    <row r="49" spans="5:5" ht="51">
      <c r="E49" s="15" t="s">
        <v>4006</v>
      </c>
    </row>
    <row r="50" spans="5:5" ht="306">
      <c r="E50" s="15" t="s">
        <v>463</v>
      </c>
    </row>
    <row r="51" spans="1:16" ht="12.75" customHeight="1">
      <c r="A51" s="16"/>
      <c s="16"/>
      <c s="16" t="s">
        <v>38</v>
      </c>
      <c s="16"/>
      <c s="16" t="s">
        <v>192</v>
      </c>
      <c s="16"/>
      <c s="16"/>
      <c s="16"/>
      <c s="16">
        <f>SUM(I48:I50)</f>
      </c>
      <c r="P51">
        <f>ROUND(SUM(P48:P50),2)</f>
      </c>
    </row>
    <row r="53" spans="1:9" ht="12.75" customHeight="1">
      <c r="A53" s="9"/>
      <c s="9"/>
      <c s="9" t="s">
        <v>41</v>
      </c>
      <c s="9"/>
      <c s="9" t="s">
        <v>3557</v>
      </c>
      <c s="9"/>
      <c s="11"/>
      <c s="9"/>
      <c s="11"/>
    </row>
    <row r="54" spans="1:16" ht="12.75">
      <c r="A54" s="7">
        <v>12</v>
      </c>
      <c s="7" t="s">
        <v>46</v>
      </c>
      <c s="7" t="s">
        <v>3558</v>
      </c>
      <c s="7" t="s">
        <v>58</v>
      </c>
      <c s="7" t="s">
        <v>3720</v>
      </c>
      <c s="7" t="s">
        <v>73</v>
      </c>
      <c s="10">
        <v>5</v>
      </c>
      <c s="14"/>
      <c s="13">
        <f>ROUND((H54*G54),2)</f>
      </c>
      <c r="O54">
        <f>rekapitulace!H8</f>
      </c>
      <c>
        <f>O54/100*I54</f>
      </c>
    </row>
    <row r="55" spans="5:5" ht="25.5">
      <c r="E55" s="15" t="s">
        <v>864</v>
      </c>
    </row>
    <row r="56" spans="5:5" ht="409.5">
      <c r="E56" s="15" t="s">
        <v>3560</v>
      </c>
    </row>
    <row r="57" spans="1:16" ht="12.75">
      <c r="A57" s="7">
        <v>13</v>
      </c>
      <c s="7" t="s">
        <v>46</v>
      </c>
      <c s="7" t="s">
        <v>3418</v>
      </c>
      <c s="7" t="s">
        <v>58</v>
      </c>
      <c s="7" t="s">
        <v>3970</v>
      </c>
      <c s="7" t="s">
        <v>207</v>
      </c>
      <c s="10">
        <v>50</v>
      </c>
      <c s="14"/>
      <c s="13">
        <f>ROUND((H57*G57),2)</f>
      </c>
      <c r="O57">
        <f>rekapitulace!H8</f>
      </c>
      <c>
        <f>O57/100*I57</f>
      </c>
    </row>
    <row r="58" spans="5:5" ht="25.5">
      <c r="E58" s="15" t="s">
        <v>1363</v>
      </c>
    </row>
    <row r="59" spans="5:5" ht="409.5">
      <c r="E59" s="15" t="s">
        <v>3421</v>
      </c>
    </row>
    <row r="60" spans="1:16" ht="12.75">
      <c r="A60" s="7">
        <v>14</v>
      </c>
      <c s="7" t="s">
        <v>46</v>
      </c>
      <c s="7" t="s">
        <v>3422</v>
      </c>
      <c s="7" t="s">
        <v>58</v>
      </c>
      <c s="7" t="s">
        <v>3563</v>
      </c>
      <c s="7" t="s">
        <v>207</v>
      </c>
      <c s="10">
        <v>18</v>
      </c>
      <c s="14"/>
      <c s="13">
        <f>ROUND((H60*G60),2)</f>
      </c>
      <c r="O60">
        <f>rekapitulace!H8</f>
      </c>
      <c>
        <f>O60/100*I60</f>
      </c>
    </row>
    <row r="61" spans="5:5" ht="38.25">
      <c r="E61" s="15" t="s">
        <v>4007</v>
      </c>
    </row>
    <row r="62" spans="5:5" ht="409.5">
      <c r="E62" s="15" t="s">
        <v>3421</v>
      </c>
    </row>
    <row r="63" spans="1:16" ht="12.75">
      <c r="A63" s="7">
        <v>15</v>
      </c>
      <c s="7" t="s">
        <v>3801</v>
      </c>
      <c s="7" t="s">
        <v>3973</v>
      </c>
      <c s="7" t="s">
        <v>58</v>
      </c>
      <c s="7" t="s">
        <v>4015</v>
      </c>
      <c s="7" t="s">
        <v>207</v>
      </c>
      <c s="10">
        <v>110</v>
      </c>
      <c s="14"/>
      <c s="13">
        <f>ROUND((H63*G63),2)</f>
      </c>
      <c r="O63">
        <f>rekapitulace!H8</f>
      </c>
      <c>
        <f>O63/100*I63</f>
      </c>
    </row>
    <row r="64" spans="5:5" ht="25.5">
      <c r="E64" s="15" t="s">
        <v>3579</v>
      </c>
    </row>
    <row r="65" spans="5:5" ht="409.5">
      <c r="E65" s="15" t="s">
        <v>3975</v>
      </c>
    </row>
    <row r="66" spans="1:16" ht="12.75">
      <c r="A66" s="7">
        <v>16</v>
      </c>
      <c s="7" t="s">
        <v>46</v>
      </c>
      <c s="7" t="s">
        <v>3976</v>
      </c>
      <c s="7" t="s">
        <v>58</v>
      </c>
      <c s="7" t="s">
        <v>4016</v>
      </c>
      <c s="7" t="s">
        <v>207</v>
      </c>
      <c s="10">
        <v>110</v>
      </c>
      <c s="14"/>
      <c s="13">
        <f>ROUND((H66*G66),2)</f>
      </c>
      <c r="O66">
        <f>rekapitulace!H8</f>
      </c>
      <c>
        <f>O66/100*I66</f>
      </c>
    </row>
    <row r="67" spans="5:5" ht="25.5">
      <c r="E67" s="15" t="s">
        <v>3579</v>
      </c>
    </row>
    <row r="68" spans="5:5" ht="409.5">
      <c r="E68" s="15" t="s">
        <v>3978</v>
      </c>
    </row>
    <row r="69" spans="1:16" ht="12.75">
      <c r="A69" s="7">
        <v>17</v>
      </c>
      <c s="7" t="s">
        <v>46</v>
      </c>
      <c s="7" t="s">
        <v>3979</v>
      </c>
      <c s="7" t="s">
        <v>58</v>
      </c>
      <c s="7" t="s">
        <v>3998</v>
      </c>
      <c s="7" t="s">
        <v>207</v>
      </c>
      <c s="10">
        <v>110</v>
      </c>
      <c s="14"/>
      <c s="13">
        <f>ROUND((H69*G69),2)</f>
      </c>
      <c r="O69">
        <f>rekapitulace!H8</f>
      </c>
      <c>
        <f>O69/100*I69</f>
      </c>
    </row>
    <row r="70" spans="5:5" ht="25.5">
      <c r="E70" s="15" t="s">
        <v>3579</v>
      </c>
    </row>
    <row r="71" spans="5:5" ht="409.5">
      <c r="E71" s="15" t="s">
        <v>3981</v>
      </c>
    </row>
    <row r="72" spans="1:16" ht="12.75">
      <c r="A72" s="7">
        <v>18</v>
      </c>
      <c s="7" t="s">
        <v>46</v>
      </c>
      <c s="7" t="s">
        <v>3982</v>
      </c>
      <c s="7" t="s">
        <v>58</v>
      </c>
      <c s="7" t="s">
        <v>3983</v>
      </c>
      <c s="7" t="s">
        <v>73</v>
      </c>
      <c s="10">
        <v>4</v>
      </c>
      <c s="14"/>
      <c s="13">
        <f>ROUND((H72*G72),2)</f>
      </c>
      <c r="O72">
        <f>rekapitulace!H8</f>
      </c>
      <c>
        <f>O72/100*I72</f>
      </c>
    </row>
    <row r="73" spans="5:5" ht="25.5">
      <c r="E73" s="15" t="s">
        <v>212</v>
      </c>
    </row>
    <row r="74" spans="5:5" ht="409.5">
      <c r="E74" s="15" t="s">
        <v>3984</v>
      </c>
    </row>
    <row r="75" spans="1:16" ht="12.75">
      <c r="A75" s="7">
        <v>19</v>
      </c>
      <c s="7" t="s">
        <v>46</v>
      </c>
      <c s="7" t="s">
        <v>3985</v>
      </c>
      <c s="7" t="s">
        <v>86</v>
      </c>
      <c s="7" t="s">
        <v>3986</v>
      </c>
      <c s="7" t="s">
        <v>3987</v>
      </c>
      <c s="10">
        <v>4</v>
      </c>
      <c s="14"/>
      <c s="13">
        <f>ROUND((H75*G75),2)</f>
      </c>
      <c r="O75">
        <f>rekapitulace!H8</f>
      </c>
      <c>
        <f>O75/100*I75</f>
      </c>
    </row>
    <row r="76" spans="5:5" ht="25.5">
      <c r="E76" s="15" t="s">
        <v>212</v>
      </c>
    </row>
    <row r="77" spans="5:5" ht="409.5">
      <c r="E77" s="15" t="s">
        <v>3988</v>
      </c>
    </row>
    <row r="78" spans="1:16" ht="12.75" customHeight="1">
      <c r="A78" s="16"/>
      <c s="16"/>
      <c s="16" t="s">
        <v>41</v>
      </c>
      <c s="16"/>
      <c s="16" t="s">
        <v>3557</v>
      </c>
      <c s="16"/>
      <c s="16"/>
      <c s="16"/>
      <c s="16">
        <f>SUM(I54:I77)</f>
      </c>
      <c r="P78">
        <f>ROUND(SUM(P54:P77),2)</f>
      </c>
    </row>
    <row r="80" spans="1:16" ht="12.75" customHeight="1">
      <c r="A80" s="16"/>
      <c s="16"/>
      <c s="16"/>
      <c s="16"/>
      <c s="16" t="s">
        <v>105</v>
      </c>
      <c s="16"/>
      <c s="16"/>
      <c s="16"/>
      <c s="16">
        <f>+I30+I45+I51+I78</f>
      </c>
      <c r="P80">
        <f>+P30+P45+P51+P78</f>
      </c>
    </row>
    <row r="82" spans="1:9" ht="12.75" customHeight="1">
      <c r="A82" s="9" t="s">
        <v>106</v>
      </c>
      <c s="9"/>
      <c s="9"/>
      <c s="9"/>
      <c s="9"/>
      <c s="9"/>
      <c s="9"/>
      <c s="9"/>
      <c s="9"/>
    </row>
    <row r="83" spans="1:9" ht="12.75" customHeight="1">
      <c r="A83" s="9"/>
      <c s="9"/>
      <c s="9"/>
      <c s="9"/>
      <c s="9" t="s">
        <v>107</v>
      </c>
      <c s="9"/>
      <c s="9"/>
      <c s="9"/>
      <c s="9"/>
    </row>
    <row r="84" spans="1:16" ht="12.75" customHeight="1">
      <c r="A84" s="16"/>
      <c s="16"/>
      <c s="16"/>
      <c s="16"/>
      <c s="16" t="s">
        <v>108</v>
      </c>
      <c s="16"/>
      <c s="16"/>
      <c s="16"/>
      <c s="16">
        <v>0</v>
      </c>
      <c r="P84">
        <v>0</v>
      </c>
    </row>
    <row r="85" spans="1:9" ht="12.75" customHeight="1">
      <c r="A85" s="16"/>
      <c s="16"/>
      <c s="16"/>
      <c s="16"/>
      <c s="16" t="s">
        <v>109</v>
      </c>
      <c s="16"/>
      <c s="16"/>
      <c s="16"/>
      <c s="16"/>
    </row>
    <row r="86" spans="1:16" ht="12.75" customHeight="1">
      <c r="A86" s="16"/>
      <c s="16"/>
      <c s="16"/>
      <c s="16"/>
      <c s="16" t="s">
        <v>110</v>
      </c>
      <c s="16"/>
      <c s="16"/>
      <c s="16"/>
      <c s="16">
        <v>0</v>
      </c>
      <c r="P86">
        <v>0</v>
      </c>
    </row>
    <row r="87" spans="1:16" ht="12.75" customHeight="1">
      <c r="A87" s="16"/>
      <c s="16"/>
      <c s="16"/>
      <c s="16"/>
      <c s="16" t="s">
        <v>111</v>
      </c>
      <c s="16"/>
      <c s="16"/>
      <c s="16"/>
      <c s="16">
        <f>I84+I86</f>
      </c>
      <c r="P87">
        <f>P84+P86</f>
      </c>
    </row>
    <row r="89" spans="1:16" ht="12.75" customHeight="1">
      <c r="A89" s="16"/>
      <c s="16"/>
      <c s="16"/>
      <c s="16"/>
      <c s="16" t="s">
        <v>111</v>
      </c>
      <c s="16"/>
      <c s="16"/>
      <c s="16"/>
      <c s="16">
        <f>I80+I87</f>
      </c>
      <c r="P89">
        <f>P80+P87</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xl/worksheets/sheet95.xml><?xml version="1.0" encoding="utf-8"?>
<worksheet xmlns="http://schemas.openxmlformats.org/spreadsheetml/2006/main" xmlns:r="http://schemas.openxmlformats.org/officeDocument/2006/relationships">
  <sheetPr>
    <pageSetUpPr fitToPage="1"/>
  </sheetPr>
  <dimension ref="A1:P6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20.7142857142857" customWidth="1"/>
    <col min="3" max="3" width="15.7142857142857" customWidth="1"/>
    <col min="4" max="4" width="12.7142857142857" customWidth="1"/>
    <col min="5" max="5" width="75.7142857142857" customWidth="1"/>
    <col min="6" max="6" width="9.71428571428571" customWidth="1"/>
    <col min="7" max="7" width="12.7142857142857" customWidth="1"/>
    <col min="8" max="9"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c s="5" t="s">
        <v>19</v>
      </c>
    </row>
    <row r="5" spans="1:5" ht="12.75" customHeight="1">
      <c r="A5" t="s">
        <v>16</v>
      </c>
      <c r="C5" s="5" t="s">
        <v>4017</v>
      </c>
      <c s="5"/>
      <c s="5" t="s">
        <v>4018</v>
      </c>
    </row>
    <row r="6" spans="1:5" ht="12.75" customHeight="1">
      <c r="A6" t="s">
        <v>17</v>
      </c>
      <c r="C6" s="5" t="s">
        <v>4017</v>
      </c>
      <c s="5"/>
      <c s="5" t="s">
        <v>4018</v>
      </c>
    </row>
    <row r="7" spans="3:5" ht="12.75" customHeight="1">
      <c r="C7" s="5"/>
      <c s="5"/>
      <c s="5"/>
    </row>
    <row r="8" spans="1:16" ht="12.75" customHeight="1">
      <c r="A8" s="4" t="s">
        <v>24</v>
      </c>
      <c s="4" t="s">
        <v>26</v>
      </c>
      <c s="4" t="s">
        <v>27</v>
      </c>
      <c s="4" t="s">
        <v>28</v>
      </c>
      <c s="4" t="s">
        <v>29</v>
      </c>
      <c s="4" t="s">
        <v>30</v>
      </c>
      <c s="4" t="s">
        <v>31</v>
      </c>
      <c s="4" t="s">
        <v>32</v>
      </c>
      <c s="4"/>
      <c r="O8" t="s">
        <v>35</v>
      </c>
      <c t="s">
        <v>11</v>
      </c>
    </row>
    <row r="9" spans="1:15" ht="28.5">
      <c r="A9" s="4"/>
      <c s="4"/>
      <c s="4"/>
      <c s="4"/>
      <c s="4"/>
      <c s="4"/>
      <c s="4"/>
      <c s="4" t="s">
        <v>33</v>
      </c>
      <c s="4" t="s">
        <v>34</v>
      </c>
      <c r="O9" t="s">
        <v>11</v>
      </c>
    </row>
    <row r="10" spans="1:9" ht="14.25">
      <c r="A10" s="4" t="s">
        <v>25</v>
      </c>
      <c s="4" t="s">
        <v>36</v>
      </c>
      <c s="4" t="s">
        <v>37</v>
      </c>
      <c s="4" t="s">
        <v>38</v>
      </c>
      <c s="4" t="s">
        <v>39</v>
      </c>
      <c s="4" t="s">
        <v>40</v>
      </c>
      <c s="4" t="s">
        <v>41</v>
      </c>
      <c s="4" t="s">
        <v>42</v>
      </c>
      <c s="4" t="s">
        <v>43</v>
      </c>
    </row>
    <row r="11" spans="1:9" ht="12.75" customHeight="1">
      <c r="A11" s="9"/>
      <c s="9"/>
      <c s="9" t="s">
        <v>25</v>
      </c>
      <c s="9"/>
      <c s="9" t="s">
        <v>114</v>
      </c>
      <c s="9"/>
      <c s="11"/>
      <c s="9"/>
      <c s="11"/>
    </row>
    <row r="12" spans="1:16" ht="12.75">
      <c r="A12" s="7">
        <v>1</v>
      </c>
      <c s="7" t="s">
        <v>46</v>
      </c>
      <c s="7" t="s">
        <v>155</v>
      </c>
      <c s="7" t="s">
        <v>58</v>
      </c>
      <c s="7" t="s">
        <v>4019</v>
      </c>
      <c s="7" t="s">
        <v>117</v>
      </c>
      <c s="10">
        <v>27035.39</v>
      </c>
      <c s="14"/>
      <c s="13">
        <f>ROUND((H12*G12),2)</f>
      </c>
      <c r="O12">
        <f>rekapitulace!H8</f>
      </c>
      <c>
        <f>O12/100*I12</f>
      </c>
    </row>
    <row r="13" spans="5:5" ht="191.25">
      <c r="E13" s="15" t="s">
        <v>158</v>
      </c>
    </row>
    <row r="14" spans="1:16" ht="12.75">
      <c r="A14" s="7">
        <v>2</v>
      </c>
      <c s="7" t="s">
        <v>46</v>
      </c>
      <c s="7" t="s">
        <v>3863</v>
      </c>
      <c s="7" t="s">
        <v>58</v>
      </c>
      <c s="7" t="s">
        <v>4020</v>
      </c>
      <c s="7" t="s">
        <v>117</v>
      </c>
      <c s="10">
        <v>26007.03</v>
      </c>
      <c s="14"/>
      <c s="13">
        <f>ROUND((H14*G14),2)</f>
      </c>
      <c r="O14">
        <f>rekapitulace!H8</f>
      </c>
      <c>
        <f>O14/100*I14</f>
      </c>
    </row>
    <row r="15" spans="5:5" ht="178.5">
      <c r="E15" s="15" t="s">
        <v>3866</v>
      </c>
    </row>
    <row r="16" spans="1:16" ht="12.75">
      <c r="A16" s="7">
        <v>3</v>
      </c>
      <c s="7" t="s">
        <v>46</v>
      </c>
      <c s="7" t="s">
        <v>3208</v>
      </c>
      <c s="7" t="s">
        <v>58</v>
      </c>
      <c s="7" t="s">
        <v>4021</v>
      </c>
      <c s="7" t="s">
        <v>117</v>
      </c>
      <c s="10">
        <v>202377.68</v>
      </c>
      <c s="14"/>
      <c s="13">
        <f>ROUND((H16*G16),2)</f>
      </c>
      <c r="O16">
        <f>rekapitulace!H8</f>
      </c>
      <c>
        <f>O16/100*I16</f>
      </c>
    </row>
    <row r="17" spans="5:5" ht="280.5">
      <c r="E17" s="15" t="s">
        <v>3211</v>
      </c>
    </row>
    <row r="18" spans="1:16" ht="12.75">
      <c r="A18" s="7">
        <v>4</v>
      </c>
      <c s="7" t="s">
        <v>46</v>
      </c>
      <c s="7" t="s">
        <v>4022</v>
      </c>
      <c s="7" t="s">
        <v>58</v>
      </c>
      <c s="7" t="s">
        <v>4023</v>
      </c>
      <c s="7" t="s">
        <v>117</v>
      </c>
      <c s="10">
        <v>4057.25</v>
      </c>
      <c s="14"/>
      <c s="13">
        <f>ROUND((H18*G18),2)</f>
      </c>
      <c r="O18">
        <f>rekapitulace!H8</f>
      </c>
      <c>
        <f>O18/100*I18</f>
      </c>
    </row>
    <row r="19" spans="5:5" ht="165.75">
      <c r="E19" s="15" t="s">
        <v>4024</v>
      </c>
    </row>
    <row r="20" spans="1:16" ht="12.75">
      <c r="A20" s="7">
        <v>5</v>
      </c>
      <c s="7" t="s">
        <v>46</v>
      </c>
      <c s="7" t="s">
        <v>4025</v>
      </c>
      <c s="7" t="s">
        <v>58</v>
      </c>
      <c s="7" t="s">
        <v>4026</v>
      </c>
      <c s="7" t="s">
        <v>117</v>
      </c>
      <c s="10">
        <v>55958.67</v>
      </c>
      <c s="14"/>
      <c s="13">
        <f>ROUND((H20*G20),2)</f>
      </c>
      <c r="O20">
        <f>rekapitulace!H8</f>
      </c>
      <c>
        <f>O20/100*I20</f>
      </c>
    </row>
    <row r="21" spans="5:5" ht="382.5">
      <c r="E21" s="15" t="s">
        <v>4027</v>
      </c>
    </row>
    <row r="22" spans="1:16" ht="12.75">
      <c r="A22" s="7">
        <v>6</v>
      </c>
      <c s="7" t="s">
        <v>46</v>
      </c>
      <c s="7" t="s">
        <v>4028</v>
      </c>
      <c s="7" t="s">
        <v>58</v>
      </c>
      <c s="7" t="s">
        <v>4029</v>
      </c>
      <c s="7" t="s">
        <v>117</v>
      </c>
      <c s="10">
        <v>83938.01</v>
      </c>
      <c s="14"/>
      <c s="13">
        <f>ROUND((H22*G22),2)</f>
      </c>
      <c r="O22">
        <f>rekapitulace!H8</f>
      </c>
      <c>
        <f>O22/100*I22</f>
      </c>
    </row>
    <row r="23" spans="5:5" ht="255">
      <c r="E23" s="15" t="s">
        <v>445</v>
      </c>
    </row>
    <row r="24" spans="1:16" ht="12.75">
      <c r="A24" s="7">
        <v>7</v>
      </c>
      <c s="7" t="s">
        <v>46</v>
      </c>
      <c s="7" t="s">
        <v>4030</v>
      </c>
      <c s="7" t="s">
        <v>58</v>
      </c>
      <c s="7" t="s">
        <v>4031</v>
      </c>
      <c s="7" t="s">
        <v>117</v>
      </c>
      <c s="10">
        <v>4057.25</v>
      </c>
      <c s="14"/>
      <c s="13">
        <f>ROUND((H24*G24),2)</f>
      </c>
      <c r="O24">
        <f>rekapitulace!H8</f>
      </c>
      <c>
        <f>O24/100*I24</f>
      </c>
    </row>
    <row r="25" spans="5:5" ht="369.75">
      <c r="E25" s="15" t="s">
        <v>4032</v>
      </c>
    </row>
    <row r="26" spans="1:16" ht="12.75">
      <c r="A26" s="7">
        <v>8</v>
      </c>
      <c s="7" t="s">
        <v>46</v>
      </c>
      <c s="7" t="s">
        <v>4033</v>
      </c>
      <c s="7" t="s">
        <v>58</v>
      </c>
      <c s="7" t="s">
        <v>4034</v>
      </c>
      <c s="7" t="s">
        <v>117</v>
      </c>
      <c s="10">
        <v>21457</v>
      </c>
      <c s="14"/>
      <c s="13">
        <f>ROUND((H26*G26),2)</f>
      </c>
      <c r="O26">
        <f>rekapitulace!H8</f>
      </c>
      <c>
        <f>O26/100*I26</f>
      </c>
    </row>
    <row r="27" spans="5:5" ht="357">
      <c r="E27" s="15" t="s">
        <v>4035</v>
      </c>
    </row>
    <row r="28" spans="1:16" ht="12.75">
      <c r="A28" s="7">
        <v>9</v>
      </c>
      <c s="7" t="s">
        <v>46</v>
      </c>
      <c s="7" t="s">
        <v>4033</v>
      </c>
      <c s="7" t="s">
        <v>4036</v>
      </c>
      <c s="7" t="s">
        <v>4037</v>
      </c>
      <c s="7" t="s">
        <v>117</v>
      </c>
      <c s="10">
        <v>120</v>
      </c>
      <c s="14"/>
      <c s="13">
        <f>ROUND((H28*G28),2)</f>
      </c>
      <c r="O28">
        <f>rekapitulace!H8</f>
      </c>
      <c>
        <f>O28/100*I28</f>
      </c>
    </row>
    <row r="29" spans="5:5" ht="38.25">
      <c r="E29" s="15" t="s">
        <v>4038</v>
      </c>
    </row>
    <row r="30" spans="5:5" ht="357">
      <c r="E30" s="15" t="s">
        <v>4035</v>
      </c>
    </row>
    <row r="31" spans="1:16" ht="12.75">
      <c r="A31" s="7">
        <v>10</v>
      </c>
      <c s="7" t="s">
        <v>46</v>
      </c>
      <c s="7" t="s">
        <v>4039</v>
      </c>
      <c s="7" t="s">
        <v>58</v>
      </c>
      <c s="7" t="s">
        <v>4040</v>
      </c>
      <c s="7" t="s">
        <v>73</v>
      </c>
      <c s="10">
        <v>644</v>
      </c>
      <c s="14"/>
      <c s="13">
        <f>ROUND((H31*G31),2)</f>
      </c>
      <c r="O31">
        <f>rekapitulace!H8</f>
      </c>
      <c>
        <f>O31/100*I31</f>
      </c>
    </row>
    <row r="32" spans="5:5" ht="318.75">
      <c r="E32" s="15" t="s">
        <v>4041</v>
      </c>
    </row>
    <row r="33" spans="1:16" ht="12.75">
      <c r="A33" s="7">
        <v>11</v>
      </c>
      <c s="7" t="s">
        <v>46</v>
      </c>
      <c s="7" t="s">
        <v>4039</v>
      </c>
      <c s="7" t="s">
        <v>4036</v>
      </c>
      <c s="7" t="s">
        <v>4042</v>
      </c>
      <c s="7" t="s">
        <v>73</v>
      </c>
      <c s="10">
        <v>40</v>
      </c>
      <c s="14"/>
      <c s="13">
        <f>ROUND((H33*G33),2)</f>
      </c>
      <c r="O33">
        <f>rekapitulace!H8</f>
      </c>
      <c>
        <f>O33/100*I33</f>
      </c>
    </row>
    <row r="34" spans="5:5" ht="51">
      <c r="E34" s="15" t="s">
        <v>4043</v>
      </c>
    </row>
    <row r="35" spans="5:5" ht="318.75">
      <c r="E35" s="15" t="s">
        <v>4041</v>
      </c>
    </row>
    <row r="36" spans="1:16" ht="12.75">
      <c r="A36" s="7">
        <v>12</v>
      </c>
      <c s="7" t="s">
        <v>46</v>
      </c>
      <c s="7" t="s">
        <v>4044</v>
      </c>
      <c s="7" t="s">
        <v>58</v>
      </c>
      <c s="7" t="s">
        <v>4045</v>
      </c>
      <c s="7" t="s">
        <v>73</v>
      </c>
      <c s="10">
        <v>7075</v>
      </c>
      <c s="14"/>
      <c s="13">
        <f>ROUND((H36*G36),2)</f>
      </c>
      <c r="O36">
        <f>rekapitulace!H8</f>
      </c>
      <c>
        <f>O36/100*I36</f>
      </c>
    </row>
    <row r="37" spans="5:5" ht="409.5">
      <c r="E37" s="15" t="s">
        <v>4046</v>
      </c>
    </row>
    <row r="38" spans="1:16" ht="12.75">
      <c r="A38" s="7">
        <v>13</v>
      </c>
      <c s="7" t="s">
        <v>46</v>
      </c>
      <c s="7" t="s">
        <v>4047</v>
      </c>
      <c s="7" t="s">
        <v>58</v>
      </c>
      <c s="7" t="s">
        <v>4048</v>
      </c>
      <c s="7" t="s">
        <v>73</v>
      </c>
      <c s="10">
        <v>59</v>
      </c>
      <c s="14"/>
      <c s="13">
        <f>ROUND((H38*G38),2)</f>
      </c>
      <c r="O38">
        <f>rekapitulace!H8</f>
      </c>
      <c>
        <f>O38/100*I38</f>
      </c>
    </row>
    <row r="39" spans="5:5" ht="409.5">
      <c r="E39" s="15" t="s">
        <v>4049</v>
      </c>
    </row>
    <row r="40" spans="1:16" ht="12.75">
      <c r="A40" s="7">
        <v>14</v>
      </c>
      <c s="7" t="s">
        <v>46</v>
      </c>
      <c s="7" t="s">
        <v>4050</v>
      </c>
      <c s="7" t="s">
        <v>58</v>
      </c>
      <c s="7" t="s">
        <v>4051</v>
      </c>
      <c s="7" t="s">
        <v>73</v>
      </c>
      <c s="10">
        <v>81</v>
      </c>
      <c s="14"/>
      <c s="13">
        <f>ROUND((H40*G40),2)</f>
      </c>
      <c r="O40">
        <f>rekapitulace!H8</f>
      </c>
      <c>
        <f>O40/100*I40</f>
      </c>
    </row>
    <row r="41" spans="5:5" ht="409.5">
      <c r="E41" s="15" t="s">
        <v>4052</v>
      </c>
    </row>
    <row r="42" spans="1:16" ht="12.75">
      <c r="A42" s="7">
        <v>15</v>
      </c>
      <c s="7" t="s">
        <v>46</v>
      </c>
      <c s="7" t="s">
        <v>4050</v>
      </c>
      <c s="7" t="s">
        <v>4036</v>
      </c>
      <c s="7" t="s">
        <v>4053</v>
      </c>
      <c s="7" t="s">
        <v>73</v>
      </c>
      <c s="10">
        <v>10</v>
      </c>
      <c s="14"/>
      <c s="13">
        <f>ROUND((H42*G42),2)</f>
      </c>
      <c r="O42">
        <f>rekapitulace!H8</f>
      </c>
      <c>
        <f>O42/100*I42</f>
      </c>
    </row>
    <row r="43" spans="5:5" ht="51">
      <c r="E43" s="15" t="s">
        <v>4054</v>
      </c>
    </row>
    <row r="44" spans="5:5" ht="409.5">
      <c r="E44" s="15" t="s">
        <v>4055</v>
      </c>
    </row>
    <row r="45" spans="1:16" ht="12.75">
      <c r="A45" s="7">
        <v>16</v>
      </c>
      <c s="7" t="s">
        <v>46</v>
      </c>
      <c s="7" t="s">
        <v>4056</v>
      </c>
      <c s="7" t="s">
        <v>58</v>
      </c>
      <c s="7" t="s">
        <v>4057</v>
      </c>
      <c s="7" t="s">
        <v>73</v>
      </c>
      <c s="10">
        <v>21</v>
      </c>
      <c s="14"/>
      <c s="13">
        <f>ROUND((H45*G45),2)</f>
      </c>
      <c r="O45">
        <f>rekapitulace!H8</f>
      </c>
      <c>
        <f>O45/100*I45</f>
      </c>
    </row>
    <row r="46" spans="5:5" ht="409.5">
      <c r="E46" s="15" t="s">
        <v>4058</v>
      </c>
    </row>
    <row r="47" spans="1:16" ht="12.75">
      <c r="A47" s="7">
        <v>17</v>
      </c>
      <c s="7" t="s">
        <v>46</v>
      </c>
      <c s="7" t="s">
        <v>4059</v>
      </c>
      <c s="7" t="s">
        <v>58</v>
      </c>
      <c s="7" t="s">
        <v>4060</v>
      </c>
      <c s="7" t="s">
        <v>130</v>
      </c>
      <c s="10">
        <v>402.15</v>
      </c>
      <c s="14"/>
      <c s="13">
        <f>ROUND((H47*G47),2)</f>
      </c>
      <c r="O47">
        <f>rekapitulace!H8</f>
      </c>
      <c>
        <f>O47/100*I47</f>
      </c>
    </row>
    <row r="48" spans="5:5" ht="255">
      <c r="E48" s="15" t="s">
        <v>4061</v>
      </c>
    </row>
    <row r="49" spans="1:16" ht="12.75">
      <c r="A49" s="7">
        <v>18</v>
      </c>
      <c s="7" t="s">
        <v>46</v>
      </c>
      <c s="7" t="s">
        <v>4059</v>
      </c>
      <c s="7" t="s">
        <v>4036</v>
      </c>
      <c s="7" t="s">
        <v>4062</v>
      </c>
      <c s="7" t="s">
        <v>130</v>
      </c>
      <c s="10">
        <v>5.5</v>
      </c>
      <c s="14"/>
      <c s="13">
        <f>ROUND((H49*G49),2)</f>
      </c>
      <c r="O49">
        <f>rekapitulace!H8</f>
      </c>
      <c>
        <f>O49/100*I49</f>
      </c>
    </row>
    <row r="50" spans="5:5" ht="63.75">
      <c r="E50" s="15" t="s">
        <v>4063</v>
      </c>
    </row>
    <row r="51" spans="5:5" ht="255">
      <c r="E51" s="15" t="s">
        <v>4064</v>
      </c>
    </row>
    <row r="52" spans="1:16" ht="12.75" customHeight="1">
      <c r="A52" s="16"/>
      <c s="16"/>
      <c s="16" t="s">
        <v>25</v>
      </c>
      <c s="16"/>
      <c s="16" t="s">
        <v>114</v>
      </c>
      <c s="16"/>
      <c s="16"/>
      <c s="16"/>
      <c s="16">
        <f>SUM(I12:I51)</f>
      </c>
      <c r="P52">
        <f>ROUND(SUM(P12:P51),2)</f>
      </c>
    </row>
    <row r="54" spans="1:16" ht="12.75" customHeight="1">
      <c r="A54" s="16"/>
      <c s="16"/>
      <c s="16"/>
      <c s="16"/>
      <c s="16" t="s">
        <v>105</v>
      </c>
      <c s="16"/>
      <c s="16"/>
      <c s="16"/>
      <c s="16">
        <f>+I52</f>
      </c>
      <c r="P54">
        <f>+P52</f>
      </c>
    </row>
    <row r="56" spans="1:9" ht="12.75" customHeight="1">
      <c r="A56" s="9" t="s">
        <v>106</v>
      </c>
      <c s="9"/>
      <c s="9"/>
      <c s="9"/>
      <c s="9"/>
      <c s="9"/>
      <c s="9"/>
      <c s="9"/>
      <c s="9"/>
    </row>
    <row r="57" spans="1:9" ht="12.75" customHeight="1">
      <c r="A57" s="9"/>
      <c s="9"/>
      <c s="9"/>
      <c s="9"/>
      <c s="9" t="s">
        <v>107</v>
      </c>
      <c s="9"/>
      <c s="9"/>
      <c s="9"/>
      <c s="9"/>
    </row>
    <row r="58" spans="1:16" ht="12.75" customHeight="1">
      <c r="A58" s="16"/>
      <c s="16"/>
      <c s="16"/>
      <c s="16"/>
      <c s="16" t="s">
        <v>108</v>
      </c>
      <c s="16"/>
      <c s="16"/>
      <c s="16"/>
      <c s="16">
        <v>0</v>
      </c>
      <c r="P58">
        <v>0</v>
      </c>
    </row>
    <row r="59" spans="1:9" ht="12.75" customHeight="1">
      <c r="A59" s="16"/>
      <c s="16"/>
      <c s="16"/>
      <c s="16"/>
      <c s="16" t="s">
        <v>109</v>
      </c>
      <c s="16"/>
      <c s="16"/>
      <c s="16"/>
      <c s="16"/>
    </row>
    <row r="60" spans="1:16" ht="12.75" customHeight="1">
      <c r="A60" s="16"/>
      <c s="16"/>
      <c s="16"/>
      <c s="16"/>
      <c s="16" t="s">
        <v>110</v>
      </c>
      <c s="16"/>
      <c s="16"/>
      <c s="16"/>
      <c s="16">
        <v>0</v>
      </c>
      <c r="P60">
        <v>0</v>
      </c>
    </row>
    <row r="61" spans="1:16" ht="12.75" customHeight="1">
      <c r="A61" s="16"/>
      <c s="16"/>
      <c s="16"/>
      <c s="16"/>
      <c s="16" t="s">
        <v>111</v>
      </c>
      <c s="16"/>
      <c s="16"/>
      <c s="16"/>
      <c s="16">
        <f>I58+I60</f>
      </c>
      <c r="P61">
        <f>P58+P60</f>
      </c>
    </row>
    <row r="63" spans="1:16" ht="12.75" customHeight="1">
      <c r="A63" s="16"/>
      <c s="16"/>
      <c s="16"/>
      <c s="16"/>
      <c s="16" t="s">
        <v>111</v>
      </c>
      <c s="16"/>
      <c s="16"/>
      <c s="16"/>
      <c s="16">
        <f>I54+I61</f>
      </c>
      <c r="P63">
        <f>P54+P61</f>
      </c>
    </row>
  </sheetData>
  <sheetProtection formatColumns="0"/>
  <mergeCells count="8">
    <mergeCell ref="A8:A9"/>
    <mergeCell ref="B8:B9"/>
    <mergeCell ref="C8:C9"/>
    <mergeCell ref="D8:D9"/>
    <mergeCell ref="E8:E9"/>
    <mergeCell ref="F8:F9"/>
    <mergeCell ref="G8:G9"/>
    <mergeCell ref="H8:I8"/>
  </mergeCells>
  <printOptions/>
  <pageMargins left="0.75" right="0.75" top="1" bottom="1" header="0.5" footer="0.5"/>
  <pageSetup horizontalDpi="300" verticalDpi="300"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