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00" sheetId="1" r:id="rId1"/>
    <sheet name="01" sheetId="2" r:id="rId2"/>
    <sheet name="02" sheetId="3" r:id="rId3"/>
    <sheet name="03" sheetId="4" r:id="rId4"/>
  </sheets>
  <definedNames/>
  <calcPr/>
  <webPublishing/>
</workbook>
</file>

<file path=xl/sharedStrings.xml><?xml version="1.0" encoding="utf-8"?>
<sst xmlns="http://schemas.openxmlformats.org/spreadsheetml/2006/main" count="1011" uniqueCount="214">
  <si>
    <t>ASPE10</t>
  </si>
  <si>
    <t>S</t>
  </si>
  <si>
    <t>Firma: ÚDRŽBA SILNIC Královéhradeckého kraje a.s.</t>
  </si>
  <si>
    <t>Soupis prací objektu</t>
  </si>
  <si>
    <t xml:space="preserve">Stavba: </t>
  </si>
  <si>
    <t>34213</t>
  </si>
  <si>
    <t>II/303 Jetřichov - Pasa (nehodové lokality)_neoceněný</t>
  </si>
  <si>
    <t>O</t>
  </si>
  <si>
    <t>Rozpočet:</t>
  </si>
  <si>
    <t>0,00</t>
  </si>
  <si>
    <t>15,00</t>
  </si>
  <si>
    <t>21,00</t>
  </si>
  <si>
    <t>3</t>
  </si>
  <si>
    <t>2</t>
  </si>
  <si>
    <t>00</t>
  </si>
  <si>
    <t>DIO</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</si>
  <si>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</si>
  <si>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</si>
  <si>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</si>
  <si>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</si>
  <si>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</si>
  <si>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</si>
  <si>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</si>
  <si>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</si>
  <si>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</si>
  <si>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</si>
  <si>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</si>
  <si>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</si>
  <si>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</si>
  <si>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</si>
  <si>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</si>
  <si>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</si>
  <si>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</si>
  <si>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</si>
  <si>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</si>
  <si>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</si>
  <si>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</si>
  <si>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A</t>
  </si>
  <si>
    <t>POMOC PRÁCE ZŘÍZ NEBO ZAJIŠŤ REGULACI A OCHRANU DOPRAVY</t>
  </si>
  <si>
    <t>KPL</t>
  </si>
  <si>
    <t>PP</t>
  </si>
  <si>
    <t>Položka zahrnuje montáž a demontáž vč. dílčích přesunů kompletního dopravně-inženýrského opatření pro stavbu dle projektové dokumentace vč.této dokumentace a aktuálních požadavků na provedení - TP, typových dopravně inženýrských opatření apod.  
Návrh DIO bude dle nutnosti rozsahu prací, po odsouhlasení PČR DI Náchod a příslušného silničního správního úřadu. Upozorňujeme, že veškeré práce je nutno provádět za provozu.</t>
  </si>
  <si>
    <t>VV</t>
  </si>
  <si>
    <t>1=1,000 [A]</t>
  </si>
  <si>
    <t>TS</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</si>
  <si>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</si>
  <si>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</si>
  <si>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</si>
  <si>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</si>
  <si>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</si>
  <si>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</si>
  <si>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</si>
  <si>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
  </si>
  <si>
    <t>OSTATNÍ POŽADAVKY - GEODETICKÉ ZAMĚŘENÍ</t>
  </si>
  <si>
    <t>SOUBOR</t>
  </si>
  <si>
    <t>Vytyčení stavby a skutečné zaměření stavby</t>
  </si>
  <si>
    <t>zahrnuje veškeré náklady spojené s objednatelem požadovanými pracemi</t>
  </si>
  <si>
    <t>01</t>
  </si>
  <si>
    <t>U47, U104 km 22,920 - 23,380, 23,650 - 24,120 Jetřichov_SFDI</t>
  </si>
  <si>
    <t>014112</t>
  </si>
  <si>
    <t>POPLATKY ZA SKLÁDKU TYP S-IO (INERTNÍ ODPAD)</t>
  </si>
  <si>
    <t>T</t>
  </si>
  <si>
    <t>zemina</t>
  </si>
  <si>
    <t>zemina z krajnic (pol.č.12922) 
nezp.krajnice :1*(460+470)*0,5=465,000 [A] 
(A*0,1)*2=93,000 [B]</t>
  </si>
  <si>
    <t>zahrnuje veškeré poplatky provozovateli skládky související s uložením odpadu na skládce.</t>
  </si>
  <si>
    <t>Zemní práce</t>
  </si>
  <si>
    <t>11120</t>
  </si>
  <si>
    <t>ODSTRANĚNÍ KŘOVIN</t>
  </si>
  <si>
    <t>M2</t>
  </si>
  <si>
    <t>vč.náletů, naložení a odvozu vč. likvidace dřevní hmoty</t>
  </si>
  <si>
    <t>náletové dřeviny - předpoklad : 150=150,000 [A]</t>
  </si>
  <si>
    <t>odstranění křovin a stromů do průměru 100 mm  
doprava dřevin bez ohledu na vzdálenost  
spálení na hromadách nebo štěpkování</t>
  </si>
  <si>
    <t>11242</t>
  </si>
  <si>
    <t>ÚPRAVA STROMŮ D DO 0,9M ŘEZEM VĚTVÍ</t>
  </si>
  <si>
    <t>KUS</t>
  </si>
  <si>
    <t>vč.naložení a odvozu vč. likvidace dřevní hmoty</t>
  </si>
  <si>
    <t>dle potřeby v rozhledu : 14=14,000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</si>
  <si>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</si>
  <si>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11372</t>
  </si>
  <si>
    <t>FRÉZOVÁNÍ ZPEVNĚNÝCH PLOCH ASFALTOVÝCH</t>
  </si>
  <si>
    <t>M3</t>
  </si>
  <si>
    <t>zahrnuje veškerou manipulaci, přesuny a uložení suti, zhotovitel v ceně zohlední zpětné využití vybouraného/recyklovaného materiálu</t>
  </si>
  <si>
    <t>oprava poruch vozovky frézováním v tl.10cm (prům. dl. x š. x tl.) 5% plochy: 460*12,5*0,1*0,05+470*12,7*0,10*0,05=58,595 [A] 
odečet částí na pozemku LČR (460*0,516*0,1*0,05+470*0,26*0,10*0,05)*-1=-1,798 [D] 
mikrokoberec : 460*12,5*0,02+470*12,7*0,02=234,380 [B] 
odečet částí na pozemku LČR (460*0,516*0,02+470*0,26*0,02)*-1=-7,191 [E] 
Celkem: A+D+B+E=283,986 [F]</t>
  </si>
  <si>
    <t>Položka zahrnuje veškerou manipulaci s vybouranou sutí a s vybouranými hmotami vč. uložení na skládku.</t>
  </si>
  <si>
    <t>113767</t>
  </si>
  <si>
    <t>FRÉZOVÁNÍ DRÁŽKY PRŮŘEZU DO 1000MM2 V ASFALTOVÉ VOZOVCE</t>
  </si>
  <si>
    <t>M</t>
  </si>
  <si>
    <t>20x50</t>
  </si>
  <si>
    <t>napojení na stáv.vozovku  : 11,5+11,6+11,7+11,7=46,500 [B] 
odečet částí na pozemku LČR (0,516+0,516+0,26+0,26)*-1=-1,552 [E] 
poruchy - předpoklad : 130=130,000 [C] 
Celkem: B+E+C=174,948 [F]</t>
  </si>
  <si>
    <t>12922</t>
  </si>
  <si>
    <t>ČIŠTĚNÍ KRAJNIC OD NÁNOSU TL. DO 100MM</t>
  </si>
  <si>
    <t>vč. naložení, odvozu a uložení na skládku</t>
  </si>
  <si>
    <t>nezp.krajnice :1*(460+470)*0,5=465,000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</si>
  <si>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</si>
  <si>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</si>
  <si>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7</t>
  </si>
  <si>
    <t>56932</t>
  </si>
  <si>
    <t>ZPEVNĚNÍ KRAJNIC ZE ŠTĚRKODRTI TL. DO 100MM</t>
  </si>
  <si>
    <t>0/32</t>
  </si>
  <si>
    <t>- dodání kameniva předepsané kvality a zrnitosti  
- rozprostření a zhutnění vrstvy v předepsané tloušťce  
- zřízení vrstvy bez rozlišení šířky, pokládání vrstvy po etapách</t>
  </si>
  <si>
    <t>8</t>
  </si>
  <si>
    <t>572213</t>
  </si>
  <si>
    <t>SPOJOVACÍ POSTŘIK Z EMULZE DO 0,5KG/M2</t>
  </si>
  <si>
    <t>kationaktivní asfaltové emulze PS-E 0,3kg/m2</t>
  </si>
  <si>
    <t>oprava poruch vozovky frézováním v tl.10cm (prům. dl. x š. x tl.) 5% plochy: 460*12,5*0,05+470*12,7*0,05=585,950 [A] 
odečet částí na pozemku LČR (460*0,516*0,05+470*0,26*0,05)*-1=-17,978 [D] 
Celkem: A+D=567,972 [E]</t>
  </si>
  <si>
    <t>- dodání všech předepsaných materiálů pro postřiky v předepsaném množství  
- provedení dle předepsaného technologického předpisu  
- zřízení vrstvy bez rozlišení šířky, pokládání vrstvy po etapách  
- úpravu napojení, ukončení</t>
  </si>
  <si>
    <t>kationaktivní asfaltové emulze PS-E 0,5kg/m2</t>
  </si>
  <si>
    <t>5732A</t>
  </si>
  <si>
    <t>MIKROKOBEREC DVOUVRSTVÝ FRAKCE KAMENIVA 0/8 + 0/8</t>
  </si>
  <si>
    <t>EMULZNÍ MIKROKOBEREC DVOUVRSTVÝ EMK-DV 0/8 20 MM   ČSN 736130  
dále i v souladu s ČSN EN 12273  a TKP 27</t>
  </si>
  <si>
    <t>mikrokoberec : 460*12,5+470*12,7=11 719,000 [A] 
odečet částí na pozemku LČR (460*0,516+470*0,26)*-1=- 359,560 [D] 
Celkem: A+D=11 359,440 [E]</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</si>
  <si>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</si>
  <si>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11</t>
  </si>
  <si>
    <t>5774AE</t>
  </si>
  <si>
    <t>VRSTVY PRO OBNOVU A OPRAVY Z ASF BETONU ACO 11+, 11S</t>
  </si>
  <si>
    <t>nemodifikovaný ACO 11+ 50/70 v tl.40mm</t>
  </si>
  <si>
    <t>oprava poruch vozovky frézováním v tl.10cm (prům. dl. x š. x tl.) 5% plochy: 460*12,5*0,04*0,05+470*12,7*0,04*0,05=23,438 [A]  
odečet částí na pozemku LČR (460*0,516*0,04*0,05+470*0,26*0,04*0,05)*-1=-0,719 [D] 
Celkem: A+D=22,719 [E]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</si>
  <si>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</si>
  <si>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12</t>
  </si>
  <si>
    <t>5774EG</t>
  </si>
  <si>
    <t>VRSTVY PRO OBNOVU A OPRAVY Z ASF BETONU ACP 16+, 16S</t>
  </si>
  <si>
    <t>nemodifikovaný ACP 16+ 50/70 v tl.60mm</t>
  </si>
  <si>
    <t>oprava poruch vozovky frézováním v tl.10cm (prům. dl. x š. x tl.) 5% plochy: 460*12,5*0,06*0,05+470*12,7*0,06*0,05=35,157 [A]   
odečet částí na pozemku LČR (460*0,516*0,06*0,05+470*0,26*0,06*0,05)*-1=-1,079 [D] 
Celkem: A+D=34,078 [E]</t>
  </si>
  <si>
    <t>Ostatní konstrukce a práce</t>
  </si>
  <si>
    <t>13</t>
  </si>
  <si>
    <t>91228</t>
  </si>
  <si>
    <t>SMĚROVÉ SLOUPKY Z PLAST HMOT VČETNĚ ODRAZNÉHO PÁSKU</t>
  </si>
  <si>
    <t>bílé Z11</t>
  </si>
  <si>
    <t>doplnění : 2*10=20,000 [A]</t>
  </si>
  <si>
    <t>položka zahrnuje:  
- dodání a osazení sloupku včetně nutných zemních prací  
- vnitrostaveništní a mimostaveništní doprava  
- odrazky plastové nebo z retroreflexní fólie</t>
  </si>
  <si>
    <t>14</t>
  </si>
  <si>
    <t>červené kulaté Z11g</t>
  </si>
  <si>
    <t>sjezdy : 2*3=6,000 [A]</t>
  </si>
  <si>
    <t>15</t>
  </si>
  <si>
    <t>912282</t>
  </si>
  <si>
    <t>SMĚROVÉ SLOUPKY Z PLAST HMOT - DEMONTÁŽ A ZPĚTNÁ MONTÁŽ</t>
  </si>
  <si>
    <t>2*6=12,000 [A]</t>
  </si>
  <si>
    <t>položka zahrnuje:  
- demontáž a osazení sloupku včetně nutných zemních prací  
- očištění  
- nové odrazky plastové nebo z retroreflexní fólie</t>
  </si>
  <si>
    <t>16</t>
  </si>
  <si>
    <t>91267</t>
  </si>
  <si>
    <t>ODRAZKY NA SVODIDLA</t>
  </si>
  <si>
    <t>do pásnic : (108)/8=13,5 : 14=14,000 [A]</t>
  </si>
  <si>
    <t>- kompletní dodávka se všemi pomocnými a doplňujícími pracemi a součástmi</t>
  </si>
  <si>
    <t>17</t>
  </si>
  <si>
    <t>914131</t>
  </si>
  <si>
    <t>DOPRAVNÍ ZNAČKY ZÁKLADNÍ VELIKOSTI OCELOVÉ FÓLIE TŘ 2 - DODÁVKA A MONTÁŽ</t>
  </si>
  <si>
    <t>retroreflexní úprava pro sil.II třídy - RA2, základní velikost  
dle stanovení místní úpravy provozu na pozemních komunikacích</t>
  </si>
  <si>
    <t>B20a, B20b : 1+1=2,000 [A]</t>
  </si>
  <si>
    <t>položka zahrnuje:  
- dodávku a montáž značek v požadovaném provedení</t>
  </si>
  <si>
    <t>18</t>
  </si>
  <si>
    <t>914133</t>
  </si>
  <si>
    <t>DOPRAVNÍ ZNAČKY ZÁKLADNÍ VELIKOSTI OCELOVÉ FÓLIE TŘ 2 - DEMONTÁŽ</t>
  </si>
  <si>
    <t>IP5 + dodatk. : 8=8,000 [A]</t>
  </si>
  <si>
    <t>Položka zahrnuje odstranění, demontáž a odklizení materiálu s odvozem na předepsané místo</t>
  </si>
  <si>
    <t>19</t>
  </si>
  <si>
    <t>914921</t>
  </si>
  <si>
    <t>SLOUPKY A STOJKY DOPRAVNÍCH ZNAČEK Z OCEL TRUBEK DO PATKY - DODÁVKA A MONTÁŽ</t>
  </si>
  <si>
    <t>dle stanovení místní úpravy provozu na pozemních komunikacích</t>
  </si>
  <si>
    <t>B20a, B20b : 1+1=2,000 [B]</t>
  </si>
  <si>
    <t>položka zahrnuje:  
- sloupky a upevňovací zařízení včetně jejich osazení (betonová patka, zemní práce)</t>
  </si>
  <si>
    <t>20</t>
  </si>
  <si>
    <t>914923</t>
  </si>
  <si>
    <t>SLOUPKY A STOJKY DZ Z OCEL TRUBEK DO PATKY DEMONTÁŽ</t>
  </si>
  <si>
    <t>IP5 + dodatk. : 4=4,000 [A]</t>
  </si>
  <si>
    <t>21</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</si>
  <si>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</si>
  <si>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</si>
  <si>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</si>
  <si>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V1b : 1*460*0,125+1*470*0,125=116,250 [A] 
V4 : 460*1*0,25+470*1*0,25=232,500 [B] 
V2b : (460+470)*0,33*0,125=38,363 [C] 
Celkem: A+B+C=387,113 [D]</t>
  </si>
  <si>
    <t>položka zahrnuje:  
- dodání a pokládku nátěrového materiálu (měří se pouze natíraná plocha)  
- předznačení a reflexní úpravu</t>
  </si>
  <si>
    <t>22</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</si>
  <si>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</si>
  <si>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</si>
  <si>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</si>
  <si>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</si>
  <si>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23</t>
  </si>
  <si>
    <t>93808</t>
  </si>
  <si>
    <t>OČIŠTĚNÍ VOZOVEK ZAMETENÍM</t>
  </si>
  <si>
    <t>vč. naložení, odvozu a uložení na skládku v režii zhotovitele</t>
  </si>
  <si>
    <t>oprava poruch vozovky frézováním v tl.10cm (prům. dl. x š. x tl.) 5% plochy: 460*12,5*0,05+470*12,7*0,05=585,950 [A] 
odečet částí na pozemku LČR (460*0,516*0,05+470*0,26*0,05)*-1=-17,978 [D] 
mikrokoberec : 460*12,5+470*12,7=11 719,000 [B] 
odečet částí na pozemku LČR (460*0,516+470*0,26)*-1=- 359,560 [E] 
Celkem: A+D+B+E=11 927,412 [F]</t>
  </si>
  <si>
    <t>položka zahrnuje očištění předepsaným způsobem včetně odklizení vzniklého odpadu</t>
  </si>
  <si>
    <t>02</t>
  </si>
  <si>
    <t>U47, U104 km 22,920 - 23,380, 23,650 - 24,120 Jetřichov_KHK</t>
  </si>
  <si>
    <t>oprava poruch vozovky frézováním v tl.10cm (prům. dl. x š. x tl.) 5% plochy: 
části na pozemku LČR 460*0,516*0,1*0,05+470*0,26*0,10*0,05=1,798 [D] 
mikrokoberec části na pozemku LČR 460*0,516*0,02+470*0,26*0,02=7,191 [E] 
Celkem: D+E=8,989 [F]</t>
  </si>
  <si>
    <t>části na pozemku LČR 0,516+0,516+0,26+0,26=1,552 [E] 
poruchy - předpoklad : 30=30,000 [C] 
Celkem: E+C=31,552 [F]</t>
  </si>
  <si>
    <t>oprava poruch vozovky frézováním v tl.10cm (prům. dl. x š. x tl.) 5% plochy: 
části na pozemku LČR 460*0,516*0,05+470*0,26*0,05=17,978 [D]</t>
  </si>
  <si>
    <t>mikrokoberec části na pozemku LČR 460*0,516+470*0,26=359,560 [D]</t>
  </si>
  <si>
    <t>oprava poruch vozovky frézováním v tl.10cm (prům. dl. x š. x tl.) 5% plochy části na pozemku LČR 460*0,516*0,04*0,05+470*0,26*0,04*0,05=0,719 [D]</t>
  </si>
  <si>
    <t>oprava poruch vozovky frézováním v tl.10cm (prům. dl. x š. x tl.) 5% plochy části na pozemku LČR 460*0,516*0,06*0,05+470*0,26*0,06*0,05=1,079 [D]</t>
  </si>
  <si>
    <t>do pásnic : (460+470)/8=116,25 : 117=117,000 [A]</t>
  </si>
  <si>
    <t>IP5 + dodatk. : 5=5,000 [A]</t>
  </si>
  <si>
    <t>nové VDZ  :  
V1b : 1*460*0,125+1*470*0,125=116,250 [A] 
V4 : 460*1*0,25+470*1*0,25=232,500 [B] 
Celkem: A+B=348,750 [C]</t>
  </si>
  <si>
    <t>oprava poruch vozovky frézováním v tl.10cm (prům. dl. x š. x tl.) 5% plochy části na pozemku LČR 460*0,516*0,05+470*0,26*0,05=17,978 [F] 
mikrokoberec odečet částí na pozemku LČR 460*0,516+470*0,26=359,560 [E] 
Celkem: F+E=377,538 [G]</t>
  </si>
  <si>
    <t>03</t>
  </si>
  <si>
    <t>Mikrokoberce údržba</t>
  </si>
  <si>
    <t>náletové dřeviny - předpoklad : 250=250,000 [A]</t>
  </si>
  <si>
    <t>dle potřeby v rozhledu : 20=20,000 [A]</t>
  </si>
  <si>
    <t>oprava poruch vozovky frézováním v tl.10cm (prům. dl. x š. x tl.) 5% plochy: 
km 22,671 - 22,920 249*12*0,1*0,05=14,940 [D] 
km 23,380 - 23,650 270*12*0,1*0,05=16,200 [E] 
km 24,120 - 24,372 252*12*0,1*0,05=15,120 [F] 
mikrokoberec :  
km 22,671 - 22,920 249*12*0,02=59,760 [G] 
km 23,380 - 23,650 270*12*0,02=64,800 [H] 
km 24,120 - 24,372 252*12*0,02=60,480 [I] 
Celkem: D+E+F+G+H+I=231,300 [J]</t>
  </si>
  <si>
    <t>napojení na stáv.vozovku  : 12+12+12+12+12+12=72,000 [B] 
poruchy - předpoklad : 120=120,000 [C] 
Celkem: B+C=192,000 [D]</t>
  </si>
  <si>
    <t>vč. naložení, odvozu a uložení na skládku  
km 22,671 - 22,920   
km 23,380 - 23,650   
km 24,120 - 24,372</t>
  </si>
  <si>
    <t>nezp.krajnice :2*(249+270+252)*0,5=771,000 [A]</t>
  </si>
  <si>
    <t>0/32  
km 22,671 - 22,920   
km 23,380 - 23,650   
km 24,120 - 24,372</t>
  </si>
  <si>
    <t>kationaktivní asfaltové emulze PS-E 0,3kg/m2  
km 22,671 - 22,920   
km 23,380 - 23,650   
km 24,120 - 24,372</t>
  </si>
  <si>
    <t>oprava poruch vozovky frézováním v tl.10cm (prům. dl. x š. x tl.) 5% plochy:  
249*12*0,05=149,400 [A] 
270*12*0,05=162,000 [B] 
252*12*0,05=151,200 [C] 
Celkem: A+B+C=462,600 [D]</t>
  </si>
  <si>
    <t>kationaktivní asfaltové emulze PS-E 0,5kg/m2  
km 22,671 - 22,920   
km 23,380 - 23,650   
km 24,120 - 24,372</t>
  </si>
  <si>
    <t>EMULZNÍ MIKROKOBEREC DVOUVRSTVÝ EMK-DV 0/8 20 MM   ČSN 736130  
dále i v souladu s ČSN EN 12273  a TKP 27  
km 22,671 - 22,920   
km 23,380 - 23,650   
km 24,120 - 24,372</t>
  </si>
  <si>
    <t>mikrokoberec :  
249*12=2 988,000 [A] 
270*12=3 240,000 [B] 
252*12=3 024,000 [C] 
Celkem: A+B+C=9 252,000 [D]</t>
  </si>
  <si>
    <t>nemodifikovaný ACO 11+ 50/70 v tl.40mm  
km 22,671 - 22,920   
km 23,380 - 23,650   
km 24,120 - 24,372</t>
  </si>
  <si>
    <t>oprava poruch vozovky frézováním v tl.10cm (prům. dl. x š. x tl.) 5% plochy: 
249*12*0,04*0,05=5,976 [A] 
270*12*0,04*0,05=6,480 [B] 
252*12*0,04*0,05=6,048 [C] 
Celkem: A+B+C=18,504 [D]</t>
  </si>
  <si>
    <t>nemodifikovaný ACP 16+ 50/70 v tl.60mm  
km 22,671 - 22,920   
km 23,380 - 23,650   
km 24,120 - 24,372</t>
  </si>
  <si>
    <t>oprava poruch vozovky frézováním v tl.10cm (prům. dl. x š. x tl.) 5% plochy:  
249*12*0,06*0,05=8,964 [A] 
270*12*0,06*0,05=9,720 [B] 
252*12*0,06*0,05=9,072 [C] 
Celkem: A+B+C=27,756 [D]</t>
  </si>
  <si>
    <t>nové VDZ  :  
V1b : 2*249*0,125+2*270*0,125+2*252*0,125=192,750 [A] 
V4 : 249*2*0,25+270*2*0,25+252*2*0,25=385,500 [B] 
V2b : (249+270+252)*0,33*0,125=31,804 [C] 
Celkem: A+B+C=610,054 [D]</t>
  </si>
  <si>
    <t>vč. naložení, odvozu a uložení na skládku  v režii zhotovitele</t>
  </si>
  <si>
    <t>oprava poruch vozovky frézováním v tl.10cm (prům. dl. x š. x tl.) 5% plochy: 
km 22,671 - 22,920 249*12*0,05=149,400 [D] 
km 23,380 - 23,650 270*12*0,05=162,000 [E] 
km 24,120 - 24,372 252*12*0,05=151,200 [F] 
mikrokoberec :  
km 22,671 - 22,920 249*12=2 988,000 [G] 
km 23,380 - 23,650 270*12=3 240,000 [H] 
km 24,120 - 24,372 252*12=3 024,000 [I] 
Celkem: D+E+F+G+H+I=9 714,600 [J]</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</si>
</sst>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R2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36</v>
      </c>
      <c s="19" t="s">
        <v>37</v>
      </c>
      <c s="24" t="s">
        <v>38</v>
      </c>
      <c s="25" t="s">
        <v>39</v>
      </c>
      <c s="26">
        <v>1</v>
      </c>
      <c s="27">
        <v>0</v>
      </c>
      <c s="27">
        <f>ROUND(ROUND(H9,2)*ROUND(G9,3),2)</f>
      </c>
      <c r="O9">
        <f>(I9*21)/100</f>
      </c>
      <c t="s">
        <v>13</v>
      </c>
    </row>
    <row r="10" spans="1:5" ht="89.25">
      <c r="A10" s="28" t="s">
        <v>40</v>
      </c>
      <c r="E10" s="29" t="s">
        <v>41</v>
      </c>
    </row>
    <row r="11" spans="1:5" ht="12.75">
      <c r="A11" s="30" t="s">
        <v>42</v>
      </c>
      <c r="E11" s="31" t="s">
        <v>43</v>
      </c>
    </row>
    <row r="12" spans="1:5" ht="12.75">
      <c r="A12" t="s">
        <v>44</v>
      </c>
      <c r="E12" s="29" t="s">
        <v>45</v>
      </c>
    </row>
    <row r="13" spans="1:16" ht="12.75">
      <c r="A13" s="19" t="s">
        <v>35</v>
      </c>
      <c s="23" t="s">
        <v>13</v>
      </c>
      <c s="23" t="s">
        <v>36</v>
      </c>
      <c s="19" t="s">
        <v>46</v>
      </c>
      <c s="24" t="s">
        <v>38</v>
      </c>
      <c s="25" t="s">
        <v>39</v>
      </c>
      <c s="26">
        <v>1</v>
      </c>
      <c s="27">
        <v>0</v>
      </c>
      <c s="27">
        <f>ROUND(ROUND(H13,2)*ROUND(G13,3),2)</f>
      </c>
      <c r="O13">
        <f>(I13*21)/100</f>
      </c>
      <c t="s">
        <v>13</v>
      </c>
    </row>
    <row r="14" spans="1:5" ht="12.75">
      <c r="A14" s="28" t="s">
        <v>40</v>
      </c>
      <c r="E14" s="29" t="s">
        <v>47</v>
      </c>
    </row>
    <row r="15" spans="1:5" ht="12.75">
      <c r="A15" s="30" t="s">
        <v>42</v>
      </c>
      <c r="E15" s="31" t="s">
        <v>43</v>
      </c>
    </row>
    <row r="16" spans="1:5" ht="12.75">
      <c r="A16" t="s">
        <v>44</v>
      </c>
      <c r="E16" s="29" t="s">
        <v>45</v>
      </c>
    </row>
    <row r="17" spans="1:16" ht="12.75">
      <c r="A17" s="19" t="s">
        <v>35</v>
      </c>
      <c s="23" t="s">
        <v>12</v>
      </c>
      <c s="23" t="s">
        <v>36</v>
      </c>
      <c s="19" t="s">
        <v>48</v>
      </c>
      <c s="24" t="s">
        <v>38</v>
      </c>
      <c s="25" t="s">
        <v>39</v>
      </c>
      <c s="26">
        <v>1</v>
      </c>
      <c s="27">
        <v>0</v>
      </c>
      <c s="27">
        <f>ROUND(ROUND(H17,2)*ROUND(G17,3),2)</f>
      </c>
      <c r="O17">
        <f>(I17*21)/100</f>
      </c>
      <c t="s">
        <v>13</v>
      </c>
    </row>
    <row r="18" spans="1:5" ht="12.75">
      <c r="A18" s="28" t="s">
        <v>40</v>
      </c>
      <c r="E18" s="29" t="s">
        <v>49</v>
      </c>
    </row>
    <row r="19" spans="1:5" ht="76.5">
      <c r="A19" s="30" t="s">
        <v>42</v>
      </c>
      <c r="E19" s="31" t="s">
        <v>50</v>
      </c>
    </row>
    <row r="20" spans="1:5" ht="12.75">
      <c r="A20" t="s">
        <v>44</v>
      </c>
      <c r="E20" s="29" t="s">
        <v>45</v>
      </c>
    </row>
    <row r="21" spans="1:16" ht="12.75">
      <c r="A21" s="19" t="s">
        <v>35</v>
      </c>
      <c s="23" t="s">
        <v>23</v>
      </c>
      <c s="23" t="s">
        <v>51</v>
      </c>
      <c s="19" t="s">
        <v>52</v>
      </c>
      <c s="24" t="s">
        <v>53</v>
      </c>
      <c s="25" t="s">
        <v>54</v>
      </c>
      <c s="26">
        <v>1</v>
      </c>
      <c s="27">
        <v>0</v>
      </c>
      <c s="27">
        <f>ROUND(ROUND(H21,2)*ROUND(G21,3),2)</f>
      </c>
      <c r="O21">
        <f>(I21*21)/100</f>
      </c>
      <c t="s">
        <v>13</v>
      </c>
    </row>
    <row r="22" spans="1:5" ht="12.75">
      <c r="A22" s="28" t="s">
        <v>40</v>
      </c>
      <c r="E22" s="29" t="s">
        <v>55</v>
      </c>
    </row>
    <row r="23" spans="1:5" ht="12.75">
      <c r="A23" s="30" t="s">
        <v>42</v>
      </c>
      <c r="E23" s="31" t="s">
        <v>52</v>
      </c>
    </row>
    <row r="24" spans="1:5" ht="12.75">
      <c r="A24" t="s">
        <v>44</v>
      </c>
      <c r="E24" s="29" t="s">
        <v>56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0+O8+O13+O34+O59</f>
      </c>
      <c t="s">
        <v>12</v>
      </c>
    </row>
    <row r="3" spans="1:16" ht="15" customHeight="1">
      <c r="A3" t="s">
        <v>1</v>
      </c>
      <c s="8" t="s">
        <v>4</v>
      </c>
      <c s="9" t="s">
        <v>5</v>
      </c>
      <c s="1"/>
      <c s="10" t="s">
        <v>6</v>
      </c>
      <c s="1"/>
      <c s="4"/>
      <c s="3" t="s">
        <v>57</v>
      </c>
      <c s="32">
        <f>0+I8+I13+I34+I59</f>
      </c>
      <c r="O3" t="s">
        <v>9</v>
      </c>
      <c t="s">
        <v>13</v>
      </c>
    </row>
    <row r="4" spans="1:16" ht="15" customHeight="1">
      <c r="A4" t="s">
        <v>7</v>
      </c>
      <c s="12" t="s">
        <v>8</v>
      </c>
      <c s="13" t="s">
        <v>57</v>
      </c>
      <c s="5"/>
      <c s="14" t="s">
        <v>58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59</v>
      </c>
      <c s="19" t="s">
        <v>52</v>
      </c>
      <c s="24" t="s">
        <v>60</v>
      </c>
      <c s="25" t="s">
        <v>61</v>
      </c>
      <c s="26">
        <v>93</v>
      </c>
      <c s="27">
        <v>0</v>
      </c>
      <c s="27">
        <f>ROUND(ROUND(H9,2)*ROUND(G9,3),2)</f>
      </c>
      <c r="O9">
        <f>(I9*21)/100</f>
      </c>
      <c t="s">
        <v>13</v>
      </c>
    </row>
    <row r="10" spans="1:5" ht="12.75">
      <c r="A10" s="28" t="s">
        <v>40</v>
      </c>
      <c r="E10" s="29" t="s">
        <v>62</v>
      </c>
    </row>
    <row r="11" spans="1:5" ht="38.25">
      <c r="A11" s="30" t="s">
        <v>42</v>
      </c>
      <c r="E11" s="31" t="s">
        <v>63</v>
      </c>
    </row>
    <row r="12" spans="1:5" ht="25.5">
      <c r="A12" t="s">
        <v>44</v>
      </c>
      <c r="E12" s="29" t="s">
        <v>64</v>
      </c>
    </row>
    <row r="13" spans="1:18" ht="12.75" customHeight="1">
      <c r="A13" s="5" t="s">
        <v>33</v>
      </c>
      <c s="5"/>
      <c s="35" t="s">
        <v>19</v>
      </c>
      <c s="5"/>
      <c s="21" t="s">
        <v>65</v>
      </c>
      <c s="5"/>
      <c s="5"/>
      <c s="5"/>
      <c s="36">
        <f>0+Q13</f>
      </c>
      <c r="O13">
        <f>0+R13</f>
      </c>
      <c r="Q13">
        <f>0+I14+I18+I22+I26+I30</f>
      </c>
      <c>
        <f>0+O14+O18+O22+O26+O30</f>
      </c>
    </row>
    <row r="14" spans="1:16" ht="12.75">
      <c r="A14" s="19" t="s">
        <v>35</v>
      </c>
      <c s="23" t="s">
        <v>13</v>
      </c>
      <c s="23" t="s">
        <v>66</v>
      </c>
      <c s="19" t="s">
        <v>52</v>
      </c>
      <c s="24" t="s">
        <v>67</v>
      </c>
      <c s="25" t="s">
        <v>68</v>
      </c>
      <c s="26">
        <v>150</v>
      </c>
      <c s="27">
        <v>0</v>
      </c>
      <c s="27">
        <f>ROUND(ROUND(H14,2)*ROUND(G14,3),2)</f>
      </c>
      <c r="O14">
        <f>(I14*21)/100</f>
      </c>
      <c t="s">
        <v>13</v>
      </c>
    </row>
    <row r="15" spans="1:5" ht="12.75">
      <c r="A15" s="28" t="s">
        <v>40</v>
      </c>
      <c r="E15" s="29" t="s">
        <v>69</v>
      </c>
    </row>
    <row r="16" spans="1:5" ht="12.75">
      <c r="A16" s="30" t="s">
        <v>42</v>
      </c>
      <c r="E16" s="31" t="s">
        <v>70</v>
      </c>
    </row>
    <row r="17" spans="1:5" ht="38.25">
      <c r="A17" t="s">
        <v>44</v>
      </c>
      <c r="E17" s="29" t="s">
        <v>71</v>
      </c>
    </row>
    <row r="18" spans="1:16" ht="12.75">
      <c r="A18" s="19" t="s">
        <v>35</v>
      </c>
      <c s="23" t="s">
        <v>12</v>
      </c>
      <c s="23" t="s">
        <v>72</v>
      </c>
      <c s="19" t="s">
        <v>52</v>
      </c>
      <c s="24" t="s">
        <v>73</v>
      </c>
      <c s="25" t="s">
        <v>74</v>
      </c>
      <c s="26">
        <v>14</v>
      </c>
      <c s="27">
        <v>0</v>
      </c>
      <c s="27">
        <f>ROUND(ROUND(H18,2)*ROUND(G18,3),2)</f>
      </c>
      <c r="O18">
        <f>(I18*21)/100</f>
      </c>
      <c t="s">
        <v>13</v>
      </c>
    </row>
    <row r="19" spans="1:5" ht="12.75">
      <c r="A19" s="28" t="s">
        <v>40</v>
      </c>
      <c r="E19" s="29" t="s">
        <v>75</v>
      </c>
    </row>
    <row r="20" spans="1:5" ht="12.75">
      <c r="A20" s="30" t="s">
        <v>42</v>
      </c>
      <c r="E20" s="31" t="s">
        <v>76</v>
      </c>
    </row>
    <row r="21" spans="1:5" ht="76.5">
      <c r="A21" t="s">
        <v>44</v>
      </c>
      <c r="E21" s="29" t="s">
        <v>77</v>
      </c>
    </row>
    <row r="22" spans="1:16" ht="12.75">
      <c r="A22" s="19" t="s">
        <v>35</v>
      </c>
      <c s="23" t="s">
        <v>23</v>
      </c>
      <c s="23" t="s">
        <v>78</v>
      </c>
      <c s="19" t="s">
        <v>52</v>
      </c>
      <c s="24" t="s">
        <v>79</v>
      </c>
      <c s="25" t="s">
        <v>80</v>
      </c>
      <c s="26">
        <v>283.986</v>
      </c>
      <c s="27">
        <v>0</v>
      </c>
      <c s="27">
        <f>ROUND(ROUND(H22,2)*ROUND(G22,3),2)</f>
      </c>
      <c r="O22">
        <f>(I22*21)/100</f>
      </c>
      <c t="s">
        <v>13</v>
      </c>
    </row>
    <row r="23" spans="1:5" ht="25.5">
      <c r="A23" s="28" t="s">
        <v>40</v>
      </c>
      <c r="E23" s="29" t="s">
        <v>81</v>
      </c>
    </row>
    <row r="24" spans="1:5" ht="114.75">
      <c r="A24" s="30" t="s">
        <v>42</v>
      </c>
      <c r="E24" s="31" t="s">
        <v>82</v>
      </c>
    </row>
    <row r="25" spans="1:5" ht="25.5">
      <c r="A25" t="s">
        <v>44</v>
      </c>
      <c r="E25" s="29" t="s">
        <v>83</v>
      </c>
    </row>
    <row r="26" spans="1:16" ht="12.75">
      <c r="A26" s="19" t="s">
        <v>35</v>
      </c>
      <c s="23" t="s">
        <v>25</v>
      </c>
      <c s="23" t="s">
        <v>84</v>
      </c>
      <c s="19" t="s">
        <v>52</v>
      </c>
      <c s="24" t="s">
        <v>85</v>
      </c>
      <c s="25" t="s">
        <v>86</v>
      </c>
      <c s="26">
        <v>174.948</v>
      </c>
      <c s="27">
        <v>0</v>
      </c>
      <c s="27">
        <f>ROUND(ROUND(H26,2)*ROUND(G26,3),2)</f>
      </c>
      <c r="O26">
        <f>(I26*21)/100</f>
      </c>
      <c t="s">
        <v>13</v>
      </c>
    </row>
    <row r="27" spans="1:5" ht="12.75">
      <c r="A27" s="28" t="s">
        <v>40</v>
      </c>
      <c r="E27" s="29" t="s">
        <v>87</v>
      </c>
    </row>
    <row r="28" spans="1:5" ht="76.5">
      <c r="A28" s="30" t="s">
        <v>42</v>
      </c>
      <c r="E28" s="31" t="s">
        <v>88</v>
      </c>
    </row>
    <row r="29" spans="1:5" ht="25.5">
      <c r="A29" t="s">
        <v>44</v>
      </c>
      <c r="E29" s="29" t="s">
        <v>83</v>
      </c>
    </row>
    <row r="30" spans="1:16" ht="12.75">
      <c r="A30" s="19" t="s">
        <v>35</v>
      </c>
      <c s="23" t="s">
        <v>27</v>
      </c>
      <c s="23" t="s">
        <v>89</v>
      </c>
      <c s="19" t="s">
        <v>52</v>
      </c>
      <c s="24" t="s">
        <v>90</v>
      </c>
      <c s="25" t="s">
        <v>68</v>
      </c>
      <c s="26">
        <v>465</v>
      </c>
      <c s="27">
        <v>0</v>
      </c>
      <c s="27">
        <f>ROUND(ROUND(H30,2)*ROUND(G30,3),2)</f>
      </c>
      <c r="O30">
        <f>(I30*21)/100</f>
      </c>
      <c t="s">
        <v>13</v>
      </c>
    </row>
    <row r="31" spans="1:5" ht="12.75">
      <c r="A31" s="28" t="s">
        <v>40</v>
      </c>
      <c r="E31" s="29" t="s">
        <v>91</v>
      </c>
    </row>
    <row r="32" spans="1:5" ht="12.75">
      <c r="A32" s="30" t="s">
        <v>42</v>
      </c>
      <c r="E32" s="31" t="s">
        <v>92</v>
      </c>
    </row>
    <row r="33" spans="1:5" ht="63.75">
      <c r="A33" t="s">
        <v>44</v>
      </c>
      <c r="E33" s="29" t="s">
        <v>93</v>
      </c>
    </row>
    <row r="34" spans="1:18" ht="12.75" customHeight="1">
      <c r="A34" s="5" t="s">
        <v>33</v>
      </c>
      <c s="5"/>
      <c s="35" t="s">
        <v>25</v>
      </c>
      <c s="5"/>
      <c s="21" t="s">
        <v>94</v>
      </c>
      <c s="5"/>
      <c s="5"/>
      <c s="5"/>
      <c s="36">
        <f>0+Q34</f>
      </c>
      <c r="O34">
        <f>0+R34</f>
      </c>
      <c r="Q34">
        <f>0+I35+I39+I43+I47+I51+I55</f>
      </c>
      <c>
        <f>0+O35+O39+O43+O47+O51+O55</f>
      </c>
    </row>
    <row r="35" spans="1:16" ht="12.75">
      <c r="A35" s="19" t="s">
        <v>35</v>
      </c>
      <c s="23" t="s">
        <v>95</v>
      </c>
      <c s="23" t="s">
        <v>96</v>
      </c>
      <c s="19" t="s">
        <v>52</v>
      </c>
      <c s="24" t="s">
        <v>97</v>
      </c>
      <c s="25" t="s">
        <v>68</v>
      </c>
      <c s="26">
        <v>465</v>
      </c>
      <c s="27">
        <v>0</v>
      </c>
      <c s="27">
        <f>ROUND(ROUND(H35,2)*ROUND(G35,3),2)</f>
      </c>
      <c r="O35">
        <f>(I35*21)/100</f>
      </c>
      <c t="s">
        <v>13</v>
      </c>
    </row>
    <row r="36" spans="1:5" ht="12.75">
      <c r="A36" s="28" t="s">
        <v>40</v>
      </c>
      <c r="E36" s="29" t="s">
        <v>98</v>
      </c>
    </row>
    <row r="37" spans="1:5" ht="12.75">
      <c r="A37" s="30" t="s">
        <v>42</v>
      </c>
      <c r="E37" s="31" t="s">
        <v>92</v>
      </c>
    </row>
    <row r="38" spans="1:5" ht="38.25">
      <c r="A38" t="s">
        <v>44</v>
      </c>
      <c r="E38" s="29" t="s">
        <v>99</v>
      </c>
    </row>
    <row r="39" spans="1:16" ht="12.75">
      <c r="A39" s="19" t="s">
        <v>35</v>
      </c>
      <c s="23" t="s">
        <v>100</v>
      </c>
      <c s="23" t="s">
        <v>101</v>
      </c>
      <c s="19" t="s">
        <v>37</v>
      </c>
      <c s="24" t="s">
        <v>102</v>
      </c>
      <c s="25" t="s">
        <v>68</v>
      </c>
      <c s="26">
        <v>567.972</v>
      </c>
      <c s="27">
        <v>0</v>
      </c>
      <c s="27">
        <f>ROUND(ROUND(H39,2)*ROUND(G39,3),2)</f>
      </c>
      <c r="O39">
        <f>(I39*21)/100</f>
      </c>
      <c t="s">
        <v>13</v>
      </c>
    </row>
    <row r="40" spans="1:5" ht="12.75">
      <c r="A40" s="28" t="s">
        <v>40</v>
      </c>
      <c r="E40" s="29" t="s">
        <v>103</v>
      </c>
    </row>
    <row r="41" spans="1:5" ht="63.75">
      <c r="A41" s="30" t="s">
        <v>42</v>
      </c>
      <c r="E41" s="31" t="s">
        <v>104</v>
      </c>
    </row>
    <row r="42" spans="1:5" ht="51">
      <c r="A42" t="s">
        <v>44</v>
      </c>
      <c r="E42" s="29" t="s">
        <v>105</v>
      </c>
    </row>
    <row r="43" spans="1:16" ht="12.75">
      <c r="A43" s="19" t="s">
        <v>35</v>
      </c>
      <c s="23" t="s">
        <v>30</v>
      </c>
      <c s="23" t="s">
        <v>101</v>
      </c>
      <c s="19" t="s">
        <v>46</v>
      </c>
      <c s="24" t="s">
        <v>102</v>
      </c>
      <c s="25" t="s">
        <v>68</v>
      </c>
      <c s="26">
        <v>567.972</v>
      </c>
      <c s="27">
        <v>0</v>
      </c>
      <c s="27">
        <f>ROUND(ROUND(H43,2)*ROUND(G43,3),2)</f>
      </c>
      <c r="O43">
        <f>(I43*21)/100</f>
      </c>
      <c t="s">
        <v>13</v>
      </c>
    </row>
    <row r="44" spans="1:5" ht="12.75">
      <c r="A44" s="28" t="s">
        <v>40</v>
      </c>
      <c r="E44" s="29" t="s">
        <v>106</v>
      </c>
    </row>
    <row r="45" spans="1:5" ht="63.75">
      <c r="A45" s="30" t="s">
        <v>42</v>
      </c>
      <c r="E45" s="31" t="s">
        <v>104</v>
      </c>
    </row>
    <row r="46" spans="1:5" ht="51">
      <c r="A46" t="s">
        <v>44</v>
      </c>
      <c r="E46" s="29" t="s">
        <v>105</v>
      </c>
    </row>
    <row r="47" spans="1:16" ht="12.75">
      <c r="A47" s="19" t="s">
        <v>35</v>
      </c>
      <c s="23" t="s">
        <v>32</v>
      </c>
      <c s="23" t="s">
        <v>107</v>
      </c>
      <c s="19" t="s">
        <v>52</v>
      </c>
      <c s="24" t="s">
        <v>108</v>
      </c>
      <c s="25" t="s">
        <v>68</v>
      </c>
      <c s="26">
        <v>11359.44</v>
      </c>
      <c s="27">
        <v>0</v>
      </c>
      <c s="27">
        <f>ROUND(ROUND(H47,2)*ROUND(G47,3),2)</f>
      </c>
      <c r="O47">
        <f>(I47*21)/100</f>
      </c>
      <c t="s">
        <v>13</v>
      </c>
    </row>
    <row r="48" spans="1:5" ht="25.5">
      <c r="A48" s="28" t="s">
        <v>40</v>
      </c>
      <c r="E48" s="29" t="s">
        <v>109</v>
      </c>
    </row>
    <row r="49" spans="1:5" ht="51">
      <c r="A49" s="30" t="s">
        <v>42</v>
      </c>
      <c r="E49" s="31" t="s">
        <v>110</v>
      </c>
    </row>
    <row r="50" spans="1:5" ht="89.25">
      <c r="A50" t="s">
        <v>44</v>
      </c>
      <c r="E50" s="29" t="s">
        <v>111</v>
      </c>
    </row>
    <row r="51" spans="1:16" ht="12.75">
      <c r="A51" s="19" t="s">
        <v>35</v>
      </c>
      <c s="23" t="s">
        <v>112</v>
      </c>
      <c s="23" t="s">
        <v>113</v>
      </c>
      <c s="19" t="s">
        <v>52</v>
      </c>
      <c s="24" t="s">
        <v>114</v>
      </c>
      <c s="25" t="s">
        <v>80</v>
      </c>
      <c s="26">
        <v>22.719</v>
      </c>
      <c s="27">
        <v>0</v>
      </c>
      <c s="27">
        <f>ROUND(ROUND(H51,2)*ROUND(G51,3),2)</f>
      </c>
      <c r="O51">
        <f>(I51*21)/100</f>
      </c>
      <c t="s">
        <v>13</v>
      </c>
    </row>
    <row r="52" spans="1:5" ht="12.75">
      <c r="A52" s="28" t="s">
        <v>40</v>
      </c>
      <c r="E52" s="29" t="s">
        <v>115</v>
      </c>
    </row>
    <row r="53" spans="1:5" ht="76.5">
      <c r="A53" s="30" t="s">
        <v>42</v>
      </c>
      <c r="E53" s="31" t="s">
        <v>116</v>
      </c>
    </row>
    <row r="54" spans="1:5" ht="204">
      <c r="A54" t="s">
        <v>44</v>
      </c>
      <c r="E54" s="29" t="s">
        <v>117</v>
      </c>
    </row>
    <row r="55" spans="1:16" ht="12.75">
      <c r="A55" s="19" t="s">
        <v>35</v>
      </c>
      <c s="23" t="s">
        <v>118</v>
      </c>
      <c s="23" t="s">
        <v>119</v>
      </c>
      <c s="19" t="s">
        <v>52</v>
      </c>
      <c s="24" t="s">
        <v>120</v>
      </c>
      <c s="25" t="s">
        <v>80</v>
      </c>
      <c s="26">
        <v>34.078</v>
      </c>
      <c s="27">
        <v>0</v>
      </c>
      <c s="27">
        <f>ROUND(ROUND(H55,2)*ROUND(G55,3),2)</f>
      </c>
      <c r="O55">
        <f>(I55*21)/100</f>
      </c>
      <c t="s">
        <v>13</v>
      </c>
    </row>
    <row r="56" spans="1:5" ht="12.75">
      <c r="A56" s="28" t="s">
        <v>40</v>
      </c>
      <c r="E56" s="29" t="s">
        <v>121</v>
      </c>
    </row>
    <row r="57" spans="1:5" ht="76.5">
      <c r="A57" s="30" t="s">
        <v>42</v>
      </c>
      <c r="E57" s="31" t="s">
        <v>122</v>
      </c>
    </row>
    <row r="58" spans="1:5" ht="204">
      <c r="A58" t="s">
        <v>44</v>
      </c>
      <c r="E58" s="29" t="s">
        <v>117</v>
      </c>
    </row>
    <row r="59" spans="1:18" ht="12.75" customHeight="1">
      <c r="A59" s="5" t="s">
        <v>33</v>
      </c>
      <c s="5"/>
      <c s="35" t="s">
        <v>30</v>
      </c>
      <c s="5"/>
      <c s="21" t="s">
        <v>123</v>
      </c>
      <c s="5"/>
      <c s="5"/>
      <c s="5"/>
      <c s="36">
        <f>0+Q59</f>
      </c>
      <c r="O59">
        <f>0+R59</f>
      </c>
      <c r="Q59">
        <f>0+I60+I64+I68+I72+I76+I80+I84+I88+I92+I96+I100</f>
      </c>
      <c>
        <f>0+O60+O64+O68+O72+O76+O80+O84+O88+O92+O96+O100</f>
      </c>
    </row>
    <row r="60" spans="1:16" ht="12.75">
      <c r="A60" s="19" t="s">
        <v>35</v>
      </c>
      <c s="23" t="s">
        <v>124</v>
      </c>
      <c s="23" t="s">
        <v>125</v>
      </c>
      <c s="19" t="s">
        <v>52</v>
      </c>
      <c s="24" t="s">
        <v>126</v>
      </c>
      <c s="25" t="s">
        <v>74</v>
      </c>
      <c s="26">
        <v>20</v>
      </c>
      <c s="27">
        <v>0</v>
      </c>
      <c s="27">
        <f>ROUND(ROUND(H60,2)*ROUND(G60,3),2)</f>
      </c>
      <c r="O60">
        <f>(I60*21)/100</f>
      </c>
      <c t="s">
        <v>13</v>
      </c>
    </row>
    <row r="61" spans="1:5" ht="12.75">
      <c r="A61" s="28" t="s">
        <v>40</v>
      </c>
      <c r="E61" s="29" t="s">
        <v>127</v>
      </c>
    </row>
    <row r="62" spans="1:5" ht="12.75">
      <c r="A62" s="30" t="s">
        <v>42</v>
      </c>
      <c r="E62" s="31" t="s">
        <v>128</v>
      </c>
    </row>
    <row r="63" spans="1:5" ht="51">
      <c r="A63" t="s">
        <v>44</v>
      </c>
      <c r="E63" s="29" t="s">
        <v>129</v>
      </c>
    </row>
    <row r="64" spans="1:16" ht="12.75">
      <c r="A64" s="19" t="s">
        <v>35</v>
      </c>
      <c s="23" t="s">
        <v>130</v>
      </c>
      <c s="23" t="s">
        <v>125</v>
      </c>
      <c s="19" t="s">
        <v>46</v>
      </c>
      <c s="24" t="s">
        <v>126</v>
      </c>
      <c s="25" t="s">
        <v>74</v>
      </c>
      <c s="26">
        <v>6</v>
      </c>
      <c s="27">
        <v>0</v>
      </c>
      <c s="27">
        <f>ROUND(ROUND(H64,2)*ROUND(G64,3),2)</f>
      </c>
      <c r="O64">
        <f>(I64*21)/100</f>
      </c>
      <c t="s">
        <v>13</v>
      </c>
    </row>
    <row r="65" spans="1:5" ht="12.75">
      <c r="A65" s="28" t="s">
        <v>40</v>
      </c>
      <c r="E65" s="29" t="s">
        <v>131</v>
      </c>
    </row>
    <row r="66" spans="1:5" ht="12.75">
      <c r="A66" s="30" t="s">
        <v>42</v>
      </c>
      <c r="E66" s="31" t="s">
        <v>132</v>
      </c>
    </row>
    <row r="67" spans="1:5" ht="51">
      <c r="A67" t="s">
        <v>44</v>
      </c>
      <c r="E67" s="29" t="s">
        <v>129</v>
      </c>
    </row>
    <row r="68" spans="1:16" ht="12.75">
      <c r="A68" s="19" t="s">
        <v>35</v>
      </c>
      <c s="23" t="s">
        <v>133</v>
      </c>
      <c s="23" t="s">
        <v>134</v>
      </c>
      <c s="19" t="s">
        <v>52</v>
      </c>
      <c s="24" t="s">
        <v>135</v>
      </c>
      <c s="25" t="s">
        <v>74</v>
      </c>
      <c s="26">
        <v>12</v>
      </c>
      <c s="27">
        <v>0</v>
      </c>
      <c s="27">
        <f>ROUND(ROUND(H68,2)*ROUND(G68,3),2)</f>
      </c>
      <c r="O68">
        <f>(I68*21)/100</f>
      </c>
      <c t="s">
        <v>13</v>
      </c>
    </row>
    <row r="69" spans="1:5" ht="12.75">
      <c r="A69" s="28" t="s">
        <v>40</v>
      </c>
      <c r="E69" s="29" t="s">
        <v>52</v>
      </c>
    </row>
    <row r="70" spans="1:5" ht="12.75">
      <c r="A70" s="30" t="s">
        <v>42</v>
      </c>
      <c r="E70" s="31" t="s">
        <v>136</v>
      </c>
    </row>
    <row r="71" spans="1:5" ht="51">
      <c r="A71" t="s">
        <v>44</v>
      </c>
      <c r="E71" s="29" t="s">
        <v>137</v>
      </c>
    </row>
    <row r="72" spans="1:16" ht="12.75">
      <c r="A72" s="19" t="s">
        <v>35</v>
      </c>
      <c s="23" t="s">
        <v>138</v>
      </c>
      <c s="23" t="s">
        <v>139</v>
      </c>
      <c s="19" t="s">
        <v>52</v>
      </c>
      <c s="24" t="s">
        <v>140</v>
      </c>
      <c s="25" t="s">
        <v>74</v>
      </c>
      <c s="26">
        <v>14</v>
      </c>
      <c s="27">
        <v>0</v>
      </c>
      <c s="27">
        <f>ROUND(ROUND(H72,2)*ROUND(G72,3),2)</f>
      </c>
      <c r="O72">
        <f>(I72*21)/100</f>
      </c>
      <c t="s">
        <v>13</v>
      </c>
    </row>
    <row r="73" spans="1:5" ht="12.75">
      <c r="A73" s="28" t="s">
        <v>40</v>
      </c>
      <c r="E73" s="29" t="s">
        <v>52</v>
      </c>
    </row>
    <row r="74" spans="1:5" ht="12.75">
      <c r="A74" s="30" t="s">
        <v>42</v>
      </c>
      <c r="E74" s="31" t="s">
        <v>141</v>
      </c>
    </row>
    <row r="75" spans="1:5" ht="12.75">
      <c r="A75" t="s">
        <v>44</v>
      </c>
      <c r="E75" s="29" t="s">
        <v>142</v>
      </c>
    </row>
    <row r="76" spans="1:16" ht="25.5">
      <c r="A76" s="19" t="s">
        <v>35</v>
      </c>
      <c s="23" t="s">
        <v>143</v>
      </c>
      <c s="23" t="s">
        <v>144</v>
      </c>
      <c s="19" t="s">
        <v>52</v>
      </c>
      <c s="24" t="s">
        <v>145</v>
      </c>
      <c s="25" t="s">
        <v>74</v>
      </c>
      <c s="26">
        <v>2</v>
      </c>
      <c s="27">
        <v>0</v>
      </c>
      <c s="27">
        <f>ROUND(ROUND(H76,2)*ROUND(G76,3),2)</f>
      </c>
      <c r="O76">
        <f>(I76*21)/100</f>
      </c>
      <c t="s">
        <v>13</v>
      </c>
    </row>
    <row r="77" spans="1:5" ht="25.5">
      <c r="A77" s="28" t="s">
        <v>40</v>
      </c>
      <c r="E77" s="29" t="s">
        <v>146</v>
      </c>
    </row>
    <row r="78" spans="1:5" ht="12.75">
      <c r="A78" s="30" t="s">
        <v>42</v>
      </c>
      <c r="E78" s="31" t="s">
        <v>147</v>
      </c>
    </row>
    <row r="79" spans="1:5" ht="25.5">
      <c r="A79" t="s">
        <v>44</v>
      </c>
      <c r="E79" s="29" t="s">
        <v>148</v>
      </c>
    </row>
    <row r="80" spans="1:16" ht="12.75">
      <c r="A80" s="19" t="s">
        <v>35</v>
      </c>
      <c s="23" t="s">
        <v>149</v>
      </c>
      <c s="23" t="s">
        <v>150</v>
      </c>
      <c s="19" t="s">
        <v>52</v>
      </c>
      <c s="24" t="s">
        <v>151</v>
      </c>
      <c s="25" t="s">
        <v>74</v>
      </c>
      <c s="26">
        <v>8</v>
      </c>
      <c s="27">
        <v>0</v>
      </c>
      <c s="27">
        <f>ROUND(ROUND(H80,2)*ROUND(G80,3),2)</f>
      </c>
      <c r="O80">
        <f>(I80*21)/100</f>
      </c>
      <c t="s">
        <v>13</v>
      </c>
    </row>
    <row r="81" spans="1:5" ht="12.75">
      <c r="A81" s="28" t="s">
        <v>40</v>
      </c>
      <c r="E81" s="29" t="s">
        <v>91</v>
      </c>
    </row>
    <row r="82" spans="1:5" ht="12.75">
      <c r="A82" s="30" t="s">
        <v>42</v>
      </c>
      <c r="E82" s="31" t="s">
        <v>152</v>
      </c>
    </row>
    <row r="83" spans="1:5" ht="25.5">
      <c r="A83" t="s">
        <v>44</v>
      </c>
      <c r="E83" s="29" t="s">
        <v>153</v>
      </c>
    </row>
    <row r="84" spans="1:16" ht="25.5">
      <c r="A84" s="19" t="s">
        <v>35</v>
      </c>
      <c s="23" t="s">
        <v>154</v>
      </c>
      <c s="23" t="s">
        <v>155</v>
      </c>
      <c s="19" t="s">
        <v>52</v>
      </c>
      <c s="24" t="s">
        <v>156</v>
      </c>
      <c s="25" t="s">
        <v>74</v>
      </c>
      <c s="26">
        <v>2</v>
      </c>
      <c s="27">
        <v>0</v>
      </c>
      <c s="27">
        <f>ROUND(ROUND(H84,2)*ROUND(G84,3),2)</f>
      </c>
      <c r="O84">
        <f>(I84*21)/100</f>
      </c>
      <c t="s">
        <v>13</v>
      </c>
    </row>
    <row r="85" spans="1:5" ht="12.75">
      <c r="A85" s="28" t="s">
        <v>40</v>
      </c>
      <c r="E85" s="29" t="s">
        <v>157</v>
      </c>
    </row>
    <row r="86" spans="1:5" ht="12.75">
      <c r="A86" s="30" t="s">
        <v>42</v>
      </c>
      <c r="E86" s="31" t="s">
        <v>158</v>
      </c>
    </row>
    <row r="87" spans="1:5" ht="25.5">
      <c r="A87" t="s">
        <v>44</v>
      </c>
      <c r="E87" s="29" t="s">
        <v>159</v>
      </c>
    </row>
    <row r="88" spans="1:16" ht="12.75">
      <c r="A88" s="19" t="s">
        <v>35</v>
      </c>
      <c s="23" t="s">
        <v>160</v>
      </c>
      <c s="23" t="s">
        <v>161</v>
      </c>
      <c s="19" t="s">
        <v>52</v>
      </c>
      <c s="24" t="s">
        <v>162</v>
      </c>
      <c s="25" t="s">
        <v>74</v>
      </c>
      <c s="26">
        <v>4</v>
      </c>
      <c s="27">
        <v>0</v>
      </c>
      <c s="27">
        <f>ROUND(ROUND(H88,2)*ROUND(G88,3),2)</f>
      </c>
      <c r="O88">
        <f>(I88*21)/100</f>
      </c>
      <c t="s">
        <v>13</v>
      </c>
    </row>
    <row r="89" spans="1:5" ht="12.75">
      <c r="A89" s="28" t="s">
        <v>40</v>
      </c>
      <c r="E89" s="29" t="s">
        <v>91</v>
      </c>
    </row>
    <row r="90" spans="1:5" ht="12.75">
      <c r="A90" s="30" t="s">
        <v>42</v>
      </c>
      <c r="E90" s="31" t="s">
        <v>163</v>
      </c>
    </row>
    <row r="91" spans="1:5" ht="25.5">
      <c r="A91" t="s">
        <v>44</v>
      </c>
      <c r="E91" s="29" t="s">
        <v>153</v>
      </c>
    </row>
    <row r="92" spans="1:16" ht="12.75">
      <c r="A92" s="19" t="s">
        <v>35</v>
      </c>
      <c s="23" t="s">
        <v>164</v>
      </c>
      <c s="23" t="s">
        <v>165</v>
      </c>
      <c s="19" t="s">
        <v>52</v>
      </c>
      <c s="24" t="s">
        <v>166</v>
      </c>
      <c s="25" t="s">
        <v>68</v>
      </c>
      <c s="26">
        <v>387.113</v>
      </c>
      <c s="27">
        <v>0</v>
      </c>
      <c s="27">
        <f>ROUND(ROUND(H92,2)*ROUND(G92,3),2)</f>
      </c>
      <c r="O92">
        <f>(I92*21)/100</f>
      </c>
      <c t="s">
        <v>13</v>
      </c>
    </row>
    <row r="93" spans="1:5" ht="38.25">
      <c r="A93" s="28" t="s">
        <v>40</v>
      </c>
      <c r="E93" s="29" t="s">
        <v>167</v>
      </c>
    </row>
    <row r="94" spans="1:5" ht="63.75">
      <c r="A94" s="30" t="s">
        <v>42</v>
      </c>
      <c r="E94" s="31" t="s">
        <v>168</v>
      </c>
    </row>
    <row r="95" spans="1:5" ht="38.25">
      <c r="A95" t="s">
        <v>44</v>
      </c>
      <c r="E95" s="29" t="s">
        <v>169</v>
      </c>
    </row>
    <row r="96" spans="1:16" ht="12.75">
      <c r="A96" s="19" t="s">
        <v>35</v>
      </c>
      <c s="23" t="s">
        <v>170</v>
      </c>
      <c s="23" t="s">
        <v>171</v>
      </c>
      <c s="19" t="s">
        <v>52</v>
      </c>
      <c s="24" t="s">
        <v>172</v>
      </c>
      <c s="25" t="s">
        <v>86</v>
      </c>
      <c s="26">
        <v>174.948</v>
      </c>
      <c s="27">
        <v>0</v>
      </c>
      <c s="27">
        <f>ROUND(ROUND(H96,2)*ROUND(G96,3),2)</f>
      </c>
      <c r="O96">
        <f>(I96*21)/100</f>
      </c>
      <c t="s">
        <v>13</v>
      </c>
    </row>
    <row r="97" spans="1:5" ht="12.75">
      <c r="A97" s="28" t="s">
        <v>40</v>
      </c>
      <c r="E97" s="29" t="s">
        <v>173</v>
      </c>
    </row>
    <row r="98" spans="1:5" ht="76.5">
      <c r="A98" s="30" t="s">
        <v>42</v>
      </c>
      <c r="E98" s="31" t="s">
        <v>88</v>
      </c>
    </row>
    <row r="99" spans="1:5" ht="38.25">
      <c r="A99" t="s">
        <v>44</v>
      </c>
      <c r="E99" s="29" t="s">
        <v>174</v>
      </c>
    </row>
    <row r="100" spans="1:16" ht="12.75">
      <c r="A100" s="19" t="s">
        <v>35</v>
      </c>
      <c s="23" t="s">
        <v>175</v>
      </c>
      <c s="23" t="s">
        <v>176</v>
      </c>
      <c s="19" t="s">
        <v>52</v>
      </c>
      <c s="24" t="s">
        <v>177</v>
      </c>
      <c s="25" t="s">
        <v>68</v>
      </c>
      <c s="26">
        <v>11927.412</v>
      </c>
      <c s="27">
        <v>0</v>
      </c>
      <c s="27">
        <f>ROUND(ROUND(H100,2)*ROUND(G100,3),2)</f>
      </c>
      <c r="O100">
        <f>(I100*21)/100</f>
      </c>
      <c t="s">
        <v>13</v>
      </c>
    </row>
    <row r="101" spans="1:5" ht="12.75">
      <c r="A101" s="28" t="s">
        <v>40</v>
      </c>
      <c r="E101" s="29" t="s">
        <v>178</v>
      </c>
    </row>
    <row r="102" spans="1:5" ht="102">
      <c r="A102" s="30" t="s">
        <v>42</v>
      </c>
      <c r="E102" s="31" t="s">
        <v>179</v>
      </c>
    </row>
    <row r="103" spans="1:5" ht="25.5">
      <c r="A103" t="s">
        <v>44</v>
      </c>
      <c r="E103" s="29" t="s">
        <v>180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0+O8+O13+O34+O59</f>
      </c>
      <c t="s">
        <v>12</v>
      </c>
    </row>
    <row r="3" spans="1:16" ht="15" customHeight="1">
      <c r="A3" t="s">
        <v>1</v>
      </c>
      <c s="8" t="s">
        <v>4</v>
      </c>
      <c s="9" t="s">
        <v>5</v>
      </c>
      <c s="1"/>
      <c s="10" t="s">
        <v>6</v>
      </c>
      <c s="1"/>
      <c s="4"/>
      <c s="3" t="s">
        <v>181</v>
      </c>
      <c s="32">
        <f>0+I8+I13+I34+I59</f>
      </c>
      <c r="O3" t="s">
        <v>9</v>
      </c>
      <c t="s">
        <v>13</v>
      </c>
    </row>
    <row r="4" spans="1:16" ht="15" customHeight="1">
      <c r="A4" t="s">
        <v>7</v>
      </c>
      <c s="12" t="s">
        <v>8</v>
      </c>
      <c s="13" t="s">
        <v>181</v>
      </c>
      <c s="5"/>
      <c s="14" t="s">
        <v>182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59</v>
      </c>
      <c s="19" t="s">
        <v>52</v>
      </c>
      <c s="24" t="s">
        <v>60</v>
      </c>
      <c s="25" t="s">
        <v>61</v>
      </c>
      <c s="26">
        <v>93</v>
      </c>
      <c s="27">
        <v>0</v>
      </c>
      <c s="27">
        <f>ROUND(ROUND(H9,2)*ROUND(G9,3),2)</f>
      </c>
      <c r="O9">
        <f>(I9*21)/100</f>
      </c>
      <c t="s">
        <v>13</v>
      </c>
    </row>
    <row r="10" spans="1:5" ht="12.75">
      <c r="A10" s="28" t="s">
        <v>40</v>
      </c>
      <c r="E10" s="29" t="s">
        <v>62</v>
      </c>
    </row>
    <row r="11" spans="1:5" ht="38.25">
      <c r="A11" s="30" t="s">
        <v>42</v>
      </c>
      <c r="E11" s="31" t="s">
        <v>63</v>
      </c>
    </row>
    <row r="12" spans="1:5" ht="25.5">
      <c r="A12" t="s">
        <v>44</v>
      </c>
      <c r="E12" s="29" t="s">
        <v>64</v>
      </c>
    </row>
    <row r="13" spans="1:18" ht="12.75" customHeight="1">
      <c r="A13" s="5" t="s">
        <v>33</v>
      </c>
      <c s="5"/>
      <c s="35" t="s">
        <v>19</v>
      </c>
      <c s="5"/>
      <c s="21" t="s">
        <v>65</v>
      </c>
      <c s="5"/>
      <c s="5"/>
      <c s="5"/>
      <c s="36">
        <f>0+Q13</f>
      </c>
      <c r="O13">
        <f>0+R13</f>
      </c>
      <c r="Q13">
        <f>0+I14+I18+I22+I26+I30</f>
      </c>
      <c>
        <f>0+O14+O18+O22+O26+O30</f>
      </c>
    </row>
    <row r="14" spans="1:16" ht="12.75">
      <c r="A14" s="19" t="s">
        <v>35</v>
      </c>
      <c s="23" t="s">
        <v>13</v>
      </c>
      <c s="23" t="s">
        <v>66</v>
      </c>
      <c s="19" t="s">
        <v>52</v>
      </c>
      <c s="24" t="s">
        <v>67</v>
      </c>
      <c s="25" t="s">
        <v>68</v>
      </c>
      <c s="26">
        <v>150</v>
      </c>
      <c s="27">
        <v>0</v>
      </c>
      <c s="27">
        <f>ROUND(ROUND(H14,2)*ROUND(G14,3),2)</f>
      </c>
      <c r="O14">
        <f>(I14*21)/100</f>
      </c>
      <c t="s">
        <v>13</v>
      </c>
    </row>
    <row r="15" spans="1:5" ht="12.75">
      <c r="A15" s="28" t="s">
        <v>40</v>
      </c>
      <c r="E15" s="29" t="s">
        <v>69</v>
      </c>
    </row>
    <row r="16" spans="1:5" ht="12.75">
      <c r="A16" s="30" t="s">
        <v>42</v>
      </c>
      <c r="E16" s="31" t="s">
        <v>70</v>
      </c>
    </row>
    <row r="17" spans="1:5" ht="38.25">
      <c r="A17" t="s">
        <v>44</v>
      </c>
      <c r="E17" s="29" t="s">
        <v>71</v>
      </c>
    </row>
    <row r="18" spans="1:16" ht="12.75">
      <c r="A18" s="19" t="s">
        <v>35</v>
      </c>
      <c s="23" t="s">
        <v>12</v>
      </c>
      <c s="23" t="s">
        <v>72</v>
      </c>
      <c s="19" t="s">
        <v>52</v>
      </c>
      <c s="24" t="s">
        <v>73</v>
      </c>
      <c s="25" t="s">
        <v>74</v>
      </c>
      <c s="26">
        <v>14</v>
      </c>
      <c s="27">
        <v>0</v>
      </c>
      <c s="27">
        <f>ROUND(ROUND(H18,2)*ROUND(G18,3),2)</f>
      </c>
      <c r="O18">
        <f>(I18*21)/100</f>
      </c>
      <c t="s">
        <v>13</v>
      </c>
    </row>
    <row r="19" spans="1:5" ht="12.75">
      <c r="A19" s="28" t="s">
        <v>40</v>
      </c>
      <c r="E19" s="29" t="s">
        <v>75</v>
      </c>
    </row>
    <row r="20" spans="1:5" ht="12.75">
      <c r="A20" s="30" t="s">
        <v>42</v>
      </c>
      <c r="E20" s="31" t="s">
        <v>76</v>
      </c>
    </row>
    <row r="21" spans="1:5" ht="76.5">
      <c r="A21" t="s">
        <v>44</v>
      </c>
      <c r="E21" s="29" t="s">
        <v>77</v>
      </c>
    </row>
    <row r="22" spans="1:16" ht="12.75">
      <c r="A22" s="19" t="s">
        <v>35</v>
      </c>
      <c s="23" t="s">
        <v>23</v>
      </c>
      <c s="23" t="s">
        <v>78</v>
      </c>
      <c s="19" t="s">
        <v>52</v>
      </c>
      <c s="24" t="s">
        <v>79</v>
      </c>
      <c s="25" t="s">
        <v>80</v>
      </c>
      <c s="26">
        <v>8.989</v>
      </c>
      <c s="27">
        <v>0</v>
      </c>
      <c s="27">
        <f>ROUND(ROUND(H22,2)*ROUND(G22,3),2)</f>
      </c>
      <c r="O22">
        <f>(I22*21)/100</f>
      </c>
      <c t="s">
        <v>13</v>
      </c>
    </row>
    <row r="23" spans="1:5" ht="25.5">
      <c r="A23" s="28" t="s">
        <v>40</v>
      </c>
      <c r="E23" s="29" t="s">
        <v>81</v>
      </c>
    </row>
    <row r="24" spans="1:5" ht="89.25">
      <c r="A24" s="30" t="s">
        <v>42</v>
      </c>
      <c r="E24" s="31" t="s">
        <v>183</v>
      </c>
    </row>
    <row r="25" spans="1:5" ht="25.5">
      <c r="A25" t="s">
        <v>44</v>
      </c>
      <c r="E25" s="29" t="s">
        <v>83</v>
      </c>
    </row>
    <row r="26" spans="1:16" ht="12.75">
      <c r="A26" s="19" t="s">
        <v>35</v>
      </c>
      <c s="23" t="s">
        <v>25</v>
      </c>
      <c s="23" t="s">
        <v>84</v>
      </c>
      <c s="19" t="s">
        <v>52</v>
      </c>
      <c s="24" t="s">
        <v>85</v>
      </c>
      <c s="25" t="s">
        <v>86</v>
      </c>
      <c s="26">
        <v>31.552</v>
      </c>
      <c s="27">
        <v>0</v>
      </c>
      <c s="27">
        <f>ROUND(ROUND(H26,2)*ROUND(G26,3),2)</f>
      </c>
      <c r="O26">
        <f>(I26*21)/100</f>
      </c>
      <c t="s">
        <v>13</v>
      </c>
    </row>
    <row r="27" spans="1:5" ht="12.75">
      <c r="A27" s="28" t="s">
        <v>40</v>
      </c>
      <c r="E27" s="29" t="s">
        <v>87</v>
      </c>
    </row>
    <row r="28" spans="1:5" ht="63.75">
      <c r="A28" s="30" t="s">
        <v>42</v>
      </c>
      <c r="E28" s="31" t="s">
        <v>184</v>
      </c>
    </row>
    <row r="29" spans="1:5" ht="25.5">
      <c r="A29" t="s">
        <v>44</v>
      </c>
      <c r="E29" s="29" t="s">
        <v>83</v>
      </c>
    </row>
    <row r="30" spans="1:16" ht="12.75">
      <c r="A30" s="19" t="s">
        <v>35</v>
      </c>
      <c s="23" t="s">
        <v>27</v>
      </c>
      <c s="23" t="s">
        <v>89</v>
      </c>
      <c s="19" t="s">
        <v>52</v>
      </c>
      <c s="24" t="s">
        <v>90</v>
      </c>
      <c s="25" t="s">
        <v>68</v>
      </c>
      <c s="26">
        <v>465</v>
      </c>
      <c s="27">
        <v>0</v>
      </c>
      <c s="27">
        <f>ROUND(ROUND(H30,2)*ROUND(G30,3),2)</f>
      </c>
      <c r="O30">
        <f>(I30*21)/100</f>
      </c>
      <c t="s">
        <v>13</v>
      </c>
    </row>
    <row r="31" spans="1:5" ht="12.75">
      <c r="A31" s="28" t="s">
        <v>40</v>
      </c>
      <c r="E31" s="29" t="s">
        <v>91</v>
      </c>
    </row>
    <row r="32" spans="1:5" ht="12.75">
      <c r="A32" s="30" t="s">
        <v>42</v>
      </c>
      <c r="E32" s="31" t="s">
        <v>92</v>
      </c>
    </row>
    <row r="33" spans="1:5" ht="63.75">
      <c r="A33" t="s">
        <v>44</v>
      </c>
      <c r="E33" s="29" t="s">
        <v>93</v>
      </c>
    </row>
    <row r="34" spans="1:18" ht="12.75" customHeight="1">
      <c r="A34" s="5" t="s">
        <v>33</v>
      </c>
      <c s="5"/>
      <c s="35" t="s">
        <v>25</v>
      </c>
      <c s="5"/>
      <c s="21" t="s">
        <v>94</v>
      </c>
      <c s="5"/>
      <c s="5"/>
      <c s="5"/>
      <c s="36">
        <f>0+Q34</f>
      </c>
      <c r="O34">
        <f>0+R34</f>
      </c>
      <c r="Q34">
        <f>0+I35+I39+I43+I47+I51+I55</f>
      </c>
      <c>
        <f>0+O35+O39+O43+O47+O51+O55</f>
      </c>
    </row>
    <row r="35" spans="1:16" ht="12.75">
      <c r="A35" s="19" t="s">
        <v>35</v>
      </c>
      <c s="23" t="s">
        <v>95</v>
      </c>
      <c s="23" t="s">
        <v>96</v>
      </c>
      <c s="19" t="s">
        <v>52</v>
      </c>
      <c s="24" t="s">
        <v>97</v>
      </c>
      <c s="25" t="s">
        <v>68</v>
      </c>
      <c s="26">
        <v>465</v>
      </c>
      <c s="27">
        <v>0</v>
      </c>
      <c s="27">
        <f>ROUND(ROUND(H35,2)*ROUND(G35,3),2)</f>
      </c>
      <c r="O35">
        <f>(I35*21)/100</f>
      </c>
      <c t="s">
        <v>13</v>
      </c>
    </row>
    <row r="36" spans="1:5" ht="12.75">
      <c r="A36" s="28" t="s">
        <v>40</v>
      </c>
      <c r="E36" s="29" t="s">
        <v>98</v>
      </c>
    </row>
    <row r="37" spans="1:5" ht="12.75">
      <c r="A37" s="30" t="s">
        <v>42</v>
      </c>
      <c r="E37" s="31" t="s">
        <v>92</v>
      </c>
    </row>
    <row r="38" spans="1:5" ht="38.25">
      <c r="A38" t="s">
        <v>44</v>
      </c>
      <c r="E38" s="29" t="s">
        <v>99</v>
      </c>
    </row>
    <row r="39" spans="1:16" ht="12.75">
      <c r="A39" s="19" t="s">
        <v>35</v>
      </c>
      <c s="23" t="s">
        <v>100</v>
      </c>
      <c s="23" t="s">
        <v>101</v>
      </c>
      <c s="19" t="s">
        <v>37</v>
      </c>
      <c s="24" t="s">
        <v>102</v>
      </c>
      <c s="25" t="s">
        <v>68</v>
      </c>
      <c s="26">
        <v>17.978</v>
      </c>
      <c s="27">
        <v>0</v>
      </c>
      <c s="27">
        <f>ROUND(ROUND(H39,2)*ROUND(G39,3),2)</f>
      </c>
      <c r="O39">
        <f>(I39*21)/100</f>
      </c>
      <c t="s">
        <v>13</v>
      </c>
    </row>
    <row r="40" spans="1:5" ht="12.75">
      <c r="A40" s="28" t="s">
        <v>40</v>
      </c>
      <c r="E40" s="29" t="s">
        <v>103</v>
      </c>
    </row>
    <row r="41" spans="1:5" ht="25.5">
      <c r="A41" s="30" t="s">
        <v>42</v>
      </c>
      <c r="E41" s="31" t="s">
        <v>185</v>
      </c>
    </row>
    <row r="42" spans="1:5" ht="51">
      <c r="A42" t="s">
        <v>44</v>
      </c>
      <c r="E42" s="29" t="s">
        <v>105</v>
      </c>
    </row>
    <row r="43" spans="1:16" ht="12.75">
      <c r="A43" s="19" t="s">
        <v>35</v>
      </c>
      <c s="23" t="s">
        <v>30</v>
      </c>
      <c s="23" t="s">
        <v>101</v>
      </c>
      <c s="19" t="s">
        <v>46</v>
      </c>
      <c s="24" t="s">
        <v>102</v>
      </c>
      <c s="25" t="s">
        <v>68</v>
      </c>
      <c s="26">
        <v>17.978</v>
      </c>
      <c s="27">
        <v>0</v>
      </c>
      <c s="27">
        <f>ROUND(ROUND(H43,2)*ROUND(G43,3),2)</f>
      </c>
      <c r="O43">
        <f>(I43*21)/100</f>
      </c>
      <c t="s">
        <v>13</v>
      </c>
    </row>
    <row r="44" spans="1:5" ht="12.75">
      <c r="A44" s="28" t="s">
        <v>40</v>
      </c>
      <c r="E44" s="29" t="s">
        <v>106</v>
      </c>
    </row>
    <row r="45" spans="1:5" ht="25.5">
      <c r="A45" s="30" t="s">
        <v>42</v>
      </c>
      <c r="E45" s="31" t="s">
        <v>185</v>
      </c>
    </row>
    <row r="46" spans="1:5" ht="51">
      <c r="A46" t="s">
        <v>44</v>
      </c>
      <c r="E46" s="29" t="s">
        <v>105</v>
      </c>
    </row>
    <row r="47" spans="1:16" ht="12.75">
      <c r="A47" s="19" t="s">
        <v>35</v>
      </c>
      <c s="23" t="s">
        <v>32</v>
      </c>
      <c s="23" t="s">
        <v>107</v>
      </c>
      <c s="19" t="s">
        <v>52</v>
      </c>
      <c s="24" t="s">
        <v>108</v>
      </c>
      <c s="25" t="s">
        <v>68</v>
      </c>
      <c s="26">
        <v>359.56</v>
      </c>
      <c s="27">
        <v>0</v>
      </c>
      <c s="27">
        <f>ROUND(ROUND(H47,2)*ROUND(G47,3),2)</f>
      </c>
      <c r="O47">
        <f>(I47*21)/100</f>
      </c>
      <c t="s">
        <v>13</v>
      </c>
    </row>
    <row r="48" spans="1:5" ht="25.5">
      <c r="A48" s="28" t="s">
        <v>40</v>
      </c>
      <c r="E48" s="29" t="s">
        <v>109</v>
      </c>
    </row>
    <row r="49" spans="1:5" ht="12.75">
      <c r="A49" s="30" t="s">
        <v>42</v>
      </c>
      <c r="E49" s="31" t="s">
        <v>186</v>
      </c>
    </row>
    <row r="50" spans="1:5" ht="89.25">
      <c r="A50" t="s">
        <v>44</v>
      </c>
      <c r="E50" s="29" t="s">
        <v>111</v>
      </c>
    </row>
    <row r="51" spans="1:16" ht="12.75">
      <c r="A51" s="19" t="s">
        <v>35</v>
      </c>
      <c s="23" t="s">
        <v>112</v>
      </c>
      <c s="23" t="s">
        <v>113</v>
      </c>
      <c s="19" t="s">
        <v>52</v>
      </c>
      <c s="24" t="s">
        <v>114</v>
      </c>
      <c s="25" t="s">
        <v>80</v>
      </c>
      <c s="26">
        <v>0.719</v>
      </c>
      <c s="27">
        <v>0</v>
      </c>
      <c s="27">
        <f>ROUND(ROUND(H51,2)*ROUND(G51,3),2)</f>
      </c>
      <c r="O51">
        <f>(I51*21)/100</f>
      </c>
      <c t="s">
        <v>13</v>
      </c>
    </row>
    <row r="52" spans="1:5" ht="12.75">
      <c r="A52" s="28" t="s">
        <v>40</v>
      </c>
      <c r="E52" s="29" t="s">
        <v>115</v>
      </c>
    </row>
    <row r="53" spans="1:5" ht="25.5">
      <c r="A53" s="30" t="s">
        <v>42</v>
      </c>
      <c r="E53" s="31" t="s">
        <v>187</v>
      </c>
    </row>
    <row r="54" spans="1:5" ht="204">
      <c r="A54" t="s">
        <v>44</v>
      </c>
      <c r="E54" s="29" t="s">
        <v>117</v>
      </c>
    </row>
    <row r="55" spans="1:16" ht="12.75">
      <c r="A55" s="19" t="s">
        <v>35</v>
      </c>
      <c s="23" t="s">
        <v>118</v>
      </c>
      <c s="23" t="s">
        <v>119</v>
      </c>
      <c s="19" t="s">
        <v>52</v>
      </c>
      <c s="24" t="s">
        <v>120</v>
      </c>
      <c s="25" t="s">
        <v>80</v>
      </c>
      <c s="26">
        <v>1.079</v>
      </c>
      <c s="27">
        <v>0</v>
      </c>
      <c s="27">
        <f>ROUND(ROUND(H55,2)*ROUND(G55,3),2)</f>
      </c>
      <c r="O55">
        <f>(I55*21)/100</f>
      </c>
      <c t="s">
        <v>13</v>
      </c>
    </row>
    <row r="56" spans="1:5" ht="12.75">
      <c r="A56" s="28" t="s">
        <v>40</v>
      </c>
      <c r="E56" s="29" t="s">
        <v>121</v>
      </c>
    </row>
    <row r="57" spans="1:5" ht="25.5">
      <c r="A57" s="30" t="s">
        <v>42</v>
      </c>
      <c r="E57" s="31" t="s">
        <v>188</v>
      </c>
    </row>
    <row r="58" spans="1:5" ht="204">
      <c r="A58" t="s">
        <v>44</v>
      </c>
      <c r="E58" s="29" t="s">
        <v>117</v>
      </c>
    </row>
    <row r="59" spans="1:18" ht="12.75" customHeight="1">
      <c r="A59" s="5" t="s">
        <v>33</v>
      </c>
      <c s="5"/>
      <c s="35" t="s">
        <v>30</v>
      </c>
      <c s="5"/>
      <c s="21" t="s">
        <v>123</v>
      </c>
      <c s="5"/>
      <c s="5"/>
      <c s="5"/>
      <c s="36">
        <f>0+Q59</f>
      </c>
      <c r="O59">
        <f>0+R59</f>
      </c>
      <c r="Q59">
        <f>0+I60+I64+I68+I72+I76+I80+I84+I88+I92+I96</f>
      </c>
      <c>
        <f>0+O60+O64+O68+O72+O76+O80+O84+O88+O92+O96</f>
      </c>
    </row>
    <row r="60" spans="1:16" ht="12.75">
      <c r="A60" s="19" t="s">
        <v>35</v>
      </c>
      <c s="23" t="s">
        <v>124</v>
      </c>
      <c s="23" t="s">
        <v>125</v>
      </c>
      <c s="19" t="s">
        <v>46</v>
      </c>
      <c s="24" t="s">
        <v>126</v>
      </c>
      <c s="25" t="s">
        <v>74</v>
      </c>
      <c s="26">
        <v>6</v>
      </c>
      <c s="27">
        <v>0</v>
      </c>
      <c s="27">
        <f>ROUND(ROUND(H60,2)*ROUND(G60,3),2)</f>
      </c>
      <c r="O60">
        <f>(I60*21)/100</f>
      </c>
      <c t="s">
        <v>13</v>
      </c>
    </row>
    <row r="61" spans="1:5" ht="12.75">
      <c r="A61" s="28" t="s">
        <v>40</v>
      </c>
      <c r="E61" s="29" t="s">
        <v>131</v>
      </c>
    </row>
    <row r="62" spans="1:5" ht="12.75">
      <c r="A62" s="30" t="s">
        <v>42</v>
      </c>
      <c r="E62" s="31" t="s">
        <v>132</v>
      </c>
    </row>
    <row r="63" spans="1:5" ht="51">
      <c r="A63" t="s">
        <v>44</v>
      </c>
      <c r="E63" s="29" t="s">
        <v>129</v>
      </c>
    </row>
    <row r="64" spans="1:16" ht="12.75">
      <c r="A64" s="19" t="s">
        <v>35</v>
      </c>
      <c s="23" t="s">
        <v>130</v>
      </c>
      <c s="23" t="s">
        <v>134</v>
      </c>
      <c s="19" t="s">
        <v>52</v>
      </c>
      <c s="24" t="s">
        <v>135</v>
      </c>
      <c s="25" t="s">
        <v>74</v>
      </c>
      <c s="26">
        <v>12</v>
      </c>
      <c s="27">
        <v>0</v>
      </c>
      <c s="27">
        <f>ROUND(ROUND(H64,2)*ROUND(G64,3),2)</f>
      </c>
      <c r="O64">
        <f>(I64*21)/100</f>
      </c>
      <c t="s">
        <v>13</v>
      </c>
    </row>
    <row r="65" spans="1:5" ht="12.75">
      <c r="A65" s="28" t="s">
        <v>40</v>
      </c>
      <c r="E65" s="29" t="s">
        <v>52</v>
      </c>
    </row>
    <row r="66" spans="1:5" ht="12.75">
      <c r="A66" s="30" t="s">
        <v>42</v>
      </c>
      <c r="E66" s="31" t="s">
        <v>136</v>
      </c>
    </row>
    <row r="67" spans="1:5" ht="51">
      <c r="A67" t="s">
        <v>44</v>
      </c>
      <c r="E67" s="29" t="s">
        <v>137</v>
      </c>
    </row>
    <row r="68" spans="1:16" ht="12.75">
      <c r="A68" s="19" t="s">
        <v>35</v>
      </c>
      <c s="23" t="s">
        <v>133</v>
      </c>
      <c s="23" t="s">
        <v>139</v>
      </c>
      <c s="19" t="s">
        <v>52</v>
      </c>
      <c s="24" t="s">
        <v>140</v>
      </c>
      <c s="25" t="s">
        <v>74</v>
      </c>
      <c s="26">
        <v>117</v>
      </c>
      <c s="27">
        <v>0</v>
      </c>
      <c s="27">
        <f>ROUND(ROUND(H68,2)*ROUND(G68,3),2)</f>
      </c>
      <c r="O68">
        <f>(I68*21)/100</f>
      </c>
      <c t="s">
        <v>13</v>
      </c>
    </row>
    <row r="69" spans="1:5" ht="12.75">
      <c r="A69" s="28" t="s">
        <v>40</v>
      </c>
      <c r="E69" s="29" t="s">
        <v>52</v>
      </c>
    </row>
    <row r="70" spans="1:5" ht="12.75">
      <c r="A70" s="30" t="s">
        <v>42</v>
      </c>
      <c r="E70" s="31" t="s">
        <v>189</v>
      </c>
    </row>
    <row r="71" spans="1:5" ht="12.75">
      <c r="A71" t="s">
        <v>44</v>
      </c>
      <c r="E71" s="29" t="s">
        <v>142</v>
      </c>
    </row>
    <row r="72" spans="1:16" ht="25.5">
      <c r="A72" s="19" t="s">
        <v>35</v>
      </c>
      <c s="23" t="s">
        <v>138</v>
      </c>
      <c s="23" t="s">
        <v>144</v>
      </c>
      <c s="19" t="s">
        <v>52</v>
      </c>
      <c s="24" t="s">
        <v>145</v>
      </c>
      <c s="25" t="s">
        <v>74</v>
      </c>
      <c s="26">
        <v>2</v>
      </c>
      <c s="27">
        <v>0</v>
      </c>
      <c s="27">
        <f>ROUND(ROUND(H72,2)*ROUND(G72,3),2)</f>
      </c>
      <c r="O72">
        <f>(I72*21)/100</f>
      </c>
      <c t="s">
        <v>13</v>
      </c>
    </row>
    <row r="73" spans="1:5" ht="25.5">
      <c r="A73" s="28" t="s">
        <v>40</v>
      </c>
      <c r="E73" s="29" t="s">
        <v>146</v>
      </c>
    </row>
    <row r="74" spans="1:5" ht="12.75">
      <c r="A74" s="30" t="s">
        <v>42</v>
      </c>
      <c r="E74" s="31" t="s">
        <v>147</v>
      </c>
    </row>
    <row r="75" spans="1:5" ht="25.5">
      <c r="A75" t="s">
        <v>44</v>
      </c>
      <c r="E75" s="29" t="s">
        <v>148</v>
      </c>
    </row>
    <row r="76" spans="1:16" ht="12.75">
      <c r="A76" s="19" t="s">
        <v>35</v>
      </c>
      <c s="23" t="s">
        <v>143</v>
      </c>
      <c s="23" t="s">
        <v>150</v>
      </c>
      <c s="19" t="s">
        <v>52</v>
      </c>
      <c s="24" t="s">
        <v>151</v>
      </c>
      <c s="25" t="s">
        <v>74</v>
      </c>
      <c s="26">
        <v>5</v>
      </c>
      <c s="27">
        <v>0</v>
      </c>
      <c s="27">
        <f>ROUND(ROUND(H76,2)*ROUND(G76,3),2)</f>
      </c>
      <c r="O76">
        <f>(I76*21)/100</f>
      </c>
      <c t="s">
        <v>13</v>
      </c>
    </row>
    <row r="77" spans="1:5" ht="12.75">
      <c r="A77" s="28" t="s">
        <v>40</v>
      </c>
      <c r="E77" s="29" t="s">
        <v>91</v>
      </c>
    </row>
    <row r="78" spans="1:5" ht="12.75">
      <c r="A78" s="30" t="s">
        <v>42</v>
      </c>
      <c r="E78" s="31" t="s">
        <v>190</v>
      </c>
    </row>
    <row r="79" spans="1:5" ht="25.5">
      <c r="A79" t="s">
        <v>44</v>
      </c>
      <c r="E79" s="29" t="s">
        <v>153</v>
      </c>
    </row>
    <row r="80" spans="1:16" ht="25.5">
      <c r="A80" s="19" t="s">
        <v>35</v>
      </c>
      <c s="23" t="s">
        <v>149</v>
      </c>
      <c s="23" t="s">
        <v>155</v>
      </c>
      <c s="19" t="s">
        <v>52</v>
      </c>
      <c s="24" t="s">
        <v>156</v>
      </c>
      <c s="25" t="s">
        <v>74</v>
      </c>
      <c s="26">
        <v>2</v>
      </c>
      <c s="27">
        <v>0</v>
      </c>
      <c s="27">
        <f>ROUND(ROUND(H80,2)*ROUND(G80,3),2)</f>
      </c>
      <c r="O80">
        <f>(I80*21)/100</f>
      </c>
      <c t="s">
        <v>13</v>
      </c>
    </row>
    <row r="81" spans="1:5" ht="12.75">
      <c r="A81" s="28" t="s">
        <v>40</v>
      </c>
      <c r="E81" s="29" t="s">
        <v>157</v>
      </c>
    </row>
    <row r="82" spans="1:5" ht="12.75">
      <c r="A82" s="30" t="s">
        <v>42</v>
      </c>
      <c r="E82" s="31" t="s">
        <v>158</v>
      </c>
    </row>
    <row r="83" spans="1:5" ht="25.5">
      <c r="A83" t="s">
        <v>44</v>
      </c>
      <c r="E83" s="29" t="s">
        <v>159</v>
      </c>
    </row>
    <row r="84" spans="1:16" ht="12.75">
      <c r="A84" s="19" t="s">
        <v>35</v>
      </c>
      <c s="23" t="s">
        <v>154</v>
      </c>
      <c s="23" t="s">
        <v>161</v>
      </c>
      <c s="19" t="s">
        <v>52</v>
      </c>
      <c s="24" t="s">
        <v>162</v>
      </c>
      <c s="25" t="s">
        <v>74</v>
      </c>
      <c s="26">
        <v>4</v>
      </c>
      <c s="27">
        <v>0</v>
      </c>
      <c s="27">
        <f>ROUND(ROUND(H84,2)*ROUND(G84,3),2)</f>
      </c>
      <c r="O84">
        <f>(I84*21)/100</f>
      </c>
      <c t="s">
        <v>13</v>
      </c>
    </row>
    <row r="85" spans="1:5" ht="12.75">
      <c r="A85" s="28" t="s">
        <v>40</v>
      </c>
      <c r="E85" s="29" t="s">
        <v>91</v>
      </c>
    </row>
    <row r="86" spans="1:5" ht="12.75">
      <c r="A86" s="30" t="s">
        <v>42</v>
      </c>
      <c r="E86" s="31" t="s">
        <v>163</v>
      </c>
    </row>
    <row r="87" spans="1:5" ht="25.5">
      <c r="A87" t="s">
        <v>44</v>
      </c>
      <c r="E87" s="29" t="s">
        <v>153</v>
      </c>
    </row>
    <row r="88" spans="1:16" ht="12.75">
      <c r="A88" s="19" t="s">
        <v>35</v>
      </c>
      <c s="23" t="s">
        <v>160</v>
      </c>
      <c s="23" t="s">
        <v>165</v>
      </c>
      <c s="19" t="s">
        <v>52</v>
      </c>
      <c s="24" t="s">
        <v>166</v>
      </c>
      <c s="25" t="s">
        <v>68</v>
      </c>
      <c s="26">
        <v>348.75</v>
      </c>
      <c s="27">
        <v>0</v>
      </c>
      <c s="27">
        <f>ROUND(ROUND(H88,2)*ROUND(G88,3),2)</f>
      </c>
      <c r="O88">
        <f>(I88*21)/100</f>
      </c>
      <c t="s">
        <v>13</v>
      </c>
    </row>
    <row r="89" spans="1:5" ht="38.25">
      <c r="A89" s="28" t="s">
        <v>40</v>
      </c>
      <c r="E89" s="29" t="s">
        <v>167</v>
      </c>
    </row>
    <row r="90" spans="1:5" ht="63.75">
      <c r="A90" s="30" t="s">
        <v>42</v>
      </c>
      <c r="E90" s="31" t="s">
        <v>191</v>
      </c>
    </row>
    <row r="91" spans="1:5" ht="38.25">
      <c r="A91" t="s">
        <v>44</v>
      </c>
      <c r="E91" s="29" t="s">
        <v>169</v>
      </c>
    </row>
    <row r="92" spans="1:16" ht="12.75">
      <c r="A92" s="19" t="s">
        <v>35</v>
      </c>
      <c s="23" t="s">
        <v>164</v>
      </c>
      <c s="23" t="s">
        <v>171</v>
      </c>
      <c s="19" t="s">
        <v>52</v>
      </c>
      <c s="24" t="s">
        <v>172</v>
      </c>
      <c s="25" t="s">
        <v>86</v>
      </c>
      <c s="26">
        <v>31.552</v>
      </c>
      <c s="27">
        <v>0</v>
      </c>
      <c s="27">
        <f>ROUND(ROUND(H92,2)*ROUND(G92,3),2)</f>
      </c>
      <c r="O92">
        <f>(I92*21)/100</f>
      </c>
      <c t="s">
        <v>13</v>
      </c>
    </row>
    <row r="93" spans="1:5" ht="12.75">
      <c r="A93" s="28" t="s">
        <v>40</v>
      </c>
      <c r="E93" s="29" t="s">
        <v>173</v>
      </c>
    </row>
    <row r="94" spans="1:5" ht="63.75">
      <c r="A94" s="30" t="s">
        <v>42</v>
      </c>
      <c r="E94" s="31" t="s">
        <v>184</v>
      </c>
    </row>
    <row r="95" spans="1:5" ht="38.25">
      <c r="A95" t="s">
        <v>44</v>
      </c>
      <c r="E95" s="29" t="s">
        <v>174</v>
      </c>
    </row>
    <row r="96" spans="1:16" ht="12.75">
      <c r="A96" s="19" t="s">
        <v>35</v>
      </c>
      <c s="23" t="s">
        <v>170</v>
      </c>
      <c s="23" t="s">
        <v>176</v>
      </c>
      <c s="19" t="s">
        <v>52</v>
      </c>
      <c s="24" t="s">
        <v>177</v>
      </c>
      <c s="25" t="s">
        <v>68</v>
      </c>
      <c s="26">
        <v>377.538</v>
      </c>
      <c s="27">
        <v>0</v>
      </c>
      <c s="27">
        <f>ROUND(ROUND(H96,2)*ROUND(G96,3),2)</f>
      </c>
      <c r="O96">
        <f>(I96*21)/100</f>
      </c>
      <c t="s">
        <v>13</v>
      </c>
    </row>
    <row r="97" spans="1:5" ht="12.75">
      <c r="A97" s="28" t="s">
        <v>40</v>
      </c>
      <c r="E97" s="29" t="s">
        <v>178</v>
      </c>
    </row>
    <row r="98" spans="1:5" ht="76.5">
      <c r="A98" s="30" t="s">
        <v>42</v>
      </c>
      <c r="E98" s="31" t="s">
        <v>192</v>
      </c>
    </row>
    <row r="99" spans="1:5" ht="25.5">
      <c r="A99" t="s">
        <v>44</v>
      </c>
      <c r="E99" s="29" t="s">
        <v>180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0+O8+O29+O54</f>
      </c>
      <c t="s">
        <v>12</v>
      </c>
    </row>
    <row r="3" spans="1:16" ht="15" customHeight="1">
      <c r="A3" t="s">
        <v>1</v>
      </c>
      <c s="8" t="s">
        <v>4</v>
      </c>
      <c s="9" t="s">
        <v>5</v>
      </c>
      <c s="1"/>
      <c s="10" t="s">
        <v>6</v>
      </c>
      <c s="1"/>
      <c s="4"/>
      <c s="3" t="s">
        <v>193</v>
      </c>
      <c s="32">
        <f>0+I8+I29+I54</f>
      </c>
      <c r="O3" t="s">
        <v>9</v>
      </c>
      <c t="s">
        <v>13</v>
      </c>
    </row>
    <row r="4" spans="1:16" ht="15" customHeight="1">
      <c r="A4" t="s">
        <v>7</v>
      </c>
      <c s="12" t="s">
        <v>8</v>
      </c>
      <c s="13" t="s">
        <v>193</v>
      </c>
      <c s="5"/>
      <c s="14" t="s">
        <v>194</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65</v>
      </c>
      <c s="15"/>
      <c s="15"/>
      <c s="15"/>
      <c s="22">
        <f>0+Q8</f>
      </c>
      <c r="O8">
        <f>0+R8</f>
      </c>
      <c r="Q8">
        <f>0+I9+I13+I17+I21+I25</f>
      </c>
      <c>
        <f>0+O9+O13+O17+O21+O25</f>
      </c>
    </row>
    <row r="9" spans="1:16" ht="12.75">
      <c r="A9" s="19" t="s">
        <v>35</v>
      </c>
      <c s="23" t="s">
        <v>19</v>
      </c>
      <c s="23" t="s">
        <v>66</v>
      </c>
      <c s="19" t="s">
        <v>52</v>
      </c>
      <c s="24" t="s">
        <v>67</v>
      </c>
      <c s="25" t="s">
        <v>68</v>
      </c>
      <c s="26">
        <v>250</v>
      </c>
      <c s="27">
        <v>0</v>
      </c>
      <c s="27">
        <f>ROUND(ROUND(H9,2)*ROUND(G9,3),2)</f>
      </c>
      <c r="O9">
        <f>(I9*21)/100</f>
      </c>
      <c t="s">
        <v>13</v>
      </c>
    </row>
    <row r="10" spans="1:5" ht="12.75">
      <c r="A10" s="28" t="s">
        <v>40</v>
      </c>
      <c r="E10" s="29" t="s">
        <v>69</v>
      </c>
    </row>
    <row r="11" spans="1:5" ht="12.75">
      <c r="A11" s="30" t="s">
        <v>42</v>
      </c>
      <c r="E11" s="31" t="s">
        <v>195</v>
      </c>
    </row>
    <row r="12" spans="1:5" ht="38.25">
      <c r="A12" t="s">
        <v>44</v>
      </c>
      <c r="E12" s="29" t="s">
        <v>71</v>
      </c>
    </row>
    <row r="13" spans="1:16" ht="12.75">
      <c r="A13" s="19" t="s">
        <v>35</v>
      </c>
      <c s="23" t="s">
        <v>13</v>
      </c>
      <c s="23" t="s">
        <v>72</v>
      </c>
      <c s="19" t="s">
        <v>52</v>
      </c>
      <c s="24" t="s">
        <v>73</v>
      </c>
      <c s="25" t="s">
        <v>74</v>
      </c>
      <c s="26">
        <v>20</v>
      </c>
      <c s="27">
        <v>0</v>
      </c>
      <c s="27">
        <f>ROUND(ROUND(H13,2)*ROUND(G13,3),2)</f>
      </c>
      <c r="O13">
        <f>(I13*21)/100</f>
      </c>
      <c t="s">
        <v>13</v>
      </c>
    </row>
    <row r="14" spans="1:5" ht="12.75">
      <c r="A14" s="28" t="s">
        <v>40</v>
      </c>
      <c r="E14" s="29" t="s">
        <v>75</v>
      </c>
    </row>
    <row r="15" spans="1:5" ht="12.75">
      <c r="A15" s="30" t="s">
        <v>42</v>
      </c>
      <c r="E15" s="31" t="s">
        <v>196</v>
      </c>
    </row>
    <row r="16" spans="1:5" ht="76.5">
      <c r="A16" t="s">
        <v>44</v>
      </c>
      <c r="E16" s="29" t="s">
        <v>77</v>
      </c>
    </row>
    <row r="17" spans="1:16" ht="12.75">
      <c r="A17" s="19" t="s">
        <v>35</v>
      </c>
      <c s="23" t="s">
        <v>12</v>
      </c>
      <c s="23" t="s">
        <v>78</v>
      </c>
      <c s="19" t="s">
        <v>52</v>
      </c>
      <c s="24" t="s">
        <v>79</v>
      </c>
      <c s="25" t="s">
        <v>80</v>
      </c>
      <c s="26">
        <v>231.3</v>
      </c>
      <c s="27">
        <v>0</v>
      </c>
      <c s="27">
        <f>ROUND(ROUND(H17,2)*ROUND(G17,3),2)</f>
      </c>
      <c r="O17">
        <f>(I17*21)/100</f>
      </c>
      <c t="s">
        <v>13</v>
      </c>
    </row>
    <row r="18" spans="1:5" ht="25.5">
      <c r="A18" s="28" t="s">
        <v>40</v>
      </c>
      <c r="E18" s="29" t="s">
        <v>81</v>
      </c>
    </row>
    <row r="19" spans="1:5" ht="140.25">
      <c r="A19" s="30" t="s">
        <v>42</v>
      </c>
      <c r="E19" s="31" t="s">
        <v>197</v>
      </c>
    </row>
    <row r="20" spans="1:5" ht="25.5">
      <c r="A20" t="s">
        <v>44</v>
      </c>
      <c r="E20" s="29" t="s">
        <v>83</v>
      </c>
    </row>
    <row r="21" spans="1:16" ht="12.75">
      <c r="A21" s="19" t="s">
        <v>35</v>
      </c>
      <c s="23" t="s">
        <v>23</v>
      </c>
      <c s="23" t="s">
        <v>84</v>
      </c>
      <c s="19" t="s">
        <v>52</v>
      </c>
      <c s="24" t="s">
        <v>85</v>
      </c>
      <c s="25" t="s">
        <v>86</v>
      </c>
      <c s="26">
        <v>192</v>
      </c>
      <c s="27">
        <v>0</v>
      </c>
      <c s="27">
        <f>ROUND(ROUND(H21,2)*ROUND(G21,3),2)</f>
      </c>
      <c r="O21">
        <f>(I21*21)/100</f>
      </c>
      <c t="s">
        <v>13</v>
      </c>
    </row>
    <row r="22" spans="1:5" ht="12.75">
      <c r="A22" s="28" t="s">
        <v>40</v>
      </c>
      <c r="E22" s="29" t="s">
        <v>87</v>
      </c>
    </row>
    <row r="23" spans="1:5" ht="38.25">
      <c r="A23" s="30" t="s">
        <v>42</v>
      </c>
      <c r="E23" s="31" t="s">
        <v>198</v>
      </c>
    </row>
    <row r="24" spans="1:5" ht="25.5">
      <c r="A24" t="s">
        <v>44</v>
      </c>
      <c r="E24" s="29" t="s">
        <v>83</v>
      </c>
    </row>
    <row r="25" spans="1:16" ht="12.75">
      <c r="A25" s="19" t="s">
        <v>35</v>
      </c>
      <c s="23" t="s">
        <v>25</v>
      </c>
      <c s="23" t="s">
        <v>89</v>
      </c>
      <c s="19" t="s">
        <v>52</v>
      </c>
      <c s="24" t="s">
        <v>90</v>
      </c>
      <c s="25" t="s">
        <v>68</v>
      </c>
      <c s="26">
        <v>771</v>
      </c>
      <c s="27">
        <v>0</v>
      </c>
      <c s="27">
        <f>ROUND(ROUND(H25,2)*ROUND(G25,3),2)</f>
      </c>
      <c r="O25">
        <f>(I25*21)/100</f>
      </c>
      <c t="s">
        <v>13</v>
      </c>
    </row>
    <row r="26" spans="1:5" ht="51">
      <c r="A26" s="28" t="s">
        <v>40</v>
      </c>
      <c r="E26" s="29" t="s">
        <v>199</v>
      </c>
    </row>
    <row r="27" spans="1:5" ht="12.75">
      <c r="A27" s="30" t="s">
        <v>42</v>
      </c>
      <c r="E27" s="31" t="s">
        <v>200</v>
      </c>
    </row>
    <row r="28" spans="1:5" ht="63.75">
      <c r="A28" t="s">
        <v>44</v>
      </c>
      <c r="E28" s="29" t="s">
        <v>93</v>
      </c>
    </row>
    <row r="29" spans="1:18" ht="12.75" customHeight="1">
      <c r="A29" s="5" t="s">
        <v>33</v>
      </c>
      <c s="5"/>
      <c s="35" t="s">
        <v>25</v>
      </c>
      <c s="5"/>
      <c s="21" t="s">
        <v>94</v>
      </c>
      <c s="5"/>
      <c s="5"/>
      <c s="5"/>
      <c s="36">
        <f>0+Q29</f>
      </c>
      <c r="O29">
        <f>0+R29</f>
      </c>
      <c r="Q29">
        <f>0+I30+I34+I38+I42+I46+I50</f>
      </c>
      <c>
        <f>0+O30+O34+O38+O42+O46+O50</f>
      </c>
    </row>
    <row r="30" spans="1:16" ht="12.75">
      <c r="A30" s="19" t="s">
        <v>35</v>
      </c>
      <c s="23" t="s">
        <v>27</v>
      </c>
      <c s="23" t="s">
        <v>96</v>
      </c>
      <c s="19" t="s">
        <v>52</v>
      </c>
      <c s="24" t="s">
        <v>97</v>
      </c>
      <c s="25" t="s">
        <v>68</v>
      </c>
      <c s="26">
        <v>771</v>
      </c>
      <c s="27">
        <v>0</v>
      </c>
      <c s="27">
        <f>ROUND(ROUND(H30,2)*ROUND(G30,3),2)</f>
      </c>
      <c r="O30">
        <f>(I30*21)/100</f>
      </c>
      <c t="s">
        <v>13</v>
      </c>
    </row>
    <row r="31" spans="1:5" ht="51">
      <c r="A31" s="28" t="s">
        <v>40</v>
      </c>
      <c r="E31" s="29" t="s">
        <v>201</v>
      </c>
    </row>
    <row r="32" spans="1:5" ht="12.75">
      <c r="A32" s="30" t="s">
        <v>42</v>
      </c>
      <c r="E32" s="31" t="s">
        <v>200</v>
      </c>
    </row>
    <row r="33" spans="1:5" ht="38.25">
      <c r="A33" t="s">
        <v>44</v>
      </c>
      <c r="E33" s="29" t="s">
        <v>99</v>
      </c>
    </row>
    <row r="34" spans="1:16" ht="12.75">
      <c r="A34" s="19" t="s">
        <v>35</v>
      </c>
      <c s="23" t="s">
        <v>95</v>
      </c>
      <c s="23" t="s">
        <v>101</v>
      </c>
      <c s="19" t="s">
        <v>37</v>
      </c>
      <c s="24" t="s">
        <v>102</v>
      </c>
      <c s="25" t="s">
        <v>68</v>
      </c>
      <c s="26">
        <v>462.6</v>
      </c>
      <c s="27">
        <v>0</v>
      </c>
      <c s="27">
        <f>ROUND(ROUND(H34,2)*ROUND(G34,3),2)</f>
      </c>
      <c r="O34">
        <f>(I34*21)/100</f>
      </c>
      <c t="s">
        <v>13</v>
      </c>
    </row>
    <row r="35" spans="1:5" ht="51">
      <c r="A35" s="28" t="s">
        <v>40</v>
      </c>
      <c r="E35" s="29" t="s">
        <v>202</v>
      </c>
    </row>
    <row r="36" spans="1:5" ht="76.5">
      <c r="A36" s="30" t="s">
        <v>42</v>
      </c>
      <c r="E36" s="31" t="s">
        <v>203</v>
      </c>
    </row>
    <row r="37" spans="1:5" ht="51">
      <c r="A37" t="s">
        <v>44</v>
      </c>
      <c r="E37" s="29" t="s">
        <v>105</v>
      </c>
    </row>
    <row r="38" spans="1:16" ht="12.75">
      <c r="A38" s="19" t="s">
        <v>35</v>
      </c>
      <c s="23" t="s">
        <v>100</v>
      </c>
      <c s="23" t="s">
        <v>101</v>
      </c>
      <c s="19" t="s">
        <v>46</v>
      </c>
      <c s="24" t="s">
        <v>102</v>
      </c>
      <c s="25" t="s">
        <v>68</v>
      </c>
      <c s="26">
        <v>462.6</v>
      </c>
      <c s="27">
        <v>0</v>
      </c>
      <c s="27">
        <f>ROUND(ROUND(H38,2)*ROUND(G38,3),2)</f>
      </c>
      <c r="O38">
        <f>(I38*21)/100</f>
      </c>
      <c t="s">
        <v>13</v>
      </c>
    </row>
    <row r="39" spans="1:5" ht="51">
      <c r="A39" s="28" t="s">
        <v>40</v>
      </c>
      <c r="E39" s="29" t="s">
        <v>204</v>
      </c>
    </row>
    <row r="40" spans="1:5" ht="76.5">
      <c r="A40" s="30" t="s">
        <v>42</v>
      </c>
      <c r="E40" s="31" t="s">
        <v>203</v>
      </c>
    </row>
    <row r="41" spans="1:5" ht="51">
      <c r="A41" t="s">
        <v>44</v>
      </c>
      <c r="E41" s="29" t="s">
        <v>105</v>
      </c>
    </row>
    <row r="42" spans="1:16" ht="12.75">
      <c r="A42" s="19" t="s">
        <v>35</v>
      </c>
      <c s="23" t="s">
        <v>30</v>
      </c>
      <c s="23" t="s">
        <v>107</v>
      </c>
      <c s="19" t="s">
        <v>52</v>
      </c>
      <c s="24" t="s">
        <v>108</v>
      </c>
      <c s="25" t="s">
        <v>68</v>
      </c>
      <c s="26">
        <v>9252</v>
      </c>
      <c s="27">
        <v>0</v>
      </c>
      <c s="27">
        <f>ROUND(ROUND(H42,2)*ROUND(G42,3),2)</f>
      </c>
      <c r="O42">
        <f>(I42*21)/100</f>
      </c>
      <c t="s">
        <v>13</v>
      </c>
    </row>
    <row r="43" spans="1:5" ht="76.5">
      <c r="A43" s="28" t="s">
        <v>40</v>
      </c>
      <c r="E43" s="29" t="s">
        <v>205</v>
      </c>
    </row>
    <row r="44" spans="1:5" ht="76.5">
      <c r="A44" s="30" t="s">
        <v>42</v>
      </c>
      <c r="E44" s="31" t="s">
        <v>206</v>
      </c>
    </row>
    <row r="45" spans="1:5" ht="89.25">
      <c r="A45" t="s">
        <v>44</v>
      </c>
      <c r="E45" s="29" t="s">
        <v>111</v>
      </c>
    </row>
    <row r="46" spans="1:16" ht="12.75">
      <c r="A46" s="19" t="s">
        <v>35</v>
      </c>
      <c s="23" t="s">
        <v>32</v>
      </c>
      <c s="23" t="s">
        <v>113</v>
      </c>
      <c s="19" t="s">
        <v>52</v>
      </c>
      <c s="24" t="s">
        <v>114</v>
      </c>
      <c s="25" t="s">
        <v>80</v>
      </c>
      <c s="26">
        <v>18.504</v>
      </c>
      <c s="27">
        <v>0</v>
      </c>
      <c s="27">
        <f>ROUND(ROUND(H46,2)*ROUND(G46,3),2)</f>
      </c>
      <c r="O46">
        <f>(I46*21)/100</f>
      </c>
      <c t="s">
        <v>13</v>
      </c>
    </row>
    <row r="47" spans="1:5" ht="51">
      <c r="A47" s="28" t="s">
        <v>40</v>
      </c>
      <c r="E47" s="29" t="s">
        <v>207</v>
      </c>
    </row>
    <row r="48" spans="1:5" ht="76.5">
      <c r="A48" s="30" t="s">
        <v>42</v>
      </c>
      <c r="E48" s="31" t="s">
        <v>208</v>
      </c>
    </row>
    <row r="49" spans="1:5" ht="204">
      <c r="A49" t="s">
        <v>44</v>
      </c>
      <c r="E49" s="29" t="s">
        <v>117</v>
      </c>
    </row>
    <row r="50" spans="1:16" ht="12.75">
      <c r="A50" s="19" t="s">
        <v>35</v>
      </c>
      <c s="23" t="s">
        <v>112</v>
      </c>
      <c s="23" t="s">
        <v>119</v>
      </c>
      <c s="19" t="s">
        <v>52</v>
      </c>
      <c s="24" t="s">
        <v>120</v>
      </c>
      <c s="25" t="s">
        <v>80</v>
      </c>
      <c s="26">
        <v>27.756</v>
      </c>
      <c s="27">
        <v>0</v>
      </c>
      <c s="27">
        <f>ROUND(ROUND(H50,2)*ROUND(G50,3),2)</f>
      </c>
      <c r="O50">
        <f>(I50*21)/100</f>
      </c>
      <c t="s">
        <v>13</v>
      </c>
    </row>
    <row r="51" spans="1:5" ht="51">
      <c r="A51" s="28" t="s">
        <v>40</v>
      </c>
      <c r="E51" s="29" t="s">
        <v>209</v>
      </c>
    </row>
    <row r="52" spans="1:5" ht="76.5">
      <c r="A52" s="30" t="s">
        <v>42</v>
      </c>
      <c r="E52" s="31" t="s">
        <v>210</v>
      </c>
    </row>
    <row r="53" spans="1:5" ht="204">
      <c r="A53" t="s">
        <v>44</v>
      </c>
      <c r="E53" s="29" t="s">
        <v>117</v>
      </c>
    </row>
    <row r="54" spans="1:18" ht="12.75" customHeight="1">
      <c r="A54" s="5" t="s">
        <v>33</v>
      </c>
      <c s="5"/>
      <c s="35" t="s">
        <v>30</v>
      </c>
      <c s="5"/>
      <c s="21" t="s">
        <v>123</v>
      </c>
      <c s="5"/>
      <c s="5"/>
      <c s="5"/>
      <c s="36">
        <f>0+Q54</f>
      </c>
      <c r="O54">
        <f>0+R54</f>
      </c>
      <c r="Q54">
        <f>0+I55+I59+I63</f>
      </c>
      <c>
        <f>0+O55+O59+O63</f>
      </c>
    </row>
    <row r="55" spans="1:16" ht="12.75">
      <c r="A55" s="19" t="s">
        <v>35</v>
      </c>
      <c s="23" t="s">
        <v>118</v>
      </c>
      <c s="23" t="s">
        <v>165</v>
      </c>
      <c s="19" t="s">
        <v>52</v>
      </c>
      <c s="24" t="s">
        <v>166</v>
      </c>
      <c s="25" t="s">
        <v>68</v>
      </c>
      <c s="26">
        <v>610.054</v>
      </c>
      <c s="27">
        <v>0</v>
      </c>
      <c s="27">
        <f>ROUND(ROUND(H55,2)*ROUND(G55,3),2)</f>
      </c>
      <c r="O55">
        <f>(I55*21)/100</f>
      </c>
      <c t="s">
        <v>13</v>
      </c>
    </row>
    <row r="56" spans="1:5" ht="38.25">
      <c r="A56" s="28" t="s">
        <v>40</v>
      </c>
      <c r="E56" s="29" t="s">
        <v>167</v>
      </c>
    </row>
    <row r="57" spans="1:5" ht="63.75">
      <c r="A57" s="30" t="s">
        <v>42</v>
      </c>
      <c r="E57" s="31" t="s">
        <v>211</v>
      </c>
    </row>
    <row r="58" spans="1:5" ht="38.25">
      <c r="A58" t="s">
        <v>44</v>
      </c>
      <c r="E58" s="29" t="s">
        <v>169</v>
      </c>
    </row>
    <row r="59" spans="1:16" ht="12.75">
      <c r="A59" s="19" t="s">
        <v>35</v>
      </c>
      <c s="23" t="s">
        <v>124</v>
      </c>
      <c s="23" t="s">
        <v>171</v>
      </c>
      <c s="19" t="s">
        <v>52</v>
      </c>
      <c s="24" t="s">
        <v>172</v>
      </c>
      <c s="25" t="s">
        <v>86</v>
      </c>
      <c s="26">
        <v>192</v>
      </c>
      <c s="27">
        <v>0</v>
      </c>
      <c s="27">
        <f>ROUND(ROUND(H59,2)*ROUND(G59,3),2)</f>
      </c>
      <c r="O59">
        <f>(I59*21)/100</f>
      </c>
      <c t="s">
        <v>13</v>
      </c>
    </row>
    <row r="60" spans="1:5" ht="12.75">
      <c r="A60" s="28" t="s">
        <v>40</v>
      </c>
      <c r="E60" s="29" t="s">
        <v>173</v>
      </c>
    </row>
    <row r="61" spans="1:5" ht="38.25">
      <c r="A61" s="30" t="s">
        <v>42</v>
      </c>
      <c r="E61" s="31" t="s">
        <v>198</v>
      </c>
    </row>
    <row r="62" spans="1:5" ht="38.25">
      <c r="A62" t="s">
        <v>44</v>
      </c>
      <c r="E62" s="29" t="s">
        <v>174</v>
      </c>
    </row>
    <row r="63" spans="1:16" ht="12.75">
      <c r="A63" s="19" t="s">
        <v>35</v>
      </c>
      <c s="23" t="s">
        <v>130</v>
      </c>
      <c s="23" t="s">
        <v>176</v>
      </c>
      <c s="19" t="s">
        <v>52</v>
      </c>
      <c s="24" t="s">
        <v>177</v>
      </c>
      <c s="25" t="s">
        <v>68</v>
      </c>
      <c s="26">
        <v>9714.6</v>
      </c>
      <c s="27">
        <v>0</v>
      </c>
      <c s="27">
        <f>ROUND(ROUND(H63,2)*ROUND(G63,3),2)</f>
      </c>
      <c r="O63">
        <f>(I63*21)/100</f>
      </c>
      <c t="s">
        <v>13</v>
      </c>
    </row>
    <row r="64" spans="1:5" ht="12.75">
      <c r="A64" s="28" t="s">
        <v>40</v>
      </c>
      <c r="E64" s="29" t="s">
        <v>212</v>
      </c>
    </row>
    <row r="65" spans="1:5" ht="140.25">
      <c r="A65" s="30" t="s">
        <v>42</v>
      </c>
      <c r="E65" s="31" t="s">
        <v>213</v>
      </c>
    </row>
    <row r="66" spans="1:5" ht="25.5">
      <c r="A66" t="s">
        <v>44</v>
      </c>
      <c r="E66" s="29" t="s">
        <v>180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