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Záloha 16.9.2008\veřejné zakázky ZZVZ 2016 odbor investic\ZPŘ\Sanace suterénních prostor v hlavni a administrativní budově v Městské nemocnice a.s., Dvůr Králové nad Labem\5_RK zahájení\"/>
    </mc:Choice>
  </mc:AlternateContent>
  <xr:revisionPtr revIDLastSave="0" documentId="8_{6226CD81-7BE0-4CB5-80BE-574566846B7E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1 Pol" sheetId="12" r:id="rId4"/>
    <sheet name="2 1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_xlnm.Print_Titles" localSheetId="4">'2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Pol'!$A$1:$X$414</definedName>
    <definedName name="_xlnm.Print_Area" localSheetId="4">'2 1 Pol'!$A$1:$X$405</definedName>
    <definedName name="_xlnm.Print_Area" localSheetId="1">Stavba!$A$1:$J$90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393" i="13" l="1"/>
  <c r="BA391" i="13"/>
  <c r="BA387" i="13"/>
  <c r="BA382" i="13"/>
  <c r="BA378" i="13"/>
  <c r="BA372" i="13"/>
  <c r="BA240" i="13"/>
  <c r="G9" i="13"/>
  <c r="I9" i="13"/>
  <c r="K9" i="13"/>
  <c r="O9" i="13"/>
  <c r="Q9" i="13"/>
  <c r="V9" i="13"/>
  <c r="G11" i="13"/>
  <c r="M11" i="13" s="1"/>
  <c r="I11" i="13"/>
  <c r="K11" i="13"/>
  <c r="O11" i="13"/>
  <c r="Q11" i="13"/>
  <c r="V11" i="13"/>
  <c r="G14" i="13"/>
  <c r="I14" i="13"/>
  <c r="K14" i="13"/>
  <c r="M14" i="13"/>
  <c r="O14" i="13"/>
  <c r="Q14" i="13"/>
  <c r="V14" i="13"/>
  <c r="G16" i="13"/>
  <c r="M16" i="13" s="1"/>
  <c r="I16" i="13"/>
  <c r="K16" i="13"/>
  <c r="O16" i="13"/>
  <c r="Q16" i="13"/>
  <c r="V16" i="13"/>
  <c r="G18" i="13"/>
  <c r="M18" i="13" s="1"/>
  <c r="I18" i="13"/>
  <c r="K18" i="13"/>
  <c r="O18" i="13"/>
  <c r="Q18" i="13"/>
  <c r="V18" i="13"/>
  <c r="G19" i="13"/>
  <c r="M19" i="13" s="1"/>
  <c r="I19" i="13"/>
  <c r="K19" i="13"/>
  <c r="O19" i="13"/>
  <c r="Q19" i="13"/>
  <c r="V19" i="13"/>
  <c r="G20" i="13"/>
  <c r="M20" i="13" s="1"/>
  <c r="I20" i="13"/>
  <c r="K20" i="13"/>
  <c r="O20" i="13"/>
  <c r="Q20" i="13"/>
  <c r="V20" i="13"/>
  <c r="G23" i="13"/>
  <c r="M23" i="13" s="1"/>
  <c r="I23" i="13"/>
  <c r="K23" i="13"/>
  <c r="O23" i="13"/>
  <c r="Q23" i="13"/>
  <c r="V23" i="13"/>
  <c r="G37" i="13"/>
  <c r="M37" i="13" s="1"/>
  <c r="I37" i="13"/>
  <c r="K37" i="13"/>
  <c r="O37" i="13"/>
  <c r="Q37" i="13"/>
  <c r="V37" i="13"/>
  <c r="G38" i="13"/>
  <c r="M38" i="13" s="1"/>
  <c r="I38" i="13"/>
  <c r="K38" i="13"/>
  <c r="O38" i="13"/>
  <c r="Q38" i="13"/>
  <c r="V38" i="13"/>
  <c r="G40" i="13"/>
  <c r="M40" i="13" s="1"/>
  <c r="I40" i="13"/>
  <c r="K40" i="13"/>
  <c r="O40" i="13"/>
  <c r="Q40" i="13"/>
  <c r="V40" i="13"/>
  <c r="G42" i="13"/>
  <c r="M42" i="13" s="1"/>
  <c r="I42" i="13"/>
  <c r="K42" i="13"/>
  <c r="O42" i="13"/>
  <c r="Q42" i="13"/>
  <c r="V42" i="13"/>
  <c r="G44" i="13"/>
  <c r="M44" i="13" s="1"/>
  <c r="I44" i="13"/>
  <c r="K44" i="13"/>
  <c r="O44" i="13"/>
  <c r="Q44" i="13"/>
  <c r="V44" i="13"/>
  <c r="G46" i="13"/>
  <c r="M46" i="13" s="1"/>
  <c r="I46" i="13"/>
  <c r="K46" i="13"/>
  <c r="O46" i="13"/>
  <c r="Q46" i="13"/>
  <c r="V46" i="13"/>
  <c r="G48" i="13"/>
  <c r="M48" i="13" s="1"/>
  <c r="I48" i="13"/>
  <c r="K48" i="13"/>
  <c r="O48" i="13"/>
  <c r="Q48" i="13"/>
  <c r="V48" i="13"/>
  <c r="G50" i="13"/>
  <c r="M50" i="13" s="1"/>
  <c r="I50" i="13"/>
  <c r="K50" i="13"/>
  <c r="O50" i="13"/>
  <c r="Q50" i="13"/>
  <c r="V50" i="13"/>
  <c r="G52" i="13"/>
  <c r="M52" i="13" s="1"/>
  <c r="I52" i="13"/>
  <c r="K52" i="13"/>
  <c r="O52" i="13"/>
  <c r="Q52" i="13"/>
  <c r="V52" i="13"/>
  <c r="G55" i="13"/>
  <c r="M55" i="13" s="1"/>
  <c r="I55" i="13"/>
  <c r="K55" i="13"/>
  <c r="O55" i="13"/>
  <c r="Q55" i="13"/>
  <c r="V55" i="13"/>
  <c r="G57" i="13"/>
  <c r="M57" i="13" s="1"/>
  <c r="I57" i="13"/>
  <c r="K57" i="13"/>
  <c r="O57" i="13"/>
  <c r="Q57" i="13"/>
  <c r="V57" i="13"/>
  <c r="G59" i="13"/>
  <c r="I59" i="13"/>
  <c r="K59" i="13"/>
  <c r="O59" i="13"/>
  <c r="Q59" i="13"/>
  <c r="V59" i="13"/>
  <c r="G61" i="13"/>
  <c r="I61" i="13"/>
  <c r="K61" i="13"/>
  <c r="M61" i="13"/>
  <c r="O61" i="13"/>
  <c r="Q61" i="13"/>
  <c r="V61" i="13"/>
  <c r="G64" i="13"/>
  <c r="M64" i="13" s="1"/>
  <c r="I64" i="13"/>
  <c r="K64" i="13"/>
  <c r="O64" i="13"/>
  <c r="Q64" i="13"/>
  <c r="V64" i="13"/>
  <c r="G69" i="13"/>
  <c r="I69" i="13"/>
  <c r="K69" i="13"/>
  <c r="M69" i="13"/>
  <c r="O69" i="13"/>
  <c r="Q69" i="13"/>
  <c r="V69" i="13"/>
  <c r="G71" i="13"/>
  <c r="M71" i="13" s="1"/>
  <c r="I71" i="13"/>
  <c r="K71" i="13"/>
  <c r="O71" i="13"/>
  <c r="Q71" i="13"/>
  <c r="V71" i="13"/>
  <c r="G73" i="13"/>
  <c r="M73" i="13" s="1"/>
  <c r="I73" i="13"/>
  <c r="K73" i="13"/>
  <c r="O73" i="13"/>
  <c r="Q73" i="13"/>
  <c r="V73" i="13"/>
  <c r="G75" i="13"/>
  <c r="M75" i="13" s="1"/>
  <c r="I75" i="13"/>
  <c r="K75" i="13"/>
  <c r="O75" i="13"/>
  <c r="Q75" i="13"/>
  <c r="V75" i="13"/>
  <c r="G77" i="13"/>
  <c r="I77" i="13"/>
  <c r="K77" i="13"/>
  <c r="O77" i="13"/>
  <c r="Q77" i="13"/>
  <c r="V77" i="13"/>
  <c r="G80" i="13"/>
  <c r="I80" i="13"/>
  <c r="K80" i="13"/>
  <c r="M80" i="13"/>
  <c r="O80" i="13"/>
  <c r="Q80" i="13"/>
  <c r="V80" i="13"/>
  <c r="G81" i="13"/>
  <c r="M81" i="13" s="1"/>
  <c r="I81" i="13"/>
  <c r="K81" i="13"/>
  <c r="O81" i="13"/>
  <c r="Q81" i="13"/>
  <c r="V81" i="13"/>
  <c r="G83" i="13"/>
  <c r="M83" i="13" s="1"/>
  <c r="I83" i="13"/>
  <c r="K83" i="13"/>
  <c r="O83" i="13"/>
  <c r="Q83" i="13"/>
  <c r="V83" i="13"/>
  <c r="G85" i="13"/>
  <c r="M85" i="13" s="1"/>
  <c r="I85" i="13"/>
  <c r="K85" i="13"/>
  <c r="O85" i="13"/>
  <c r="Q85" i="13"/>
  <c r="V85" i="13"/>
  <c r="G87" i="13"/>
  <c r="M87" i="13" s="1"/>
  <c r="I87" i="13"/>
  <c r="K87" i="13"/>
  <c r="O87" i="13"/>
  <c r="Q87" i="13"/>
  <c r="V87" i="13"/>
  <c r="G91" i="13"/>
  <c r="M91" i="13" s="1"/>
  <c r="I91" i="13"/>
  <c r="K91" i="13"/>
  <c r="O91" i="13"/>
  <c r="Q91" i="13"/>
  <c r="V91" i="13"/>
  <c r="G92" i="13"/>
  <c r="I92" i="13"/>
  <c r="K92" i="13"/>
  <c r="M92" i="13"/>
  <c r="O92" i="13"/>
  <c r="Q92" i="13"/>
  <c r="V92" i="13"/>
  <c r="G93" i="13"/>
  <c r="M93" i="13" s="1"/>
  <c r="I93" i="13"/>
  <c r="K93" i="13"/>
  <c r="O93" i="13"/>
  <c r="Q93" i="13"/>
  <c r="V93" i="13"/>
  <c r="G94" i="13"/>
  <c r="M94" i="13" s="1"/>
  <c r="I94" i="13"/>
  <c r="K94" i="13"/>
  <c r="O94" i="13"/>
  <c r="Q94" i="13"/>
  <c r="V94" i="13"/>
  <c r="G95" i="13"/>
  <c r="M95" i="13" s="1"/>
  <c r="I95" i="13"/>
  <c r="K95" i="13"/>
  <c r="O95" i="13"/>
  <c r="Q95" i="13"/>
  <c r="V95" i="13"/>
  <c r="G96" i="13"/>
  <c r="M96" i="13" s="1"/>
  <c r="I96" i="13"/>
  <c r="K96" i="13"/>
  <c r="O96" i="13"/>
  <c r="Q96" i="13"/>
  <c r="V96" i="13"/>
  <c r="G97" i="13"/>
  <c r="M97" i="13" s="1"/>
  <c r="I97" i="13"/>
  <c r="K97" i="13"/>
  <c r="O97" i="13"/>
  <c r="Q97" i="13"/>
  <c r="V97" i="13"/>
  <c r="G99" i="13"/>
  <c r="M99" i="13" s="1"/>
  <c r="M98" i="13" s="1"/>
  <c r="I99" i="13"/>
  <c r="I98" i="13" s="1"/>
  <c r="K99" i="13"/>
  <c r="K98" i="13" s="1"/>
  <c r="O99" i="13"/>
  <c r="O98" i="13" s="1"/>
  <c r="Q99" i="13"/>
  <c r="Q98" i="13" s="1"/>
  <c r="V99" i="13"/>
  <c r="V98" i="13" s="1"/>
  <c r="G102" i="13"/>
  <c r="I102" i="13"/>
  <c r="K102" i="13"/>
  <c r="O102" i="13"/>
  <c r="Q102" i="13"/>
  <c r="V102" i="13"/>
  <c r="G104" i="13"/>
  <c r="M104" i="13" s="1"/>
  <c r="I104" i="13"/>
  <c r="K104" i="13"/>
  <c r="O104" i="13"/>
  <c r="Q104" i="13"/>
  <c r="V104" i="13"/>
  <c r="G106" i="13"/>
  <c r="M106" i="13" s="1"/>
  <c r="I106" i="13"/>
  <c r="K106" i="13"/>
  <c r="O106" i="13"/>
  <c r="Q106" i="13"/>
  <c r="V106" i="13"/>
  <c r="G107" i="13"/>
  <c r="I107" i="13"/>
  <c r="K107" i="13"/>
  <c r="M107" i="13"/>
  <c r="O107" i="13"/>
  <c r="Q107" i="13"/>
  <c r="V107" i="13"/>
  <c r="G109" i="13"/>
  <c r="M109" i="13" s="1"/>
  <c r="I109" i="13"/>
  <c r="K109" i="13"/>
  <c r="O109" i="13"/>
  <c r="Q109" i="13"/>
  <c r="V109" i="13"/>
  <c r="G112" i="13"/>
  <c r="M112" i="13" s="1"/>
  <c r="I112" i="13"/>
  <c r="K112" i="13"/>
  <c r="O112" i="13"/>
  <c r="Q112" i="13"/>
  <c r="V112" i="13"/>
  <c r="G114" i="13"/>
  <c r="M114" i="13" s="1"/>
  <c r="I114" i="13"/>
  <c r="K114" i="13"/>
  <c r="O114" i="13"/>
  <c r="Q114" i="13"/>
  <c r="V114" i="13"/>
  <c r="G116" i="13"/>
  <c r="M116" i="13" s="1"/>
  <c r="I116" i="13"/>
  <c r="K116" i="13"/>
  <c r="O116" i="13"/>
  <c r="Q116" i="13"/>
  <c r="V116" i="13"/>
  <c r="G119" i="13"/>
  <c r="M119" i="13" s="1"/>
  <c r="I119" i="13"/>
  <c r="K119" i="13"/>
  <c r="O119" i="13"/>
  <c r="Q119" i="13"/>
  <c r="V119" i="13"/>
  <c r="G121" i="13"/>
  <c r="M121" i="13" s="1"/>
  <c r="I121" i="13"/>
  <c r="K121" i="13"/>
  <c r="O121" i="13"/>
  <c r="Q121" i="13"/>
  <c r="V121" i="13"/>
  <c r="G124" i="13"/>
  <c r="M124" i="13" s="1"/>
  <c r="I124" i="13"/>
  <c r="K124" i="13"/>
  <c r="O124" i="13"/>
  <c r="Q124" i="13"/>
  <c r="V124" i="13"/>
  <c r="G126" i="13"/>
  <c r="M126" i="13" s="1"/>
  <c r="I126" i="13"/>
  <c r="K126" i="13"/>
  <c r="O126" i="13"/>
  <c r="Q126" i="13"/>
  <c r="V126" i="13"/>
  <c r="G128" i="13"/>
  <c r="M128" i="13" s="1"/>
  <c r="I128" i="13"/>
  <c r="K128" i="13"/>
  <c r="O128" i="13"/>
  <c r="Q128" i="13"/>
  <c r="V128" i="13"/>
  <c r="G130" i="13"/>
  <c r="I130" i="13"/>
  <c r="K130" i="13"/>
  <c r="O130" i="13"/>
  <c r="Q130" i="13"/>
  <c r="V130" i="13"/>
  <c r="G133" i="13"/>
  <c r="M133" i="13" s="1"/>
  <c r="I133" i="13"/>
  <c r="K133" i="13"/>
  <c r="O133" i="13"/>
  <c r="Q133" i="13"/>
  <c r="V133" i="13"/>
  <c r="G136" i="13"/>
  <c r="I136" i="13"/>
  <c r="K136" i="13"/>
  <c r="O136" i="13"/>
  <c r="Q136" i="13"/>
  <c r="V136" i="13"/>
  <c r="G139" i="13"/>
  <c r="M139" i="13" s="1"/>
  <c r="I139" i="13"/>
  <c r="K139" i="13"/>
  <c r="O139" i="13"/>
  <c r="Q139" i="13"/>
  <c r="V139" i="13"/>
  <c r="G142" i="13"/>
  <c r="M142" i="13" s="1"/>
  <c r="I142" i="13"/>
  <c r="K142" i="13"/>
  <c r="O142" i="13"/>
  <c r="Q142" i="13"/>
  <c r="V142" i="13"/>
  <c r="G145" i="13"/>
  <c r="I145" i="13"/>
  <c r="K145" i="13"/>
  <c r="M145" i="13"/>
  <c r="O145" i="13"/>
  <c r="Q145" i="13"/>
  <c r="V145" i="13"/>
  <c r="G147" i="13"/>
  <c r="M147" i="13" s="1"/>
  <c r="I147" i="13"/>
  <c r="K147" i="13"/>
  <c r="O147" i="13"/>
  <c r="Q147" i="13"/>
  <c r="V147" i="13"/>
  <c r="G150" i="13"/>
  <c r="M150" i="13" s="1"/>
  <c r="I150" i="13"/>
  <c r="K150" i="13"/>
  <c r="O150" i="13"/>
  <c r="Q150" i="13"/>
  <c r="V150" i="13"/>
  <c r="G152" i="13"/>
  <c r="M152" i="13" s="1"/>
  <c r="I152" i="13"/>
  <c r="K152" i="13"/>
  <c r="O152" i="13"/>
  <c r="Q152" i="13"/>
  <c r="V152" i="13"/>
  <c r="G153" i="13"/>
  <c r="M153" i="13" s="1"/>
  <c r="I153" i="13"/>
  <c r="K153" i="13"/>
  <c r="O153" i="13"/>
  <c r="O149" i="13" s="1"/>
  <c r="Q153" i="13"/>
  <c r="V153" i="13"/>
  <c r="G155" i="13"/>
  <c r="M155" i="13" s="1"/>
  <c r="I155" i="13"/>
  <c r="K155" i="13"/>
  <c r="O155" i="13"/>
  <c r="Q155" i="13"/>
  <c r="V155" i="13"/>
  <c r="G157" i="13"/>
  <c r="I157" i="13"/>
  <c r="K157" i="13"/>
  <c r="M157" i="13"/>
  <c r="O157" i="13"/>
  <c r="Q157" i="13"/>
  <c r="V157" i="13"/>
  <c r="G160" i="13"/>
  <c r="G159" i="13" s="1"/>
  <c r="I160" i="13"/>
  <c r="I159" i="13" s="1"/>
  <c r="K160" i="13"/>
  <c r="K159" i="13" s="1"/>
  <c r="O160" i="13"/>
  <c r="O159" i="13" s="1"/>
  <c r="Q160" i="13"/>
  <c r="Q159" i="13" s="1"/>
  <c r="V160" i="13"/>
  <c r="V159" i="13" s="1"/>
  <c r="G163" i="13"/>
  <c r="M163" i="13" s="1"/>
  <c r="I163" i="13"/>
  <c r="K163" i="13"/>
  <c r="K162" i="13" s="1"/>
  <c r="O163" i="13"/>
  <c r="O162" i="13" s="1"/>
  <c r="Q163" i="13"/>
  <c r="Q162" i="13" s="1"/>
  <c r="V163" i="13"/>
  <c r="G168" i="13"/>
  <c r="M168" i="13" s="1"/>
  <c r="I168" i="13"/>
  <c r="K168" i="13"/>
  <c r="O168" i="13"/>
  <c r="Q168" i="13"/>
  <c r="V168" i="13"/>
  <c r="G171" i="13"/>
  <c r="M171" i="13" s="1"/>
  <c r="I171" i="13"/>
  <c r="K171" i="13"/>
  <c r="O171" i="13"/>
  <c r="O170" i="13" s="1"/>
  <c r="Q171" i="13"/>
  <c r="V171" i="13"/>
  <c r="G172" i="13"/>
  <c r="M172" i="13" s="1"/>
  <c r="I172" i="13"/>
  <c r="K172" i="13"/>
  <c r="O172" i="13"/>
  <c r="Q172" i="13"/>
  <c r="V172" i="13"/>
  <c r="G174" i="13"/>
  <c r="I174" i="13"/>
  <c r="K174" i="13"/>
  <c r="O174" i="13"/>
  <c r="Q174" i="13"/>
  <c r="V174" i="13"/>
  <c r="G176" i="13"/>
  <c r="M176" i="13" s="1"/>
  <c r="I176" i="13"/>
  <c r="K176" i="13"/>
  <c r="O176" i="13"/>
  <c r="Q176" i="13"/>
  <c r="V176" i="13"/>
  <c r="G178" i="13"/>
  <c r="M178" i="13" s="1"/>
  <c r="I178" i="13"/>
  <c r="K178" i="13"/>
  <c r="O178" i="13"/>
  <c r="Q178" i="13"/>
  <c r="V178" i="13"/>
  <c r="G180" i="13"/>
  <c r="M180" i="13" s="1"/>
  <c r="I180" i="13"/>
  <c r="K180" i="13"/>
  <c r="O180" i="13"/>
  <c r="Q180" i="13"/>
  <c r="V180" i="13"/>
  <c r="G182" i="13"/>
  <c r="M182" i="13" s="1"/>
  <c r="I182" i="13"/>
  <c r="K182" i="13"/>
  <c r="O182" i="13"/>
  <c r="Q182" i="13"/>
  <c r="V182" i="13"/>
  <c r="G184" i="13"/>
  <c r="M184" i="13" s="1"/>
  <c r="I184" i="13"/>
  <c r="K184" i="13"/>
  <c r="O184" i="13"/>
  <c r="Q184" i="13"/>
  <c r="V184" i="13"/>
  <c r="G197" i="13"/>
  <c r="M197" i="13" s="1"/>
  <c r="I197" i="13"/>
  <c r="K197" i="13"/>
  <c r="O197" i="13"/>
  <c r="Q197" i="13"/>
  <c r="V197" i="13"/>
  <c r="G202" i="13"/>
  <c r="M202" i="13" s="1"/>
  <c r="I202" i="13"/>
  <c r="K202" i="13"/>
  <c r="O202" i="13"/>
  <c r="Q202" i="13"/>
  <c r="V202" i="13"/>
  <c r="G204" i="13"/>
  <c r="M204" i="13" s="1"/>
  <c r="I204" i="13"/>
  <c r="K204" i="13"/>
  <c r="O204" i="13"/>
  <c r="Q204" i="13"/>
  <c r="V204" i="13"/>
  <c r="G206" i="13"/>
  <c r="M206" i="13" s="1"/>
  <c r="I206" i="13"/>
  <c r="K206" i="13"/>
  <c r="O206" i="13"/>
  <c r="Q206" i="13"/>
  <c r="V206" i="13"/>
  <c r="G207" i="13"/>
  <c r="M207" i="13" s="1"/>
  <c r="I207" i="13"/>
  <c r="K207" i="13"/>
  <c r="O207" i="13"/>
  <c r="Q207" i="13"/>
  <c r="V207" i="13"/>
  <c r="G210" i="13"/>
  <c r="M210" i="13" s="1"/>
  <c r="I210" i="13"/>
  <c r="K210" i="13"/>
  <c r="O210" i="13"/>
  <c r="Q210" i="13"/>
  <c r="V210" i="13"/>
  <c r="G212" i="13"/>
  <c r="M212" i="13" s="1"/>
  <c r="I212" i="13"/>
  <c r="K212" i="13"/>
  <c r="O212" i="13"/>
  <c r="Q212" i="13"/>
  <c r="V212" i="13"/>
  <c r="G214" i="13"/>
  <c r="M214" i="13" s="1"/>
  <c r="I214" i="13"/>
  <c r="K214" i="13"/>
  <c r="O214" i="13"/>
  <c r="Q214" i="13"/>
  <c r="V214" i="13"/>
  <c r="G227" i="13"/>
  <c r="M227" i="13" s="1"/>
  <c r="I227" i="13"/>
  <c r="K227" i="13"/>
  <c r="O227" i="13"/>
  <c r="Q227" i="13"/>
  <c r="V227" i="13"/>
  <c r="G234" i="13"/>
  <c r="G233" i="13" s="1"/>
  <c r="I234" i="13"/>
  <c r="I233" i="13" s="1"/>
  <c r="K234" i="13"/>
  <c r="K233" i="13" s="1"/>
  <c r="O234" i="13"/>
  <c r="O233" i="13" s="1"/>
  <c r="Q234" i="13"/>
  <c r="Q233" i="13" s="1"/>
  <c r="V234" i="13"/>
  <c r="V233" i="13" s="1"/>
  <c r="G236" i="13"/>
  <c r="M236" i="13" s="1"/>
  <c r="I236" i="13"/>
  <c r="K236" i="13"/>
  <c r="O236" i="13"/>
  <c r="Q236" i="13"/>
  <c r="V236" i="13"/>
  <c r="G237" i="13"/>
  <c r="M237" i="13" s="1"/>
  <c r="I237" i="13"/>
  <c r="K237" i="13"/>
  <c r="O237" i="13"/>
  <c r="Q237" i="13"/>
  <c r="V237" i="13"/>
  <c r="G239" i="13"/>
  <c r="I239" i="13"/>
  <c r="K239" i="13"/>
  <c r="O239" i="13"/>
  <c r="Q239" i="13"/>
  <c r="V239" i="13"/>
  <c r="G241" i="13"/>
  <c r="M241" i="13" s="1"/>
  <c r="I241" i="13"/>
  <c r="K241" i="13"/>
  <c r="O241" i="13"/>
  <c r="Q241" i="13"/>
  <c r="V241" i="13"/>
  <c r="G244" i="13"/>
  <c r="M244" i="13" s="1"/>
  <c r="I244" i="13"/>
  <c r="K244" i="13"/>
  <c r="O244" i="13"/>
  <c r="Q244" i="13"/>
  <c r="V244" i="13"/>
  <c r="G246" i="13"/>
  <c r="M246" i="13" s="1"/>
  <c r="I246" i="13"/>
  <c r="K246" i="13"/>
  <c r="O246" i="13"/>
  <c r="Q246" i="13"/>
  <c r="V246" i="13"/>
  <c r="G247" i="13"/>
  <c r="M247" i="13" s="1"/>
  <c r="I247" i="13"/>
  <c r="K247" i="13"/>
  <c r="O247" i="13"/>
  <c r="Q247" i="13"/>
  <c r="V247" i="13"/>
  <c r="G249" i="13"/>
  <c r="M249" i="13" s="1"/>
  <c r="I249" i="13"/>
  <c r="K249" i="13"/>
  <c r="O249" i="13"/>
  <c r="Q249" i="13"/>
  <c r="V249" i="13"/>
  <c r="G251" i="13"/>
  <c r="M251" i="13" s="1"/>
  <c r="I251" i="13"/>
  <c r="K251" i="13"/>
  <c r="O251" i="13"/>
  <c r="Q251" i="13"/>
  <c r="V251" i="13"/>
  <c r="G252" i="13"/>
  <c r="I252" i="13"/>
  <c r="K252" i="13"/>
  <c r="O252" i="13"/>
  <c r="Q252" i="13"/>
  <c r="V252" i="13"/>
  <c r="G253" i="13"/>
  <c r="M253" i="13" s="1"/>
  <c r="I253" i="13"/>
  <c r="K253" i="13"/>
  <c r="O253" i="13"/>
  <c r="Q253" i="13"/>
  <c r="V253" i="13"/>
  <c r="G254" i="13"/>
  <c r="M254" i="13" s="1"/>
  <c r="I254" i="13"/>
  <c r="K254" i="13"/>
  <c r="O254" i="13"/>
  <c r="Q254" i="13"/>
  <c r="V254" i="13"/>
  <c r="G255" i="13"/>
  <c r="M255" i="13" s="1"/>
  <c r="I255" i="13"/>
  <c r="K255" i="13"/>
  <c r="O255" i="13"/>
  <c r="Q255" i="13"/>
  <c r="V255" i="13"/>
  <c r="G257" i="13"/>
  <c r="M257" i="13" s="1"/>
  <c r="I257" i="13"/>
  <c r="K257" i="13"/>
  <c r="O257" i="13"/>
  <c r="Q257" i="13"/>
  <c r="V257" i="13"/>
  <c r="G259" i="13"/>
  <c r="M259" i="13" s="1"/>
  <c r="I259" i="13"/>
  <c r="K259" i="13"/>
  <c r="O259" i="13"/>
  <c r="Q259" i="13"/>
  <c r="V259" i="13"/>
  <c r="G262" i="13"/>
  <c r="M262" i="13" s="1"/>
  <c r="I262" i="13"/>
  <c r="K262" i="13"/>
  <c r="O262" i="13"/>
  <c r="Q262" i="13"/>
  <c r="V262" i="13"/>
  <c r="G264" i="13"/>
  <c r="I264" i="13"/>
  <c r="K264" i="13"/>
  <c r="O264" i="13"/>
  <c r="Q264" i="13"/>
  <c r="V264" i="13"/>
  <c r="G265" i="13"/>
  <c r="M265" i="13" s="1"/>
  <c r="I265" i="13"/>
  <c r="K265" i="13"/>
  <c r="O265" i="13"/>
  <c r="Q265" i="13"/>
  <c r="V265" i="13"/>
  <c r="G266" i="13"/>
  <c r="M266" i="13" s="1"/>
  <c r="I266" i="13"/>
  <c r="K266" i="13"/>
  <c r="O266" i="13"/>
  <c r="Q266" i="13"/>
  <c r="V266" i="13"/>
  <c r="G267" i="13"/>
  <c r="M267" i="13" s="1"/>
  <c r="I267" i="13"/>
  <c r="K267" i="13"/>
  <c r="O267" i="13"/>
  <c r="Q267" i="13"/>
  <c r="V267" i="13"/>
  <c r="G269" i="13"/>
  <c r="M269" i="13" s="1"/>
  <c r="I269" i="13"/>
  <c r="K269" i="13"/>
  <c r="O269" i="13"/>
  <c r="Q269" i="13"/>
  <c r="V269" i="13"/>
  <c r="G270" i="13"/>
  <c r="M270" i="13" s="1"/>
  <c r="I270" i="13"/>
  <c r="K270" i="13"/>
  <c r="O270" i="13"/>
  <c r="Q270" i="13"/>
  <c r="V270" i="13"/>
  <c r="G273" i="13"/>
  <c r="M273" i="13" s="1"/>
  <c r="I273" i="13"/>
  <c r="K273" i="13"/>
  <c r="O273" i="13"/>
  <c r="Q273" i="13"/>
  <c r="V273" i="13"/>
  <c r="G275" i="13"/>
  <c r="M275" i="13" s="1"/>
  <c r="I275" i="13"/>
  <c r="K275" i="13"/>
  <c r="O275" i="13"/>
  <c r="Q275" i="13"/>
  <c r="V275" i="13"/>
  <c r="G276" i="13"/>
  <c r="M276" i="13" s="1"/>
  <c r="I276" i="13"/>
  <c r="K276" i="13"/>
  <c r="O276" i="13"/>
  <c r="Q276" i="13"/>
  <c r="V276" i="13"/>
  <c r="G277" i="13"/>
  <c r="M277" i="13" s="1"/>
  <c r="I277" i="13"/>
  <c r="K277" i="13"/>
  <c r="O277" i="13"/>
  <c r="Q277" i="13"/>
  <c r="V277" i="13"/>
  <c r="G278" i="13"/>
  <c r="M278" i="13" s="1"/>
  <c r="I278" i="13"/>
  <c r="K278" i="13"/>
  <c r="O278" i="13"/>
  <c r="Q278" i="13"/>
  <c r="V278" i="13"/>
  <c r="G279" i="13"/>
  <c r="M279" i="13" s="1"/>
  <c r="I279" i="13"/>
  <c r="K279" i="13"/>
  <c r="O279" i="13"/>
  <c r="Q279" i="13"/>
  <c r="V279" i="13"/>
  <c r="G281" i="13"/>
  <c r="G280" i="13" s="1"/>
  <c r="I281" i="13"/>
  <c r="I280" i="13" s="1"/>
  <c r="K281" i="13"/>
  <c r="K280" i="13" s="1"/>
  <c r="O281" i="13"/>
  <c r="O280" i="13" s="1"/>
  <c r="Q281" i="13"/>
  <c r="Q280" i="13" s="1"/>
  <c r="V281" i="13"/>
  <c r="V280" i="13" s="1"/>
  <c r="G283" i="13"/>
  <c r="M283" i="13" s="1"/>
  <c r="I283" i="13"/>
  <c r="K283" i="13"/>
  <c r="O283" i="13"/>
  <c r="Q283" i="13"/>
  <c r="V283" i="13"/>
  <c r="G284" i="13"/>
  <c r="M284" i="13" s="1"/>
  <c r="I284" i="13"/>
  <c r="K284" i="13"/>
  <c r="O284" i="13"/>
  <c r="Q284" i="13"/>
  <c r="V284" i="13"/>
  <c r="G285" i="13"/>
  <c r="M285" i="13" s="1"/>
  <c r="I285" i="13"/>
  <c r="K285" i="13"/>
  <c r="O285" i="13"/>
  <c r="Q285" i="13"/>
  <c r="V285" i="13"/>
  <c r="G286" i="13"/>
  <c r="M286" i="13" s="1"/>
  <c r="I286" i="13"/>
  <c r="K286" i="13"/>
  <c r="O286" i="13"/>
  <c r="Q286" i="13"/>
  <c r="V286" i="13"/>
  <c r="G288" i="13"/>
  <c r="M288" i="13" s="1"/>
  <c r="I288" i="13"/>
  <c r="K288" i="13"/>
  <c r="O288" i="13"/>
  <c r="Q288" i="13"/>
  <c r="V288" i="13"/>
  <c r="G290" i="13"/>
  <c r="M290" i="13" s="1"/>
  <c r="I290" i="13"/>
  <c r="K290" i="13"/>
  <c r="O290" i="13"/>
  <c r="Q290" i="13"/>
  <c r="V290" i="13"/>
  <c r="G291" i="13"/>
  <c r="I291" i="13"/>
  <c r="K291" i="13"/>
  <c r="O291" i="13"/>
  <c r="Q291" i="13"/>
  <c r="V291" i="13"/>
  <c r="G292" i="13"/>
  <c r="M292" i="13" s="1"/>
  <c r="I292" i="13"/>
  <c r="K292" i="13"/>
  <c r="O292" i="13"/>
  <c r="Q292" i="13"/>
  <c r="V292" i="13"/>
  <c r="G294" i="13"/>
  <c r="M294" i="13" s="1"/>
  <c r="I294" i="13"/>
  <c r="K294" i="13"/>
  <c r="O294" i="13"/>
  <c r="Q294" i="13"/>
  <c r="Q293" i="13" s="1"/>
  <c r="V294" i="13"/>
  <c r="V293" i="13" s="1"/>
  <c r="G295" i="13"/>
  <c r="I295" i="13"/>
  <c r="K295" i="13"/>
  <c r="O295" i="13"/>
  <c r="Q295" i="13"/>
  <c r="V295" i="13"/>
  <c r="G297" i="13"/>
  <c r="M297" i="13" s="1"/>
  <c r="I297" i="13"/>
  <c r="K297" i="13"/>
  <c r="O297" i="13"/>
  <c r="Q297" i="13"/>
  <c r="V297" i="13"/>
  <c r="G300" i="13"/>
  <c r="M300" i="13" s="1"/>
  <c r="I300" i="13"/>
  <c r="K300" i="13"/>
  <c r="O300" i="13"/>
  <c r="Q300" i="13"/>
  <c r="V300" i="13"/>
  <c r="G303" i="13"/>
  <c r="I303" i="13"/>
  <c r="K303" i="13"/>
  <c r="O303" i="13"/>
  <c r="Q303" i="13"/>
  <c r="V303" i="13"/>
  <c r="G305" i="13"/>
  <c r="M305" i="13" s="1"/>
  <c r="I305" i="13"/>
  <c r="K305" i="13"/>
  <c r="O305" i="13"/>
  <c r="Q305" i="13"/>
  <c r="V305" i="13"/>
  <c r="G306" i="13"/>
  <c r="M306" i="13" s="1"/>
  <c r="I306" i="13"/>
  <c r="K306" i="13"/>
  <c r="O306" i="13"/>
  <c r="Q306" i="13"/>
  <c r="V306" i="13"/>
  <c r="G308" i="13"/>
  <c r="I308" i="13"/>
  <c r="K308" i="13"/>
  <c r="O308" i="13"/>
  <c r="Q308" i="13"/>
  <c r="V308" i="13"/>
  <c r="G310" i="13"/>
  <c r="M310" i="13" s="1"/>
  <c r="I310" i="13"/>
  <c r="K310" i="13"/>
  <c r="O310" i="13"/>
  <c r="Q310" i="13"/>
  <c r="V310" i="13"/>
  <c r="G322" i="13"/>
  <c r="M322" i="13" s="1"/>
  <c r="I322" i="13"/>
  <c r="K322" i="13"/>
  <c r="O322" i="13"/>
  <c r="Q322" i="13"/>
  <c r="V322" i="13"/>
  <c r="G323" i="13"/>
  <c r="M323" i="13" s="1"/>
  <c r="I323" i="13"/>
  <c r="K323" i="13"/>
  <c r="O323" i="13"/>
  <c r="Q323" i="13"/>
  <c r="V323" i="13"/>
  <c r="G325" i="13"/>
  <c r="M325" i="13" s="1"/>
  <c r="I325" i="13"/>
  <c r="K325" i="13"/>
  <c r="O325" i="13"/>
  <c r="Q325" i="13"/>
  <c r="V325" i="13"/>
  <c r="G327" i="13"/>
  <c r="M327" i="13" s="1"/>
  <c r="I327" i="13"/>
  <c r="K327" i="13"/>
  <c r="O327" i="13"/>
  <c r="Q327" i="13"/>
  <c r="V327" i="13"/>
  <c r="G329" i="13"/>
  <c r="M329" i="13" s="1"/>
  <c r="I329" i="13"/>
  <c r="K329" i="13"/>
  <c r="O329" i="13"/>
  <c r="Q329" i="13"/>
  <c r="V329" i="13"/>
  <c r="G331" i="13"/>
  <c r="I331" i="13"/>
  <c r="K331" i="13"/>
  <c r="O331" i="13"/>
  <c r="Q331" i="13"/>
  <c r="V331" i="13"/>
  <c r="G333" i="13"/>
  <c r="M333" i="13" s="1"/>
  <c r="I333" i="13"/>
  <c r="K333" i="13"/>
  <c r="O333" i="13"/>
  <c r="Q333" i="13"/>
  <c r="V333" i="13"/>
  <c r="G335" i="13"/>
  <c r="M335" i="13" s="1"/>
  <c r="I335" i="13"/>
  <c r="K335" i="13"/>
  <c r="O335" i="13"/>
  <c r="Q335" i="13"/>
  <c r="V335" i="13"/>
  <c r="G337" i="13"/>
  <c r="M337" i="13" s="1"/>
  <c r="I337" i="13"/>
  <c r="K337" i="13"/>
  <c r="O337" i="13"/>
  <c r="Q337" i="13"/>
  <c r="V337" i="13"/>
  <c r="G339" i="13"/>
  <c r="M339" i="13" s="1"/>
  <c r="M338" i="13" s="1"/>
  <c r="I339" i="13"/>
  <c r="I338" i="13" s="1"/>
  <c r="K339" i="13"/>
  <c r="K338" i="13" s="1"/>
  <c r="O339" i="13"/>
  <c r="O338" i="13" s="1"/>
  <c r="Q339" i="13"/>
  <c r="Q338" i="13" s="1"/>
  <c r="V339" i="13"/>
  <c r="V338" i="13" s="1"/>
  <c r="G342" i="13"/>
  <c r="M342" i="13" s="1"/>
  <c r="I342" i="13"/>
  <c r="K342" i="13"/>
  <c r="O342" i="13"/>
  <c r="Q342" i="13"/>
  <c r="V342" i="13"/>
  <c r="G345" i="13"/>
  <c r="I345" i="13"/>
  <c r="K345" i="13"/>
  <c r="O345" i="13"/>
  <c r="Q345" i="13"/>
  <c r="V345" i="13"/>
  <c r="G347" i="13"/>
  <c r="M347" i="13" s="1"/>
  <c r="I347" i="13"/>
  <c r="K347" i="13"/>
  <c r="O347" i="13"/>
  <c r="Q347" i="13"/>
  <c r="V347" i="13"/>
  <c r="V349" i="13"/>
  <c r="G350" i="13"/>
  <c r="M350" i="13" s="1"/>
  <c r="M349" i="13" s="1"/>
  <c r="I350" i="13"/>
  <c r="I349" i="13" s="1"/>
  <c r="K350" i="13"/>
  <c r="K349" i="13" s="1"/>
  <c r="O350" i="13"/>
  <c r="O349" i="13" s="1"/>
  <c r="Q350" i="13"/>
  <c r="Q349" i="13" s="1"/>
  <c r="V350" i="13"/>
  <c r="G351" i="13"/>
  <c r="G352" i="13"/>
  <c r="M352" i="13" s="1"/>
  <c r="M351" i="13" s="1"/>
  <c r="I352" i="13"/>
  <c r="I351" i="13" s="1"/>
  <c r="K352" i="13"/>
  <c r="K351" i="13" s="1"/>
  <c r="O352" i="13"/>
  <c r="O351" i="13" s="1"/>
  <c r="Q352" i="13"/>
  <c r="Q351" i="13" s="1"/>
  <c r="V352" i="13"/>
  <c r="V351" i="13" s="1"/>
  <c r="K353" i="13"/>
  <c r="G354" i="13"/>
  <c r="M354" i="13" s="1"/>
  <c r="I354" i="13"/>
  <c r="K354" i="13"/>
  <c r="O354" i="13"/>
  <c r="Q354" i="13"/>
  <c r="V354" i="13"/>
  <c r="G355" i="13"/>
  <c r="I355" i="13"/>
  <c r="K355" i="13"/>
  <c r="O355" i="13"/>
  <c r="Q355" i="13"/>
  <c r="V355" i="13"/>
  <c r="V353" i="13" s="1"/>
  <c r="G358" i="13"/>
  <c r="M358" i="13" s="1"/>
  <c r="I358" i="13"/>
  <c r="K358" i="13"/>
  <c r="O358" i="13"/>
  <c r="Q358" i="13"/>
  <c r="V358" i="13"/>
  <c r="G359" i="13"/>
  <c r="M359" i="13" s="1"/>
  <c r="I359" i="13"/>
  <c r="K359" i="13"/>
  <c r="O359" i="13"/>
  <c r="Q359" i="13"/>
  <c r="V359" i="13"/>
  <c r="G360" i="13"/>
  <c r="I360" i="13"/>
  <c r="K360" i="13"/>
  <c r="O360" i="13"/>
  <c r="Q360" i="13"/>
  <c r="V360" i="13"/>
  <c r="G362" i="13"/>
  <c r="M362" i="13" s="1"/>
  <c r="I362" i="13"/>
  <c r="K362" i="13"/>
  <c r="O362" i="13"/>
  <c r="Q362" i="13"/>
  <c r="V362" i="13"/>
  <c r="G364" i="13"/>
  <c r="M364" i="13" s="1"/>
  <c r="I364" i="13"/>
  <c r="K364" i="13"/>
  <c r="O364" i="13"/>
  <c r="Q364" i="13"/>
  <c r="V364" i="13"/>
  <c r="G366" i="13"/>
  <c r="M366" i="13" s="1"/>
  <c r="I366" i="13"/>
  <c r="K366" i="13"/>
  <c r="O366" i="13"/>
  <c r="Q366" i="13"/>
  <c r="V366" i="13"/>
  <c r="G368" i="13"/>
  <c r="M368" i="13" s="1"/>
  <c r="I368" i="13"/>
  <c r="K368" i="13"/>
  <c r="O368" i="13"/>
  <c r="Q368" i="13"/>
  <c r="V368" i="13"/>
  <c r="G371" i="13"/>
  <c r="M371" i="13" s="1"/>
  <c r="I371" i="13"/>
  <c r="K371" i="13"/>
  <c r="O371" i="13"/>
  <c r="Q371" i="13"/>
  <c r="V371" i="13"/>
  <c r="G374" i="13"/>
  <c r="M374" i="13" s="1"/>
  <c r="I374" i="13"/>
  <c r="K374" i="13"/>
  <c r="O374" i="13"/>
  <c r="Q374" i="13"/>
  <c r="V374" i="13"/>
  <c r="G375" i="13"/>
  <c r="M375" i="13" s="1"/>
  <c r="I375" i="13"/>
  <c r="K375" i="13"/>
  <c r="O375" i="13"/>
  <c r="Q375" i="13"/>
  <c r="V375" i="13"/>
  <c r="G377" i="13"/>
  <c r="M377" i="13" s="1"/>
  <c r="I377" i="13"/>
  <c r="I376" i="13" s="1"/>
  <c r="K377" i="13"/>
  <c r="O377" i="13"/>
  <c r="Q377" i="13"/>
  <c r="V377" i="13"/>
  <c r="G379" i="13"/>
  <c r="I379" i="13"/>
  <c r="K379" i="13"/>
  <c r="M379" i="13"/>
  <c r="O379" i="13"/>
  <c r="Q379" i="13"/>
  <c r="V379" i="13"/>
  <c r="G381" i="13"/>
  <c r="M381" i="13" s="1"/>
  <c r="I381" i="13"/>
  <c r="K381" i="13"/>
  <c r="O381" i="13"/>
  <c r="Q381" i="13"/>
  <c r="V381" i="13"/>
  <c r="G383" i="13"/>
  <c r="M383" i="13" s="1"/>
  <c r="I383" i="13"/>
  <c r="K383" i="13"/>
  <c r="O383" i="13"/>
  <c r="Q383" i="13"/>
  <c r="V383" i="13"/>
  <c r="G386" i="13"/>
  <c r="M386" i="13" s="1"/>
  <c r="I386" i="13"/>
  <c r="K386" i="13"/>
  <c r="O386" i="13"/>
  <c r="Q386" i="13"/>
  <c r="V386" i="13"/>
  <c r="G388" i="13"/>
  <c r="I388" i="13"/>
  <c r="K388" i="13"/>
  <c r="O388" i="13"/>
  <c r="Q388" i="13"/>
  <c r="V388" i="13"/>
  <c r="G390" i="13"/>
  <c r="M390" i="13" s="1"/>
  <c r="I390" i="13"/>
  <c r="K390" i="13"/>
  <c r="O390" i="13"/>
  <c r="Q390" i="13"/>
  <c r="V390" i="13"/>
  <c r="G392" i="13"/>
  <c r="M392" i="13" s="1"/>
  <c r="I392" i="13"/>
  <c r="K392" i="13"/>
  <c r="O392" i="13"/>
  <c r="Q392" i="13"/>
  <c r="V392" i="13"/>
  <c r="AE395" i="13"/>
  <c r="F43" i="1" s="1"/>
  <c r="BA402" i="12"/>
  <c r="BA400" i="12"/>
  <c r="BA396" i="12"/>
  <c r="BA391" i="12"/>
  <c r="BA387" i="12"/>
  <c r="BA381" i="12"/>
  <c r="BA103" i="12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4" i="12"/>
  <c r="M14" i="12" s="1"/>
  <c r="I14" i="12"/>
  <c r="K14" i="12"/>
  <c r="O14" i="12"/>
  <c r="Q14" i="12"/>
  <c r="V14" i="12"/>
  <c r="G16" i="12"/>
  <c r="M16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6" i="12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7" i="12"/>
  <c r="M37" i="12" s="1"/>
  <c r="I37" i="12"/>
  <c r="K37" i="12"/>
  <c r="O37" i="12"/>
  <c r="Q37" i="12"/>
  <c r="V37" i="12"/>
  <c r="G39" i="12"/>
  <c r="M39" i="12" s="1"/>
  <c r="I39" i="12"/>
  <c r="K39" i="12"/>
  <c r="O39" i="12"/>
  <c r="Q39" i="12"/>
  <c r="V39" i="12"/>
  <c r="G41" i="12"/>
  <c r="M41" i="12" s="1"/>
  <c r="I41" i="12"/>
  <c r="K41" i="12"/>
  <c r="O41" i="12"/>
  <c r="Q41" i="12"/>
  <c r="V41" i="12"/>
  <c r="G44" i="12"/>
  <c r="M44" i="12" s="1"/>
  <c r="I44" i="12"/>
  <c r="K44" i="12"/>
  <c r="O44" i="12"/>
  <c r="Q44" i="12"/>
  <c r="V44" i="12"/>
  <c r="G47" i="12"/>
  <c r="M47" i="12" s="1"/>
  <c r="I47" i="12"/>
  <c r="K47" i="12"/>
  <c r="O47" i="12"/>
  <c r="Q47" i="12"/>
  <c r="V47" i="12"/>
  <c r="G49" i="12"/>
  <c r="M49" i="12" s="1"/>
  <c r="I49" i="12"/>
  <c r="K49" i="12"/>
  <c r="O49" i="12"/>
  <c r="Q49" i="12"/>
  <c r="V49" i="12"/>
  <c r="G51" i="12"/>
  <c r="I51" i="12"/>
  <c r="K51" i="12"/>
  <c r="M51" i="12"/>
  <c r="O51" i="12"/>
  <c r="Q51" i="12"/>
  <c r="V51" i="12"/>
  <c r="G53" i="12"/>
  <c r="M53" i="12" s="1"/>
  <c r="I53" i="12"/>
  <c r="K53" i="12"/>
  <c r="O53" i="12"/>
  <c r="Q53" i="12"/>
  <c r="V53" i="12"/>
  <c r="G55" i="12"/>
  <c r="M55" i="12" s="1"/>
  <c r="I55" i="12"/>
  <c r="K55" i="12"/>
  <c r="O55" i="12"/>
  <c r="Q55" i="12"/>
  <c r="V55" i="12"/>
  <c r="G57" i="12"/>
  <c r="M57" i="12" s="1"/>
  <c r="I57" i="12"/>
  <c r="K57" i="12"/>
  <c r="O57" i="12"/>
  <c r="Q57" i="12"/>
  <c r="V57" i="12"/>
  <c r="G60" i="12"/>
  <c r="I60" i="12"/>
  <c r="K60" i="12"/>
  <c r="O60" i="12"/>
  <c r="Q60" i="12"/>
  <c r="V60" i="12"/>
  <c r="G73" i="12"/>
  <c r="M73" i="12" s="1"/>
  <c r="I73" i="12"/>
  <c r="K73" i="12"/>
  <c r="O73" i="12"/>
  <c r="Q73" i="12"/>
  <c r="V73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80" i="12"/>
  <c r="M80" i="12" s="1"/>
  <c r="I80" i="12"/>
  <c r="K80" i="12"/>
  <c r="O80" i="12"/>
  <c r="Q80" i="12"/>
  <c r="V80" i="12"/>
  <c r="G84" i="12"/>
  <c r="M84" i="12" s="1"/>
  <c r="I84" i="12"/>
  <c r="K84" i="12"/>
  <c r="O84" i="12"/>
  <c r="Q84" i="12"/>
  <c r="V84" i="12"/>
  <c r="G86" i="12"/>
  <c r="M86" i="12" s="1"/>
  <c r="I86" i="12"/>
  <c r="K86" i="12"/>
  <c r="O86" i="12"/>
  <c r="Q86" i="12"/>
  <c r="V86" i="12"/>
  <c r="G88" i="12"/>
  <c r="I88" i="12"/>
  <c r="K88" i="12"/>
  <c r="O88" i="12"/>
  <c r="Q88" i="12"/>
  <c r="V88" i="12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6" i="12"/>
  <c r="M96" i="12" s="1"/>
  <c r="I96" i="12"/>
  <c r="K96" i="12"/>
  <c r="O96" i="12"/>
  <c r="Q96" i="12"/>
  <c r="V96" i="12"/>
  <c r="G97" i="12"/>
  <c r="I97" i="12"/>
  <c r="K97" i="12"/>
  <c r="M97" i="12"/>
  <c r="O97" i="12"/>
  <c r="Q97" i="12"/>
  <c r="V97" i="12"/>
  <c r="G99" i="12"/>
  <c r="M99" i="12" s="1"/>
  <c r="I99" i="12"/>
  <c r="K99" i="12"/>
  <c r="O99" i="12"/>
  <c r="Q99" i="12"/>
  <c r="V99" i="12"/>
  <c r="G105" i="12"/>
  <c r="M105" i="12" s="1"/>
  <c r="I105" i="12"/>
  <c r="K105" i="12"/>
  <c r="O105" i="12"/>
  <c r="Q105" i="12"/>
  <c r="V105" i="12"/>
  <c r="G107" i="12"/>
  <c r="I107" i="12"/>
  <c r="K107" i="12"/>
  <c r="O107" i="12"/>
  <c r="Q107" i="12"/>
  <c r="V107" i="12"/>
  <c r="G110" i="12"/>
  <c r="I110" i="12"/>
  <c r="K110" i="12"/>
  <c r="M110" i="12"/>
  <c r="O110" i="12"/>
  <c r="Q110" i="12"/>
  <c r="V110" i="12"/>
  <c r="G114" i="12"/>
  <c r="M114" i="12" s="1"/>
  <c r="I114" i="12"/>
  <c r="K114" i="12"/>
  <c r="O114" i="12"/>
  <c r="Q114" i="12"/>
  <c r="V114" i="12"/>
  <c r="G117" i="12"/>
  <c r="M117" i="12" s="1"/>
  <c r="I117" i="12"/>
  <c r="K117" i="12"/>
  <c r="O117" i="12"/>
  <c r="Q117" i="12"/>
  <c r="V117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3" i="12"/>
  <c r="M123" i="12" s="1"/>
  <c r="I123" i="12"/>
  <c r="K123" i="12"/>
  <c r="O123" i="12"/>
  <c r="Q123" i="12"/>
  <c r="V123" i="12"/>
  <c r="G125" i="12"/>
  <c r="M125" i="12" s="1"/>
  <c r="I125" i="12"/>
  <c r="K125" i="12"/>
  <c r="O125" i="12"/>
  <c r="Q125" i="12"/>
  <c r="V125" i="12"/>
  <c r="G127" i="12"/>
  <c r="M127" i="12" s="1"/>
  <c r="I127" i="12"/>
  <c r="K127" i="12"/>
  <c r="O127" i="12"/>
  <c r="Q127" i="12"/>
  <c r="V127" i="12"/>
  <c r="G129" i="12"/>
  <c r="I129" i="12"/>
  <c r="K129" i="12"/>
  <c r="O129" i="12"/>
  <c r="Q129" i="12"/>
  <c r="V129" i="12"/>
  <c r="G131" i="12"/>
  <c r="I131" i="12"/>
  <c r="K131" i="12"/>
  <c r="M131" i="12"/>
  <c r="O131" i="12"/>
  <c r="Q131" i="12"/>
  <c r="V131" i="12"/>
  <c r="G133" i="12"/>
  <c r="M133" i="12" s="1"/>
  <c r="I133" i="12"/>
  <c r="K133" i="12"/>
  <c r="O133" i="12"/>
  <c r="Q133" i="12"/>
  <c r="V133" i="12"/>
  <c r="G136" i="12"/>
  <c r="M136" i="12" s="1"/>
  <c r="I136" i="12"/>
  <c r="K136" i="12"/>
  <c r="O136" i="12"/>
  <c r="Q136" i="12"/>
  <c r="V136" i="12"/>
  <c r="G139" i="12"/>
  <c r="I139" i="12"/>
  <c r="K139" i="12"/>
  <c r="O139" i="12"/>
  <c r="Q139" i="12"/>
  <c r="V139" i="12"/>
  <c r="G141" i="12"/>
  <c r="M141" i="12" s="1"/>
  <c r="I141" i="12"/>
  <c r="K141" i="12"/>
  <c r="O141" i="12"/>
  <c r="O138" i="12" s="1"/>
  <c r="Q141" i="12"/>
  <c r="V141" i="12"/>
  <c r="G143" i="12"/>
  <c r="M143" i="12" s="1"/>
  <c r="I143" i="12"/>
  <c r="K143" i="12"/>
  <c r="O143" i="12"/>
  <c r="Q143" i="12"/>
  <c r="V143" i="12"/>
  <c r="G146" i="12"/>
  <c r="M146" i="12" s="1"/>
  <c r="I146" i="12"/>
  <c r="K146" i="12"/>
  <c r="O146" i="12"/>
  <c r="Q146" i="12"/>
  <c r="V146" i="12"/>
  <c r="G148" i="12"/>
  <c r="M148" i="12" s="1"/>
  <c r="I148" i="12"/>
  <c r="K148" i="12"/>
  <c r="O148" i="12"/>
  <c r="Q148" i="12"/>
  <c r="V148" i="12"/>
  <c r="G150" i="12"/>
  <c r="M150" i="12" s="1"/>
  <c r="I150" i="12"/>
  <c r="K150" i="12"/>
  <c r="O150" i="12"/>
  <c r="Q150" i="12"/>
  <c r="V150" i="12"/>
  <c r="G155" i="12"/>
  <c r="M155" i="12" s="1"/>
  <c r="I155" i="12"/>
  <c r="K155" i="12"/>
  <c r="O155" i="12"/>
  <c r="Q155" i="12"/>
  <c r="V155" i="12"/>
  <c r="G157" i="12"/>
  <c r="M157" i="12" s="1"/>
  <c r="I157" i="12"/>
  <c r="K157" i="12"/>
  <c r="O157" i="12"/>
  <c r="Q157" i="12"/>
  <c r="V157" i="12"/>
  <c r="G160" i="12"/>
  <c r="M160" i="12" s="1"/>
  <c r="I160" i="12"/>
  <c r="K160" i="12"/>
  <c r="O160" i="12"/>
  <c r="Q160" i="12"/>
  <c r="V160" i="12"/>
  <c r="G165" i="12"/>
  <c r="G159" i="12" s="1"/>
  <c r="I165" i="12"/>
  <c r="K165" i="12"/>
  <c r="O165" i="12"/>
  <c r="Q165" i="12"/>
  <c r="V165" i="12"/>
  <c r="V159" i="12" s="1"/>
  <c r="G167" i="12"/>
  <c r="I167" i="12"/>
  <c r="I166" i="12" s="1"/>
  <c r="K167" i="12"/>
  <c r="O167" i="12"/>
  <c r="O166" i="12" s="1"/>
  <c r="Q167" i="12"/>
  <c r="V167" i="12"/>
  <c r="G169" i="12"/>
  <c r="M169" i="12" s="1"/>
  <c r="I169" i="12"/>
  <c r="K169" i="12"/>
  <c r="O169" i="12"/>
  <c r="Q169" i="12"/>
  <c r="V169" i="12"/>
  <c r="G170" i="12"/>
  <c r="M170" i="12" s="1"/>
  <c r="I170" i="12"/>
  <c r="K170" i="12"/>
  <c r="O170" i="12"/>
  <c r="Q170" i="12"/>
  <c r="V170" i="12"/>
  <c r="G171" i="12"/>
  <c r="G172" i="12"/>
  <c r="M172" i="12" s="1"/>
  <c r="M171" i="12" s="1"/>
  <c r="I172" i="12"/>
  <c r="I171" i="12" s="1"/>
  <c r="K172" i="12"/>
  <c r="K171" i="12" s="1"/>
  <c r="O172" i="12"/>
  <c r="O171" i="12" s="1"/>
  <c r="Q172" i="12"/>
  <c r="Q171" i="12" s="1"/>
  <c r="V172" i="12"/>
  <c r="V171" i="12" s="1"/>
  <c r="G175" i="12"/>
  <c r="G174" i="12" s="1"/>
  <c r="I175" i="12"/>
  <c r="I174" i="12" s="1"/>
  <c r="K175" i="12"/>
  <c r="K174" i="12" s="1"/>
  <c r="O175" i="12"/>
  <c r="O174" i="12" s="1"/>
  <c r="Q175" i="12"/>
  <c r="Q174" i="12" s="1"/>
  <c r="V175" i="12"/>
  <c r="V174" i="12" s="1"/>
  <c r="G178" i="12"/>
  <c r="I178" i="12"/>
  <c r="I177" i="12" s="1"/>
  <c r="K178" i="12"/>
  <c r="O178" i="12"/>
  <c r="O177" i="12" s="1"/>
  <c r="Q178" i="12"/>
  <c r="Q177" i="12" s="1"/>
  <c r="V178" i="12"/>
  <c r="G183" i="12"/>
  <c r="M183" i="12" s="1"/>
  <c r="I183" i="12"/>
  <c r="K183" i="12"/>
  <c r="O183" i="12"/>
  <c r="Q183" i="12"/>
  <c r="V183" i="12"/>
  <c r="G186" i="12"/>
  <c r="G185" i="12" s="1"/>
  <c r="I186" i="12"/>
  <c r="I185" i="12" s="1"/>
  <c r="K186" i="12"/>
  <c r="K185" i="12" s="1"/>
  <c r="O186" i="12"/>
  <c r="O185" i="12" s="1"/>
  <c r="Q186" i="12"/>
  <c r="Q185" i="12" s="1"/>
  <c r="V186" i="12"/>
  <c r="V185" i="12" s="1"/>
  <c r="G188" i="12"/>
  <c r="M188" i="12" s="1"/>
  <c r="I188" i="12"/>
  <c r="K188" i="12"/>
  <c r="O188" i="12"/>
  <c r="Q188" i="12"/>
  <c r="V188" i="12"/>
  <c r="G190" i="12"/>
  <c r="M190" i="12" s="1"/>
  <c r="I190" i="12"/>
  <c r="K190" i="12"/>
  <c r="O190" i="12"/>
  <c r="Q190" i="12"/>
  <c r="V190" i="12"/>
  <c r="G192" i="12"/>
  <c r="M192" i="12" s="1"/>
  <c r="I192" i="12"/>
  <c r="K192" i="12"/>
  <c r="O192" i="12"/>
  <c r="Q192" i="12"/>
  <c r="V192" i="12"/>
  <c r="G194" i="12"/>
  <c r="M194" i="12" s="1"/>
  <c r="I194" i="12"/>
  <c r="K194" i="12"/>
  <c r="O194" i="12"/>
  <c r="Q194" i="12"/>
  <c r="V194" i="12"/>
  <c r="G196" i="12"/>
  <c r="M196" i="12" s="1"/>
  <c r="I196" i="12"/>
  <c r="K196" i="12"/>
  <c r="O196" i="12"/>
  <c r="Q196" i="12"/>
  <c r="V196" i="12"/>
  <c r="G198" i="12"/>
  <c r="M198" i="12" s="1"/>
  <c r="I198" i="12"/>
  <c r="K198" i="12"/>
  <c r="O198" i="12"/>
  <c r="Q198" i="12"/>
  <c r="V198" i="12"/>
  <c r="G200" i="12"/>
  <c r="M200" i="12" s="1"/>
  <c r="I200" i="12"/>
  <c r="K200" i="12"/>
  <c r="O200" i="12"/>
  <c r="Q200" i="12"/>
  <c r="V200" i="12"/>
  <c r="G202" i="12"/>
  <c r="M202" i="12" s="1"/>
  <c r="I202" i="12"/>
  <c r="K202" i="12"/>
  <c r="O202" i="12"/>
  <c r="Q202" i="12"/>
  <c r="V202" i="12"/>
  <c r="G203" i="12"/>
  <c r="I203" i="12"/>
  <c r="K203" i="12"/>
  <c r="M203" i="12"/>
  <c r="O203" i="12"/>
  <c r="Q203" i="12"/>
  <c r="V203" i="12"/>
  <c r="G204" i="12"/>
  <c r="M204" i="12" s="1"/>
  <c r="I204" i="12"/>
  <c r="K204" i="12"/>
  <c r="O204" i="12"/>
  <c r="Q204" i="12"/>
  <c r="V204" i="12"/>
  <c r="G206" i="12"/>
  <c r="M206" i="12" s="1"/>
  <c r="I206" i="12"/>
  <c r="K206" i="12"/>
  <c r="O206" i="12"/>
  <c r="Q206" i="12"/>
  <c r="V206" i="12"/>
  <c r="G208" i="12"/>
  <c r="M208" i="12" s="1"/>
  <c r="I208" i="12"/>
  <c r="K208" i="12"/>
  <c r="O208" i="12"/>
  <c r="Q208" i="12"/>
  <c r="V208" i="12"/>
  <c r="G215" i="12"/>
  <c r="M215" i="12" s="1"/>
  <c r="I215" i="12"/>
  <c r="K215" i="12"/>
  <c r="O215" i="12"/>
  <c r="Q215" i="12"/>
  <c r="V215" i="12"/>
  <c r="G229" i="12"/>
  <c r="M229" i="12" s="1"/>
  <c r="I229" i="12"/>
  <c r="K229" i="12"/>
  <c r="O229" i="12"/>
  <c r="Q229" i="12"/>
  <c r="V229" i="12"/>
  <c r="G232" i="12"/>
  <c r="M232" i="12" s="1"/>
  <c r="M231" i="12" s="1"/>
  <c r="I232" i="12"/>
  <c r="I231" i="12" s="1"/>
  <c r="K232" i="12"/>
  <c r="K231" i="12" s="1"/>
  <c r="O232" i="12"/>
  <c r="O231" i="12" s="1"/>
  <c r="Q232" i="12"/>
  <c r="Q231" i="12" s="1"/>
  <c r="V232" i="12"/>
  <c r="V231" i="12" s="1"/>
  <c r="G234" i="12"/>
  <c r="M234" i="12" s="1"/>
  <c r="I234" i="12"/>
  <c r="K234" i="12"/>
  <c r="O234" i="12"/>
  <c r="Q234" i="12"/>
  <c r="V234" i="12"/>
  <c r="G236" i="12"/>
  <c r="M236" i="12" s="1"/>
  <c r="I236" i="12"/>
  <c r="K236" i="12"/>
  <c r="O236" i="12"/>
  <c r="Q236" i="12"/>
  <c r="V236" i="12"/>
  <c r="G238" i="12"/>
  <c r="M238" i="12" s="1"/>
  <c r="I238" i="12"/>
  <c r="K238" i="12"/>
  <c r="O238" i="12"/>
  <c r="Q238" i="12"/>
  <c r="V238" i="12"/>
  <c r="G240" i="12"/>
  <c r="M240" i="12" s="1"/>
  <c r="I240" i="12"/>
  <c r="K240" i="12"/>
  <c r="O240" i="12"/>
  <c r="Q240" i="12"/>
  <c r="V240" i="12"/>
  <c r="G244" i="12"/>
  <c r="M244" i="12" s="1"/>
  <c r="I244" i="12"/>
  <c r="K244" i="12"/>
  <c r="O244" i="12"/>
  <c r="Q244" i="12"/>
  <c r="V244" i="12"/>
  <c r="G245" i="12"/>
  <c r="M245" i="12" s="1"/>
  <c r="I245" i="12"/>
  <c r="K245" i="12"/>
  <c r="O245" i="12"/>
  <c r="Q245" i="12"/>
  <c r="V245" i="12"/>
  <c r="G247" i="12"/>
  <c r="M247" i="12" s="1"/>
  <c r="I247" i="12"/>
  <c r="K247" i="12"/>
  <c r="O247" i="12"/>
  <c r="Q247" i="12"/>
  <c r="V247" i="12"/>
  <c r="G249" i="12"/>
  <c r="M249" i="12" s="1"/>
  <c r="I249" i="12"/>
  <c r="K249" i="12"/>
  <c r="O249" i="12"/>
  <c r="Q249" i="12"/>
  <c r="V249" i="12"/>
  <c r="G251" i="12"/>
  <c r="M251" i="12" s="1"/>
  <c r="I251" i="12"/>
  <c r="K251" i="12"/>
  <c r="O251" i="12"/>
  <c r="Q251" i="12"/>
  <c r="V251" i="12"/>
  <c r="G252" i="12"/>
  <c r="M252" i="12" s="1"/>
  <c r="I252" i="12"/>
  <c r="K252" i="12"/>
  <c r="O252" i="12"/>
  <c r="Q252" i="12"/>
  <c r="V252" i="12"/>
  <c r="G253" i="12"/>
  <c r="M253" i="12" s="1"/>
  <c r="I253" i="12"/>
  <c r="K253" i="12"/>
  <c r="K248" i="12" s="1"/>
  <c r="O253" i="12"/>
  <c r="Q253" i="12"/>
  <c r="V253" i="12"/>
  <c r="G255" i="12"/>
  <c r="M255" i="12" s="1"/>
  <c r="I255" i="12"/>
  <c r="K255" i="12"/>
  <c r="O255" i="12"/>
  <c r="Q255" i="12"/>
  <c r="V255" i="12"/>
  <c r="G257" i="12"/>
  <c r="M257" i="12" s="1"/>
  <c r="I257" i="12"/>
  <c r="K257" i="12"/>
  <c r="O257" i="12"/>
  <c r="Q257" i="12"/>
  <c r="V257" i="12"/>
  <c r="G258" i="12"/>
  <c r="I258" i="12"/>
  <c r="K258" i="12"/>
  <c r="O258" i="12"/>
  <c r="Q258" i="12"/>
  <c r="V258" i="12"/>
  <c r="G262" i="12"/>
  <c r="M262" i="12" s="1"/>
  <c r="I262" i="12"/>
  <c r="K262" i="12"/>
  <c r="O262" i="12"/>
  <c r="Q262" i="12"/>
  <c r="V262" i="12"/>
  <c r="G264" i="12"/>
  <c r="M264" i="12" s="1"/>
  <c r="I264" i="12"/>
  <c r="K264" i="12"/>
  <c r="O264" i="12"/>
  <c r="Q264" i="12"/>
  <c r="V264" i="12"/>
  <c r="G265" i="12"/>
  <c r="M265" i="12" s="1"/>
  <c r="I265" i="12"/>
  <c r="K265" i="12"/>
  <c r="O265" i="12"/>
  <c r="Q265" i="12"/>
  <c r="V265" i="12"/>
  <c r="G266" i="12"/>
  <c r="M266" i="12" s="1"/>
  <c r="I266" i="12"/>
  <c r="K266" i="12"/>
  <c r="O266" i="12"/>
  <c r="Q266" i="12"/>
  <c r="V266" i="12"/>
  <c r="G267" i="12"/>
  <c r="M267" i="12" s="1"/>
  <c r="I267" i="12"/>
  <c r="K267" i="12"/>
  <c r="O267" i="12"/>
  <c r="Q267" i="12"/>
  <c r="V267" i="12"/>
  <c r="G269" i="12"/>
  <c r="M269" i="12" s="1"/>
  <c r="I269" i="12"/>
  <c r="K269" i="12"/>
  <c r="O269" i="12"/>
  <c r="Q269" i="12"/>
  <c r="V269" i="12"/>
  <c r="G270" i="12"/>
  <c r="M270" i="12" s="1"/>
  <c r="I270" i="12"/>
  <c r="K270" i="12"/>
  <c r="O270" i="12"/>
  <c r="Q270" i="12"/>
  <c r="V270" i="12"/>
  <c r="G271" i="12"/>
  <c r="M271" i="12" s="1"/>
  <c r="I271" i="12"/>
  <c r="K271" i="12"/>
  <c r="O271" i="12"/>
  <c r="Q271" i="12"/>
  <c r="V271" i="12"/>
  <c r="G272" i="12"/>
  <c r="M272" i="12" s="1"/>
  <c r="I272" i="12"/>
  <c r="K272" i="12"/>
  <c r="O272" i="12"/>
  <c r="Q272" i="12"/>
  <c r="V272" i="12"/>
  <c r="G273" i="12"/>
  <c r="M273" i="12" s="1"/>
  <c r="I273" i="12"/>
  <c r="K273" i="12"/>
  <c r="O273" i="12"/>
  <c r="Q273" i="12"/>
  <c r="V273" i="12"/>
  <c r="G275" i="12"/>
  <c r="I275" i="12"/>
  <c r="K275" i="12"/>
  <c r="O275" i="12"/>
  <c r="Q275" i="12"/>
  <c r="V275" i="12"/>
  <c r="G276" i="12"/>
  <c r="M276" i="12" s="1"/>
  <c r="I276" i="12"/>
  <c r="K276" i="12"/>
  <c r="O276" i="12"/>
  <c r="Q276" i="12"/>
  <c r="V276" i="12"/>
  <c r="G277" i="12"/>
  <c r="M277" i="12" s="1"/>
  <c r="I277" i="12"/>
  <c r="K277" i="12"/>
  <c r="O277" i="12"/>
  <c r="Q277" i="12"/>
  <c r="V277" i="12"/>
  <c r="G278" i="12"/>
  <c r="M278" i="12" s="1"/>
  <c r="I278" i="12"/>
  <c r="K278" i="12"/>
  <c r="O278" i="12"/>
  <c r="Q278" i="12"/>
  <c r="V278" i="12"/>
  <c r="G279" i="12"/>
  <c r="M279" i="12" s="1"/>
  <c r="I279" i="12"/>
  <c r="K279" i="12"/>
  <c r="O279" i="12"/>
  <c r="Q279" i="12"/>
  <c r="V279" i="12"/>
  <c r="G280" i="12"/>
  <c r="I280" i="12"/>
  <c r="K280" i="12"/>
  <c r="M280" i="12"/>
  <c r="O280" i="12"/>
  <c r="Q280" i="12"/>
  <c r="V280" i="12"/>
  <c r="G282" i="12"/>
  <c r="G281" i="12" s="1"/>
  <c r="I282" i="12"/>
  <c r="I281" i="12" s="1"/>
  <c r="K282" i="12"/>
  <c r="K281" i="12" s="1"/>
  <c r="O282" i="12"/>
  <c r="O281" i="12" s="1"/>
  <c r="Q282" i="12"/>
  <c r="Q281" i="12" s="1"/>
  <c r="V282" i="12"/>
  <c r="V281" i="12" s="1"/>
  <c r="G284" i="12"/>
  <c r="I284" i="12"/>
  <c r="K284" i="12"/>
  <c r="O284" i="12"/>
  <c r="Q284" i="12"/>
  <c r="V284" i="12"/>
  <c r="G286" i="12"/>
  <c r="M286" i="12" s="1"/>
  <c r="I286" i="12"/>
  <c r="K286" i="12"/>
  <c r="O286" i="12"/>
  <c r="Q286" i="12"/>
  <c r="V286" i="12"/>
  <c r="G287" i="12"/>
  <c r="M287" i="12" s="1"/>
  <c r="I287" i="12"/>
  <c r="K287" i="12"/>
  <c r="O287" i="12"/>
  <c r="Q287" i="12"/>
  <c r="V287" i="12"/>
  <c r="G289" i="12"/>
  <c r="M289" i="12" s="1"/>
  <c r="I289" i="12"/>
  <c r="K289" i="12"/>
  <c r="O289" i="12"/>
  <c r="Q289" i="12"/>
  <c r="V289" i="12"/>
  <c r="G291" i="12"/>
  <c r="I291" i="12"/>
  <c r="K291" i="12"/>
  <c r="O291" i="12"/>
  <c r="Q291" i="12"/>
  <c r="V291" i="12"/>
  <c r="G292" i="12"/>
  <c r="M292" i="12" s="1"/>
  <c r="I292" i="12"/>
  <c r="K292" i="12"/>
  <c r="O292" i="12"/>
  <c r="Q292" i="12"/>
  <c r="V292" i="12"/>
  <c r="G293" i="12"/>
  <c r="M293" i="12" s="1"/>
  <c r="I293" i="12"/>
  <c r="K293" i="12"/>
  <c r="O293" i="12"/>
  <c r="Q293" i="12"/>
  <c r="V293" i="12"/>
  <c r="G295" i="12"/>
  <c r="M295" i="12" s="1"/>
  <c r="I295" i="12"/>
  <c r="K295" i="12"/>
  <c r="O295" i="12"/>
  <c r="Q295" i="12"/>
  <c r="V295" i="12"/>
  <c r="G296" i="12"/>
  <c r="I296" i="12"/>
  <c r="K296" i="12"/>
  <c r="O296" i="12"/>
  <c r="Q296" i="12"/>
  <c r="V296" i="12"/>
  <c r="G298" i="12"/>
  <c r="M298" i="12" s="1"/>
  <c r="I298" i="12"/>
  <c r="K298" i="12"/>
  <c r="O298" i="12"/>
  <c r="Q298" i="12"/>
  <c r="Q294" i="12" s="1"/>
  <c r="V298" i="12"/>
  <c r="G300" i="12"/>
  <c r="I300" i="12"/>
  <c r="K300" i="12"/>
  <c r="O300" i="12"/>
  <c r="O299" i="12" s="1"/>
  <c r="Q300" i="12"/>
  <c r="V300" i="12"/>
  <c r="G305" i="12"/>
  <c r="M305" i="12" s="1"/>
  <c r="I305" i="12"/>
  <c r="K305" i="12"/>
  <c r="O305" i="12"/>
  <c r="Q305" i="12"/>
  <c r="V305" i="12"/>
  <c r="G307" i="12"/>
  <c r="M307" i="12" s="1"/>
  <c r="I307" i="12"/>
  <c r="K307" i="12"/>
  <c r="O307" i="12"/>
  <c r="Q307" i="12"/>
  <c r="V307" i="12"/>
  <c r="G309" i="12"/>
  <c r="M309" i="12" s="1"/>
  <c r="I309" i="12"/>
  <c r="K309" i="12"/>
  <c r="O309" i="12"/>
  <c r="Q309" i="12"/>
  <c r="V309" i="12"/>
  <c r="G311" i="12"/>
  <c r="M311" i="12" s="1"/>
  <c r="I311" i="12"/>
  <c r="K311" i="12"/>
  <c r="O311" i="12"/>
  <c r="Q311" i="12"/>
  <c r="V311" i="12"/>
  <c r="G315" i="12"/>
  <c r="M315" i="12" s="1"/>
  <c r="I315" i="12"/>
  <c r="K315" i="12"/>
  <c r="O315" i="12"/>
  <c r="Q315" i="12"/>
  <c r="V315" i="12"/>
  <c r="G317" i="12"/>
  <c r="M317" i="12" s="1"/>
  <c r="I317" i="12"/>
  <c r="K317" i="12"/>
  <c r="O317" i="12"/>
  <c r="Q317" i="12"/>
  <c r="V317" i="12"/>
  <c r="G319" i="12"/>
  <c r="M319" i="12" s="1"/>
  <c r="I319" i="12"/>
  <c r="K319" i="12"/>
  <c r="O319" i="12"/>
  <c r="Q319" i="12"/>
  <c r="V319" i="12"/>
  <c r="G321" i="12"/>
  <c r="I321" i="12"/>
  <c r="K321" i="12"/>
  <c r="O321" i="12"/>
  <c r="Q321" i="12"/>
  <c r="V321" i="12"/>
  <c r="G325" i="12"/>
  <c r="M325" i="12" s="1"/>
  <c r="I325" i="12"/>
  <c r="K325" i="12"/>
  <c r="O325" i="12"/>
  <c r="Q325" i="12"/>
  <c r="V325" i="12"/>
  <c r="G329" i="12"/>
  <c r="M329" i="12" s="1"/>
  <c r="I329" i="12"/>
  <c r="K329" i="12"/>
  <c r="O329" i="12"/>
  <c r="Q329" i="12"/>
  <c r="V329" i="12"/>
  <c r="G331" i="12"/>
  <c r="M331" i="12" s="1"/>
  <c r="I331" i="12"/>
  <c r="K331" i="12"/>
  <c r="O331" i="12"/>
  <c r="Q331" i="12"/>
  <c r="V331" i="12"/>
  <c r="G333" i="12"/>
  <c r="M333" i="12" s="1"/>
  <c r="I333" i="12"/>
  <c r="K333" i="12"/>
  <c r="O333" i="12"/>
  <c r="Q333" i="12"/>
  <c r="V333" i="12"/>
  <c r="G335" i="12"/>
  <c r="G334" i="12" s="1"/>
  <c r="I335" i="12"/>
  <c r="I334" i="12" s="1"/>
  <c r="K335" i="12"/>
  <c r="K334" i="12" s="1"/>
  <c r="O335" i="12"/>
  <c r="O334" i="12" s="1"/>
  <c r="Q335" i="12"/>
  <c r="Q334" i="12" s="1"/>
  <c r="V335" i="12"/>
  <c r="V334" i="12" s="1"/>
  <c r="G337" i="12"/>
  <c r="M337" i="12" s="1"/>
  <c r="I337" i="12"/>
  <c r="K337" i="12"/>
  <c r="O337" i="12"/>
  <c r="Q337" i="12"/>
  <c r="V337" i="12"/>
  <c r="G345" i="12"/>
  <c r="M345" i="12" s="1"/>
  <c r="I345" i="12"/>
  <c r="K345" i="12"/>
  <c r="O345" i="12"/>
  <c r="Q345" i="12"/>
  <c r="V345" i="12"/>
  <c r="G347" i="12"/>
  <c r="M347" i="12" s="1"/>
  <c r="I347" i="12"/>
  <c r="K347" i="12"/>
  <c r="O347" i="12"/>
  <c r="Q347" i="12"/>
  <c r="V347" i="12"/>
  <c r="G355" i="12"/>
  <c r="M355" i="12" s="1"/>
  <c r="I355" i="12"/>
  <c r="K355" i="12"/>
  <c r="O355" i="12"/>
  <c r="Q355" i="12"/>
  <c r="V355" i="12"/>
  <c r="G358" i="12"/>
  <c r="G357" i="12" s="1"/>
  <c r="I358" i="12"/>
  <c r="I357" i="12" s="1"/>
  <c r="K358" i="12"/>
  <c r="K357" i="12" s="1"/>
  <c r="M358" i="12"/>
  <c r="M357" i="12" s="1"/>
  <c r="O358" i="12"/>
  <c r="O357" i="12" s="1"/>
  <c r="Q358" i="12"/>
  <c r="Q357" i="12" s="1"/>
  <c r="V358" i="12"/>
  <c r="V357" i="12" s="1"/>
  <c r="G360" i="12"/>
  <c r="M360" i="12" s="1"/>
  <c r="I360" i="12"/>
  <c r="K360" i="12"/>
  <c r="O360" i="12"/>
  <c r="Q360" i="12"/>
  <c r="V360" i="12"/>
  <c r="G363" i="12"/>
  <c r="M363" i="12" s="1"/>
  <c r="I363" i="12"/>
  <c r="K363" i="12"/>
  <c r="O363" i="12"/>
  <c r="Q363" i="12"/>
  <c r="V363" i="12"/>
  <c r="G364" i="12"/>
  <c r="I364" i="12"/>
  <c r="K364" i="12"/>
  <c r="O364" i="12"/>
  <c r="Q364" i="12"/>
  <c r="V364" i="12"/>
  <c r="G366" i="12"/>
  <c r="M366" i="12" s="1"/>
  <c r="M365" i="12" s="1"/>
  <c r="I366" i="12"/>
  <c r="I365" i="12" s="1"/>
  <c r="K366" i="12"/>
  <c r="K365" i="12" s="1"/>
  <c r="O366" i="12"/>
  <c r="O365" i="12" s="1"/>
  <c r="Q366" i="12"/>
  <c r="Q365" i="12" s="1"/>
  <c r="V366" i="12"/>
  <c r="V365" i="12" s="1"/>
  <c r="G368" i="12"/>
  <c r="M368" i="12" s="1"/>
  <c r="I368" i="12"/>
  <c r="K368" i="12"/>
  <c r="O368" i="12"/>
  <c r="Q368" i="12"/>
  <c r="V368" i="12"/>
  <c r="G369" i="12"/>
  <c r="M369" i="12" s="1"/>
  <c r="I369" i="12"/>
  <c r="K369" i="12"/>
  <c r="O369" i="12"/>
  <c r="Q369" i="12"/>
  <c r="V369" i="12"/>
  <c r="G370" i="12"/>
  <c r="I370" i="12"/>
  <c r="K370" i="12"/>
  <c r="M370" i="12"/>
  <c r="O370" i="12"/>
  <c r="Q370" i="12"/>
  <c r="V370" i="12"/>
  <c r="G372" i="12"/>
  <c r="I372" i="12"/>
  <c r="K372" i="12"/>
  <c r="O372" i="12"/>
  <c r="Q372" i="12"/>
  <c r="V372" i="12"/>
  <c r="G374" i="12"/>
  <c r="M374" i="12" s="1"/>
  <c r="I374" i="12"/>
  <c r="K374" i="12"/>
  <c r="O374" i="12"/>
  <c r="Q374" i="12"/>
  <c r="V374" i="12"/>
  <c r="G376" i="12"/>
  <c r="M376" i="12" s="1"/>
  <c r="I376" i="12"/>
  <c r="K376" i="12"/>
  <c r="O376" i="12"/>
  <c r="Q376" i="12"/>
  <c r="V376" i="12"/>
  <c r="G377" i="12"/>
  <c r="I377" i="12"/>
  <c r="K377" i="12"/>
  <c r="M377" i="12"/>
  <c r="O377" i="12"/>
  <c r="Q377" i="12"/>
  <c r="V377" i="12"/>
  <c r="G380" i="12"/>
  <c r="I380" i="12"/>
  <c r="K380" i="12"/>
  <c r="M380" i="12"/>
  <c r="O380" i="12"/>
  <c r="Q380" i="12"/>
  <c r="V380" i="12"/>
  <c r="G383" i="12"/>
  <c r="M383" i="12" s="1"/>
  <c r="I383" i="12"/>
  <c r="K383" i="12"/>
  <c r="O383" i="12"/>
  <c r="Q383" i="12"/>
  <c r="V383" i="12"/>
  <c r="G384" i="12"/>
  <c r="M384" i="12" s="1"/>
  <c r="I384" i="12"/>
  <c r="K384" i="12"/>
  <c r="O384" i="12"/>
  <c r="Q384" i="12"/>
  <c r="V384" i="12"/>
  <c r="G386" i="12"/>
  <c r="I386" i="12"/>
  <c r="K386" i="12"/>
  <c r="O386" i="12"/>
  <c r="Q386" i="12"/>
  <c r="V386" i="12"/>
  <c r="G388" i="12"/>
  <c r="M388" i="12" s="1"/>
  <c r="I388" i="12"/>
  <c r="K388" i="12"/>
  <c r="O388" i="12"/>
  <c r="Q388" i="12"/>
  <c r="V388" i="12"/>
  <c r="G390" i="12"/>
  <c r="M390" i="12" s="1"/>
  <c r="I390" i="12"/>
  <c r="K390" i="12"/>
  <c r="O390" i="12"/>
  <c r="Q390" i="12"/>
  <c r="V390" i="12"/>
  <c r="G392" i="12"/>
  <c r="M392" i="12" s="1"/>
  <c r="I392" i="12"/>
  <c r="K392" i="12"/>
  <c r="O392" i="12"/>
  <c r="Q392" i="12"/>
  <c r="V392" i="12"/>
  <c r="G395" i="12"/>
  <c r="I395" i="12"/>
  <c r="K395" i="12"/>
  <c r="O395" i="12"/>
  <c r="Q395" i="12"/>
  <c r="V395" i="12"/>
  <c r="G397" i="12"/>
  <c r="M397" i="12" s="1"/>
  <c r="I397" i="12"/>
  <c r="K397" i="12"/>
  <c r="O397" i="12"/>
  <c r="Q397" i="12"/>
  <c r="V397" i="12"/>
  <c r="G399" i="12"/>
  <c r="M399" i="12" s="1"/>
  <c r="I399" i="12"/>
  <c r="K399" i="12"/>
  <c r="O399" i="12"/>
  <c r="Q399" i="12"/>
  <c r="V399" i="12"/>
  <c r="G401" i="12"/>
  <c r="M401" i="12" s="1"/>
  <c r="I401" i="12"/>
  <c r="K401" i="12"/>
  <c r="O401" i="12"/>
  <c r="Q401" i="12"/>
  <c r="V401" i="12"/>
  <c r="AE404" i="12"/>
  <c r="J28" i="1"/>
  <c r="J26" i="1"/>
  <c r="G38" i="1"/>
  <c r="F38" i="1"/>
  <c r="J23" i="1"/>
  <c r="J24" i="1"/>
  <c r="J25" i="1"/>
  <c r="J27" i="1"/>
  <c r="E24" i="1"/>
  <c r="E26" i="1"/>
  <c r="O268" i="13" l="1"/>
  <c r="Q353" i="13"/>
  <c r="O293" i="13"/>
  <c r="I162" i="13"/>
  <c r="O154" i="13"/>
  <c r="K290" i="12"/>
  <c r="Q274" i="12"/>
  <c r="K282" i="13"/>
  <c r="I394" i="12"/>
  <c r="G166" i="12"/>
  <c r="V287" i="13"/>
  <c r="I154" i="13"/>
  <c r="I268" i="13"/>
  <c r="V149" i="13"/>
  <c r="G177" i="12"/>
  <c r="V336" i="12"/>
  <c r="V283" i="12"/>
  <c r="K359" i="12"/>
  <c r="V177" i="12"/>
  <c r="M282" i="12"/>
  <c r="M281" i="12" s="1"/>
  <c r="Q287" i="13"/>
  <c r="G125" i="13"/>
  <c r="V125" i="13"/>
  <c r="Q118" i="13"/>
  <c r="K118" i="13"/>
  <c r="V135" i="13"/>
  <c r="M118" i="13"/>
  <c r="I357" i="13"/>
  <c r="V357" i="13"/>
  <c r="G349" i="13"/>
  <c r="K293" i="13"/>
  <c r="Q170" i="13"/>
  <c r="I118" i="13"/>
  <c r="V274" i="13"/>
  <c r="K361" i="13"/>
  <c r="Q357" i="13"/>
  <c r="I353" i="13"/>
  <c r="V341" i="13"/>
  <c r="O341" i="13"/>
  <c r="K341" i="13"/>
  <c r="I293" i="13"/>
  <c r="V250" i="13"/>
  <c r="O101" i="13"/>
  <c r="V376" i="13"/>
  <c r="I361" i="13"/>
  <c r="I341" i="13"/>
  <c r="I296" i="13"/>
  <c r="Q296" i="13"/>
  <c r="Q258" i="13"/>
  <c r="V154" i="13"/>
  <c r="G118" i="13"/>
  <c r="G108" i="13"/>
  <c r="G328" i="13"/>
  <c r="O258" i="13"/>
  <c r="Q135" i="13"/>
  <c r="K125" i="13"/>
  <c r="I101" i="13"/>
  <c r="K357" i="13"/>
  <c r="K328" i="13"/>
  <c r="F39" i="1"/>
  <c r="F44" i="1" s="1"/>
  <c r="G23" i="1" s="1"/>
  <c r="A23" i="1" s="1"/>
  <c r="V385" i="13"/>
  <c r="O385" i="13"/>
  <c r="G341" i="13"/>
  <c r="I282" i="13"/>
  <c r="V162" i="13"/>
  <c r="G149" i="13"/>
  <c r="I60" i="1" s="1"/>
  <c r="I125" i="13"/>
  <c r="O108" i="13"/>
  <c r="V108" i="13"/>
  <c r="M162" i="13"/>
  <c r="V76" i="13"/>
  <c r="Q76" i="13"/>
  <c r="K8" i="13"/>
  <c r="G8" i="13"/>
  <c r="I73" i="1"/>
  <c r="O173" i="13"/>
  <c r="Q274" i="13"/>
  <c r="V173" i="13"/>
  <c r="G282" i="13"/>
  <c r="K235" i="13"/>
  <c r="G170" i="13"/>
  <c r="I64" i="1" s="1"/>
  <c r="I135" i="13"/>
  <c r="G135" i="13"/>
  <c r="I59" i="1" s="1"/>
  <c r="O118" i="13"/>
  <c r="G54" i="13"/>
  <c r="V54" i="13"/>
  <c r="F42" i="1"/>
  <c r="G250" i="13"/>
  <c r="I68" i="1" s="1"/>
  <c r="Q341" i="13"/>
  <c r="K296" i="13"/>
  <c r="I287" i="13"/>
  <c r="I250" i="13"/>
  <c r="I173" i="13"/>
  <c r="K376" i="13"/>
  <c r="Q361" i="13"/>
  <c r="O357" i="13"/>
  <c r="O353" i="13"/>
  <c r="Q307" i="13"/>
  <c r="G293" i="13"/>
  <c r="I77" i="1" s="1"/>
  <c r="G268" i="13"/>
  <c r="K250" i="13"/>
  <c r="Q235" i="13"/>
  <c r="O235" i="13"/>
  <c r="G173" i="13"/>
  <c r="V170" i="13"/>
  <c r="G154" i="13"/>
  <c r="I61" i="1" s="1"/>
  <c r="Q149" i="13"/>
  <c r="O125" i="13"/>
  <c r="Q108" i="13"/>
  <c r="G101" i="13"/>
  <c r="I76" i="13"/>
  <c r="I54" i="13"/>
  <c r="V8" i="13"/>
  <c r="M170" i="13"/>
  <c r="G385" i="13"/>
  <c r="V307" i="13"/>
  <c r="K287" i="13"/>
  <c r="V282" i="13"/>
  <c r="I274" i="13"/>
  <c r="G258" i="13"/>
  <c r="V258" i="13"/>
  <c r="O250" i="13"/>
  <c r="G162" i="13"/>
  <c r="I63" i="1" s="1"/>
  <c r="K101" i="13"/>
  <c r="G76" i="13"/>
  <c r="G287" i="13"/>
  <c r="O307" i="13"/>
  <c r="I385" i="13"/>
  <c r="V361" i="13"/>
  <c r="O328" i="13"/>
  <c r="G307" i="13"/>
  <c r="Q282" i="13"/>
  <c r="K274" i="13"/>
  <c r="Q268" i="13"/>
  <c r="I258" i="13"/>
  <c r="K173" i="13"/>
  <c r="Q154" i="13"/>
  <c r="K149" i="13"/>
  <c r="K135" i="13"/>
  <c r="Q125" i="13"/>
  <c r="M130" i="13"/>
  <c r="M125" i="13" s="1"/>
  <c r="V118" i="13"/>
  <c r="K108" i="13"/>
  <c r="K76" i="13"/>
  <c r="O54" i="13"/>
  <c r="O8" i="13"/>
  <c r="G357" i="13"/>
  <c r="O282" i="13"/>
  <c r="K385" i="13"/>
  <c r="Q385" i="13"/>
  <c r="Q376" i="13"/>
  <c r="G353" i="13"/>
  <c r="Q328" i="13"/>
  <c r="I328" i="13"/>
  <c r="I307" i="13"/>
  <c r="O287" i="13"/>
  <c r="M281" i="13"/>
  <c r="M280" i="13" s="1"/>
  <c r="G274" i="13"/>
  <c r="V268" i="13"/>
  <c r="G235" i="13"/>
  <c r="V235" i="13"/>
  <c r="K170" i="13"/>
  <c r="I149" i="13"/>
  <c r="O135" i="13"/>
  <c r="I108" i="13"/>
  <c r="G98" i="13"/>
  <c r="K54" i="13"/>
  <c r="Q8" i="13"/>
  <c r="I83" i="1"/>
  <c r="O296" i="13"/>
  <c r="M282" i="13"/>
  <c r="M154" i="13"/>
  <c r="O76" i="13"/>
  <c r="O361" i="13"/>
  <c r="O376" i="13"/>
  <c r="I62" i="1"/>
  <c r="G338" i="13"/>
  <c r="I81" i="1" s="1"/>
  <c r="V328" i="13"/>
  <c r="K307" i="13"/>
  <c r="G296" i="13"/>
  <c r="V296" i="13"/>
  <c r="O274" i="13"/>
  <c r="K268" i="13"/>
  <c r="K258" i="13"/>
  <c r="Q250" i="13"/>
  <c r="I235" i="13"/>
  <c r="Q173" i="13"/>
  <c r="I170" i="13"/>
  <c r="K154" i="13"/>
  <c r="M149" i="13"/>
  <c r="M136" i="13"/>
  <c r="M135" i="13" s="1"/>
  <c r="V101" i="13"/>
  <c r="Q101" i="13"/>
  <c r="Q54" i="13"/>
  <c r="I8" i="13"/>
  <c r="G294" i="12"/>
  <c r="I76" i="1" s="1"/>
  <c r="G126" i="12"/>
  <c r="O106" i="12"/>
  <c r="K367" i="12"/>
  <c r="G320" i="12"/>
  <c r="I80" i="1" s="1"/>
  <c r="I310" i="12"/>
  <c r="V294" i="12"/>
  <c r="I290" i="12"/>
  <c r="Q256" i="12"/>
  <c r="K256" i="12"/>
  <c r="I126" i="12"/>
  <c r="O385" i="12"/>
  <c r="I336" i="12"/>
  <c r="I299" i="12"/>
  <c r="Q233" i="12"/>
  <c r="O159" i="12"/>
  <c r="G299" i="12"/>
  <c r="O283" i="12"/>
  <c r="V274" i="12"/>
  <c r="K159" i="12"/>
  <c r="Q138" i="12"/>
  <c r="O394" i="12"/>
  <c r="V320" i="12"/>
  <c r="K294" i="12"/>
  <c r="K233" i="12"/>
  <c r="V166" i="12"/>
  <c r="Q166" i="12"/>
  <c r="I159" i="12"/>
  <c r="K145" i="12"/>
  <c r="I145" i="12"/>
  <c r="V106" i="12"/>
  <c r="Q106" i="12"/>
  <c r="AF404" i="12"/>
  <c r="G41" i="1" s="1"/>
  <c r="K394" i="12"/>
  <c r="Q359" i="12"/>
  <c r="V310" i="12"/>
  <c r="O290" i="12"/>
  <c r="G256" i="12"/>
  <c r="V248" i="12"/>
  <c r="K116" i="12"/>
  <c r="I85" i="12"/>
  <c r="G394" i="12"/>
  <c r="Q385" i="12"/>
  <c r="V371" i="12"/>
  <c r="M367" i="12"/>
  <c r="G367" i="12"/>
  <c r="I320" i="12"/>
  <c r="O310" i="12"/>
  <c r="K274" i="12"/>
  <c r="G274" i="12"/>
  <c r="Q263" i="12"/>
  <c r="M258" i="12"/>
  <c r="I256" i="12"/>
  <c r="Q248" i="12"/>
  <c r="O233" i="12"/>
  <c r="V187" i="12"/>
  <c r="V138" i="12"/>
  <c r="O43" i="12"/>
  <c r="O8" i="12"/>
  <c r="F40" i="1"/>
  <c r="I274" i="12"/>
  <c r="K187" i="12"/>
  <c r="V385" i="12"/>
  <c r="G359" i="12"/>
  <c r="I84" i="1" s="1"/>
  <c r="V359" i="12"/>
  <c r="K310" i="12"/>
  <c r="V299" i="12"/>
  <c r="O294" i="12"/>
  <c r="G290" i="12"/>
  <c r="I75" i="1" s="1"/>
  <c r="Q283" i="12"/>
  <c r="M256" i="12"/>
  <c r="O248" i="12"/>
  <c r="Q159" i="12"/>
  <c r="K138" i="12"/>
  <c r="Q126" i="12"/>
  <c r="V116" i="12"/>
  <c r="K106" i="12"/>
  <c r="K8" i="12"/>
  <c r="I371" i="12"/>
  <c r="Q367" i="12"/>
  <c r="O336" i="12"/>
  <c r="Q299" i="12"/>
  <c r="I263" i="12"/>
  <c r="M248" i="12"/>
  <c r="I187" i="12"/>
  <c r="G187" i="12"/>
  <c r="V145" i="12"/>
  <c r="O126" i="12"/>
  <c r="G85" i="12"/>
  <c r="I53" i="1" s="1"/>
  <c r="I43" i="12"/>
  <c r="I8" i="12"/>
  <c r="F41" i="1"/>
  <c r="Q371" i="12"/>
  <c r="M336" i="12"/>
  <c r="V394" i="12"/>
  <c r="I385" i="12"/>
  <c r="G371" i="12"/>
  <c r="O367" i="12"/>
  <c r="G365" i="12"/>
  <c r="Q336" i="12"/>
  <c r="M296" i="12"/>
  <c r="M294" i="12" s="1"/>
  <c r="I294" i="12"/>
  <c r="O263" i="12"/>
  <c r="K263" i="12"/>
  <c r="G138" i="12"/>
  <c r="I57" i="1" s="1"/>
  <c r="O116" i="12"/>
  <c r="G106" i="12"/>
  <c r="K43" i="12"/>
  <c r="V263" i="12"/>
  <c r="Q394" i="12"/>
  <c r="K385" i="12"/>
  <c r="G385" i="12"/>
  <c r="V367" i="12"/>
  <c r="O359" i="12"/>
  <c r="K336" i="12"/>
  <c r="O320" i="12"/>
  <c r="G310" i="12"/>
  <c r="K299" i="12"/>
  <c r="V290" i="12"/>
  <c r="I283" i="12"/>
  <c r="V256" i="12"/>
  <c r="I233" i="12"/>
  <c r="G233" i="12"/>
  <c r="Q187" i="12"/>
  <c r="K177" i="12"/>
  <c r="M175" i="12"/>
  <c r="M174" i="12" s="1"/>
  <c r="K166" i="12"/>
  <c r="M165" i="12"/>
  <c r="M159" i="12" s="1"/>
  <c r="O145" i="12"/>
  <c r="I138" i="12"/>
  <c r="M129" i="12"/>
  <c r="M126" i="12" s="1"/>
  <c r="K126" i="12"/>
  <c r="Q116" i="12"/>
  <c r="I106" i="12"/>
  <c r="O371" i="12"/>
  <c r="K371" i="12"/>
  <c r="Q320" i="12"/>
  <c r="K320" i="12"/>
  <c r="Q290" i="12"/>
  <c r="K283" i="12"/>
  <c r="G283" i="12"/>
  <c r="I74" i="1" s="1"/>
  <c r="O274" i="12"/>
  <c r="I248" i="12"/>
  <c r="G248" i="12"/>
  <c r="G231" i="12"/>
  <c r="I66" i="1" s="1"/>
  <c r="O187" i="12"/>
  <c r="Q145" i="12"/>
  <c r="V126" i="12"/>
  <c r="V85" i="12"/>
  <c r="O85" i="12"/>
  <c r="Q43" i="12"/>
  <c r="Q8" i="12"/>
  <c r="I367" i="12"/>
  <c r="I359" i="12"/>
  <c r="G336" i="12"/>
  <c r="I82" i="1" s="1"/>
  <c r="Q310" i="12"/>
  <c r="G263" i="12"/>
  <c r="I71" i="1" s="1"/>
  <c r="O256" i="12"/>
  <c r="V233" i="12"/>
  <c r="M187" i="12"/>
  <c r="I116" i="12"/>
  <c r="Q85" i="12"/>
  <c r="K85" i="12"/>
  <c r="G43" i="12"/>
  <c r="I52" i="1" s="1"/>
  <c r="V43" i="12"/>
  <c r="G8" i="12"/>
  <c r="V8" i="12"/>
  <c r="M361" i="13"/>
  <c r="M376" i="13"/>
  <c r="M274" i="13"/>
  <c r="M108" i="13"/>
  <c r="M268" i="13"/>
  <c r="G376" i="13"/>
  <c r="G361" i="13"/>
  <c r="M355" i="13"/>
  <c r="M353" i="13" s="1"/>
  <c r="M345" i="13"/>
  <c r="M341" i="13" s="1"/>
  <c r="M331" i="13"/>
  <c r="M328" i="13" s="1"/>
  <c r="M308" i="13"/>
  <c r="M307" i="13" s="1"/>
  <c r="M295" i="13"/>
  <c r="M293" i="13" s="1"/>
  <c r="M234" i="13"/>
  <c r="M233" i="13" s="1"/>
  <c r="M174" i="13"/>
  <c r="M173" i="13" s="1"/>
  <c r="M160" i="13"/>
  <c r="M159" i="13" s="1"/>
  <c r="M102" i="13"/>
  <c r="M101" i="13" s="1"/>
  <c r="M77" i="13"/>
  <c r="M76" i="13" s="1"/>
  <c r="M59" i="13"/>
  <c r="M54" i="13" s="1"/>
  <c r="AF395" i="13"/>
  <c r="M388" i="13"/>
  <c r="M385" i="13" s="1"/>
  <c r="M360" i="13"/>
  <c r="M357" i="13" s="1"/>
  <c r="M303" i="13"/>
  <c r="M296" i="13" s="1"/>
  <c r="M291" i="13"/>
  <c r="M287" i="13" s="1"/>
  <c r="M264" i="13"/>
  <c r="M258" i="13" s="1"/>
  <c r="M252" i="13"/>
  <c r="M250" i="13" s="1"/>
  <c r="M239" i="13"/>
  <c r="M235" i="13" s="1"/>
  <c r="M9" i="13"/>
  <c r="M8" i="13" s="1"/>
  <c r="M310" i="12"/>
  <c r="M116" i="12"/>
  <c r="M233" i="12"/>
  <c r="M145" i="12"/>
  <c r="M263" i="12"/>
  <c r="M8" i="12"/>
  <c r="M395" i="12"/>
  <c r="M394" i="12" s="1"/>
  <c r="M335" i="12"/>
  <c r="M334" i="12" s="1"/>
  <c r="M300" i="12"/>
  <c r="M299" i="12" s="1"/>
  <c r="M291" i="12"/>
  <c r="M290" i="12" s="1"/>
  <c r="M178" i="12"/>
  <c r="M177" i="12" s="1"/>
  <c r="M167" i="12"/>
  <c r="M166" i="12" s="1"/>
  <c r="G145" i="12"/>
  <c r="I58" i="1" s="1"/>
  <c r="G116" i="12"/>
  <c r="I55" i="1" s="1"/>
  <c r="M321" i="12"/>
  <c r="M320" i="12" s="1"/>
  <c r="M275" i="12"/>
  <c r="M274" i="12" s="1"/>
  <c r="M386" i="12"/>
  <c r="M385" i="12" s="1"/>
  <c r="M372" i="12"/>
  <c r="M371" i="12" s="1"/>
  <c r="M364" i="12"/>
  <c r="M359" i="12" s="1"/>
  <c r="M284" i="12"/>
  <c r="M283" i="12" s="1"/>
  <c r="M186" i="12"/>
  <c r="M185" i="12" s="1"/>
  <c r="M139" i="12"/>
  <c r="M138" i="12" s="1"/>
  <c r="M107" i="12"/>
  <c r="M106" i="12" s="1"/>
  <c r="M88" i="12"/>
  <c r="M85" i="12" s="1"/>
  <c r="M60" i="12"/>
  <c r="M43" i="12" s="1"/>
  <c r="M26" i="12"/>
  <c r="G40" i="1" l="1"/>
  <c r="H40" i="1" s="1"/>
  <c r="I40" i="1" s="1"/>
  <c r="I65" i="1"/>
  <c r="I78" i="1"/>
  <c r="I87" i="1"/>
  <c r="I56" i="1"/>
  <c r="G43" i="1"/>
  <c r="H43" i="1" s="1"/>
  <c r="I43" i="1" s="1"/>
  <c r="G42" i="1"/>
  <c r="H42" i="1" s="1"/>
  <c r="I42" i="1" s="1"/>
  <c r="I69" i="1"/>
  <c r="I88" i="1"/>
  <c r="I19" i="1" s="1"/>
  <c r="I72" i="1"/>
  <c r="I89" i="1"/>
  <c r="I20" i="1" s="1"/>
  <c r="G395" i="13"/>
  <c r="H41" i="1"/>
  <c r="I41" i="1" s="1"/>
  <c r="I86" i="1"/>
  <c r="G39" i="1"/>
  <c r="G44" i="1" s="1"/>
  <c r="G25" i="1" s="1"/>
  <c r="A25" i="1" s="1"/>
  <c r="A26" i="1" s="1"/>
  <c r="I54" i="1"/>
  <c r="I79" i="1"/>
  <c r="I67" i="1"/>
  <c r="I17" i="1" s="1"/>
  <c r="I85" i="1"/>
  <c r="I70" i="1"/>
  <c r="I18" i="1"/>
  <c r="H39" i="1"/>
  <c r="H44" i="1" s="1"/>
  <c r="G404" i="12"/>
  <c r="I51" i="1"/>
  <c r="G24" i="1"/>
  <c r="A24" i="1"/>
  <c r="G28" i="1" l="1"/>
  <c r="A27" i="1"/>
  <c r="A29" i="1" s="1"/>
  <c r="G26" i="1"/>
  <c r="I39" i="1"/>
  <c r="I44" i="1" s="1"/>
  <c r="I16" i="1"/>
  <c r="I21" i="1" s="1"/>
  <c r="I90" i="1"/>
  <c r="G29" i="1" l="1"/>
  <c r="G27" i="1" s="1"/>
  <c r="J39" i="1"/>
  <c r="J44" i="1" s="1"/>
  <c r="J43" i="1"/>
  <c r="J40" i="1"/>
  <c r="J42" i="1"/>
  <c r="J41" i="1"/>
  <c r="J89" i="1"/>
  <c r="J84" i="1"/>
  <c r="J68" i="1"/>
  <c r="J77" i="1"/>
  <c r="J75" i="1"/>
  <c r="J51" i="1"/>
  <c r="J87" i="1"/>
  <c r="J69" i="1"/>
  <c r="J80" i="1"/>
  <c r="J70" i="1"/>
  <c r="J59" i="1"/>
  <c r="J54" i="1"/>
  <c r="J76" i="1"/>
  <c r="J79" i="1"/>
  <c r="J61" i="1"/>
  <c r="J82" i="1"/>
  <c r="J62" i="1"/>
  <c r="J74" i="1"/>
  <c r="J65" i="1"/>
  <c r="J73" i="1"/>
  <c r="J72" i="1"/>
  <c r="J58" i="1"/>
  <c r="J83" i="1"/>
  <c r="J86" i="1"/>
  <c r="J64" i="1"/>
  <c r="J66" i="1"/>
  <c r="J56" i="1"/>
  <c r="J63" i="1"/>
  <c r="J71" i="1"/>
  <c r="J55" i="1"/>
  <c r="J85" i="1"/>
  <c r="J81" i="1"/>
  <c r="J53" i="1"/>
  <c r="J78" i="1"/>
  <c r="J67" i="1"/>
  <c r="J57" i="1"/>
  <c r="J52" i="1"/>
  <c r="J88" i="1"/>
  <c r="J60" i="1"/>
  <c r="J9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Tadeáš Vodička</author>
  </authors>
  <commentList>
    <comment ref="S6" authorId="0" shapeId="0" xr:uid="{B133A541-44F8-4B51-9758-5AD783396DE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74756CC-287C-48FA-BD06-65A3653C6BC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Tadeáš Vodička</author>
  </authors>
  <commentList>
    <comment ref="S6" authorId="0" shapeId="0" xr:uid="{6ED2D1A6-2D87-47CC-B989-A1B0CF9377D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D96F696-499E-48A8-A1A9-ADAC6A6E26D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<sst xmlns="http://schemas.openxmlformats.org/spreadsheetml/2006/main" count="3688" uniqueCount="949">
  <si>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</si>
  <si>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</si>
  <si>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</si>
  <si>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</si>
  <si>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</si>
  <si>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</si>
  <si>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</si>
  <si>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</si>
  <si>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</si>
  <si>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</si>
  <si>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</si>
  <si>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</si>
  <si>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</si>
  <si>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</si>
  <si>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</si>
  <si>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</si>
  <si>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</si>
  <si>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</si>
  <si>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</si>
  <si>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</si>
  <si>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</si>
  <si>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</si>
  <si>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</si>
  <si>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</si>
  <si>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</si>
  <si>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</si>
  <si>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</si>
  <si>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</si>
  <si>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</si>
  <si>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</si>
  <si>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</si>
  <si>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</si>
  <si>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</si>
  <si>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</si>
  <si>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</si>
  <si>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</si>
  <si>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</si>
  <si>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</si>
  <si>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</si>
  <si>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</si>
  <si>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</si>
  <si>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</si>
  <si>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</si>
  <si>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16_1</t>
  </si>
  <si>
    <t>Sanace suterenních prostor v Hlavní a administrativni budově MNDK</t>
  </si>
  <si>
    <t>Stavba</t>
  </si>
  <si>
    <t>1</t>
  </si>
  <si>
    <t>Hlavní budova</t>
  </si>
  <si>
    <t>Sanace</t>
  </si>
  <si>
    <t>2</t>
  </si>
  <si>
    <t>Administrativní budova</t>
  </si>
  <si>
    <t>Celkem za stavbu</t>
  </si>
  <si>
    <t>CZK</t>
  </si>
  <si>
    <t>Rekapitulace dílů</t>
  </si>
  <si>
    <t>Typ dílu</t>
  </si>
  <si>
    <t>Zemní práce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</si>
  <si>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</si>
  <si>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</si>
  <si>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</si>
  <si>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</si>
  <si>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</si>
  <si>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</si>
  <si>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</si>
  <si>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</si>
  <si>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</si>
  <si>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</si>
  <si>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</si>
  <si>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</si>
  <si>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</si>
  <si>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</si>
  <si>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</si>
  <si>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</si>
  <si>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</si>
  <si>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</si>
  <si>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</si>
  <si>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</si>
  <si>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</si>
  <si>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</si>
  <si>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</si>
  <si>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</si>
  <si>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</si>
  <si>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</si>
  <si>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</si>
  <si>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</si>
  <si>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</si>
  <si>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</si>
  <si>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</si>
  <si>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713</t>
  </si>
  <si>
    <t>Izolace tepelné</t>
  </si>
  <si>
    <t>721</t>
  </si>
  <si>
    <t>Vnitřní kanalizace</t>
  </si>
  <si>
    <t>723</t>
  </si>
  <si>
    <t>Vnitřní plynovod</t>
  </si>
  <si>
    <t>725</t>
  </si>
  <si>
    <t>Zařizovací předměty</t>
  </si>
  <si>
    <t>728</t>
  </si>
  <si>
    <t>Vzduchotechnika</t>
  </si>
  <si>
    <t>733</t>
  </si>
  <si>
    <t>Rozvod potrubí</t>
  </si>
  <si>
    <t>735</t>
  </si>
  <si>
    <t>Otopná tělesa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</si>
  <si>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</si>
  <si>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</si>
  <si>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</si>
  <si>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</si>
  <si>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</si>
  <si>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</si>
  <si>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</si>
  <si>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</si>
  <si>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</si>
  <si>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</si>
  <si>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</si>
  <si>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</si>
  <si>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</si>
  <si>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</si>
  <si>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</si>
  <si>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</si>
  <si>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</si>
  <si>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</si>
  <si>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M23</t>
  </si>
  <si>
    <t>Montáže potrubí</t>
  </si>
  <si>
    <t>M46</t>
  </si>
  <si>
    <t>Zemní práce při montážích</t>
  </si>
  <si>
    <t>M65</t>
  </si>
  <si>
    <t>Elektroinstalace a veřejné osvětlení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</si>
  <si>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</si>
  <si>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</si>
  <si>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</si>
  <si>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</si>
  <si>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</si>
  <si>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</si>
  <si>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</si>
  <si>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</si>
  <si>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</si>
  <si>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</si>
  <si>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</si>
  <si>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</si>
  <si>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</si>
  <si>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</si>
  <si>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</si>
  <si>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</si>
  <si>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</si>
  <si>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</si>
  <si>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</si>
  <si>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</si>
  <si>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</si>
  <si>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</si>
  <si>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</si>
  <si>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</si>
  <si>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</si>
  <si>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</si>
  <si>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</si>
  <si>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</si>
  <si>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</si>
  <si>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</si>
  <si>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</si>
  <si>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</si>
  <si>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113106231R00</t>
  </si>
  <si>
    <t>Rozebrání dlažeb ze zámkové dlažby v kamenivu</t>
  </si>
  <si>
    <t>m2</t>
  </si>
  <si>
    <t>RTS 21/ II</t>
  </si>
  <si>
    <t>Práce</t>
  </si>
  <si>
    <t>POL1_</t>
  </si>
  <si>
    <t>89+46+6</t>
  </si>
  <si>
    <t>VV</t>
  </si>
  <si>
    <t>113107620R00</t>
  </si>
  <si>
    <t>Odstranění podkladu nad 50 m2,kam.drcené tl.20 cm</t>
  </si>
  <si>
    <t>Odkaz na mn. položky pořadí 3 : 175,00000</t>
  </si>
  <si>
    <t>Odkaz na mn. položky pořadí 1 : 141,00000</t>
  </si>
  <si>
    <t>113108416R00</t>
  </si>
  <si>
    <t>Odstranění asfaltové vrstvy pl.nad 50 m2, tl.16 cm</t>
  </si>
  <si>
    <t>65*2+45</t>
  </si>
  <si>
    <t>113202111R00</t>
  </si>
  <si>
    <t>Vytrhání obrub obrubníků silničních</t>
  </si>
  <si>
    <t>m</t>
  </si>
  <si>
    <t>55+50</t>
  </si>
  <si>
    <t>119001411R00</t>
  </si>
  <si>
    <t>Dočasné zajištění beton.a plast. potrubí do DN 200</t>
  </si>
  <si>
    <t>119001422R00</t>
  </si>
  <si>
    <t>Dočasné zajištění kabelů - v počtu 3 - 6 kabelů</t>
  </si>
  <si>
    <t>132301213R00</t>
  </si>
  <si>
    <t>Hloubení rýh š.do 200 cm hor.4 do 10000 m3,STROJNĚ</t>
  </si>
  <si>
    <t>m3</t>
  </si>
  <si>
    <t>Západní strana : 1,5*(0,5+2,5)/2*(6,82+2,38+9,3+2,1+2,68)</t>
  </si>
  <si>
    <t>Severní strana : 2,0*(2,5+2,8)/2*(7,58+0,33+7,13+2,23+2,94+3,1+3,845+0,57+3,59+1,015+0,65+5,35+0,65+1,025+3,58+5,47+4,2+3,3+1,7+5,46+3,71+2,08+7,1+0,48+7,47)</t>
  </si>
  <si>
    <t>Východní strana : 1,5*(2,8+2,15)/2*(2,72+2,07+3,41)</t>
  </si>
  <si>
    <t>Schodiště : 4,01*4,1*2,65+0,3*0,6*2,4*2</t>
  </si>
  <si>
    <t>Drenáž : 1*1*1,5</t>
  </si>
  <si>
    <t>139601102R00</t>
  </si>
  <si>
    <t>Ruční výkop jam, rýh a šachet v hornině tř. 3</t>
  </si>
  <si>
    <t>162301102R00</t>
  </si>
  <si>
    <t>Vodorovné přemístění výkopku z hor.1-4 do 1000 m</t>
  </si>
  <si>
    <t>Odkaz na mn. položky pořadí 7 : 576,89670*0,1</t>
  </si>
  <si>
    <t>162201203R00</t>
  </si>
  <si>
    <t>Vodorovné přemíst.výkopku, kolečko hor.1-4, do 10m</t>
  </si>
  <si>
    <t>Odkaz na mn. položky pořadí 8 : 10,00000</t>
  </si>
  <si>
    <t>162201210R00</t>
  </si>
  <si>
    <t>Příplatek za dalš.10 m, kolečko, výkop. z hor.1- 4</t>
  </si>
  <si>
    <t>175101101R00</t>
  </si>
  <si>
    <t>Obsyp potrubí bez prohození sypaniny</t>
  </si>
  <si>
    <t>Drenáž: Západní strana : 0,25*0,5*(6,82+2,38+9,3+2,1+2,68)</t>
  </si>
  <si>
    <t>Drenáž: Severní strana : 0,25*0,5*(7,58+0,33+7,13+2,23+2,94+3,1+3,845+0,57+3,59+1,015+0,65+5,35+0,65+1,025+3,58+5,47+4,2+3,3+1,7+5,46+3,71+2,08+7,1+0,48+7,47)</t>
  </si>
  <si>
    <t>Drenáž: Východní strana : 0,25*0,5*(2,72+2,07+3,41)</t>
  </si>
  <si>
    <t>175101201R00</t>
  </si>
  <si>
    <t>Obsyp objektu bez prohození sypaniny</t>
  </si>
  <si>
    <t>Odkaz na mn. položky pořadí 7 : 576,89665</t>
  </si>
  <si>
    <t>199000005R00</t>
  </si>
  <si>
    <t>Poplatek za skládku zeminy 1- 4</t>
  </si>
  <si>
    <t>t</t>
  </si>
  <si>
    <t>Odkaz na mn. položky pořadí 9 : 57,68967*1,8</t>
  </si>
  <si>
    <t>979081121R00</t>
  </si>
  <si>
    <t>Příplatek k odvozu za každý další 1 km</t>
  </si>
  <si>
    <t>Odkaz na mn. položky pořadí 9 : 57,68967*24</t>
  </si>
  <si>
    <t>216903111R00</t>
  </si>
  <si>
    <t>Otryskání ploch pískem FP, stěn a rubů kleneb</t>
  </si>
  <si>
    <t>66,2*(3,45+3,25)/2+66,2*(1,25+1,85)*2</t>
  </si>
  <si>
    <t>18,5*(3,45+1,85)+3,25*(4,7+2+5,87)+3,41*1,9+2,7*1,25</t>
  </si>
  <si>
    <t>216904112R00</t>
  </si>
  <si>
    <t>Očištění tlakovou vodou zdiva stěn a rubu kleneb před hydrofobizací</t>
  </si>
  <si>
    <t>Odkaz na mn. položky pořadí 16 : 780,96650</t>
  </si>
  <si>
    <t>273313621R00</t>
  </si>
  <si>
    <t xml:space="preserve">Beton základových desek prostý C 20/25 </t>
  </si>
  <si>
    <t>2*0,6*2,4*0,9+1,2*0,3*0,9</t>
  </si>
  <si>
    <t>pod schody : 1,2*0,1*3,5</t>
  </si>
  <si>
    <t>273362021R00</t>
  </si>
  <si>
    <t>Výztuž základových desek ze svařovaných sití KARI</t>
  </si>
  <si>
    <t>7,99*3,5*1,2*1,2/1000</t>
  </si>
  <si>
    <t>279351101R00</t>
  </si>
  <si>
    <t>Bednění stěn základových zdí, jednostranné-zřízení</t>
  </si>
  <si>
    <t>Odkaz na mn. položky pořadí 55 : 303,13238</t>
  </si>
  <si>
    <t>279351102R00</t>
  </si>
  <si>
    <t>Bednění stěn základových zdí, jednostranné-odstran</t>
  </si>
  <si>
    <t>Včetně  očištění, vytřídění a uložení bednicího materiálu.</t>
  </si>
  <si>
    <t>POP</t>
  </si>
  <si>
    <t>281606214R00</t>
  </si>
  <si>
    <t>Nízkotlaká injektáž cihelného zdiva tl. do 100 cm</t>
  </si>
  <si>
    <t>suterén : 0,78*(0,78+2,85+0,78+5,14)+0,64*(0,65+2,4+0,64+1,47+0,64+2,77+0,64)+0,5*1,6+0,78*(4,69+0,78+2,94+0,94+3,14+3,845+0,78+0,78+2,81+1,025+5,35+1,025)</t>
  </si>
  <si>
    <t>0,78*(2,8+0,78+5,47+0,78)+0,6*3,75+0,45*3,3+0,78*(3,3+5,46+0,78+2,93+0,78+3,07)+0,45*(1,8+1,5+1,25)</t>
  </si>
  <si>
    <t>0,65*(3,8+2,74+0,65+1,5+2,3+0,65)</t>
  </si>
  <si>
    <t>0,65*(3,35+0,65+1,94+0,65)+0,78*0,65+0,65*(2,72+2,07)+0,78*(9,38+2,04+6,7+7,32+0,62+17,6+0,15+12,99+0,12+17,24+0,6+7,23+6,82+2,38+9,3+2,1+2,68)</t>
  </si>
  <si>
    <t>0,3*0,78*2</t>
  </si>
  <si>
    <t>svislé propojení : 0,78*3,15+3*0,65*3,15+3*0,78*3,15+0,65*3,15*3</t>
  </si>
  <si>
    <t/>
  </si>
  <si>
    <t>plošná : 2,6*0,78+2,4*0,65+1,47*0,65+4,05*0,64+1,6*0,65+1,65*0,65+4*0,65</t>
  </si>
  <si>
    <t>3,07*0,75+0,45*(3,05+4,5)+0,65*4,05+0,65*(2,3+1,45)+0,65*3,35+0,65*1,94</t>
  </si>
  <si>
    <t>Schodiště -1.19 : 8,6*0,65+5*0,65*2+1,35*0,65*1,52*0,65</t>
  </si>
  <si>
    <t>1.NP : 0,75*(1,5+1,3+3,93+1,64+2,08+0,78)+0,55*0,5+0,6*5+0,5*5</t>
  </si>
  <si>
    <t>0,75*(0,75+2,08+1,63+4,02+0,5+1,22+0,5)+0,5*0,5</t>
  </si>
  <si>
    <t>281606214T01</t>
  </si>
  <si>
    <t>Nízkotlaká injektáž cihelného zdiva plošná hloubka 300 mm</t>
  </si>
  <si>
    <t>Indiv</t>
  </si>
  <si>
    <t>plošná : 3,15*(2,6+2,4+1,47+4,05+1,65+1,6+4)</t>
  </si>
  <si>
    <t>3,3*3,07+2,6*(3,05+4,5)+3,15*4,05+2,6*(2,3+1,45)+2,85*3,35+2,1*1,94</t>
  </si>
  <si>
    <t>Schodiště -1.19 : 1,35*8,6+5*2,3/2*2+1,35*1,52</t>
  </si>
  <si>
    <t>285947111R00</t>
  </si>
  <si>
    <t>Trn z betonářské oceli D 16-20 mm do délky 3 m</t>
  </si>
  <si>
    <t>kus</t>
  </si>
  <si>
    <t>289903112R00</t>
  </si>
  <si>
    <t>Vysekání spár nad 3 cm zdiva řádkového do 20 cm</t>
  </si>
  <si>
    <t>212850001RA0</t>
  </si>
  <si>
    <t>Drenáž podél základu objektu z dren. trub d 100 mm</t>
  </si>
  <si>
    <t>Agregovaná položka</t>
  </si>
  <si>
    <t>POL2_</t>
  </si>
  <si>
    <t>Západní strana : (6,82+2,38+9,3+2,1+2,68)</t>
  </si>
  <si>
    <t>Severní strana : (7,58+0,33+7,13+2,23+2,94+3,1+3,845+0,57+3,59+1,015+0,65+5,35+0,65+1,025+3,58+5,47+4,2+3,3+1,7+5,46+3,71+2,08+7,1+0,48+7,47)</t>
  </si>
  <si>
    <t>Východní strana : (2,72+2,07+3,41)</t>
  </si>
  <si>
    <t>59228520R</t>
  </si>
  <si>
    <t>Schodišťový prvek betonový přírodní, vnější schodiště</t>
  </si>
  <si>
    <t>SPCM</t>
  </si>
  <si>
    <t>Specifikace</t>
  </si>
  <si>
    <t>POL3_</t>
  </si>
  <si>
    <t>318261211RT1</t>
  </si>
  <si>
    <t>Zdivo plot.z tvárnic,bet.záliv,tl.200 tvárnice hladká, přírodní</t>
  </si>
  <si>
    <t>2*1,65*2,4+0,2*2*2</t>
  </si>
  <si>
    <t>326211331R00</t>
  </si>
  <si>
    <t>Zdivo nadzákl. z lom.kam.na MC nad 3 m3 řádk.hrubé</t>
  </si>
  <si>
    <t>Odkaz na mn. položky pořadí 74 : 11,00000*0,15</t>
  </si>
  <si>
    <t>340237211R00</t>
  </si>
  <si>
    <t>Zazdívka otvorů pl.0,25m2,cihlami tl.zdi do 10 cm</t>
  </si>
  <si>
    <t>zazdění u EL skříně : 1</t>
  </si>
  <si>
    <t>341311511R00</t>
  </si>
  <si>
    <t>Beton nosných stěn prostý C 12/15</t>
  </si>
  <si>
    <t>Západní strana : 0,15*(0,5+2,5)/2*(6,82+2,38+9,3+2,1+2,68)</t>
  </si>
  <si>
    <t>Severní strana : 0,15*(2,5+2,8)/2*(7,58+0,33+7,13+2,23+2,94+3,1+3,845+0,57+3,59+1,015+0,65+5,35+0,65+1,025+3,58+5,47+4,2+3,3+1,7+5,46+3,71+2,08+7,1+0,48+7,47)</t>
  </si>
  <si>
    <t>Východní strana : 0,15*(2,8+2,15)/2*(2,72+2,07+3,41)</t>
  </si>
  <si>
    <t>342263514R00</t>
  </si>
  <si>
    <t>Revizní dvířka do SDK příček, 400x400 mm</t>
  </si>
  <si>
    <t>342256363RT1</t>
  </si>
  <si>
    <t>Příčka z tvárnic pórobetonových tl. 100 mm příčkovka P2-500, 500x200x100 mm</t>
  </si>
  <si>
    <t>2,15*3,3-0,9*2</t>
  </si>
  <si>
    <t>347013215R00</t>
  </si>
  <si>
    <t>Předstěna SDK,tl.67,5mm,1x ocel.kce CD,2xMA 12,5mm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</si>
  <si>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</si>
  <si>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</si>
  <si>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</si>
  <si>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>2,85*1,95</t>
  </si>
  <si>
    <t>342263527RRR</t>
  </si>
  <si>
    <t>Revizní dvířka do SDK příček, 700x900 mm</t>
  </si>
  <si>
    <t>Vlastní</t>
  </si>
  <si>
    <t>RTS 21/ I</t>
  </si>
  <si>
    <t>451571224R00</t>
  </si>
  <si>
    <t>Podklad pod dlažbu ze štěrkopísku tl. do 25 cm</t>
  </si>
  <si>
    <t>Odkaz na mn. položky pořadí 2 : 316,00000</t>
  </si>
  <si>
    <t>465210111R00</t>
  </si>
  <si>
    <t>Schody z lom.kam. tl.20 cm na sucho,zalití spár MC</t>
  </si>
  <si>
    <t>Včetně úpravy líce schodů.</t>
  </si>
  <si>
    <t>vnitřní : 13*1,45*0,3</t>
  </si>
  <si>
    <t>vnější : 10*1,2*0,3</t>
  </si>
  <si>
    <t>58380751RR</t>
  </si>
  <si>
    <t>Kámen lomový upravený - schody</t>
  </si>
  <si>
    <t>13*1,85*0,3*0,175</t>
  </si>
  <si>
    <t>577181226RT3</t>
  </si>
  <si>
    <t>Beton asfalt. ACL 22 ložný, š. do 3 m, tl. 9 cm plochy 101-200 m2</t>
  </si>
  <si>
    <t>596215041R00</t>
  </si>
  <si>
    <t>Kladení zámkové dlažby tl. 8 cm do drtě tl. 5 cm</t>
  </si>
  <si>
    <t>596291113R00</t>
  </si>
  <si>
    <t xml:space="preserve">Řezání zámkové dlažby tl. 80 mm </t>
  </si>
  <si>
    <t>65,5*2</t>
  </si>
  <si>
    <t>597093111RS1</t>
  </si>
  <si>
    <t>Žlab odvodňovací ACO S100K, dl.1000 mm, D400, E600 můstkový rošt litina</t>
  </si>
  <si>
    <t>beton C 20/25</t>
  </si>
  <si>
    <t>59245300R</t>
  </si>
  <si>
    <t>Dlažba BEST BEATON přírodní  20x16,5x8 doplnění</t>
  </si>
  <si>
    <t>078844111R00</t>
  </si>
  <si>
    <t>Úprava ostění otvoru při opravách omítnutím MC</t>
  </si>
  <si>
    <t>RTS 18/ II</t>
  </si>
  <si>
    <t>0,5*(0,8+2+0,8)</t>
  </si>
  <si>
    <t>602011141R00</t>
  </si>
  <si>
    <t>Štuk na stěnách vnitřní, ručně</t>
  </si>
  <si>
    <t>Odkaz na mn. položky pořadí 34 : 5,29500*2</t>
  </si>
  <si>
    <t>602015105R00</t>
  </si>
  <si>
    <t>Podhoz stěn webersan 951 S ručně</t>
  </si>
  <si>
    <t>Odkaz na mn. položky pořadí 79 : 608,97200</t>
  </si>
  <si>
    <t>602015112RT5</t>
  </si>
  <si>
    <t>Omítka stěn jádrová weberdur klasik RU ručně tloušťka vrstvy 20 mm</t>
  </si>
  <si>
    <t xml:space="preserve">pod obklady : </t>
  </si>
  <si>
    <t>Odkaz na mn. položky pořadí 80 : 178,75200</t>
  </si>
  <si>
    <t>602015151R00</t>
  </si>
  <si>
    <t>Štuk na stěnách sanač. webersan 600 ručně tl.3 mm</t>
  </si>
  <si>
    <t>610991111R00</t>
  </si>
  <si>
    <t>Zakrývání výplní vnitřních otvorů</t>
  </si>
  <si>
    <t>480</t>
  </si>
  <si>
    <t>612433311RT1</t>
  </si>
  <si>
    <t xml:space="preserve">Omítka sanační vnitřní, vysoké zasolení, tl.30 mm omítka jádrová webersan super;Weber Saint-Gobain </t>
  </si>
  <si>
    <t>612481211RT6</t>
  </si>
  <si>
    <t>Montáž výztužné sítě(perlinky)do stěrky-vnit.stěny včetně výztužné sítě a stěrkového tmelu</t>
  </si>
  <si>
    <t>Odkaz na mn. položky pořadí 34 : 5,29500</t>
  </si>
  <si>
    <t>620401162R00</t>
  </si>
  <si>
    <t>Nátěr hydrofobizační 2x</t>
  </si>
  <si>
    <t>622311511R00</t>
  </si>
  <si>
    <t>Izolace suterénu XPS tl. 80 mm, bez PÚ</t>
  </si>
  <si>
    <t>622903111R00</t>
  </si>
  <si>
    <t>Očištění zdí a valů před opravou, ručně</t>
  </si>
  <si>
    <t>Včetně odstranění mechu, případně i jiných rostlin a jejich odklizení na vzdálenost do 20 m.</t>
  </si>
  <si>
    <t>Západní strana : (0,5+2,5)/2*(6,82+2,38+9,3+2,1+2,68)</t>
  </si>
  <si>
    <t>Severní strana : (2,5+2,8)/2*(7,58+0,33+7,13+2,23+2,94+3,1+3,845+0,57+3,59+1,015+0,65+5,35+0,65+1,025+3,58+5,47+4,2+3,3+1,7+5,46+3,71+2,08+7,1+0,48+7,47)</t>
  </si>
  <si>
    <t>Východní strana : (2,8+2,15)/2*(2,5+1,85)/2*(2,72+2,07+3,41)</t>
  </si>
  <si>
    <t>625907111R00</t>
  </si>
  <si>
    <t>Očištění ocel.konstrukcí od usazenin, rzi a nátěru</t>
  </si>
  <si>
    <t>očištění dvířek : 1+1</t>
  </si>
  <si>
    <t>627452911RT2</t>
  </si>
  <si>
    <t>Spárování starého zdiva z lom. kamene do hl. 8 cm spárovací maltou pro kamené zdivo</t>
  </si>
  <si>
    <t>631313511RM1</t>
  </si>
  <si>
    <t xml:space="preserve">Mazanina betonová tl. 8 - 12 cm C 12/15 z betonu prostého </t>
  </si>
  <si>
    <t>Včetně vytvoření dilatačních spár, bez zaplnění.</t>
  </si>
  <si>
    <t>Žlábek: Západní strana : 0,5*0,1*(6,82+2,38+9,3+2,1+2,68)</t>
  </si>
  <si>
    <t>Žlábek: Severní strana : 0,5*0,1*(7,58+0,33+7,13+2,23+2,94+3,1+3,845+0,57+3,59+1,015+0,65+5,35+0,65+1,025+3,58+5,47+4,2+3,3+1,7+5,46+3,71+2,08+7,1+0,48+7,47)</t>
  </si>
  <si>
    <t>Žlábek: Východní strana : 0,5*0,1*(2,72+2,07+3,41)</t>
  </si>
  <si>
    <t>631571005R00</t>
  </si>
  <si>
    <t>Násyp z kameniva těž. praného fr. 22-32 (kačírku)</t>
  </si>
  <si>
    <t>642942111R00</t>
  </si>
  <si>
    <t>Osazení zárubní dveřních ocelových, pl. do 2,5 m2</t>
  </si>
  <si>
    <t>0,8*2+0,9*2</t>
  </si>
  <si>
    <t>55330422R</t>
  </si>
  <si>
    <t>Zárubeň ocelová YH150   800x1970x150 L ZAKO pro přesné zdění, bez drážky, pevně přivařené závěsy</t>
  </si>
  <si>
    <t>55330425R</t>
  </si>
  <si>
    <t>Zárubeň ocelová YH150   900x1970x150 P ZAKO pro přesné zdění, bez drážky, pevně přivařené závěsy</t>
  </si>
  <si>
    <t>917862111RU2</t>
  </si>
  <si>
    <t>Osazení stojat. obrub.bet. s opěrou,lože z C 12/15 včetně obrubníku CSB H 25 1000/150/250</t>
  </si>
  <si>
    <t>Odkaz na mn. položky pořadí 4 : 105,00000</t>
  </si>
  <si>
    <t>938901101R00</t>
  </si>
  <si>
    <t>Očištění dlažby z lom.kam./ bet. desek od porostu</t>
  </si>
  <si>
    <t>941941031R00</t>
  </si>
  <si>
    <t>Montáž lešení leh.řad.s podlahami,š.do 1 m, H 10 m</t>
  </si>
  <si>
    <t>Včetně kotvení lešení.</t>
  </si>
  <si>
    <t>Odkaz na mn. položky pořadí 48 : 178,75200</t>
  </si>
  <si>
    <t>Odkaz na mn. položky pořadí 51 : 608,97200</t>
  </si>
  <si>
    <t>Odkaz na mn. položky pořadí 84 : 303,13238</t>
  </si>
  <si>
    <t>941941831R00</t>
  </si>
  <si>
    <t>Demontáž lešení leh.řad.s podlahami,š.1 m, H 10 m</t>
  </si>
  <si>
    <t>Odkaz na mn. položky pořadí 65 : 1090,85638</t>
  </si>
  <si>
    <t>952901111R00</t>
  </si>
  <si>
    <t>Vyčištění budov o výšce podlaží do 4 m</t>
  </si>
  <si>
    <t>961044111R00</t>
  </si>
  <si>
    <t>Bourání základů z betonu prostého</t>
  </si>
  <si>
    <t>1,2*0,3*1</t>
  </si>
  <si>
    <t>962032231R00</t>
  </si>
  <si>
    <t>Bourání zdiva z cihel pálených na MVC</t>
  </si>
  <si>
    <t>1,45*3,3*0,45</t>
  </si>
  <si>
    <t>962042321R00</t>
  </si>
  <si>
    <t>Bourání zdiva nadzákladového z betonu prostého</t>
  </si>
  <si>
    <t>1,2*1,75*0,3</t>
  </si>
  <si>
    <t>965043441RT2</t>
  </si>
  <si>
    <t>Bourání podkladů bet., potěr tl. 15 cm, nad 4 m2 ručně mazanina tl. 15 - 20 cm s potěrem</t>
  </si>
  <si>
    <t>3,39*1,45*0,1*2</t>
  </si>
  <si>
    <t>965048130R00</t>
  </si>
  <si>
    <t>Dočištění povrchu po vybourání dlažeb, tmel do 30%</t>
  </si>
  <si>
    <t>-1.35 a/b : 3+7,78</t>
  </si>
  <si>
    <t>965081713RT2</t>
  </si>
  <si>
    <t>Bourání dlažeb keramických tl.10 mm, nad 1 m2 sbíječka, dlaždice keramické</t>
  </si>
  <si>
    <t>Odkaz na mn. položky pořadí 72 : 10,78000</t>
  </si>
  <si>
    <t>967042713R00</t>
  </si>
  <si>
    <t>Odsekání zdiva plošné z kamene, betonu tl. 15 cm</t>
  </si>
  <si>
    <t>5*1,9+1,5*1</t>
  </si>
  <si>
    <t>968061125R00</t>
  </si>
  <si>
    <t>Vyvěšení dřevěných dveřních křídel pl. do 2 m2</t>
  </si>
  <si>
    <t>968071125R00</t>
  </si>
  <si>
    <t>Vyvěšení, zavěšení kovových křídel dveří pl. 2 m2</t>
  </si>
  <si>
    <t>968072455R00</t>
  </si>
  <si>
    <t>Vybourání kovových dveřních zárubní pl. do 2 m2</t>
  </si>
  <si>
    <t>0,8*2+0,8*1,8+0,9*1,5</t>
  </si>
  <si>
    <t>968072456R00</t>
  </si>
  <si>
    <t>Vybourání kovových dveřních zárubní pl. nad 2 m2</t>
  </si>
  <si>
    <t>1,2*2</t>
  </si>
  <si>
    <t>978013191R00</t>
  </si>
  <si>
    <t>Otlučení omítek vnitřních stěn v rozsahu do 100 %</t>
  </si>
  <si>
    <t>Suterén ke stropu : 3,15*(3,16+2,65+2,66+1,99+1,05+1,3+0,6+0,3+1,9+2,85+5,14+0,64+0,3+0,3+2,4+1,47+0,3+0,64+0,3+4,05+1,65+1,6+1,65)</t>
  </si>
  <si>
    <t>3,15*(4,69+2,94+0,3+0,945+3,14+3,845+1+6,5+1+2,8+2,2+1,85+0,65+0,3*2+0,3+1,4+1,9+2,7)</t>
  </si>
  <si>
    <t>3,15*(0,3+0,65+3,29+0,65+4,68+2,93+3,07+3,05+1,5+3,15+1,45+2,3+0,65+3,35+1,94+3,1+1,94+1,94+4,7+2,65+2,04)</t>
  </si>
  <si>
    <t>Suterén po parapet : 1,4*6,15+0,9*(5,94+0,62+2,3+4,5+1,75+4,15+2,85+2,65+1,9+2+4,65+2,5+2,6+1,8+2,13+4+2,58+0,62+5,84+6,15)</t>
  </si>
  <si>
    <t>Přízemí : 3,1*(2,35+2,9+5,12+4,02+3,15+2,1+5,12+0,86)</t>
  </si>
  <si>
    <t>3,05*(1,55+3,15+0,5+2,79+1,5+2,35+0,5+3,87+3,18+2,1)</t>
  </si>
  <si>
    <t>978059531R00</t>
  </si>
  <si>
    <t>Odsekání vnitřních obkladů stěn nad 2 m2</t>
  </si>
  <si>
    <t>-1.17 : 2,15*(1,05*2+1,9*2)</t>
  </si>
  <si>
    <t>-1.16 : 2,15*(2,5*2+1,9*2)</t>
  </si>
  <si>
    <t>-1.20 : 2,1*(4,69+1,9+1,5*2+4,69+0,5)</t>
  </si>
  <si>
    <t>-1.21 : 2,1*(4,69*2+0,5+0,9+0,5)</t>
  </si>
  <si>
    <t>-1.23 : 2,4*(0,945+3,14+3,845)</t>
  </si>
  <si>
    <t>-1.25 : 2,4*(0,6+2,81)</t>
  </si>
  <si>
    <t>-1.26 : 2,6*(1,5)</t>
  </si>
  <si>
    <t>-1.33 : 1,5*(2+1+1,2)+2,1*(1,5*4+0,5+0,9*2)</t>
  </si>
  <si>
    <t>-1.34 : 1,5*(1,57+3+1+1,5)+2,1*(1,5*2+0,9)</t>
  </si>
  <si>
    <t>-1.18 : 1*1</t>
  </si>
  <si>
    <t>-1.14 : 1*1</t>
  </si>
  <si>
    <t>-1.35 : 1,2*(3,15+1,45+3,15+1,75+3,15+0,5)</t>
  </si>
  <si>
    <t>-1.37 : 1*1</t>
  </si>
  <si>
    <t>979092111R00</t>
  </si>
  <si>
    <t>Vyklizení ulehlé suti z pl.do 15 m2/ hl. 2 m-ručně</t>
  </si>
  <si>
    <t>nové schodiště : 1,45*3,39*3,5/2</t>
  </si>
  <si>
    <t>999281145R00</t>
  </si>
  <si>
    <t>Přesun hmot pro opravy a údržbu do v. 6 m, nošením</t>
  </si>
  <si>
    <t>Přesun hmot</t>
  </si>
  <si>
    <t>POL7_</t>
  </si>
  <si>
    <t>711130101R00</t>
  </si>
  <si>
    <t>Odstr.izolace proti vlhk.vodor. pásy na sucho,1vrs demontáž nopové folie</t>
  </si>
  <si>
    <t>711212015RT1</t>
  </si>
  <si>
    <t>Stěrka hydroizolační bitumenová vyztužená tkaninou  tl. 4 mm, penetrace</t>
  </si>
  <si>
    <t>711823121RT5</t>
  </si>
  <si>
    <t>Montáž nopové fólie svisle včetně dodávky fólie DEKDREN N8</t>
  </si>
  <si>
    <t>711823129R00</t>
  </si>
  <si>
    <t>Montáž ukončovací lišty k nopové fólii nerezová lišta</t>
  </si>
  <si>
    <t>711409111RRR</t>
  </si>
  <si>
    <t>Montáž rohože  O3</t>
  </si>
  <si>
    <t xml:space="preserve">ks    </t>
  </si>
  <si>
    <t>55341820R</t>
  </si>
  <si>
    <t>Lišta ukončovací nerezová  2m</t>
  </si>
  <si>
    <t xml:space="preserve">m     </t>
  </si>
  <si>
    <t>Odkaz na mn. položky pořadí 86 : 116,03500*1,1</t>
  </si>
  <si>
    <t>998711201R00</t>
  </si>
  <si>
    <t>Přesun hmot pro izolace proti vodě, výšky do 6 m</t>
  </si>
  <si>
    <t>721176223R00</t>
  </si>
  <si>
    <t>Potrubí KG svodné (ležaté) v zemi D 125 x 3,2 mm do dešťové svody</t>
  </si>
  <si>
    <t>Potrubí včetně tvarovek. Bez zednických výpomocí.</t>
  </si>
  <si>
    <t>721242111R00</t>
  </si>
  <si>
    <t>Lapač střešních splavenin PP HL660 D 110 mm</t>
  </si>
  <si>
    <t>721242803R00</t>
  </si>
  <si>
    <t>Demontáž lapače střešních splavenin DN 100</t>
  </si>
  <si>
    <t>Potrubí KG svodné (ležaté) v zemi D 110 x 3,2 mm</t>
  </si>
  <si>
    <t>998721101R00</t>
  </si>
  <si>
    <t>Přesun hmot pro vnitřní kanalizaci, výšky do 6 m</t>
  </si>
  <si>
    <t>723150801R00</t>
  </si>
  <si>
    <t>Demontáž potrubí ocel.hladkého svařovaného D 32</t>
  </si>
  <si>
    <t>723150304R00</t>
  </si>
  <si>
    <t>Potrubí ocelové hladké černé svařované D 32x2,6</t>
  </si>
  <si>
    <t>Potrubí včetně tvarovek a zednických výpomocí.</t>
  </si>
  <si>
    <t>Včetně pomocného lešení o výšce podlahy do 1900 mm a pro zatížení do 1,5 kPa.</t>
  </si>
  <si>
    <t>Odkaz na mn. položky pořadí 95 : 250,00000</t>
  </si>
  <si>
    <t>998723101R00</t>
  </si>
  <si>
    <t>Přesun hmot pro vnitřní plynovod, výšky do 6 m</t>
  </si>
  <si>
    <t>725110811R00</t>
  </si>
  <si>
    <t>Demontáž klozetů splachovacích</t>
  </si>
  <si>
    <t>soubor</t>
  </si>
  <si>
    <t>725119306R00</t>
  </si>
  <si>
    <t>Montáž klozetu závěsného</t>
  </si>
  <si>
    <t>725210913R00</t>
  </si>
  <si>
    <t>Demontáž a zpět.montáž umyvadla s 2 stoj.ventily</t>
  </si>
  <si>
    <t>725219401R00</t>
  </si>
  <si>
    <t>Montáž umyvadel na šrouby do zdiva</t>
  </si>
  <si>
    <t>Včetně dodání zápachové uzávěrky.</t>
  </si>
  <si>
    <t>725019103R00</t>
  </si>
  <si>
    <t>Výlevka závěsná MIRA s plastovou mřížkou včetně dodávky</t>
  </si>
  <si>
    <t>725989101R00</t>
  </si>
  <si>
    <t>Montáž dvířek kovových O2</t>
  </si>
  <si>
    <t>286967583R</t>
  </si>
  <si>
    <t>Modul-WC,ovl. zepředu, ZTP, O6 - komplet Pro tělesně postižené, pro suchý proces, pro zabudování do stěny, 2 objemy splachování</t>
  </si>
  <si>
    <t>553476540R</t>
  </si>
  <si>
    <t>Dvířka revizní 30x40 cm, nerez</t>
  </si>
  <si>
    <t>998725101R00</t>
  </si>
  <si>
    <t>Přesun hmot pro zařizovací předměty, výšky do 6 m</t>
  </si>
  <si>
    <t>728415111R00</t>
  </si>
  <si>
    <t>Montáž mřížky větrací nebo ventilační do 0,04 m2</t>
  </si>
  <si>
    <t>27251101RR</t>
  </si>
  <si>
    <t>Rohož čistící 1080x580x30</t>
  </si>
  <si>
    <t>429727832R</t>
  </si>
  <si>
    <t>Mřížka kruhová nerez pr. 150 mm O3</t>
  </si>
  <si>
    <t>42972893111R</t>
  </si>
  <si>
    <t>Mřížka čtyřhranná nerez 200x200 mm O4</t>
  </si>
  <si>
    <t>64215328RR</t>
  </si>
  <si>
    <t xml:space="preserve">Umyvadloimobilní O6 - komplet bílé </t>
  </si>
  <si>
    <t>998728101R00</t>
  </si>
  <si>
    <t>Přesun hmot pro vzduchotechniku, výšky do 6 m</t>
  </si>
  <si>
    <t>733171120RRR</t>
  </si>
  <si>
    <t>Napojení potrubí KG nová odbočka</t>
  </si>
  <si>
    <t>735138003R00</t>
  </si>
  <si>
    <t>Tlaková zkouška úsporných otopných těles 2 řadých</t>
  </si>
  <si>
    <t>Odkaz na mn. položky pořadí 115 : 43,00000</t>
  </si>
  <si>
    <t>735151821R00</t>
  </si>
  <si>
    <t>Demontáž otopných těles panelových 2řadých,1500 mm</t>
  </si>
  <si>
    <t>735192923R00</t>
  </si>
  <si>
    <t>Zpětná montáž otop.těles panel.2řadých,1500 mm</t>
  </si>
  <si>
    <t>998735101R00</t>
  </si>
  <si>
    <t>Přesun hmot pro otopná tělesa, výšky do 6 m</t>
  </si>
  <si>
    <t>61160103R</t>
  </si>
  <si>
    <t>Dveře vnitřní hladké plné 1kř. 80x197 bílé</t>
  </si>
  <si>
    <t>61160104R</t>
  </si>
  <si>
    <t>Dveře vnitřní hladké plné 1kř. 90x197 bílé</t>
  </si>
  <si>
    <t>998762102R00</t>
  </si>
  <si>
    <t>Přesun hmot pro tesařské konstrukce, výšky do 12 m</t>
  </si>
  <si>
    <t>764410220RT2</t>
  </si>
  <si>
    <t>Oplechování parapetů včetně rohů Pz, rš 160 mm lepení Enkolitem</t>
  </si>
  <si>
    <t>764551604RRR</t>
  </si>
  <si>
    <t>Svod z CU, DN 125 K2</t>
  </si>
  <si>
    <t>Kalkul</t>
  </si>
  <si>
    <t>včetně objímek a spojovacího materiálu.</t>
  </si>
  <si>
    <t>998764101R00</t>
  </si>
  <si>
    <t>Přesun hmot pro klempířské konstr., výšky do 6 m</t>
  </si>
  <si>
    <t>767162230R00</t>
  </si>
  <si>
    <t>Montáž zábradlí, včetně dodávky zábradlí</t>
  </si>
  <si>
    <t>Z1 : 1,8</t>
  </si>
  <si>
    <t>Z2 : 2,7</t>
  </si>
  <si>
    <t>Z3 : 2,7</t>
  </si>
  <si>
    <t>Z5 : 7</t>
  </si>
  <si>
    <t>767996801R00</t>
  </si>
  <si>
    <t>Demontáž atypických ocelových konstr. do 50 kg</t>
  </si>
  <si>
    <t>kg</t>
  </si>
  <si>
    <t>rohože před vchody : 4*25</t>
  </si>
  <si>
    <t>767996804R00</t>
  </si>
  <si>
    <t>Demontáž atypických ocelových konstr. do 500 kg</t>
  </si>
  <si>
    <t>zábradlí : 165</t>
  </si>
  <si>
    <t>998767201R00</t>
  </si>
  <si>
    <t>Přesun hmot pro zámečnické konstr., výšky do 6 m</t>
  </si>
  <si>
    <t>771475014RT1</t>
  </si>
  <si>
    <t>Obklad soklíků keram.rovných, tmel,výška 10 cm lepidlo Monoflex, spár.hm.ASO-Flexfuge (Schömburg)</t>
  </si>
  <si>
    <t>suterén : 1,65+1,65+0,65</t>
  </si>
  <si>
    <t>Přízemí : 2,35+2,9+5,12+4,02+3,15+2,1+5,12+0,86</t>
  </si>
  <si>
    <t>1,55+3,15+0,5+2,79+1,5+2,35+0,5+3,87+3,18+2,1</t>
  </si>
  <si>
    <t>59764203R</t>
  </si>
  <si>
    <t>Dlažba Taurus Granit matná 300x300x9 mm Nordic</t>
  </si>
  <si>
    <t>Odkaz na mn. položky pořadí 73 : 10,78000</t>
  </si>
  <si>
    <t>597642413R</t>
  </si>
  <si>
    <t>Dlažba Taurus Granit matná sokl 600x95x10 mm Rio Negro</t>
  </si>
  <si>
    <t>Odkaz na mn. položky pořadí 128 : 51,06000*1,1</t>
  </si>
  <si>
    <t>998771101R00</t>
  </si>
  <si>
    <t>Přesun hmot pro podlahy z dlaždic, výšky do 6 m</t>
  </si>
  <si>
    <t>781475116R00</t>
  </si>
  <si>
    <t>Obklad vnitřní stěn keramický, do tmele, 30x30 cm</t>
  </si>
  <si>
    <t xml:space="preserve">jako odsekání : </t>
  </si>
  <si>
    <t>nové : 1*1</t>
  </si>
  <si>
    <t>781497132RRR</t>
  </si>
  <si>
    <t>Montáž lišty plastové</t>
  </si>
  <si>
    <t>okolo umyvadel : 4*4*1</t>
  </si>
  <si>
    <t>Odkaz na mn. položky pořadí 128 : 51,06000</t>
  </si>
  <si>
    <t xml:space="preserve">sokl : </t>
  </si>
  <si>
    <t>283424161R</t>
  </si>
  <si>
    <t>Profil ukončovací obkladový "oblouk" PVC  H = 6 mm L = 2,50 m, R = 7 mm, 3 barvy</t>
  </si>
  <si>
    <t>Odkaz na mn. položky pořadí 133 : 67,06000*1,1</t>
  </si>
  <si>
    <t>597623141R</t>
  </si>
  <si>
    <t>Dlaždice 30x30 Color Two bílá mat</t>
  </si>
  <si>
    <t>Odkaz na mn. položky pořadí 132 : 179,75200*1,1</t>
  </si>
  <si>
    <t>998781101R00</t>
  </si>
  <si>
    <t>Přesun hmot pro obklady keramické, výšky do 6 m</t>
  </si>
  <si>
    <t>783122110R00</t>
  </si>
  <si>
    <t>Nátěr syntetický OK "A" dvojnásobný</t>
  </si>
  <si>
    <t>784402801R00</t>
  </si>
  <si>
    <t>Odstranění malby oškrábáním v místnosti H do 3,8 m</t>
  </si>
  <si>
    <t>celý suterén - odměřeno elektronicky : 4752</t>
  </si>
  <si>
    <t xml:space="preserve">odečet nové omítky : </t>
  </si>
  <si>
    <t>Odkaz na mn. položky pořadí 51 : 608,97200*-1</t>
  </si>
  <si>
    <t xml:space="preserve">odečet obklady : </t>
  </si>
  <si>
    <t>Odkaz na mn. položky pořadí 132 : 179,75200*-1</t>
  </si>
  <si>
    <t>stropy suterén : 771,24</t>
  </si>
  <si>
    <t>stropy 1.NP : 26,08+18,32+21,45+20,74+3,15+27,79</t>
  </si>
  <si>
    <t>784191201R00</t>
  </si>
  <si>
    <t>Penetrace podkladu hloubková Primalex 1x</t>
  </si>
  <si>
    <t>Odkaz na mn. položky pořadí 140 : 5750,95100</t>
  </si>
  <si>
    <t>784165512R00</t>
  </si>
  <si>
    <t>Malba HET Klasik, bílá, bez penetrace, 2 x</t>
  </si>
  <si>
    <t>stropy : 771,24</t>
  </si>
  <si>
    <t>1.NP : 3,1*(2,35+2,9+5,12+4,02+3,15+2,1+5,12+0,86)*2</t>
  </si>
  <si>
    <t>3,05*(1,55+3,15+0,5+2,79+1,5+2,35+0,5+3,87+3,18+2,1)*2</t>
  </si>
  <si>
    <t>stropy : 26,08+18,32+21,45+20,74+3,15+27,79</t>
  </si>
  <si>
    <t>784497941R00</t>
  </si>
  <si>
    <t>Rozmývání podkladu, místnost H do 3,8 m</t>
  </si>
  <si>
    <t>Odkaz na mn. položky pořadí 138 : 4852,04600</t>
  </si>
  <si>
    <t>210290821R00</t>
  </si>
  <si>
    <t>Demontáž elektromotoru do 1 kW demontáž drypol</t>
  </si>
  <si>
    <t>230011018RRR</t>
  </si>
  <si>
    <t>Montáž madla včetně dodávky</t>
  </si>
  <si>
    <t>Z4 : 2*3,4</t>
  </si>
  <si>
    <t>Z6 : 2*4,5</t>
  </si>
  <si>
    <t>230260031RRR</t>
  </si>
  <si>
    <t>Demontáž a zpětná montáž plynové skříně</t>
  </si>
  <si>
    <t>230330030RRR</t>
  </si>
  <si>
    <t>Trubka měděná bezešvá  K3</t>
  </si>
  <si>
    <t>460030081R00</t>
  </si>
  <si>
    <t>Řezání spáry v asfaltu nebo betonu</t>
  </si>
  <si>
    <t>650516813RRR</t>
  </si>
  <si>
    <t xml:space="preserve">Revize elektro </t>
  </si>
  <si>
    <t>905      R01</t>
  </si>
  <si>
    <t>Hzs-revize provoz.souboru a st.obj. Revize</t>
  </si>
  <si>
    <t>h</t>
  </si>
  <si>
    <t>Prav.M</t>
  </si>
  <si>
    <t>HZS</t>
  </si>
  <si>
    <t>POL10_</t>
  </si>
  <si>
    <t>909      R00</t>
  </si>
  <si>
    <t>Hzs-nezmeritelne stavebni prace demontáž a zpětná montáž EL, mediplyn, voda</t>
  </si>
  <si>
    <t>979011221R00</t>
  </si>
  <si>
    <t>Svislá doprava suti a vybour. hmot za 1.PP nošením</t>
  </si>
  <si>
    <t>371,28185-261,15</t>
  </si>
  <si>
    <t>979082121R00</t>
  </si>
  <si>
    <t>Příplatek k vnitrost. dopravě suti za dalších 5 m</t>
  </si>
  <si>
    <t>Odkaz na mn. položky pořadí 154 : 110,13185*3</t>
  </si>
  <si>
    <t>979990112R00</t>
  </si>
  <si>
    <t>Poplatek za uložení suti - obal. kamenivo, asfalt, skupina odpadu 170302</t>
  </si>
  <si>
    <t>979999971R00</t>
  </si>
  <si>
    <t>Poplatek za směsný stavební odpad do 1600 cm2</t>
  </si>
  <si>
    <t>17 09 04</t>
  </si>
  <si>
    <t>371,28-61,6</t>
  </si>
  <si>
    <t>979087312R00</t>
  </si>
  <si>
    <t>Vodorovné přemístění vyb. hmot nošením do 10 m</t>
  </si>
  <si>
    <t>S naložením suti nebo vybouraných hmot do dopravního prostředku a na jejich vyložením, popřípadě přeložením na normální dopravní prostředek.</t>
  </si>
  <si>
    <t>Odkaz na mn. položky pořadí 150 : 110,13185</t>
  </si>
  <si>
    <t>Přesun suti</t>
  </si>
  <si>
    <t>POL8_</t>
  </si>
  <si>
    <t>979083112R00</t>
  </si>
  <si>
    <t>Vodorovné přemístění suti na skládku do 1000 m</t>
  </si>
  <si>
    <t>005111021R</t>
  </si>
  <si>
    <t>Vytyčení inženýrských sítí</t>
  </si>
  <si>
    <t>Soubor</t>
  </si>
  <si>
    <t>VRN</t>
  </si>
  <si>
    <t>POL99_8</t>
  </si>
  <si>
    <t>Zaměření a vytýčení stávajících inženýrských sítí v místě stavby z hlediska jejich ochrany při provádění stavby.</t>
  </si>
  <si>
    <t>005121 R</t>
  </si>
  <si>
    <t>Zařízení staveniště</t>
  </si>
  <si>
    <t>Veškeré náklady spojené s vybudováním, provozem a odstraněním zařízení staveniště.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</si>
  <si>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</si>
  <si>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</si>
  <si>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</si>
  <si>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005124010R</t>
  </si>
  <si>
    <t>Koordinační činnost</t>
  </si>
  <si>
    <t>Koordinace stavebních a technologických dodávek stavby.</t>
  </si>
  <si>
    <t>004111020R</t>
  </si>
  <si>
    <t>Vypracování projektové dokumentace  skutečného provedení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</si>
  <si>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</si>
  <si>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005211010R</t>
  </si>
  <si>
    <t>Předání a převzetí staveniště</t>
  </si>
  <si>
    <t>Náklady spojené s účastí zhotovitele na předání a převzetí staveniště.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</si>
  <si>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</si>
  <si>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</si>
  <si>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</si>
  <si>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005261030R</t>
  </si>
  <si>
    <t xml:space="preserve">Finanční rezerva </t>
  </si>
  <si>
    <t>Finanční rezerva požadovaná objednatelem jako součást smluvní ceny. Způsob jejího stanovení, čerpání a vykazování definuje objednatel.</t>
  </si>
  <si>
    <t>SUM</t>
  </si>
  <si>
    <t>Poznámky uchazeče k zadání</t>
  </si>
  <si>
    <t>POPUZIV</t>
  </si>
  <si>
    <t>Včetně:</t>
  </si>
  <si>
    <t>END</t>
  </si>
  <si>
    <t>2,5*(7,6+4,4+2+5+2+5,3+13,3+2,7)</t>
  </si>
  <si>
    <t>Odkaz na mn. položky pořadí 1 : 105,75000</t>
  </si>
  <si>
    <t>Odkaz na mn. položky pořadí 3 : 78,75000</t>
  </si>
  <si>
    <t>22,8*2,5+14,5*1,5</t>
  </si>
  <si>
    <t>(7,6+4,4+2+5+2+5,3+13,3+2,7)</t>
  </si>
  <si>
    <t>(2,5+2,3)/2*(0,65+7,6)*1,5+3,5*(2,73+13,265)*1,5+2,25*11,75*1,5+1,75*(22,8+0,68*2)*1,5+(1,75+2,5)/2*(5,265+1,4+2,6+1,4+1+2)*1,5</t>
  </si>
  <si>
    <t>pro drenáž : 1*1*3,5</t>
  </si>
  <si>
    <t xml:space="preserve">podlahy : </t>
  </si>
  <si>
    <t>-1.01 : 10,63*0,22</t>
  </si>
  <si>
    <t>-1.02 : 11,24*0,22</t>
  </si>
  <si>
    <t>-1.03 : 14,65*0,22</t>
  </si>
  <si>
    <t>-1.04 : 23,56*0,22</t>
  </si>
  <si>
    <t>-1.05 : 24,97*0,22</t>
  </si>
  <si>
    <t>-1.06 : 5,97*0,22</t>
  </si>
  <si>
    <t>-1.07 : 19,63*0,22</t>
  </si>
  <si>
    <t>-1.08 : 12,57*0,22</t>
  </si>
  <si>
    <t>-1.09 : 5,8*0,22</t>
  </si>
  <si>
    <t>-1.10 : 23,49*0,22</t>
  </si>
  <si>
    <t>-1.11 : 18,07*0,22</t>
  </si>
  <si>
    <t>-1.12 : 19,59*0,22</t>
  </si>
  <si>
    <t>139601103R00</t>
  </si>
  <si>
    <t>Ruční výkop jam, rýh a šachet v hornině tř. 4</t>
  </si>
  <si>
    <t>Odkaz na mn. položky pořadí 7 : 263,80720*0,1</t>
  </si>
  <si>
    <t>Odkaz na mn. položky pořadí 8 : 41,83740</t>
  </si>
  <si>
    <t>Odkaz na mn. položky pořadí 8 : 41,83740*2</t>
  </si>
  <si>
    <t>175101101RT2</t>
  </si>
  <si>
    <t>Obsyp potrubí bez prohození sypaniny s dodáním štěrkopísku frakce 0 - 22 mm</t>
  </si>
  <si>
    <t>0,5*0,25*((0,65+7,6)+(2,73+13,265)+11,75+(22,8+0,68*2)+(5,265+1,4+2,6+1,4+1+2))</t>
  </si>
  <si>
    <t>Odkaz na mn. položky pořadí 7 : 263,80719</t>
  </si>
  <si>
    <t>181101111R00</t>
  </si>
  <si>
    <t>Úprava pláně v zářezech se zhutněním - ručně</t>
  </si>
  <si>
    <t>cely suterén : 190,7</t>
  </si>
  <si>
    <t>Odkaz na mn. položky pořadí 10 : 26,38072*1,8</t>
  </si>
  <si>
    <t>Odkaz na mn. položky pořadí 10 : 26,38072*24</t>
  </si>
  <si>
    <t>22,8*(1,5+1,85)/2+22,8*(0,8+0)/2+11,75*(1,85+1,0)/2+14,4*(0,8+1,85)/2</t>
  </si>
  <si>
    <t>Odkaz na mn. položky pořadí 18 : 83,13375</t>
  </si>
  <si>
    <t>(2,5+2,3)/2*(0,65+7,6)+3,5*(2,73+13,265)+2,25*11,75+1,75*(22,8+0,68*2)+(1,75+2,5)/2*(5,265+1,4+2,6+1,4+1+2)</t>
  </si>
  <si>
    <t>Odkaz na mn. položky pořadí 20 : 173,53813</t>
  </si>
  <si>
    <t>0,65*(7,6+2,73+13,265+11,75+8,035+0,68+4,05+8,785+5,265+1+1,5+3+1,5+1+4,4)</t>
  </si>
  <si>
    <t>0,65*(5,265+0,45+3,515+0,45+3,95-0,8-0,9)+0,45*(1+0,905+4,9)+0,65*(5,42*2-0,8)+0,5*(5,42-0,8)</t>
  </si>
  <si>
    <t>0,45*(4,23-0,9)+1,35*0,45+0,65*1+0,15*2,5+0,7*7,8+6,1*0,5</t>
  </si>
  <si>
    <t>0,15*(1,5+4)+5,42*0,65*1,5*2</t>
  </si>
  <si>
    <t>5,2*2,2/2+5,2*3,1</t>
  </si>
  <si>
    <t>(0,65+7,6)+(2,73+13,265)+11,75+(22,8+0,68*2)+(5,265+1,4+2,6+1,4+1+2)</t>
  </si>
  <si>
    <t>58333663R</t>
  </si>
  <si>
    <t>Kačírek praný frakce 16-32 mm volně ložený</t>
  </si>
  <si>
    <t xml:space="preserve">m3    </t>
  </si>
  <si>
    <t>319211332R00</t>
  </si>
  <si>
    <t>Fabion z malty v koutu podlahy r 50 mm</t>
  </si>
  <si>
    <t>Odkaz na mn. položky pořadí 132 : 177,51000</t>
  </si>
  <si>
    <t>(2,58+5,42)*2</t>
  </si>
  <si>
    <t>328151111R00</t>
  </si>
  <si>
    <t>Montáž sklepního světlíku z plastu</t>
  </si>
  <si>
    <t>((2,5+2,3)/2*(0,65+7,6)+3,5*(2,73+13,265)+2,25*11,75+1,75*(22,8+0,68*2)+(1,75+2,5)/2*(5,265+1,4+2,6+1,4+1+2))*0,15</t>
  </si>
  <si>
    <t>342263410R00</t>
  </si>
  <si>
    <t>Osazení revizních dvířek do SDK příček, do 0,25 m2</t>
  </si>
  <si>
    <t>Včetně vytvoření otvoru a osazení rámu s dvířky a prošroubování.</t>
  </si>
  <si>
    <t>342263410RRR</t>
  </si>
  <si>
    <t>Osazení revizních dvířek, do 0,25 m2</t>
  </si>
  <si>
    <t>711212005824T00</t>
  </si>
  <si>
    <t xml:space="preserve">Hydroizolační povlak </t>
  </si>
  <si>
    <t>dvouvrstvá</t>
  </si>
  <si>
    <t>nátěr na zdivo pro injektáž : 193,51*0,5</t>
  </si>
  <si>
    <t>28653022.AR</t>
  </si>
  <si>
    <t>Podlahová vpusť z PP  se svislým vývodem d 50 mm, O10</t>
  </si>
  <si>
    <t>286974791R</t>
  </si>
  <si>
    <t>Poklop kompozitní EKODECK EKO 400w B125 400x400 mm celková výška 35 mm, s límcem d=315 mm</t>
  </si>
  <si>
    <t>553476564RR</t>
  </si>
  <si>
    <t>Dvířka revizní do zdiva 600x1000 pozink, včetně montáže</t>
  </si>
  <si>
    <t>553476570R</t>
  </si>
  <si>
    <t>Dvířka revizní do zdiva 200x200 mm,tl.12,5 mm do vlhkého prostředí</t>
  </si>
  <si>
    <t>553476572R</t>
  </si>
  <si>
    <t>Dvířka revizní do zdiva 300x300 mm,tl.12,5 mm do vlhkého prostředí</t>
  </si>
  <si>
    <t>553476595R</t>
  </si>
  <si>
    <t>Dvířka revizní do SDK 400x400 mm,tl.12,5 mm suché prostředí</t>
  </si>
  <si>
    <t>611000143R</t>
  </si>
  <si>
    <t>Světlík pojízdný ACO Allround 125x100x40 cm,mřížk. sklepní, GFK, rošt 1340x400 mm</t>
  </si>
  <si>
    <t>Odkaz na mn. položky pořadí 2 : 184,50000</t>
  </si>
  <si>
    <t>Dlažba BEST BEATON přírodní  20x16,5x8</t>
  </si>
  <si>
    <t>601021141R00</t>
  </si>
  <si>
    <t>Štuk na stropech sanační , ručně</t>
  </si>
  <si>
    <t>Včetně pomocného lešení.</t>
  </si>
  <si>
    <t>Odkaz na mn. položky pořadí 83 : 40,00000</t>
  </si>
  <si>
    <t>Odkaz na mn. položky pořadí 84 : 698,62375</t>
  </si>
  <si>
    <t>Odkaz na mn. položky pořadí 137 : 41,60000</t>
  </si>
  <si>
    <t>12*0,9*13</t>
  </si>
  <si>
    <t>61143585RR</t>
  </si>
  <si>
    <t>Okno plastové, 100/60 OK1</t>
  </si>
  <si>
    <t>631312511RM1</t>
  </si>
  <si>
    <t xml:space="preserve">Mazanina betonová tl. 5 - 8 cm C 12/15 z betonu prostého </t>
  </si>
  <si>
    <t>2*(0,5*1,25)*0,1*2</t>
  </si>
  <si>
    <t>0,5*0,1*((0,65+7,6)+(2,73+13,265)+11,75+(22,8+0,68*2)+(5,265+1,4+2,6+1,4+1+2))</t>
  </si>
  <si>
    <t>631315611R00</t>
  </si>
  <si>
    <t>Mazanina betonová tl. 12 - 24 cm C 16/20</t>
  </si>
  <si>
    <t>190,7*0,15</t>
  </si>
  <si>
    <t>631362021R00</t>
  </si>
  <si>
    <t>Výztuž mazanin svařovanou sítí z drátů Kari</t>
  </si>
  <si>
    <t>190,7*3,03/1000</t>
  </si>
  <si>
    <t>632441042R00</t>
  </si>
  <si>
    <t>Potěr anhydritový, plocha do 500 m2, tl.35 mm</t>
  </si>
  <si>
    <t>190,7</t>
  </si>
  <si>
    <t>10</t>
  </si>
  <si>
    <t>55330423R</t>
  </si>
  <si>
    <t>Zárubeň ocelová YH150   800x1970x150 P ZAKO pro přesné zdění, bez drážky, pevně přivařené závěsy</t>
  </si>
  <si>
    <t>Odkaz na mn. položky pořadí 4 : 42,30000</t>
  </si>
  <si>
    <t>917862111RU3</t>
  </si>
  <si>
    <t>Osazení stojat. obrub.bet. s opěrou,lože z C 12/15 včetně obrubníku CSB H 30 1000/150/300</t>
  </si>
  <si>
    <t>2*(0,5+1,25+0,5)</t>
  </si>
  <si>
    <t>Odkaz na mn. položky pořadí 47 : 41,60000</t>
  </si>
  <si>
    <t>Odkaz na mn. položky pořadí 50 : 738,62375</t>
  </si>
  <si>
    <t>Odkaz na mn. položky pořadí 90 : 176,03813</t>
  </si>
  <si>
    <t>Odkaz na mn. položky pořadí 67 : 956,26188</t>
  </si>
  <si>
    <t>953942421RRR</t>
  </si>
  <si>
    <t>Osazení rámu velikosti do 1000 x 1000 mm včetně dodání rámu Z3</t>
  </si>
  <si>
    <t>0,5*(5,5+1,25)*1</t>
  </si>
  <si>
    <t>962022391R00</t>
  </si>
  <si>
    <t>Bourání zdiva nadzákladového kamenného na MVC</t>
  </si>
  <si>
    <t>0,35*(5,5+1,25)*0,7</t>
  </si>
  <si>
    <t>962031116R00</t>
  </si>
  <si>
    <t>Bourání příček z cihel pálených plných tl. 140 mm</t>
  </si>
  <si>
    <t>2*(4,8*2,83+2,25*2,83)-0,8*2</t>
  </si>
  <si>
    <t>962084131R00</t>
  </si>
  <si>
    <t>Bourání příček deskových,sádrokartonových tl.10 cm</t>
  </si>
  <si>
    <t>2,25*5,15+1,41*2,25+2,44*2,25-0,6*2-1*2</t>
  </si>
  <si>
    <t>963022819R00</t>
  </si>
  <si>
    <t>Bourání kamenných.schodišťových stupňů</t>
  </si>
  <si>
    <t>1,65*2</t>
  </si>
  <si>
    <t>965043441RT4</t>
  </si>
  <si>
    <t>Bourání podkladů bet., potěr tl. 15 cm, nad 4 m2 sbíječka mazanina tl. 10 - 15 cm s potěrem</t>
  </si>
  <si>
    <t>-1.01 : 10,63*0,1</t>
  </si>
  <si>
    <t>-1.02 : 11,24*0,1</t>
  </si>
  <si>
    <t>-1.03 : 14,65*0,1</t>
  </si>
  <si>
    <t>-1.04 : 23,56*0,1</t>
  </si>
  <si>
    <t>-1.05 : 24,97*0,1</t>
  </si>
  <si>
    <t>-1.06 : 5,97*0,1</t>
  </si>
  <si>
    <t>-1.07 : 19,63*0,1</t>
  </si>
  <si>
    <t>-1.08 : 12,57*0,1</t>
  </si>
  <si>
    <t>-1.09 : 5,8*0,1</t>
  </si>
  <si>
    <t>-1.10 : 23,49*0,1</t>
  </si>
  <si>
    <t>-1.11 : 18,07*0,1</t>
  </si>
  <si>
    <t>-1.12 : 19,59*0,1</t>
  </si>
  <si>
    <t>-1.01 : 10,63</t>
  </si>
  <si>
    <t>-1.02 : 11,24</t>
  </si>
  <si>
    <t>-1.03 : 14,65</t>
  </si>
  <si>
    <t>-1.04 : 23,56</t>
  </si>
  <si>
    <t>968061126R00</t>
  </si>
  <si>
    <t>Vyvěšení dřevěných dveřních křídel pl. nad 2 m2</t>
  </si>
  <si>
    <t>0,9*1,97*4+0,8*1,97*5+0,6*1,97*1</t>
  </si>
  <si>
    <t>969021111R00</t>
  </si>
  <si>
    <t>Vybourání kanalizačního potrubí DN do 100 mm</t>
  </si>
  <si>
    <t>971033651R00</t>
  </si>
  <si>
    <t>Vybourání otv. zeď cihel. pl.4 m2, tl.60 cm, MVC</t>
  </si>
  <si>
    <t>Včetně pomocného lešení o výšce podlahy do 1900 mm a pro zatížení do 1,5 kPa  (150 kg/m2).</t>
  </si>
  <si>
    <t>1*0,6*0,6</t>
  </si>
  <si>
    <t>971038451R00</t>
  </si>
  <si>
    <t>Vybourání otvorů cihly duté pl. 0,25 m2, tl. 45 cm</t>
  </si>
  <si>
    <t>978011191R00</t>
  </si>
  <si>
    <t>Otlučení omítek vnitřních vápenných stropů do 100%</t>
  </si>
  <si>
    <t>odhad : 40</t>
  </si>
  <si>
    <t>-1.01 : 2,75*(6,1*2+2,75+1,55+4*2,75/2)</t>
  </si>
  <si>
    <t>-1.02 : 2,75*(1,69*2+6,63)</t>
  </si>
  <si>
    <t>-1.03 : 2,75*(5,42*2+2,58*2)</t>
  </si>
  <si>
    <t>-1.04 : 2,75*(7,8+1,5*2+2,5+3+0,95+3,515)</t>
  </si>
  <si>
    <t>-1.05 : 2,75*(4,905+4,815*2+1+0,905+0,45*2)</t>
  </si>
  <si>
    <t>-1.06 : 2,75*(5,27+0,75+3,6+1)</t>
  </si>
  <si>
    <t>-1.07 : 2,75*(4,9*2*3,95*2)</t>
  </si>
  <si>
    <t>-1.08 : 2,75*(5,15+2,44)</t>
  </si>
  <si>
    <t>-1.09 : 2,75*(2,15*2+3,5*2)</t>
  </si>
  <si>
    <t>-1.10 : 2,75*(2,75+4,785+4,43+4,785+0,5*2+5+2,8)</t>
  </si>
  <si>
    <t>-1.11 : 2,75*(5,42*2+3,335*2)</t>
  </si>
  <si>
    <t>-1.12 : 2,75*(3,55*2+5,42*2)</t>
  </si>
  <si>
    <t>-1.03 : 2,6*(5,42*2+2,58*2)</t>
  </si>
  <si>
    <t>-1.04 : 2,1*(7,8+1,5*2+2,5+3+0,95+3,515)</t>
  </si>
  <si>
    <t>-1.05 : 2,1*(4,905+4,815*2+1+0,905+0,45*2)</t>
  </si>
  <si>
    <t>-1.12 : 1,5*2,25</t>
  </si>
  <si>
    <t>711111006RZ3</t>
  </si>
  <si>
    <t>Izolace proti vlhkosti vodor.,nátěr penetr.emulzí včetně emulze Dekprimer 0,3 kg/m2</t>
  </si>
  <si>
    <t>711141559RY1</t>
  </si>
  <si>
    <t>Izolace proti vlhk. vodorovná pásy přitavením 1 vrstva - včetně dod. Elastek 40 special mineral</t>
  </si>
  <si>
    <t>Provedení očištění povrchu a natavení jedné vrstvy modifikovaného asfaltového pásu včetně dodávky materiálů.</t>
  </si>
  <si>
    <t>Stěrka hydroizolační bitumenová vyztužená tkaninou tl. 4 mm, penetrace</t>
  </si>
  <si>
    <t>ve světlíku : 1,25*0,5*2*2</t>
  </si>
  <si>
    <t>711823129RRR</t>
  </si>
  <si>
    <t>Montáž ukončovací lišty k nopové fólii včetně nerezové lišty</t>
  </si>
  <si>
    <t>75</t>
  </si>
  <si>
    <t>713121121R00</t>
  </si>
  <si>
    <t>Izolace tepelná podlah na sucho, dvouvrstvá</t>
  </si>
  <si>
    <t>713191100RT9</t>
  </si>
  <si>
    <t>Položení separační fólie včetně dodávky PE fólie</t>
  </si>
  <si>
    <t>713191221R00</t>
  </si>
  <si>
    <t>Dilatační pásek podél stěn výšky 100 mm vč.dodávky</t>
  </si>
  <si>
    <t>28375327R</t>
  </si>
  <si>
    <t>Pásek dilatační okrajový Mirelon š. 80 mm tl. 5 mm</t>
  </si>
  <si>
    <t>28375945R</t>
  </si>
  <si>
    <t>Deska fasádní polystyrenová EPS 100 F tl. 50 mm</t>
  </si>
  <si>
    <t>190,7*2*1,1</t>
  </si>
  <si>
    <t>998713101R00</t>
  </si>
  <si>
    <t>Přesun hmot pro izolace tepelné, výšky do 6 m</t>
  </si>
  <si>
    <t>721176222R00</t>
  </si>
  <si>
    <t>4+4+6+3</t>
  </si>
  <si>
    <t>721211505R00</t>
  </si>
  <si>
    <t>Vpusť podlahová Geberit PE + PP D 50 mm</t>
  </si>
  <si>
    <t>728414862R00</t>
  </si>
  <si>
    <t>Demontáž digestoře komínové</t>
  </si>
  <si>
    <t>Mřížka kruhová nerez pr. 150 mm</t>
  </si>
  <si>
    <t>762621120R00</t>
  </si>
  <si>
    <t>Montáž dveří tesařských jednokřídlových</t>
  </si>
  <si>
    <t>0,8*2*6+0,9*2*4</t>
  </si>
  <si>
    <t>766629301R00</t>
  </si>
  <si>
    <t>Montáž oken plastových plochy do 1,50 m2</t>
  </si>
  <si>
    <t>998766102R00</t>
  </si>
  <si>
    <t>Přesun hmot pro truhlářské konstr., výšky do 12 m</t>
  </si>
  <si>
    <t>767135821R00</t>
  </si>
  <si>
    <t>Demontáž roštu pro obložení z kazet</t>
  </si>
  <si>
    <t>-1.08 : 12,57</t>
  </si>
  <si>
    <t>Z1 : 1,05</t>
  </si>
  <si>
    <t>Z2 : 5,5</t>
  </si>
  <si>
    <t>767581801R00</t>
  </si>
  <si>
    <t>Demontáž podhledů - kazet</t>
  </si>
  <si>
    <t>Odkaz na mn. položky pořadí 126 : 23,81000</t>
  </si>
  <si>
    <t>771212113R00</t>
  </si>
  <si>
    <t>Kladení dlažby keramické do TM, vel. do 400x400 mm</t>
  </si>
  <si>
    <t>-1.01 : (1,2+0,2+1,35)*2+1,5+1,5+0,5+0,5+0,5+0,5</t>
  </si>
  <si>
    <t>-1.02 : 1,7+1,5+5,15+1,7+5,15+1,5</t>
  </si>
  <si>
    <t>-1.04 : 2*(6,84+3,52)</t>
  </si>
  <si>
    <t>-1.05 : 2*(4,85)+1+1+0,5*2+4,9</t>
  </si>
  <si>
    <t>-1.06 : 1,38+5,3+0,75+5,3+1,38-0,75</t>
  </si>
  <si>
    <t>-1.07 : 2*(4,9+3,95)</t>
  </si>
  <si>
    <t>-1.08 : 2*(5,15+2,44)</t>
  </si>
  <si>
    <t>-1.09 : 2*(2,7+2,15)</t>
  </si>
  <si>
    <t>-1.10 : 6,94+4,43+4,8+0,65*2+3,13</t>
  </si>
  <si>
    <t>-1.11 : 2*(5,42+3,335)</t>
  </si>
  <si>
    <t>-1.12 : 2*(5,42+3,55)</t>
  </si>
  <si>
    <t>771577133RRR</t>
  </si>
  <si>
    <t>Lišta nerezová  včetně montáže, K1</t>
  </si>
  <si>
    <t>190,7*1,15</t>
  </si>
  <si>
    <t>177,51/0,6*1,1</t>
  </si>
  <si>
    <t>177,5/2,5*1,1</t>
  </si>
  <si>
    <t>Odkaz na mn. položky pořadí 137 : 41,60000*1,25</t>
  </si>
  <si>
    <t>783801811R00</t>
  </si>
  <si>
    <t>Odstranění nátěrů z omítek stropů, oškrabáním</t>
  </si>
  <si>
    <t>10,36+11,24+14,65+23,56+24,97+5,97+19,63+13,32+5,8+23,49+18,07+19,59</t>
  </si>
  <si>
    <t>Odkaz na mn. položky pořadí 142 : 190,65000</t>
  </si>
  <si>
    <t>Odkaz na mn. položky pořadí 143 : 889,27375</t>
  </si>
  <si>
    <t>230220006RR</t>
  </si>
  <si>
    <t>Montáž šachtového poklopu</t>
  </si>
  <si>
    <t>460030081RT3</t>
  </si>
  <si>
    <t>Řezání spáry v asfaltu nebo betonu v tloušťce vrstvy do 8-10 cm</t>
  </si>
  <si>
    <t>14+22,8+3+3</t>
  </si>
  <si>
    <t>650516813R00</t>
  </si>
  <si>
    <t>278,95-144,12</t>
  </si>
  <si>
    <t>Odkaz na mn. položky pořadí 153 : 134,83000*3</t>
  </si>
  <si>
    <t>27,72</t>
  </si>
  <si>
    <t>278,95273-27,72</t>
  </si>
  <si>
    <t>Odkaz na mn. položky pořadí 153 : 134,83000</t>
  </si>
  <si>
    <t>POL99_2</t>
  </si>
  <si>
    <t>POL99_1</t>
  </si>
  <si>
    <t>Královehradecký kraj</t>
  </si>
  <si>
    <t>Pivovarské náměstní 1245</t>
  </si>
  <si>
    <t>Hradec Králové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</si>
</sst>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6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B6" sqref="AB6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97" t="s">
        <v>41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3"/>
  <sheetViews>
    <sheetView showGridLines="0" tabSelected="1" topLeftCell="B1" zoomScaleNormal="100" zoomScaleSheetLayoutView="75" workbookViewId="0">
      <selection activeCell="O17" sqref="O17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0" customWidth="1"/>
    <col min="4" max="4" width="13" style="50" customWidth="1"/>
    <col min="5" max="5" width="9.6640625" style="50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6" t="s">
        <v>38</v>
      </c>
      <c r="B1" s="232" t="s">
        <v>4</v>
      </c>
      <c r="C1" s="233"/>
      <c r="D1" s="233"/>
      <c r="E1" s="233"/>
      <c r="F1" s="233"/>
      <c r="G1" s="233"/>
      <c r="H1" s="233"/>
      <c r="I1" s="233"/>
      <c r="J1" s="234"/>
    </row>
    <row r="2" spans="1:15" ht="36" customHeight="1" x14ac:dyDescent="0.25">
      <c r="A2" s="2"/>
      <c r="B2" s="77" t="s">
        <v>24</v>
      </c>
      <c r="C2" s="78"/>
      <c r="D2" s="79" t="s">
        <v>43</v>
      </c>
      <c r="E2" s="238" t="s">
        <v>44</v>
      </c>
      <c r="F2" s="239"/>
      <c r="G2" s="239"/>
      <c r="H2" s="239"/>
      <c r="I2" s="239"/>
      <c r="J2" s="240"/>
      <c r="O2" s="1"/>
    </row>
    <row r="3" spans="1:15" ht="27" hidden="1" customHeight="1" x14ac:dyDescent="0.25">
      <c r="A3" s="2"/>
      <c r="B3" s="80"/>
      <c r="C3" s="78"/>
      <c r="D3" s="81"/>
      <c r="E3" s="241"/>
      <c r="F3" s="242"/>
      <c r="G3" s="242"/>
      <c r="H3" s="242"/>
      <c r="I3" s="242"/>
      <c r="J3" s="243"/>
    </row>
    <row r="4" spans="1:15" ht="23.25" customHeight="1" x14ac:dyDescent="0.25">
      <c r="A4" s="2"/>
      <c r="B4" s="82"/>
      <c r="C4" s="83"/>
      <c r="D4" s="84"/>
      <c r="E4" s="228"/>
      <c r="F4" s="228"/>
      <c r="G4" s="228"/>
      <c r="H4" s="228"/>
      <c r="I4" s="228"/>
      <c r="J4" s="229"/>
    </row>
    <row r="5" spans="1:15" ht="24" customHeight="1" x14ac:dyDescent="0.25">
      <c r="A5" s="2"/>
      <c r="B5" s="30" t="s">
        <v>23</v>
      </c>
      <c r="D5" s="198" t="s">
        <v>946</v>
      </c>
      <c r="E5" s="199"/>
      <c r="F5" s="199"/>
      <c r="G5" s="199"/>
      <c r="H5" s="192" t="s">
        <v>42</v>
      </c>
      <c r="I5" s="193">
        <v>70889546</v>
      </c>
      <c r="J5" s="8"/>
    </row>
    <row r="6" spans="1:15" ht="15.75" customHeight="1" x14ac:dyDescent="0.25">
      <c r="A6" s="2"/>
      <c r="B6" s="27"/>
      <c r="C6" s="52"/>
      <c r="D6" s="200" t="s">
        <v>947</v>
      </c>
      <c r="E6" s="201"/>
      <c r="F6" s="201"/>
      <c r="G6" s="201"/>
      <c r="H6" s="192" t="s">
        <v>36</v>
      </c>
      <c r="I6" s="193"/>
      <c r="J6" s="8"/>
    </row>
    <row r="7" spans="1:15" ht="15.75" customHeight="1" x14ac:dyDescent="0.25">
      <c r="A7" s="2"/>
      <c r="B7" s="28"/>
      <c r="C7" s="53"/>
      <c r="D7" s="196">
        <v>50003</v>
      </c>
      <c r="E7" s="202" t="s">
        <v>948</v>
      </c>
      <c r="F7" s="203"/>
      <c r="G7" s="203"/>
      <c r="H7" s="195"/>
      <c r="I7" s="194"/>
      <c r="J7" s="33"/>
    </row>
    <row r="8" spans="1:15" ht="24" hidden="1" customHeight="1" x14ac:dyDescent="0.25">
      <c r="A8" s="2"/>
      <c r="B8" s="30" t="s">
        <v>21</v>
      </c>
      <c r="D8" s="74"/>
      <c r="E8" s="76"/>
      <c r="H8" s="18" t="s">
        <v>42</v>
      </c>
      <c r="I8" s="72"/>
      <c r="J8" s="8"/>
    </row>
    <row r="9" spans="1:15" ht="15.75" hidden="1" customHeight="1" x14ac:dyDescent="0.25">
      <c r="A9" s="2"/>
      <c r="B9" s="2"/>
      <c r="D9" s="74"/>
      <c r="E9" s="76"/>
      <c r="H9" s="18" t="s">
        <v>36</v>
      </c>
      <c r="I9" s="72"/>
      <c r="J9" s="8"/>
    </row>
    <row r="10" spans="1:15" ht="15.75" hidden="1" customHeight="1" x14ac:dyDescent="0.25">
      <c r="A10" s="2"/>
      <c r="B10" s="34"/>
      <c r="C10" s="53"/>
      <c r="D10" s="73"/>
      <c r="E10" s="75"/>
      <c r="F10" s="23"/>
      <c r="G10" s="14"/>
      <c r="H10" s="14"/>
      <c r="I10" s="35"/>
      <c r="J10" s="33"/>
    </row>
    <row r="11" spans="1:15" ht="24" customHeight="1" x14ac:dyDescent="0.25">
      <c r="A11" s="2"/>
      <c r="B11" s="30" t="s">
        <v>20</v>
      </c>
      <c r="D11" s="231"/>
      <c r="E11" s="231"/>
      <c r="F11" s="231"/>
      <c r="G11" s="231"/>
      <c r="H11" s="18" t="s">
        <v>42</v>
      </c>
      <c r="I11" s="86"/>
      <c r="J11" s="8"/>
    </row>
    <row r="12" spans="1:15" ht="15.75" customHeight="1" x14ac:dyDescent="0.25">
      <c r="A12" s="2"/>
      <c r="B12" s="27"/>
      <c r="C12" s="52"/>
      <c r="D12" s="227"/>
      <c r="E12" s="227"/>
      <c r="F12" s="227"/>
      <c r="G12" s="227"/>
      <c r="H12" s="18" t="s">
        <v>36</v>
      </c>
      <c r="I12" s="86"/>
      <c r="J12" s="8"/>
    </row>
    <row r="13" spans="1:15" ht="15.75" customHeight="1" x14ac:dyDescent="0.25">
      <c r="A13" s="2"/>
      <c r="B13" s="28"/>
      <c r="C13" s="53"/>
      <c r="D13" s="85"/>
      <c r="E13" s="230"/>
      <c r="F13" s="230"/>
      <c r="G13" s="230"/>
      <c r="H13" s="19"/>
      <c r="I13" s="22"/>
      <c r="J13" s="33"/>
    </row>
    <row r="14" spans="1:15" ht="24" customHeight="1" x14ac:dyDescent="0.25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5">
      <c r="A15" s="2"/>
      <c r="B15" s="34" t="s">
        <v>34</v>
      </c>
      <c r="C15" s="57"/>
      <c r="D15" s="51"/>
      <c r="E15" s="244"/>
      <c r="F15" s="244"/>
      <c r="G15" s="245"/>
      <c r="H15" s="245"/>
      <c r="I15" s="245" t="s">
        <v>31</v>
      </c>
      <c r="J15" s="246"/>
    </row>
    <row r="16" spans="1:15" ht="23.25" customHeight="1" x14ac:dyDescent="0.25">
      <c r="A16" s="139" t="s">
        <v>26</v>
      </c>
      <c r="B16" s="37" t="s">
        <v>26</v>
      </c>
      <c r="C16" s="58"/>
      <c r="D16" s="59"/>
      <c r="E16" s="216"/>
      <c r="F16" s="217"/>
      <c r="G16" s="216"/>
      <c r="H16" s="217"/>
      <c r="I16" s="216">
        <f>SUMIF(F51:F89,A16,I51:I89)+SUMIF(F51:F89,"PSU",I51:I89)</f>
        <v>0</v>
      </c>
      <c r="J16" s="218"/>
    </row>
    <row r="17" spans="1:10" ht="23.25" customHeight="1" x14ac:dyDescent="0.25">
      <c r="A17" s="139" t="s">
        <v>27</v>
      </c>
      <c r="B17" s="37" t="s">
        <v>27</v>
      </c>
      <c r="C17" s="58"/>
      <c r="D17" s="59"/>
      <c r="E17" s="216"/>
      <c r="F17" s="217"/>
      <c r="G17" s="216"/>
      <c r="H17" s="217"/>
      <c r="I17" s="216">
        <f>SUMIF(F51:F89,A17,I51:I89)</f>
        <v>0</v>
      </c>
      <c r="J17" s="218"/>
    </row>
    <row r="18" spans="1:10" ht="23.25" customHeight="1" x14ac:dyDescent="0.25">
      <c r="A18" s="139" t="s">
        <v>28</v>
      </c>
      <c r="B18" s="37" t="s">
        <v>28</v>
      </c>
      <c r="C18" s="58"/>
      <c r="D18" s="59"/>
      <c r="E18" s="216"/>
      <c r="F18" s="217"/>
      <c r="G18" s="216"/>
      <c r="H18" s="217"/>
      <c r="I18" s="216">
        <f>SUMIF(F51:F89,A18,I51:I89)</f>
        <v>0</v>
      </c>
      <c r="J18" s="218"/>
    </row>
    <row r="19" spans="1:10" ht="23.25" customHeight="1" x14ac:dyDescent="0.25">
      <c r="A19" s="139" t="s">
        <v>128</v>
      </c>
      <c r="B19" s="37" t="s">
        <v>29</v>
      </c>
      <c r="C19" s="58"/>
      <c r="D19" s="59"/>
      <c r="E19" s="216"/>
      <c r="F19" s="217"/>
      <c r="G19" s="216"/>
      <c r="H19" s="217"/>
      <c r="I19" s="216">
        <f>SUMIF(F51:F89,A19,I51:I89)</f>
        <v>0</v>
      </c>
      <c r="J19" s="218"/>
    </row>
    <row r="20" spans="1:10" ht="23.25" customHeight="1" x14ac:dyDescent="0.25">
      <c r="A20" s="139" t="s">
        <v>129</v>
      </c>
      <c r="B20" s="37" t="s">
        <v>30</v>
      </c>
      <c r="C20" s="58"/>
      <c r="D20" s="59"/>
      <c r="E20" s="216"/>
      <c r="F20" s="217"/>
      <c r="G20" s="216"/>
      <c r="H20" s="217"/>
      <c r="I20" s="216">
        <f>SUMIF(F51:F89,A20,I51:I89)</f>
        <v>0</v>
      </c>
      <c r="J20" s="218"/>
    </row>
    <row r="21" spans="1:10" ht="23.25" customHeight="1" x14ac:dyDescent="0.25">
      <c r="A21" s="2"/>
      <c r="B21" s="47" t="s">
        <v>31</v>
      </c>
      <c r="C21" s="60"/>
      <c r="D21" s="61"/>
      <c r="E21" s="219"/>
      <c r="F21" s="247"/>
      <c r="G21" s="219"/>
      <c r="H21" s="247"/>
      <c r="I21" s="219">
        <f>SUM(I16:J20)</f>
        <v>0</v>
      </c>
      <c r="J21" s="220"/>
    </row>
    <row r="22" spans="1:10" ht="33" customHeight="1" x14ac:dyDescent="0.25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5">
      <c r="A23" s="2">
        <f>ZakladDPHSni*SazbaDPH1/100</f>
        <v>0</v>
      </c>
      <c r="B23" s="37" t="s">
        <v>13</v>
      </c>
      <c r="C23" s="58"/>
      <c r="D23" s="59"/>
      <c r="E23" s="63">
        <v>15</v>
      </c>
      <c r="F23" s="38" t="s">
        <v>0</v>
      </c>
      <c r="G23" s="214">
        <f>ZakladDPHSniVypocet</f>
        <v>0</v>
      </c>
      <c r="H23" s="215"/>
      <c r="I23" s="215"/>
      <c r="J23" s="39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7" t="s">
        <v>14</v>
      </c>
      <c r="C24" s="58"/>
      <c r="D24" s="59"/>
      <c r="E24" s="63">
        <f>SazbaDPH1</f>
        <v>15</v>
      </c>
      <c r="F24" s="38" t="s">
        <v>0</v>
      </c>
      <c r="G24" s="212">
        <f>A23</f>
        <v>0</v>
      </c>
      <c r="H24" s="213"/>
      <c r="I24" s="213"/>
      <c r="J24" s="39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214">
        <f>ZakladDPHZaklVypocet</f>
        <v>0</v>
      </c>
      <c r="H25" s="215"/>
      <c r="I25" s="215"/>
      <c r="J25" s="39" t="str">
        <f t="shared" si="0"/>
        <v>CZK</v>
      </c>
    </row>
    <row r="26" spans="1:10" ht="23.25" customHeight="1" x14ac:dyDescent="0.25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235">
        <f>A25</f>
        <v>0</v>
      </c>
      <c r="H26" s="236"/>
      <c r="I26" s="236"/>
      <c r="J26" s="36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237">
        <f>CenaCelkem-(ZakladDPHSni+DPHSni+ZakladDPHZakl+DPHZakl)</f>
        <v>0</v>
      </c>
      <c r="H27" s="237"/>
      <c r="I27" s="237"/>
      <c r="J27" s="40" t="str">
        <f t="shared" si="0"/>
        <v>CZK</v>
      </c>
    </row>
    <row r="28" spans="1:10" ht="27.75" hidden="1" customHeight="1" thickBot="1" x14ac:dyDescent="0.3">
      <c r="A28" s="2"/>
      <c r="B28" s="113" t="s">
        <v>25</v>
      </c>
      <c r="C28" s="114"/>
      <c r="D28" s="114"/>
      <c r="E28" s="115"/>
      <c r="F28" s="116"/>
      <c r="G28" s="222">
        <f>ZakladDPHSniVypocet+ZakladDPHZaklVypocet</f>
        <v>0</v>
      </c>
      <c r="H28" s="222"/>
      <c r="I28" s="222"/>
      <c r="J28" s="117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3" t="s">
        <v>37</v>
      </c>
      <c r="C29" s="118"/>
      <c r="D29" s="118"/>
      <c r="E29" s="118"/>
      <c r="F29" s="119"/>
      <c r="G29" s="221">
        <f>A27</f>
        <v>0</v>
      </c>
      <c r="H29" s="221"/>
      <c r="I29" s="221"/>
      <c r="J29" s="120" t="s">
        <v>52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0"/>
      <c r="D34" s="223"/>
      <c r="E34" s="224"/>
      <c r="G34" s="225"/>
      <c r="H34" s="226"/>
      <c r="I34" s="226"/>
      <c r="J34" s="24"/>
    </row>
    <row r="35" spans="1:10" ht="12.75" customHeight="1" x14ac:dyDescent="0.25">
      <c r="A35" s="2"/>
      <c r="B35" s="2"/>
      <c r="D35" s="211" t="s">
        <v>2</v>
      </c>
      <c r="E35" s="211"/>
      <c r="H35" s="10" t="s">
        <v>3</v>
      </c>
      <c r="J35" s="9"/>
    </row>
    <row r="36" spans="1:10" ht="13.5" customHeight="1" thickBot="1" x14ac:dyDescent="0.3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5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5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5">
      <c r="A39" s="89">
        <v>1</v>
      </c>
      <c r="B39" s="99" t="s">
        <v>45</v>
      </c>
      <c r="C39" s="209"/>
      <c r="D39" s="209"/>
      <c r="E39" s="209"/>
      <c r="F39" s="100">
        <f>'1 1 Pol'!AE404+'2 1 Pol'!AE395</f>
        <v>0</v>
      </c>
      <c r="G39" s="101">
        <f>'1 1 Pol'!AF404+'2 1 Pol'!AF395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customHeight="1" x14ac:dyDescent="0.25">
      <c r="A40" s="89">
        <v>2</v>
      </c>
      <c r="B40" s="104" t="s">
        <v>46</v>
      </c>
      <c r="C40" s="210" t="s">
        <v>47</v>
      </c>
      <c r="D40" s="210"/>
      <c r="E40" s="210"/>
      <c r="F40" s="105">
        <f>'1 1 Pol'!AE404</f>
        <v>0</v>
      </c>
      <c r="G40" s="106">
        <f>'1 1 Pol'!AF404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customHeight="1" x14ac:dyDescent="0.25">
      <c r="A41" s="89">
        <v>3</v>
      </c>
      <c r="B41" s="108" t="s">
        <v>46</v>
      </c>
      <c r="C41" s="209" t="s">
        <v>48</v>
      </c>
      <c r="D41" s="209"/>
      <c r="E41" s="209"/>
      <c r="F41" s="109">
        <f>'1 1 Pol'!AE404</f>
        <v>0</v>
      </c>
      <c r="G41" s="102">
        <f>'1 1 Pol'!AF404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customHeight="1" x14ac:dyDescent="0.25">
      <c r="A42" s="89">
        <v>2</v>
      </c>
      <c r="B42" s="104" t="s">
        <v>49</v>
      </c>
      <c r="C42" s="210" t="s">
        <v>50</v>
      </c>
      <c r="D42" s="210"/>
      <c r="E42" s="210"/>
      <c r="F42" s="105">
        <f>'2 1 Pol'!AE395</f>
        <v>0</v>
      </c>
      <c r="G42" s="106">
        <f>'2 1 Pol'!AF395</f>
        <v>0</v>
      </c>
      <c r="H42" s="106">
        <f>(F42*SazbaDPH1/100)+(G42*SazbaDPH2/100)</f>
        <v>0</v>
      </c>
      <c r="I42" s="106">
        <f>F42+G42+H42</f>
        <v>0</v>
      </c>
      <c r="J42" s="107" t="str">
        <f>IF(CenaCelkemVypocet=0,"",I42/CenaCelkemVypocet*100)</f>
        <v/>
      </c>
    </row>
    <row r="43" spans="1:10" ht="25.5" customHeight="1" x14ac:dyDescent="0.25">
      <c r="A43" s="89">
        <v>3</v>
      </c>
      <c r="B43" s="108" t="s">
        <v>46</v>
      </c>
      <c r="C43" s="209" t="s">
        <v>46</v>
      </c>
      <c r="D43" s="209"/>
      <c r="E43" s="209"/>
      <c r="F43" s="109">
        <f>'2 1 Pol'!AE395</f>
        <v>0</v>
      </c>
      <c r="G43" s="102">
        <f>'2 1 Pol'!AF395</f>
        <v>0</v>
      </c>
      <c r="H43" s="102">
        <f>(F43*SazbaDPH1/100)+(G43*SazbaDPH2/100)</f>
        <v>0</v>
      </c>
      <c r="I43" s="102">
        <f>F43+G43+H43</f>
        <v>0</v>
      </c>
      <c r="J43" s="103" t="str">
        <f>IF(CenaCelkemVypocet=0,"",I43/CenaCelkemVypocet*100)</f>
        <v/>
      </c>
    </row>
    <row r="44" spans="1:10" ht="25.5" customHeight="1" x14ac:dyDescent="0.25">
      <c r="A44" s="89"/>
      <c r="B44" s="206" t="s">
        <v>51</v>
      </c>
      <c r="C44" s="207"/>
      <c r="D44" s="207"/>
      <c r="E44" s="208"/>
      <c r="F44" s="110">
        <f>SUMIF(A39:A43,"=1",F39:F43)</f>
        <v>0</v>
      </c>
      <c r="G44" s="111">
        <f>SUMIF(A39:A43,"=1",G39:G43)</f>
        <v>0</v>
      </c>
      <c r="H44" s="111">
        <f>SUMIF(A39:A43,"=1",H39:H43)</f>
        <v>0</v>
      </c>
      <c r="I44" s="111">
        <f>SUMIF(A39:A43,"=1",I39:I43)</f>
        <v>0</v>
      </c>
      <c r="J44" s="112">
        <f>SUMIF(A39:A43,"=1",J39:J43)</f>
        <v>0</v>
      </c>
    </row>
    <row r="48" spans="1:10" ht="15.6" x14ac:dyDescent="0.3">
      <c r="B48" s="121" t="s">
        <v>53</v>
      </c>
    </row>
    <row r="50" spans="1:10" ht="25.5" customHeight="1" x14ac:dyDescent="0.25">
      <c r="A50" s="123"/>
      <c r="B50" s="126" t="s">
        <v>18</v>
      </c>
      <c r="C50" s="126" t="s">
        <v>6</v>
      </c>
      <c r="D50" s="127"/>
      <c r="E50" s="127"/>
      <c r="F50" s="128" t="s">
        <v>54</v>
      </c>
      <c r="G50" s="128"/>
      <c r="H50" s="128"/>
      <c r="I50" s="128" t="s">
        <v>31</v>
      </c>
      <c r="J50" s="128" t="s">
        <v>0</v>
      </c>
    </row>
    <row r="51" spans="1:10" ht="36.75" customHeight="1" x14ac:dyDescent="0.25">
      <c r="A51" s="124"/>
      <c r="B51" s="129" t="s">
        <v>46</v>
      </c>
      <c r="C51" s="204" t="s">
        <v>55</v>
      </c>
      <c r="D51" s="205"/>
      <c r="E51" s="205"/>
      <c r="F51" s="135" t="s">
        <v>26</v>
      </c>
      <c r="G51" s="136"/>
      <c r="H51" s="136"/>
      <c r="I51" s="136">
        <f>'1 1 Pol'!G8+'2 1 Pol'!G8</f>
        <v>0</v>
      </c>
      <c r="J51" s="133" t="str">
        <f>IF(I90=0,"",I51/I90*100)</f>
        <v/>
      </c>
    </row>
    <row r="52" spans="1:10" ht="36.75" customHeight="1" x14ac:dyDescent="0.25">
      <c r="A52" s="124"/>
      <c r="B52" s="129" t="s">
        <v>49</v>
      </c>
      <c r="C52" s="204" t="s">
        <v>56</v>
      </c>
      <c r="D52" s="205"/>
      <c r="E52" s="205"/>
      <c r="F52" s="135" t="s">
        <v>26</v>
      </c>
      <c r="G52" s="136"/>
      <c r="H52" s="136"/>
      <c r="I52" s="136">
        <f>'1 1 Pol'!G43+'2 1 Pol'!G54</f>
        <v>0</v>
      </c>
      <c r="J52" s="133" t="str">
        <f>IF(I90=0,"",I52/I90*100)</f>
        <v/>
      </c>
    </row>
    <row r="53" spans="1:10" ht="36.75" customHeight="1" x14ac:dyDescent="0.25">
      <c r="A53" s="124"/>
      <c r="B53" s="129" t="s">
        <v>57</v>
      </c>
      <c r="C53" s="204" t="s">
        <v>58</v>
      </c>
      <c r="D53" s="205"/>
      <c r="E53" s="205"/>
      <c r="F53" s="135" t="s">
        <v>26</v>
      </c>
      <c r="G53" s="136"/>
      <c r="H53" s="136"/>
      <c r="I53" s="136">
        <f>'1 1 Pol'!G85+'2 1 Pol'!G76</f>
        <v>0</v>
      </c>
      <c r="J53" s="133" t="str">
        <f>IF(I90=0,"",I53/I90*100)</f>
        <v/>
      </c>
    </row>
    <row r="54" spans="1:10" ht="36.75" customHeight="1" x14ac:dyDescent="0.25">
      <c r="A54" s="124"/>
      <c r="B54" s="129" t="s">
        <v>59</v>
      </c>
      <c r="C54" s="204" t="s">
        <v>60</v>
      </c>
      <c r="D54" s="205"/>
      <c r="E54" s="205"/>
      <c r="F54" s="135" t="s">
        <v>26</v>
      </c>
      <c r="G54" s="136"/>
      <c r="H54" s="136"/>
      <c r="I54" s="136">
        <f>'1 1 Pol'!G106+'2 1 Pol'!G98</f>
        <v>0</v>
      </c>
      <c r="J54" s="133" t="str">
        <f>IF(I90=0,"",I54/I90*100)</f>
        <v/>
      </c>
    </row>
    <row r="55" spans="1:10" ht="36.75" customHeight="1" x14ac:dyDescent="0.25">
      <c r="A55" s="124"/>
      <c r="B55" s="129" t="s">
        <v>61</v>
      </c>
      <c r="C55" s="204" t="s">
        <v>62</v>
      </c>
      <c r="D55" s="205"/>
      <c r="E55" s="205"/>
      <c r="F55" s="135" t="s">
        <v>26</v>
      </c>
      <c r="G55" s="136"/>
      <c r="H55" s="136"/>
      <c r="I55" s="136">
        <f>'1 1 Pol'!G116+'2 1 Pol'!G101</f>
        <v>0</v>
      </c>
      <c r="J55" s="133" t="str">
        <f>IF(I90=0,"",I55/I90*100)</f>
        <v/>
      </c>
    </row>
    <row r="56" spans="1:10" ht="36.75" customHeight="1" x14ac:dyDescent="0.25">
      <c r="A56" s="124"/>
      <c r="B56" s="129" t="s">
        <v>63</v>
      </c>
      <c r="C56" s="204" t="s">
        <v>64</v>
      </c>
      <c r="D56" s="205"/>
      <c r="E56" s="205"/>
      <c r="F56" s="135" t="s">
        <v>26</v>
      </c>
      <c r="G56" s="136"/>
      <c r="H56" s="136"/>
      <c r="I56" s="136">
        <f>'1 1 Pol'!G126+'2 1 Pol'!G108</f>
        <v>0</v>
      </c>
      <c r="J56" s="133" t="str">
        <f>IF(I90=0,"",I56/I90*100)</f>
        <v/>
      </c>
    </row>
    <row r="57" spans="1:10" ht="36.75" customHeight="1" x14ac:dyDescent="0.25">
      <c r="A57" s="124"/>
      <c r="B57" s="129" t="s">
        <v>65</v>
      </c>
      <c r="C57" s="204" t="s">
        <v>66</v>
      </c>
      <c r="D57" s="205"/>
      <c r="E57" s="205"/>
      <c r="F57" s="135" t="s">
        <v>26</v>
      </c>
      <c r="G57" s="136"/>
      <c r="H57" s="136"/>
      <c r="I57" s="136">
        <f>'1 1 Pol'!G138+'2 1 Pol'!G118</f>
        <v>0</v>
      </c>
      <c r="J57" s="133" t="str">
        <f>IF(I90=0,"",I57/I90*100)</f>
        <v/>
      </c>
    </row>
    <row r="58" spans="1:10" ht="36.75" customHeight="1" x14ac:dyDescent="0.25">
      <c r="A58" s="124"/>
      <c r="B58" s="129" t="s">
        <v>67</v>
      </c>
      <c r="C58" s="204" t="s">
        <v>68</v>
      </c>
      <c r="D58" s="205"/>
      <c r="E58" s="205"/>
      <c r="F58" s="135" t="s">
        <v>26</v>
      </c>
      <c r="G58" s="136"/>
      <c r="H58" s="136"/>
      <c r="I58" s="136">
        <f>'1 1 Pol'!G145+'2 1 Pol'!G125</f>
        <v>0</v>
      </c>
      <c r="J58" s="133" t="str">
        <f>IF(I90=0,"",I58/I90*100)</f>
        <v/>
      </c>
    </row>
    <row r="59" spans="1:10" ht="36.75" customHeight="1" x14ac:dyDescent="0.25">
      <c r="A59" s="124"/>
      <c r="B59" s="129" t="s">
        <v>69</v>
      </c>
      <c r="C59" s="204" t="s">
        <v>70</v>
      </c>
      <c r="D59" s="205"/>
      <c r="E59" s="205"/>
      <c r="F59" s="135" t="s">
        <v>26</v>
      </c>
      <c r="G59" s="136"/>
      <c r="H59" s="136"/>
      <c r="I59" s="136">
        <f>'1 1 Pol'!G159+'2 1 Pol'!G135</f>
        <v>0</v>
      </c>
      <c r="J59" s="133" t="str">
        <f>IF(I90=0,"",I59/I90*100)</f>
        <v/>
      </c>
    </row>
    <row r="60" spans="1:10" ht="36.75" customHeight="1" x14ac:dyDescent="0.25">
      <c r="A60" s="124"/>
      <c r="B60" s="129" t="s">
        <v>71</v>
      </c>
      <c r="C60" s="204" t="s">
        <v>72</v>
      </c>
      <c r="D60" s="205"/>
      <c r="E60" s="205"/>
      <c r="F60" s="135" t="s">
        <v>26</v>
      </c>
      <c r="G60" s="136"/>
      <c r="H60" s="136"/>
      <c r="I60" s="136">
        <f>'1 1 Pol'!G166+'2 1 Pol'!G149</f>
        <v>0</v>
      </c>
      <c r="J60" s="133" t="str">
        <f>IF(I90=0,"",I60/I90*100)</f>
        <v/>
      </c>
    </row>
    <row r="61" spans="1:10" ht="36.75" customHeight="1" x14ac:dyDescent="0.25">
      <c r="A61" s="124"/>
      <c r="B61" s="129" t="s">
        <v>73</v>
      </c>
      <c r="C61" s="204" t="s">
        <v>74</v>
      </c>
      <c r="D61" s="205"/>
      <c r="E61" s="205"/>
      <c r="F61" s="135" t="s">
        <v>26</v>
      </c>
      <c r="G61" s="136"/>
      <c r="H61" s="136"/>
      <c r="I61" s="136">
        <f>'1 1 Pol'!G171+'2 1 Pol'!G154</f>
        <v>0</v>
      </c>
      <c r="J61" s="133" t="str">
        <f>IF(I90=0,"",I61/I90*100)</f>
        <v/>
      </c>
    </row>
    <row r="62" spans="1:10" ht="36.75" customHeight="1" x14ac:dyDescent="0.25">
      <c r="A62" s="124"/>
      <c r="B62" s="129" t="s">
        <v>75</v>
      </c>
      <c r="C62" s="204" t="s">
        <v>76</v>
      </c>
      <c r="D62" s="205"/>
      <c r="E62" s="205"/>
      <c r="F62" s="135" t="s">
        <v>26</v>
      </c>
      <c r="G62" s="136"/>
      <c r="H62" s="136"/>
      <c r="I62" s="136">
        <f>'1 1 Pol'!G174+'2 1 Pol'!G159</f>
        <v>0</v>
      </c>
      <c r="J62" s="133" t="str">
        <f>IF(I90=0,"",I62/I90*100)</f>
        <v/>
      </c>
    </row>
    <row r="63" spans="1:10" ht="36.75" customHeight="1" x14ac:dyDescent="0.25">
      <c r="A63" s="124"/>
      <c r="B63" s="129" t="s">
        <v>77</v>
      </c>
      <c r="C63" s="204" t="s">
        <v>78</v>
      </c>
      <c r="D63" s="205"/>
      <c r="E63" s="205"/>
      <c r="F63" s="135" t="s">
        <v>26</v>
      </c>
      <c r="G63" s="136"/>
      <c r="H63" s="136"/>
      <c r="I63" s="136">
        <f>'1 1 Pol'!G177+'2 1 Pol'!G162</f>
        <v>0</v>
      </c>
      <c r="J63" s="133" t="str">
        <f>IF(I90=0,"",I63/I90*100)</f>
        <v/>
      </c>
    </row>
    <row r="64" spans="1:10" ht="36.75" customHeight="1" x14ac:dyDescent="0.25">
      <c r="A64" s="124"/>
      <c r="B64" s="129" t="s">
        <v>79</v>
      </c>
      <c r="C64" s="204" t="s">
        <v>80</v>
      </c>
      <c r="D64" s="205"/>
      <c r="E64" s="205"/>
      <c r="F64" s="135" t="s">
        <v>26</v>
      </c>
      <c r="G64" s="136"/>
      <c r="H64" s="136"/>
      <c r="I64" s="136">
        <f>'1 1 Pol'!G185+'2 1 Pol'!G170</f>
        <v>0</v>
      </c>
      <c r="J64" s="133" t="str">
        <f>IF(I90=0,"",I64/I90*100)</f>
        <v/>
      </c>
    </row>
    <row r="65" spans="1:10" ht="36.75" customHeight="1" x14ac:dyDescent="0.25">
      <c r="A65" s="124"/>
      <c r="B65" s="129" t="s">
        <v>81</v>
      </c>
      <c r="C65" s="204" t="s">
        <v>82</v>
      </c>
      <c r="D65" s="205"/>
      <c r="E65" s="205"/>
      <c r="F65" s="135" t="s">
        <v>26</v>
      </c>
      <c r="G65" s="136"/>
      <c r="H65" s="136"/>
      <c r="I65" s="136">
        <f>'1 1 Pol'!G187+'2 1 Pol'!G173</f>
        <v>0</v>
      </c>
      <c r="J65" s="133" t="str">
        <f>IF(I90=0,"",I65/I90*100)</f>
        <v/>
      </c>
    </row>
    <row r="66" spans="1:10" ht="36.75" customHeight="1" x14ac:dyDescent="0.25">
      <c r="A66" s="124"/>
      <c r="B66" s="129" t="s">
        <v>83</v>
      </c>
      <c r="C66" s="204" t="s">
        <v>84</v>
      </c>
      <c r="D66" s="205"/>
      <c r="E66" s="205"/>
      <c r="F66" s="135" t="s">
        <v>26</v>
      </c>
      <c r="G66" s="136"/>
      <c r="H66" s="136"/>
      <c r="I66" s="136">
        <f>'1 1 Pol'!G231+'2 1 Pol'!G233</f>
        <v>0</v>
      </c>
      <c r="J66" s="133" t="str">
        <f>IF(I90=0,"",I66/I90*100)</f>
        <v/>
      </c>
    </row>
    <row r="67" spans="1:10" ht="36.75" customHeight="1" x14ac:dyDescent="0.25">
      <c r="A67" s="124"/>
      <c r="B67" s="129" t="s">
        <v>85</v>
      </c>
      <c r="C67" s="204" t="s">
        <v>86</v>
      </c>
      <c r="D67" s="205"/>
      <c r="E67" s="205"/>
      <c r="F67" s="135" t="s">
        <v>27</v>
      </c>
      <c r="G67" s="136"/>
      <c r="H67" s="136"/>
      <c r="I67" s="136">
        <f>'1 1 Pol'!G233+'2 1 Pol'!G235</f>
        <v>0</v>
      </c>
      <c r="J67" s="133" t="str">
        <f>IF(I90=0,"",I67/I90*100)</f>
        <v/>
      </c>
    </row>
    <row r="68" spans="1:10" ht="36.75" customHeight="1" x14ac:dyDescent="0.25">
      <c r="A68" s="124"/>
      <c r="B68" s="129" t="s">
        <v>87</v>
      </c>
      <c r="C68" s="204" t="s">
        <v>88</v>
      </c>
      <c r="D68" s="205"/>
      <c r="E68" s="205"/>
      <c r="F68" s="135" t="s">
        <v>27</v>
      </c>
      <c r="G68" s="136"/>
      <c r="H68" s="136"/>
      <c r="I68" s="136">
        <f>'2 1 Pol'!G250</f>
        <v>0</v>
      </c>
      <c r="J68" s="133" t="str">
        <f>IF(I90=0,"",I68/I90*100)</f>
        <v/>
      </c>
    </row>
    <row r="69" spans="1:10" ht="36.75" customHeight="1" x14ac:dyDescent="0.25">
      <c r="A69" s="124"/>
      <c r="B69" s="129" t="s">
        <v>89</v>
      </c>
      <c r="C69" s="204" t="s">
        <v>90</v>
      </c>
      <c r="D69" s="205"/>
      <c r="E69" s="205"/>
      <c r="F69" s="135" t="s">
        <v>27</v>
      </c>
      <c r="G69" s="136"/>
      <c r="H69" s="136"/>
      <c r="I69" s="136">
        <f>'1 1 Pol'!G248+'2 1 Pol'!G258</f>
        <v>0</v>
      </c>
      <c r="J69" s="133" t="str">
        <f>IF(I90=0,"",I69/I90*100)</f>
        <v/>
      </c>
    </row>
    <row r="70" spans="1:10" ht="36.75" customHeight="1" x14ac:dyDescent="0.25">
      <c r="A70" s="124"/>
      <c r="B70" s="129" t="s">
        <v>91</v>
      </c>
      <c r="C70" s="204" t="s">
        <v>92</v>
      </c>
      <c r="D70" s="205"/>
      <c r="E70" s="205"/>
      <c r="F70" s="135" t="s">
        <v>27</v>
      </c>
      <c r="G70" s="136"/>
      <c r="H70" s="136"/>
      <c r="I70" s="136">
        <f>'1 1 Pol'!G256+'2 1 Pol'!G268</f>
        <v>0</v>
      </c>
      <c r="J70" s="133" t="str">
        <f>IF(I90=0,"",I70/I90*100)</f>
        <v/>
      </c>
    </row>
    <row r="71" spans="1:10" ht="36.75" customHeight="1" x14ac:dyDescent="0.25">
      <c r="A71" s="124"/>
      <c r="B71" s="129" t="s">
        <v>93</v>
      </c>
      <c r="C71" s="204" t="s">
        <v>94</v>
      </c>
      <c r="D71" s="205"/>
      <c r="E71" s="205"/>
      <c r="F71" s="135" t="s">
        <v>27</v>
      </c>
      <c r="G71" s="136"/>
      <c r="H71" s="136"/>
      <c r="I71" s="136">
        <f>'1 1 Pol'!G263</f>
        <v>0</v>
      </c>
      <c r="J71" s="133" t="str">
        <f>IF(I90=0,"",I71/I90*100)</f>
        <v/>
      </c>
    </row>
    <row r="72" spans="1:10" ht="36.75" customHeight="1" x14ac:dyDescent="0.25">
      <c r="A72" s="124"/>
      <c r="B72" s="129" t="s">
        <v>95</v>
      </c>
      <c r="C72" s="204" t="s">
        <v>96</v>
      </c>
      <c r="D72" s="205"/>
      <c r="E72" s="205"/>
      <c r="F72" s="135" t="s">
        <v>27</v>
      </c>
      <c r="G72" s="136"/>
      <c r="H72" s="136"/>
      <c r="I72" s="136">
        <f>'1 1 Pol'!G274+'2 1 Pol'!G274</f>
        <v>0</v>
      </c>
      <c r="J72" s="133" t="str">
        <f>IF(I90=0,"",I72/I90*100)</f>
        <v/>
      </c>
    </row>
    <row r="73" spans="1:10" ht="36.75" customHeight="1" x14ac:dyDescent="0.25">
      <c r="A73" s="124"/>
      <c r="B73" s="129" t="s">
        <v>97</v>
      </c>
      <c r="C73" s="204" t="s">
        <v>98</v>
      </c>
      <c r="D73" s="205"/>
      <c r="E73" s="205"/>
      <c r="F73" s="135" t="s">
        <v>27</v>
      </c>
      <c r="G73" s="136"/>
      <c r="H73" s="136"/>
      <c r="I73" s="136">
        <f>'1 1 Pol'!G281+'2 1 Pol'!G280</f>
        <v>0</v>
      </c>
      <c r="J73" s="133" t="str">
        <f>IF(I90=0,"",I73/I90*100)</f>
        <v/>
      </c>
    </row>
    <row r="74" spans="1:10" ht="36.75" customHeight="1" x14ac:dyDescent="0.25">
      <c r="A74" s="124"/>
      <c r="B74" s="129" t="s">
        <v>99</v>
      </c>
      <c r="C74" s="204" t="s">
        <v>100</v>
      </c>
      <c r="D74" s="205"/>
      <c r="E74" s="205"/>
      <c r="F74" s="135" t="s">
        <v>27</v>
      </c>
      <c r="G74" s="136"/>
      <c r="H74" s="136"/>
      <c r="I74" s="136">
        <f>'1 1 Pol'!G283+'2 1 Pol'!G282</f>
        <v>0</v>
      </c>
      <c r="J74" s="133" t="str">
        <f>IF(I90=0,"",I74/I90*100)</f>
        <v/>
      </c>
    </row>
    <row r="75" spans="1:10" ht="36.75" customHeight="1" x14ac:dyDescent="0.25">
      <c r="A75" s="124"/>
      <c r="B75" s="129" t="s">
        <v>101</v>
      </c>
      <c r="C75" s="204" t="s">
        <v>102</v>
      </c>
      <c r="D75" s="205"/>
      <c r="E75" s="205"/>
      <c r="F75" s="135" t="s">
        <v>27</v>
      </c>
      <c r="G75" s="136"/>
      <c r="H75" s="136"/>
      <c r="I75" s="136">
        <f>'1 1 Pol'!G290+'2 1 Pol'!G287</f>
        <v>0</v>
      </c>
      <c r="J75" s="133" t="str">
        <f>IF(I90=0,"",I75/I90*100)</f>
        <v/>
      </c>
    </row>
    <row r="76" spans="1:10" ht="36.75" customHeight="1" x14ac:dyDescent="0.25">
      <c r="A76" s="124"/>
      <c r="B76" s="129" t="s">
        <v>103</v>
      </c>
      <c r="C76" s="204" t="s">
        <v>104</v>
      </c>
      <c r="D76" s="205"/>
      <c r="E76" s="205"/>
      <c r="F76" s="135" t="s">
        <v>27</v>
      </c>
      <c r="G76" s="136"/>
      <c r="H76" s="136"/>
      <c r="I76" s="136">
        <f>'1 1 Pol'!G294</f>
        <v>0</v>
      </c>
      <c r="J76" s="133" t="str">
        <f>IF(I90=0,"",I76/I90*100)</f>
        <v/>
      </c>
    </row>
    <row r="77" spans="1:10" ht="36.75" customHeight="1" x14ac:dyDescent="0.25">
      <c r="A77" s="124"/>
      <c r="B77" s="129" t="s">
        <v>105</v>
      </c>
      <c r="C77" s="204" t="s">
        <v>106</v>
      </c>
      <c r="D77" s="205"/>
      <c r="E77" s="205"/>
      <c r="F77" s="135" t="s">
        <v>27</v>
      </c>
      <c r="G77" s="136"/>
      <c r="H77" s="136"/>
      <c r="I77" s="136">
        <f>'2 1 Pol'!G293</f>
        <v>0</v>
      </c>
      <c r="J77" s="133" t="str">
        <f>IF(I90=0,"",I77/I90*100)</f>
        <v/>
      </c>
    </row>
    <row r="78" spans="1:10" ht="36.75" customHeight="1" x14ac:dyDescent="0.25">
      <c r="A78" s="124"/>
      <c r="B78" s="129" t="s">
        <v>107</v>
      </c>
      <c r="C78" s="204" t="s">
        <v>108</v>
      </c>
      <c r="D78" s="205"/>
      <c r="E78" s="205"/>
      <c r="F78" s="135" t="s">
        <v>27</v>
      </c>
      <c r="G78" s="136"/>
      <c r="H78" s="136"/>
      <c r="I78" s="136">
        <f>'1 1 Pol'!G299+'2 1 Pol'!G296</f>
        <v>0</v>
      </c>
      <c r="J78" s="133" t="str">
        <f>IF(I90=0,"",I78/I90*100)</f>
        <v/>
      </c>
    </row>
    <row r="79" spans="1:10" ht="36.75" customHeight="1" x14ac:dyDescent="0.25">
      <c r="A79" s="124"/>
      <c r="B79" s="129" t="s">
        <v>109</v>
      </c>
      <c r="C79" s="204" t="s">
        <v>110</v>
      </c>
      <c r="D79" s="205"/>
      <c r="E79" s="205"/>
      <c r="F79" s="135" t="s">
        <v>27</v>
      </c>
      <c r="G79" s="136"/>
      <c r="H79" s="136"/>
      <c r="I79" s="136">
        <f>'1 1 Pol'!G310+'2 1 Pol'!G307</f>
        <v>0</v>
      </c>
      <c r="J79" s="133" t="str">
        <f>IF(I90=0,"",I79/I90*100)</f>
        <v/>
      </c>
    </row>
    <row r="80" spans="1:10" ht="36.75" customHeight="1" x14ac:dyDescent="0.25">
      <c r="A80" s="124"/>
      <c r="B80" s="129" t="s">
        <v>111</v>
      </c>
      <c r="C80" s="204" t="s">
        <v>112</v>
      </c>
      <c r="D80" s="205"/>
      <c r="E80" s="205"/>
      <c r="F80" s="135" t="s">
        <v>27</v>
      </c>
      <c r="G80" s="136"/>
      <c r="H80" s="136"/>
      <c r="I80" s="136">
        <f>'1 1 Pol'!G320+'2 1 Pol'!G328</f>
        <v>0</v>
      </c>
      <c r="J80" s="133" t="str">
        <f>IF(I90=0,"",I80/I90*100)</f>
        <v/>
      </c>
    </row>
    <row r="81" spans="1:10" ht="36.75" customHeight="1" x14ac:dyDescent="0.25">
      <c r="A81" s="124"/>
      <c r="B81" s="129" t="s">
        <v>113</v>
      </c>
      <c r="C81" s="204" t="s">
        <v>114</v>
      </c>
      <c r="D81" s="205"/>
      <c r="E81" s="205"/>
      <c r="F81" s="135" t="s">
        <v>27</v>
      </c>
      <c r="G81" s="136"/>
      <c r="H81" s="136"/>
      <c r="I81" s="136">
        <f>'1 1 Pol'!G334+'2 1 Pol'!G338</f>
        <v>0</v>
      </c>
      <c r="J81" s="133" t="str">
        <f>IF(I90=0,"",I81/I90*100)</f>
        <v/>
      </c>
    </row>
    <row r="82" spans="1:10" ht="36.75" customHeight="1" x14ac:dyDescent="0.25">
      <c r="A82" s="124"/>
      <c r="B82" s="129" t="s">
        <v>115</v>
      </c>
      <c r="C82" s="204" t="s">
        <v>116</v>
      </c>
      <c r="D82" s="205"/>
      <c r="E82" s="205"/>
      <c r="F82" s="135" t="s">
        <v>27</v>
      </c>
      <c r="G82" s="136"/>
      <c r="H82" s="136"/>
      <c r="I82" s="136">
        <f>'1 1 Pol'!G336+'2 1 Pol'!G341</f>
        <v>0</v>
      </c>
      <c r="J82" s="133" t="str">
        <f>IF(I90=0,"",I82/I90*100)</f>
        <v/>
      </c>
    </row>
    <row r="83" spans="1:10" ht="36.75" customHeight="1" x14ac:dyDescent="0.25">
      <c r="A83" s="124"/>
      <c r="B83" s="129" t="s">
        <v>117</v>
      </c>
      <c r="C83" s="204" t="s">
        <v>118</v>
      </c>
      <c r="D83" s="205"/>
      <c r="E83" s="205"/>
      <c r="F83" s="135" t="s">
        <v>28</v>
      </c>
      <c r="G83" s="136"/>
      <c r="H83" s="136"/>
      <c r="I83" s="136">
        <f>'1 1 Pol'!G357+'2 1 Pol'!G349</f>
        <v>0</v>
      </c>
      <c r="J83" s="133" t="str">
        <f>IF(I90=0,"",I83/I90*100)</f>
        <v/>
      </c>
    </row>
    <row r="84" spans="1:10" ht="36.75" customHeight="1" x14ac:dyDescent="0.25">
      <c r="A84" s="124"/>
      <c r="B84" s="129" t="s">
        <v>119</v>
      </c>
      <c r="C84" s="204" t="s">
        <v>120</v>
      </c>
      <c r="D84" s="205"/>
      <c r="E84" s="205"/>
      <c r="F84" s="135" t="s">
        <v>28</v>
      </c>
      <c r="G84" s="136"/>
      <c r="H84" s="136"/>
      <c r="I84" s="136">
        <f>'1 1 Pol'!G359+'2 1 Pol'!G351</f>
        <v>0</v>
      </c>
      <c r="J84" s="133" t="str">
        <f>IF(I90=0,"",I84/I90*100)</f>
        <v/>
      </c>
    </row>
    <row r="85" spans="1:10" ht="36.75" customHeight="1" x14ac:dyDescent="0.25">
      <c r="A85" s="124"/>
      <c r="B85" s="129" t="s">
        <v>121</v>
      </c>
      <c r="C85" s="204" t="s">
        <v>122</v>
      </c>
      <c r="D85" s="205"/>
      <c r="E85" s="205"/>
      <c r="F85" s="135" t="s">
        <v>28</v>
      </c>
      <c r="G85" s="136"/>
      <c r="H85" s="136"/>
      <c r="I85" s="136">
        <f>'1 1 Pol'!G365+'2 1 Pol'!G353</f>
        <v>0</v>
      </c>
      <c r="J85" s="133" t="str">
        <f>IF(I90=0,"",I85/I90*100)</f>
        <v/>
      </c>
    </row>
    <row r="86" spans="1:10" ht="36.75" customHeight="1" x14ac:dyDescent="0.25">
      <c r="A86" s="124"/>
      <c r="B86" s="129" t="s">
        <v>123</v>
      </c>
      <c r="C86" s="204" t="s">
        <v>124</v>
      </c>
      <c r="D86" s="205"/>
      <c r="E86" s="205"/>
      <c r="F86" s="135" t="s">
        <v>28</v>
      </c>
      <c r="G86" s="136"/>
      <c r="H86" s="136"/>
      <c r="I86" s="136">
        <f>'1 1 Pol'!G367+'2 1 Pol'!G357</f>
        <v>0</v>
      </c>
      <c r="J86" s="133" t="str">
        <f>IF(I90=0,"",I86/I90*100)</f>
        <v/>
      </c>
    </row>
    <row r="87" spans="1:10" ht="36.75" customHeight="1" x14ac:dyDescent="0.25">
      <c r="A87" s="124"/>
      <c r="B87" s="129" t="s">
        <v>125</v>
      </c>
      <c r="C87" s="204" t="s">
        <v>126</v>
      </c>
      <c r="D87" s="205"/>
      <c r="E87" s="205"/>
      <c r="F87" s="135" t="s">
        <v>127</v>
      </c>
      <c r="G87" s="136"/>
      <c r="H87" s="136"/>
      <c r="I87" s="136">
        <f>'1 1 Pol'!G371+'2 1 Pol'!G361</f>
        <v>0</v>
      </c>
      <c r="J87" s="133" t="str">
        <f>IF(I90=0,"",I87/I90*100)</f>
        <v/>
      </c>
    </row>
    <row r="88" spans="1:10" ht="36.75" customHeight="1" x14ac:dyDescent="0.25">
      <c r="A88" s="124"/>
      <c r="B88" s="129" t="s">
        <v>128</v>
      </c>
      <c r="C88" s="204" t="s">
        <v>29</v>
      </c>
      <c r="D88" s="205"/>
      <c r="E88" s="205"/>
      <c r="F88" s="135" t="s">
        <v>128</v>
      </c>
      <c r="G88" s="136"/>
      <c r="H88" s="136"/>
      <c r="I88" s="136">
        <f>'1 1 Pol'!G385+'2 1 Pol'!G376</f>
        <v>0</v>
      </c>
      <c r="J88" s="133" t="str">
        <f>IF(I90=0,"",I88/I90*100)</f>
        <v/>
      </c>
    </row>
    <row r="89" spans="1:10" ht="36.75" customHeight="1" x14ac:dyDescent="0.25">
      <c r="A89" s="124"/>
      <c r="B89" s="129" t="s">
        <v>129</v>
      </c>
      <c r="C89" s="204" t="s">
        <v>30</v>
      </c>
      <c r="D89" s="205"/>
      <c r="E89" s="205"/>
      <c r="F89" s="135" t="s">
        <v>129</v>
      </c>
      <c r="G89" s="136"/>
      <c r="H89" s="136"/>
      <c r="I89" s="136">
        <f>'1 1 Pol'!G394+'2 1 Pol'!G385</f>
        <v>0</v>
      </c>
      <c r="J89" s="133" t="str">
        <f>IF(I90=0,"",I89/I90*100)</f>
        <v/>
      </c>
    </row>
    <row r="90" spans="1:10" ht="25.5" customHeight="1" x14ac:dyDescent="0.25">
      <c r="A90" s="125"/>
      <c r="B90" s="130" t="s">
        <v>1</v>
      </c>
      <c r="C90" s="131"/>
      <c r="D90" s="132"/>
      <c r="E90" s="132"/>
      <c r="F90" s="137"/>
      <c r="G90" s="138"/>
      <c r="H90" s="138"/>
      <c r="I90" s="138">
        <f>SUM(I51:I89)</f>
        <v>0</v>
      </c>
      <c r="J90" s="134">
        <f>SUM(J51:J89)</f>
        <v>0</v>
      </c>
    </row>
    <row r="91" spans="1:10" x14ac:dyDescent="0.25">
      <c r="F91" s="87"/>
      <c r="G91" s="87"/>
      <c r="H91" s="87"/>
      <c r="I91" s="87"/>
      <c r="J91" s="88"/>
    </row>
    <row r="92" spans="1:10" x14ac:dyDescent="0.25">
      <c r="F92" s="87"/>
      <c r="G92" s="87"/>
      <c r="H92" s="87"/>
      <c r="I92" s="87"/>
      <c r="J92" s="88"/>
    </row>
    <row r="93" spans="1:10" x14ac:dyDescent="0.25">
      <c r="F93" s="87"/>
      <c r="G93" s="87"/>
      <c r="H93" s="87"/>
      <c r="I93" s="87"/>
      <c r="J93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6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87:E87"/>
    <mergeCell ref="C88:E88"/>
    <mergeCell ref="C89:E89"/>
    <mergeCell ref="C80:E80"/>
    <mergeCell ref="C81:E81"/>
    <mergeCell ref="C82:E82"/>
    <mergeCell ref="C83:E83"/>
    <mergeCell ref="C84:E84"/>
    <mergeCell ref="D5:G5"/>
    <mergeCell ref="D6:G6"/>
    <mergeCell ref="E7:G7"/>
    <mergeCell ref="C85:E85"/>
    <mergeCell ref="C86:E86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8" t="s">
        <v>7</v>
      </c>
      <c r="B1" s="248"/>
      <c r="C1" s="249"/>
      <c r="D1" s="248"/>
      <c r="E1" s="248"/>
      <c r="F1" s="248"/>
      <c r="G1" s="248"/>
    </row>
    <row r="2" spans="1:7" ht="24.9" customHeight="1" x14ac:dyDescent="0.25">
      <c r="A2" s="49" t="s">
        <v>8</v>
      </c>
      <c r="B2" s="48"/>
      <c r="C2" s="250"/>
      <c r="D2" s="250"/>
      <c r="E2" s="250"/>
      <c r="F2" s="250"/>
      <c r="G2" s="251"/>
    </row>
    <row r="3" spans="1:7" ht="24.9" customHeight="1" x14ac:dyDescent="0.25">
      <c r="A3" s="49" t="s">
        <v>9</v>
      </c>
      <c r="B3" s="48"/>
      <c r="C3" s="250"/>
      <c r="D3" s="250"/>
      <c r="E3" s="250"/>
      <c r="F3" s="250"/>
      <c r="G3" s="251"/>
    </row>
    <row r="4" spans="1:7" ht="24.9" customHeight="1" x14ac:dyDescent="0.25">
      <c r="A4" s="49" t="s">
        <v>10</v>
      </c>
      <c r="B4" s="48"/>
      <c r="C4" s="250"/>
      <c r="D4" s="250"/>
      <c r="E4" s="250"/>
      <c r="F4" s="250"/>
      <c r="G4" s="251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15CA6-EAD9-4365-A45F-9D0969233D7B}">
  <sheetPr>
    <outlinePr summaryBelow="0"/>
  </sheetPr>
  <dimension ref="A1:BH4998"/>
  <sheetViews>
    <sheetView workbookViewId="0">
      <pane ySplit="7" topLeftCell="A380" activePane="bottomLeft" state="frozen"/>
      <selection pane="bottomLeft" activeCell="A74" sqref="A74:XFD74"/>
    </sheetView>
  </sheetViews>
  <sheetFormatPr defaultRowHeight="13.2" outlineLevelRow="1" x14ac:dyDescent="0.25"/>
  <cols>
    <col min="1" max="1" width="3.44140625" customWidth="1"/>
    <col min="2" max="2" width="12.5546875" style="122" customWidth="1"/>
    <col min="3" max="3" width="38.33203125" style="12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56" t="s">
        <v>7</v>
      </c>
      <c r="B1" s="256"/>
      <c r="C1" s="256"/>
      <c r="D1" s="256"/>
      <c r="E1" s="256"/>
      <c r="F1" s="256"/>
      <c r="G1" s="256"/>
      <c r="AG1" t="s">
        <v>130</v>
      </c>
    </row>
    <row r="2" spans="1:60" ht="24.9" customHeight="1" x14ac:dyDescent="0.25">
      <c r="A2" s="140" t="s">
        <v>8</v>
      </c>
      <c r="B2" s="48" t="s">
        <v>43</v>
      </c>
      <c r="C2" s="257" t="s">
        <v>44</v>
      </c>
      <c r="D2" s="258"/>
      <c r="E2" s="258"/>
      <c r="F2" s="258"/>
      <c r="G2" s="259"/>
      <c r="AG2" t="s">
        <v>131</v>
      </c>
    </row>
    <row r="3" spans="1:60" ht="24.9" customHeight="1" x14ac:dyDescent="0.25">
      <c r="A3" s="140" t="s">
        <v>9</v>
      </c>
      <c r="B3" s="48" t="s">
        <v>46</v>
      </c>
      <c r="C3" s="257" t="s">
        <v>47</v>
      </c>
      <c r="D3" s="258"/>
      <c r="E3" s="258"/>
      <c r="F3" s="258"/>
      <c r="G3" s="259"/>
      <c r="AC3" s="122" t="s">
        <v>131</v>
      </c>
      <c r="AG3" t="s">
        <v>132</v>
      </c>
    </row>
    <row r="4" spans="1:60" ht="24.9" customHeight="1" x14ac:dyDescent="0.25">
      <c r="A4" s="141" t="s">
        <v>10</v>
      </c>
      <c r="B4" s="142" t="s">
        <v>46</v>
      </c>
      <c r="C4" s="260" t="s">
        <v>48</v>
      </c>
      <c r="D4" s="261"/>
      <c r="E4" s="261"/>
      <c r="F4" s="261"/>
      <c r="G4" s="262"/>
      <c r="AG4" t="s">
        <v>133</v>
      </c>
    </row>
    <row r="5" spans="1:60" x14ac:dyDescent="0.25">
      <c r="D5" s="10"/>
    </row>
    <row r="6" spans="1:60" ht="39.6" x14ac:dyDescent="0.25">
      <c r="A6" s="144" t="s">
        <v>134</v>
      </c>
      <c r="B6" s="146" t="s">
        <v>135</v>
      </c>
      <c r="C6" s="146" t="s">
        <v>136</v>
      </c>
      <c r="D6" s="145" t="s">
        <v>137</v>
      </c>
      <c r="E6" s="144" t="s">
        <v>138</v>
      </c>
      <c r="F6" s="143" t="s">
        <v>139</v>
      </c>
      <c r="G6" s="144" t="s">
        <v>31</v>
      </c>
      <c r="H6" s="147" t="s">
        <v>32</v>
      </c>
      <c r="I6" s="147" t="s">
        <v>140</v>
      </c>
      <c r="J6" s="147" t="s">
        <v>33</v>
      </c>
      <c r="K6" s="147" t="s">
        <v>141</v>
      </c>
      <c r="L6" s="147" t="s">
        <v>142</v>
      </c>
      <c r="M6" s="147" t="s">
        <v>143</v>
      </c>
      <c r="N6" s="147" t="s">
        <v>144</v>
      </c>
      <c r="O6" s="147" t="s">
        <v>145</v>
      </c>
      <c r="P6" s="147" t="s">
        <v>146</v>
      </c>
      <c r="Q6" s="147" t="s">
        <v>147</v>
      </c>
      <c r="R6" s="147" t="s">
        <v>148</v>
      </c>
      <c r="S6" s="147" t="s">
        <v>149</v>
      </c>
      <c r="T6" s="147" t="s">
        <v>150</v>
      </c>
      <c r="U6" s="147" t="s">
        <v>151</v>
      </c>
      <c r="V6" s="147" t="s">
        <v>152</v>
      </c>
      <c r="W6" s="147" t="s">
        <v>153</v>
      </c>
      <c r="X6" s="147" t="s">
        <v>154</v>
      </c>
    </row>
    <row r="7" spans="1:60" hidden="1" x14ac:dyDescent="0.2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5">
      <c r="A8" s="163" t="s">
        <v>155</v>
      </c>
      <c r="B8" s="164" t="s">
        <v>46</v>
      </c>
      <c r="C8" s="184" t="s">
        <v>55</v>
      </c>
      <c r="D8" s="165"/>
      <c r="E8" s="166"/>
      <c r="F8" s="167"/>
      <c r="G8" s="168">
        <f>SUMIF(AG9:AG42,"&lt;&gt;NOR",G9:G42)</f>
        <v>0</v>
      </c>
      <c r="H8" s="162"/>
      <c r="I8" s="162">
        <f>SUM(I9:I42)</f>
        <v>0</v>
      </c>
      <c r="J8" s="162"/>
      <c r="K8" s="162">
        <f>SUM(K9:K42)</f>
        <v>0</v>
      </c>
      <c r="L8" s="162"/>
      <c r="M8" s="162">
        <f>SUM(M9:M42)</f>
        <v>0</v>
      </c>
      <c r="N8" s="162"/>
      <c r="O8" s="162">
        <f>SUM(O9:O42)</f>
        <v>4.84</v>
      </c>
      <c r="P8" s="162"/>
      <c r="Q8" s="162">
        <f>SUM(Q9:Q42)</f>
        <v>260.71999999999997</v>
      </c>
      <c r="R8" s="162"/>
      <c r="S8" s="162"/>
      <c r="T8" s="162"/>
      <c r="U8" s="162"/>
      <c r="V8" s="162">
        <f>SUM(V9:V42)</f>
        <v>1668.71</v>
      </c>
      <c r="W8" s="162"/>
      <c r="X8" s="162"/>
      <c r="AG8" t="s">
        <v>156</v>
      </c>
    </row>
    <row r="9" spans="1:60" outlineLevel="1" x14ac:dyDescent="0.25">
      <c r="A9" s="169">
        <v>1</v>
      </c>
      <c r="B9" s="170" t="s">
        <v>157</v>
      </c>
      <c r="C9" s="185" t="s">
        <v>158</v>
      </c>
      <c r="D9" s="171" t="s">
        <v>159</v>
      </c>
      <c r="E9" s="172">
        <v>141</v>
      </c>
      <c r="F9" s="173"/>
      <c r="G9" s="174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0.22500000000000001</v>
      </c>
      <c r="Q9" s="158">
        <f>ROUND(E9*P9,2)</f>
        <v>31.73</v>
      </c>
      <c r="R9" s="158"/>
      <c r="S9" s="158" t="s">
        <v>160</v>
      </c>
      <c r="T9" s="158" t="s">
        <v>160</v>
      </c>
      <c r="U9" s="158">
        <v>0.14199999999999999</v>
      </c>
      <c r="V9" s="158">
        <f>ROUND(E9*U9,2)</f>
        <v>20.02</v>
      </c>
      <c r="W9" s="158"/>
      <c r="X9" s="158" t="s">
        <v>161</v>
      </c>
      <c r="Y9" s="148"/>
      <c r="Z9" s="148"/>
      <c r="AA9" s="148"/>
      <c r="AB9" s="148"/>
      <c r="AC9" s="148"/>
      <c r="AD9" s="148"/>
      <c r="AE9" s="148"/>
      <c r="AF9" s="148"/>
      <c r="AG9" s="148" t="s">
        <v>162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5">
      <c r="A10" s="155"/>
      <c r="B10" s="156"/>
      <c r="C10" s="186" t="s">
        <v>163</v>
      </c>
      <c r="D10" s="160"/>
      <c r="E10" s="161">
        <v>141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164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5">
      <c r="A11" s="169">
        <v>2</v>
      </c>
      <c r="B11" s="170" t="s">
        <v>165</v>
      </c>
      <c r="C11" s="185" t="s">
        <v>166</v>
      </c>
      <c r="D11" s="171" t="s">
        <v>159</v>
      </c>
      <c r="E11" s="172">
        <v>316</v>
      </c>
      <c r="F11" s="173"/>
      <c r="G11" s="174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8">
        <v>0</v>
      </c>
      <c r="O11" s="158">
        <f>ROUND(E11*N11,2)</f>
        <v>0</v>
      </c>
      <c r="P11" s="158">
        <v>0.44</v>
      </c>
      <c r="Q11" s="158">
        <f>ROUND(E11*P11,2)</f>
        <v>139.04</v>
      </c>
      <c r="R11" s="158"/>
      <c r="S11" s="158" t="s">
        <v>160</v>
      </c>
      <c r="T11" s="158" t="s">
        <v>160</v>
      </c>
      <c r="U11" s="158">
        <v>7.2999999999999995E-2</v>
      </c>
      <c r="V11" s="158">
        <f>ROUND(E11*U11,2)</f>
        <v>23.07</v>
      </c>
      <c r="W11" s="158"/>
      <c r="X11" s="158" t="s">
        <v>161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162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5">
      <c r="A12" s="155"/>
      <c r="B12" s="156"/>
      <c r="C12" s="186" t="s">
        <v>167</v>
      </c>
      <c r="D12" s="160"/>
      <c r="E12" s="161">
        <v>175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8"/>
      <c r="Z12" s="148"/>
      <c r="AA12" s="148"/>
      <c r="AB12" s="148"/>
      <c r="AC12" s="148"/>
      <c r="AD12" s="148"/>
      <c r="AE12" s="148"/>
      <c r="AF12" s="148"/>
      <c r="AG12" s="148" t="s">
        <v>164</v>
      </c>
      <c r="AH12" s="148">
        <v>5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5">
      <c r="A13" s="155"/>
      <c r="B13" s="156"/>
      <c r="C13" s="186" t="s">
        <v>168</v>
      </c>
      <c r="D13" s="160"/>
      <c r="E13" s="161">
        <v>141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8"/>
      <c r="Z13" s="148"/>
      <c r="AA13" s="148"/>
      <c r="AB13" s="148"/>
      <c r="AC13" s="148"/>
      <c r="AD13" s="148"/>
      <c r="AE13" s="148"/>
      <c r="AF13" s="148"/>
      <c r="AG13" s="148" t="s">
        <v>164</v>
      </c>
      <c r="AH13" s="148">
        <v>5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5">
      <c r="A14" s="169">
        <v>3</v>
      </c>
      <c r="B14" s="170" t="s">
        <v>169</v>
      </c>
      <c r="C14" s="185" t="s">
        <v>170</v>
      </c>
      <c r="D14" s="171" t="s">
        <v>159</v>
      </c>
      <c r="E14" s="172">
        <v>175</v>
      </c>
      <c r="F14" s="173"/>
      <c r="G14" s="174">
        <f>ROUND(E14*F14,2)</f>
        <v>0</v>
      </c>
      <c r="H14" s="159"/>
      <c r="I14" s="158">
        <f>ROUND(E14*H14,2)</f>
        <v>0</v>
      </c>
      <c r="J14" s="159"/>
      <c r="K14" s="158">
        <f>ROUND(E14*J14,2)</f>
        <v>0</v>
      </c>
      <c r="L14" s="158">
        <v>21</v>
      </c>
      <c r="M14" s="158">
        <f>G14*(1+L14/100)</f>
        <v>0</v>
      </c>
      <c r="N14" s="158">
        <v>0</v>
      </c>
      <c r="O14" s="158">
        <f>ROUND(E14*N14,2)</f>
        <v>0</v>
      </c>
      <c r="P14" s="158">
        <v>0.35199999999999998</v>
      </c>
      <c r="Q14" s="158">
        <f>ROUND(E14*P14,2)</f>
        <v>61.6</v>
      </c>
      <c r="R14" s="158"/>
      <c r="S14" s="158" t="s">
        <v>160</v>
      </c>
      <c r="T14" s="158" t="s">
        <v>160</v>
      </c>
      <c r="U14" s="158">
        <v>0.12180000000000001</v>
      </c>
      <c r="V14" s="158">
        <f>ROUND(E14*U14,2)</f>
        <v>21.32</v>
      </c>
      <c r="W14" s="158"/>
      <c r="X14" s="158" t="s">
        <v>161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162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5">
      <c r="A15" s="155"/>
      <c r="B15" s="156"/>
      <c r="C15" s="186" t="s">
        <v>171</v>
      </c>
      <c r="D15" s="160"/>
      <c r="E15" s="161">
        <v>175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8"/>
      <c r="Z15" s="148"/>
      <c r="AA15" s="148"/>
      <c r="AB15" s="148"/>
      <c r="AC15" s="148"/>
      <c r="AD15" s="148"/>
      <c r="AE15" s="148"/>
      <c r="AF15" s="148"/>
      <c r="AG15" s="148" t="s">
        <v>164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5">
      <c r="A16" s="169">
        <v>4</v>
      </c>
      <c r="B16" s="170" t="s">
        <v>172</v>
      </c>
      <c r="C16" s="185" t="s">
        <v>173</v>
      </c>
      <c r="D16" s="171" t="s">
        <v>174</v>
      </c>
      <c r="E16" s="172">
        <v>105</v>
      </c>
      <c r="F16" s="173"/>
      <c r="G16" s="174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8">
        <v>0</v>
      </c>
      <c r="O16" s="158">
        <f>ROUND(E16*N16,2)</f>
        <v>0</v>
      </c>
      <c r="P16" s="158">
        <v>0.27</v>
      </c>
      <c r="Q16" s="158">
        <f>ROUND(E16*P16,2)</f>
        <v>28.35</v>
      </c>
      <c r="R16" s="158"/>
      <c r="S16" s="158" t="s">
        <v>160</v>
      </c>
      <c r="T16" s="158" t="s">
        <v>160</v>
      </c>
      <c r="U16" s="158">
        <v>0.123</v>
      </c>
      <c r="V16" s="158">
        <f>ROUND(E16*U16,2)</f>
        <v>12.92</v>
      </c>
      <c r="W16" s="158"/>
      <c r="X16" s="158" t="s">
        <v>161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162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5">
      <c r="A17" s="155"/>
      <c r="B17" s="156"/>
      <c r="C17" s="186" t="s">
        <v>175</v>
      </c>
      <c r="D17" s="160"/>
      <c r="E17" s="161">
        <v>105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8"/>
      <c r="Z17" s="148"/>
      <c r="AA17" s="148"/>
      <c r="AB17" s="148"/>
      <c r="AC17" s="148"/>
      <c r="AD17" s="148"/>
      <c r="AE17" s="148"/>
      <c r="AF17" s="148"/>
      <c r="AG17" s="148" t="s">
        <v>164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5">
      <c r="A18" s="175">
        <v>5</v>
      </c>
      <c r="B18" s="176" t="s">
        <v>176</v>
      </c>
      <c r="C18" s="187" t="s">
        <v>177</v>
      </c>
      <c r="D18" s="177" t="s">
        <v>174</v>
      </c>
      <c r="E18" s="178">
        <v>25</v>
      </c>
      <c r="F18" s="179"/>
      <c r="G18" s="180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8">
        <v>1.0699999999999999E-2</v>
      </c>
      <c r="O18" s="158">
        <f>ROUND(E18*N18,2)</f>
        <v>0.27</v>
      </c>
      <c r="P18" s="158">
        <v>0</v>
      </c>
      <c r="Q18" s="158">
        <f>ROUND(E18*P18,2)</f>
        <v>0</v>
      </c>
      <c r="R18" s="158"/>
      <c r="S18" s="158" t="s">
        <v>160</v>
      </c>
      <c r="T18" s="158" t="s">
        <v>160</v>
      </c>
      <c r="U18" s="158">
        <v>0.90800000000000003</v>
      </c>
      <c r="V18" s="158">
        <f>ROUND(E18*U18,2)</f>
        <v>22.7</v>
      </c>
      <c r="W18" s="158"/>
      <c r="X18" s="158" t="s">
        <v>161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162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5">
      <c r="A19" s="175">
        <v>6</v>
      </c>
      <c r="B19" s="176" t="s">
        <v>178</v>
      </c>
      <c r="C19" s="187" t="s">
        <v>179</v>
      </c>
      <c r="D19" s="177" t="s">
        <v>174</v>
      </c>
      <c r="E19" s="178">
        <v>115</v>
      </c>
      <c r="F19" s="179"/>
      <c r="G19" s="180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8">
        <v>3.9739999999999998E-2</v>
      </c>
      <c r="O19" s="158">
        <f>ROUND(E19*N19,2)</f>
        <v>4.57</v>
      </c>
      <c r="P19" s="158">
        <v>0</v>
      </c>
      <c r="Q19" s="158">
        <f>ROUND(E19*P19,2)</f>
        <v>0</v>
      </c>
      <c r="R19" s="158"/>
      <c r="S19" s="158" t="s">
        <v>160</v>
      </c>
      <c r="T19" s="158" t="s">
        <v>160</v>
      </c>
      <c r="U19" s="158">
        <v>0.753</v>
      </c>
      <c r="V19" s="158">
        <f>ROUND(E19*U19,2)</f>
        <v>86.6</v>
      </c>
      <c r="W19" s="158"/>
      <c r="X19" s="158" t="s">
        <v>161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162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5">
      <c r="A20" s="169">
        <v>7</v>
      </c>
      <c r="B20" s="170" t="s">
        <v>180</v>
      </c>
      <c r="C20" s="185" t="s">
        <v>181</v>
      </c>
      <c r="D20" s="171" t="s">
        <v>182</v>
      </c>
      <c r="E20" s="172">
        <v>576.89665000000002</v>
      </c>
      <c r="F20" s="173"/>
      <c r="G20" s="174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160</v>
      </c>
      <c r="T20" s="158" t="s">
        <v>160</v>
      </c>
      <c r="U20" s="158">
        <v>0.25</v>
      </c>
      <c r="V20" s="158">
        <f>ROUND(E20*U20,2)</f>
        <v>144.22</v>
      </c>
      <c r="W20" s="158"/>
      <c r="X20" s="158" t="s">
        <v>161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162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0.399999999999999" outlineLevel="1" x14ac:dyDescent="0.25">
      <c r="A21" s="155"/>
      <c r="B21" s="156"/>
      <c r="C21" s="186" t="s">
        <v>183</v>
      </c>
      <c r="D21" s="160"/>
      <c r="E21" s="161">
        <v>52.38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8"/>
      <c r="Z21" s="148"/>
      <c r="AA21" s="148"/>
      <c r="AB21" s="148"/>
      <c r="AC21" s="148"/>
      <c r="AD21" s="148"/>
      <c r="AE21" s="148"/>
      <c r="AF21" s="148"/>
      <c r="AG21" s="148" t="s">
        <v>164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40.799999999999997" outlineLevel="1" x14ac:dyDescent="0.25">
      <c r="A22" s="155"/>
      <c r="B22" s="156"/>
      <c r="C22" s="186" t="s">
        <v>184</v>
      </c>
      <c r="D22" s="160"/>
      <c r="E22" s="161">
        <v>448.14150000000001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8"/>
      <c r="Z22" s="148"/>
      <c r="AA22" s="148"/>
      <c r="AB22" s="148"/>
      <c r="AC22" s="148"/>
      <c r="AD22" s="148"/>
      <c r="AE22" s="148"/>
      <c r="AF22" s="148"/>
      <c r="AG22" s="148" t="s">
        <v>164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5">
      <c r="A23" s="155"/>
      <c r="B23" s="156"/>
      <c r="C23" s="186" t="s">
        <v>185</v>
      </c>
      <c r="D23" s="160"/>
      <c r="E23" s="161">
        <v>30.442499999999999</v>
      </c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48"/>
      <c r="Z23" s="148"/>
      <c r="AA23" s="148"/>
      <c r="AB23" s="148"/>
      <c r="AC23" s="148"/>
      <c r="AD23" s="148"/>
      <c r="AE23" s="148"/>
      <c r="AF23" s="148"/>
      <c r="AG23" s="148" t="s">
        <v>164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5">
      <c r="A24" s="155"/>
      <c r="B24" s="156"/>
      <c r="C24" s="186" t="s">
        <v>186</v>
      </c>
      <c r="D24" s="160"/>
      <c r="E24" s="161">
        <v>44.432650000000002</v>
      </c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8"/>
      <c r="Z24" s="148"/>
      <c r="AA24" s="148"/>
      <c r="AB24" s="148"/>
      <c r="AC24" s="148"/>
      <c r="AD24" s="148"/>
      <c r="AE24" s="148"/>
      <c r="AF24" s="148"/>
      <c r="AG24" s="148" t="s">
        <v>164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5">
      <c r="A25" s="155"/>
      <c r="B25" s="156"/>
      <c r="C25" s="186" t="s">
        <v>187</v>
      </c>
      <c r="D25" s="160"/>
      <c r="E25" s="161">
        <v>1.5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8"/>
      <c r="Z25" s="148"/>
      <c r="AA25" s="148"/>
      <c r="AB25" s="148"/>
      <c r="AC25" s="148"/>
      <c r="AD25" s="148"/>
      <c r="AE25" s="148"/>
      <c r="AF25" s="148"/>
      <c r="AG25" s="148" t="s">
        <v>164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5">
      <c r="A26" s="175">
        <v>8</v>
      </c>
      <c r="B26" s="176" t="s">
        <v>188</v>
      </c>
      <c r="C26" s="187" t="s">
        <v>189</v>
      </c>
      <c r="D26" s="177" t="s">
        <v>182</v>
      </c>
      <c r="E26" s="178">
        <v>10</v>
      </c>
      <c r="F26" s="179"/>
      <c r="G26" s="180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8">
        <v>0</v>
      </c>
      <c r="O26" s="158">
        <f>ROUND(E26*N26,2)</f>
        <v>0</v>
      </c>
      <c r="P26" s="158">
        <v>0</v>
      </c>
      <c r="Q26" s="158">
        <f>ROUND(E26*P26,2)</f>
        <v>0</v>
      </c>
      <c r="R26" s="158"/>
      <c r="S26" s="158" t="s">
        <v>160</v>
      </c>
      <c r="T26" s="158" t="s">
        <v>160</v>
      </c>
      <c r="U26" s="158">
        <v>3.5329999999999999</v>
      </c>
      <c r="V26" s="158">
        <f>ROUND(E26*U26,2)</f>
        <v>35.33</v>
      </c>
      <c r="W26" s="158"/>
      <c r="X26" s="158" t="s">
        <v>161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162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5">
      <c r="A27" s="169">
        <v>9</v>
      </c>
      <c r="B27" s="170" t="s">
        <v>190</v>
      </c>
      <c r="C27" s="185" t="s">
        <v>191</v>
      </c>
      <c r="D27" s="171" t="s">
        <v>182</v>
      </c>
      <c r="E27" s="172">
        <v>57.68967</v>
      </c>
      <c r="F27" s="173"/>
      <c r="G27" s="174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8">
        <v>0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160</v>
      </c>
      <c r="T27" s="158" t="s">
        <v>160</v>
      </c>
      <c r="U27" s="158">
        <v>1.0999999999999999E-2</v>
      </c>
      <c r="V27" s="158">
        <f>ROUND(E27*U27,2)</f>
        <v>0.63</v>
      </c>
      <c r="W27" s="158"/>
      <c r="X27" s="158" t="s">
        <v>161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162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5">
      <c r="A28" s="155"/>
      <c r="B28" s="156"/>
      <c r="C28" s="186" t="s">
        <v>192</v>
      </c>
      <c r="D28" s="160"/>
      <c r="E28" s="161">
        <v>57.68967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8"/>
      <c r="Z28" s="148"/>
      <c r="AA28" s="148"/>
      <c r="AB28" s="148"/>
      <c r="AC28" s="148"/>
      <c r="AD28" s="148"/>
      <c r="AE28" s="148"/>
      <c r="AF28" s="148"/>
      <c r="AG28" s="148" t="s">
        <v>164</v>
      </c>
      <c r="AH28" s="148">
        <v>5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5">
      <c r="A29" s="169">
        <v>10</v>
      </c>
      <c r="B29" s="170" t="s">
        <v>193</v>
      </c>
      <c r="C29" s="185" t="s">
        <v>194</v>
      </c>
      <c r="D29" s="171" t="s">
        <v>182</v>
      </c>
      <c r="E29" s="172">
        <v>10</v>
      </c>
      <c r="F29" s="173"/>
      <c r="G29" s="174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21</v>
      </c>
      <c r="M29" s="158">
        <f>G29*(1+L29/100)</f>
        <v>0</v>
      </c>
      <c r="N29" s="158">
        <v>0</v>
      </c>
      <c r="O29" s="158">
        <f>ROUND(E29*N29,2)</f>
        <v>0</v>
      </c>
      <c r="P29" s="158">
        <v>0</v>
      </c>
      <c r="Q29" s="158">
        <f>ROUND(E29*P29,2)</f>
        <v>0</v>
      </c>
      <c r="R29" s="158"/>
      <c r="S29" s="158" t="s">
        <v>160</v>
      </c>
      <c r="T29" s="158" t="s">
        <v>160</v>
      </c>
      <c r="U29" s="158">
        <v>0.66800000000000004</v>
      </c>
      <c r="V29" s="158">
        <f>ROUND(E29*U29,2)</f>
        <v>6.68</v>
      </c>
      <c r="W29" s="158"/>
      <c r="X29" s="158" t="s">
        <v>161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162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5">
      <c r="A30" s="155"/>
      <c r="B30" s="156"/>
      <c r="C30" s="186" t="s">
        <v>195</v>
      </c>
      <c r="D30" s="160"/>
      <c r="E30" s="161">
        <v>10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8"/>
      <c r="Z30" s="148"/>
      <c r="AA30" s="148"/>
      <c r="AB30" s="148"/>
      <c r="AC30" s="148"/>
      <c r="AD30" s="148"/>
      <c r="AE30" s="148"/>
      <c r="AF30" s="148"/>
      <c r="AG30" s="148" t="s">
        <v>164</v>
      </c>
      <c r="AH30" s="148">
        <v>5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5">
      <c r="A31" s="169">
        <v>11</v>
      </c>
      <c r="B31" s="170" t="s">
        <v>196</v>
      </c>
      <c r="C31" s="185" t="s">
        <v>197</v>
      </c>
      <c r="D31" s="171" t="s">
        <v>182</v>
      </c>
      <c r="E31" s="172">
        <v>10</v>
      </c>
      <c r="F31" s="173"/>
      <c r="G31" s="174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8">
        <v>0</v>
      </c>
      <c r="O31" s="158">
        <f>ROUND(E31*N31,2)</f>
        <v>0</v>
      </c>
      <c r="P31" s="158">
        <v>0</v>
      </c>
      <c r="Q31" s="158">
        <f>ROUND(E31*P31,2)</f>
        <v>0</v>
      </c>
      <c r="R31" s="158"/>
      <c r="S31" s="158" t="s">
        <v>160</v>
      </c>
      <c r="T31" s="158" t="s">
        <v>160</v>
      </c>
      <c r="U31" s="158">
        <v>0.59099999999999997</v>
      </c>
      <c r="V31" s="158">
        <f>ROUND(E31*U31,2)</f>
        <v>5.91</v>
      </c>
      <c r="W31" s="158"/>
      <c r="X31" s="158" t="s">
        <v>161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162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5">
      <c r="A32" s="155"/>
      <c r="B32" s="156"/>
      <c r="C32" s="186" t="s">
        <v>195</v>
      </c>
      <c r="D32" s="160"/>
      <c r="E32" s="161">
        <v>10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8"/>
      <c r="Z32" s="148"/>
      <c r="AA32" s="148"/>
      <c r="AB32" s="148"/>
      <c r="AC32" s="148"/>
      <c r="AD32" s="148"/>
      <c r="AE32" s="148"/>
      <c r="AF32" s="148"/>
      <c r="AG32" s="148" t="s">
        <v>164</v>
      </c>
      <c r="AH32" s="148">
        <v>5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5">
      <c r="A33" s="169">
        <v>12</v>
      </c>
      <c r="B33" s="170" t="s">
        <v>198</v>
      </c>
      <c r="C33" s="185" t="s">
        <v>199</v>
      </c>
      <c r="D33" s="171" t="s">
        <v>182</v>
      </c>
      <c r="E33" s="172">
        <v>14.504379999999999</v>
      </c>
      <c r="F33" s="173"/>
      <c r="G33" s="174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160</v>
      </c>
      <c r="T33" s="158" t="s">
        <v>160</v>
      </c>
      <c r="U33" s="158">
        <v>1.587</v>
      </c>
      <c r="V33" s="158">
        <f>ROUND(E33*U33,2)</f>
        <v>23.02</v>
      </c>
      <c r="W33" s="158"/>
      <c r="X33" s="158" t="s">
        <v>161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162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ht="20.399999999999999" outlineLevel="1" x14ac:dyDescent="0.25">
      <c r="A34" s="155"/>
      <c r="B34" s="156"/>
      <c r="C34" s="186" t="s">
        <v>200</v>
      </c>
      <c r="D34" s="160"/>
      <c r="E34" s="161">
        <v>2.91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8"/>
      <c r="Z34" s="148"/>
      <c r="AA34" s="148"/>
      <c r="AB34" s="148"/>
      <c r="AC34" s="148"/>
      <c r="AD34" s="148"/>
      <c r="AE34" s="148"/>
      <c r="AF34" s="148"/>
      <c r="AG34" s="148" t="s">
        <v>164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40.799999999999997" outlineLevel="1" x14ac:dyDescent="0.25">
      <c r="A35" s="155"/>
      <c r="B35" s="156"/>
      <c r="C35" s="186" t="s">
        <v>201</v>
      </c>
      <c r="D35" s="160"/>
      <c r="E35" s="161">
        <v>10.569380000000001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8"/>
      <c r="Z35" s="148"/>
      <c r="AA35" s="148"/>
      <c r="AB35" s="148"/>
      <c r="AC35" s="148"/>
      <c r="AD35" s="148"/>
      <c r="AE35" s="148"/>
      <c r="AF35" s="148"/>
      <c r="AG35" s="148" t="s">
        <v>164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5">
      <c r="A36" s="155"/>
      <c r="B36" s="156"/>
      <c r="C36" s="186" t="s">
        <v>202</v>
      </c>
      <c r="D36" s="160"/>
      <c r="E36" s="161">
        <v>1.0249999999999999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8"/>
      <c r="Z36" s="148"/>
      <c r="AA36" s="148"/>
      <c r="AB36" s="148"/>
      <c r="AC36" s="148"/>
      <c r="AD36" s="148"/>
      <c r="AE36" s="148"/>
      <c r="AF36" s="148"/>
      <c r="AG36" s="148" t="s">
        <v>164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5">
      <c r="A37" s="169">
        <v>13</v>
      </c>
      <c r="B37" s="170" t="s">
        <v>203</v>
      </c>
      <c r="C37" s="185" t="s">
        <v>204</v>
      </c>
      <c r="D37" s="171" t="s">
        <v>182</v>
      </c>
      <c r="E37" s="172">
        <v>576.89665000000002</v>
      </c>
      <c r="F37" s="173"/>
      <c r="G37" s="174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160</v>
      </c>
      <c r="T37" s="158" t="s">
        <v>160</v>
      </c>
      <c r="U37" s="158">
        <v>2.1949999999999998</v>
      </c>
      <c r="V37" s="158">
        <f>ROUND(E37*U37,2)</f>
        <v>1266.29</v>
      </c>
      <c r="W37" s="158"/>
      <c r="X37" s="158" t="s">
        <v>161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162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5">
      <c r="A38" s="155"/>
      <c r="B38" s="156"/>
      <c r="C38" s="186" t="s">
        <v>205</v>
      </c>
      <c r="D38" s="160"/>
      <c r="E38" s="161">
        <v>576.89665000000002</v>
      </c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48"/>
      <c r="Z38" s="148"/>
      <c r="AA38" s="148"/>
      <c r="AB38" s="148"/>
      <c r="AC38" s="148"/>
      <c r="AD38" s="148"/>
      <c r="AE38" s="148"/>
      <c r="AF38" s="148"/>
      <c r="AG38" s="148" t="s">
        <v>164</v>
      </c>
      <c r="AH38" s="148">
        <v>5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5">
      <c r="A39" s="169">
        <v>14</v>
      </c>
      <c r="B39" s="170" t="s">
        <v>206</v>
      </c>
      <c r="C39" s="185" t="s">
        <v>207</v>
      </c>
      <c r="D39" s="171" t="s">
        <v>208</v>
      </c>
      <c r="E39" s="172">
        <v>103.84139999999999</v>
      </c>
      <c r="F39" s="173"/>
      <c r="G39" s="174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21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160</v>
      </c>
      <c r="T39" s="158" t="s">
        <v>160</v>
      </c>
      <c r="U39" s="158">
        <v>0</v>
      </c>
      <c r="V39" s="158">
        <f>ROUND(E39*U39,2)</f>
        <v>0</v>
      </c>
      <c r="W39" s="158"/>
      <c r="X39" s="158" t="s">
        <v>161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162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5">
      <c r="A40" s="155"/>
      <c r="B40" s="156"/>
      <c r="C40" s="186" t="s">
        <v>209</v>
      </c>
      <c r="D40" s="160"/>
      <c r="E40" s="161">
        <v>103.84139999999999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48"/>
      <c r="Z40" s="148"/>
      <c r="AA40" s="148"/>
      <c r="AB40" s="148"/>
      <c r="AC40" s="148"/>
      <c r="AD40" s="148"/>
      <c r="AE40" s="148"/>
      <c r="AF40" s="148"/>
      <c r="AG40" s="148" t="s">
        <v>164</v>
      </c>
      <c r="AH40" s="148">
        <v>5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5">
      <c r="A41" s="169">
        <v>15</v>
      </c>
      <c r="B41" s="170" t="s">
        <v>210</v>
      </c>
      <c r="C41" s="185" t="s">
        <v>211</v>
      </c>
      <c r="D41" s="171" t="s">
        <v>208</v>
      </c>
      <c r="E41" s="172">
        <v>1384.55196</v>
      </c>
      <c r="F41" s="173"/>
      <c r="G41" s="174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8">
        <v>0</v>
      </c>
      <c r="O41" s="158">
        <f>ROUND(E41*N41,2)</f>
        <v>0</v>
      </c>
      <c r="P41" s="158">
        <v>0</v>
      </c>
      <c r="Q41" s="158">
        <f>ROUND(E41*P41,2)</f>
        <v>0</v>
      </c>
      <c r="R41" s="158"/>
      <c r="S41" s="158" t="s">
        <v>160</v>
      </c>
      <c r="T41" s="158" t="s">
        <v>160</v>
      </c>
      <c r="U41" s="158">
        <v>0</v>
      </c>
      <c r="V41" s="158">
        <f>ROUND(E41*U41,2)</f>
        <v>0</v>
      </c>
      <c r="W41" s="158"/>
      <c r="X41" s="158" t="s">
        <v>161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162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5">
      <c r="A42" s="155"/>
      <c r="B42" s="156"/>
      <c r="C42" s="186" t="s">
        <v>212</v>
      </c>
      <c r="D42" s="160"/>
      <c r="E42" s="161">
        <v>1384.55196</v>
      </c>
      <c r="F42" s="158"/>
      <c r="G42" s="158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8"/>
      <c r="Y42" s="148"/>
      <c r="Z42" s="148"/>
      <c r="AA42" s="148"/>
      <c r="AB42" s="148"/>
      <c r="AC42" s="148"/>
      <c r="AD42" s="148"/>
      <c r="AE42" s="148"/>
      <c r="AF42" s="148"/>
      <c r="AG42" s="148" t="s">
        <v>164</v>
      </c>
      <c r="AH42" s="148">
        <v>5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x14ac:dyDescent="0.25">
      <c r="A43" s="163" t="s">
        <v>155</v>
      </c>
      <c r="B43" s="164" t="s">
        <v>49</v>
      </c>
      <c r="C43" s="184" t="s">
        <v>56</v>
      </c>
      <c r="D43" s="165"/>
      <c r="E43" s="166"/>
      <c r="F43" s="167"/>
      <c r="G43" s="168">
        <f>SUMIF(AG44:AG84,"&lt;&gt;NOR",G44:G84)</f>
        <v>0</v>
      </c>
      <c r="H43" s="162"/>
      <c r="I43" s="162">
        <f>SUM(I44:I84)</f>
        <v>0</v>
      </c>
      <c r="J43" s="162"/>
      <c r="K43" s="162">
        <f>SUM(K44:K84)</f>
        <v>0</v>
      </c>
      <c r="L43" s="162"/>
      <c r="M43" s="162">
        <f>SUM(M44:M84)</f>
        <v>0</v>
      </c>
      <c r="N43" s="162"/>
      <c r="O43" s="162">
        <f>SUM(O44:O84)</f>
        <v>112.14</v>
      </c>
      <c r="P43" s="162"/>
      <c r="Q43" s="162">
        <f>SUM(Q44:Q84)</f>
        <v>54.67</v>
      </c>
      <c r="R43" s="162"/>
      <c r="S43" s="162"/>
      <c r="T43" s="162"/>
      <c r="U43" s="162"/>
      <c r="V43" s="162">
        <f>SUM(V44:V84)</f>
        <v>6675.5699999999988</v>
      </c>
      <c r="W43" s="162"/>
      <c r="X43" s="162"/>
      <c r="AG43" t="s">
        <v>156</v>
      </c>
    </row>
    <row r="44" spans="1:60" outlineLevel="1" x14ac:dyDescent="0.25">
      <c r="A44" s="169">
        <v>16</v>
      </c>
      <c r="B44" s="170" t="s">
        <v>213</v>
      </c>
      <c r="C44" s="185" t="s">
        <v>214</v>
      </c>
      <c r="D44" s="171" t="s">
        <v>159</v>
      </c>
      <c r="E44" s="172">
        <v>780.9665</v>
      </c>
      <c r="F44" s="173"/>
      <c r="G44" s="174">
        <f>ROUND(E44*F44,2)</f>
        <v>0</v>
      </c>
      <c r="H44" s="159"/>
      <c r="I44" s="158">
        <f>ROUND(E44*H44,2)</f>
        <v>0</v>
      </c>
      <c r="J44" s="159"/>
      <c r="K44" s="158">
        <f>ROUND(E44*J44,2)</f>
        <v>0</v>
      </c>
      <c r="L44" s="158">
        <v>21</v>
      </c>
      <c r="M44" s="158">
        <f>G44*(1+L44/100)</f>
        <v>0</v>
      </c>
      <c r="N44" s="158">
        <v>5.0950000000000002E-2</v>
      </c>
      <c r="O44" s="158">
        <f>ROUND(E44*N44,2)</f>
        <v>39.79</v>
      </c>
      <c r="P44" s="158">
        <v>0</v>
      </c>
      <c r="Q44" s="158">
        <f>ROUND(E44*P44,2)</f>
        <v>0</v>
      </c>
      <c r="R44" s="158"/>
      <c r="S44" s="158" t="s">
        <v>160</v>
      </c>
      <c r="T44" s="158" t="s">
        <v>160</v>
      </c>
      <c r="U44" s="158">
        <v>1.1100000000000001</v>
      </c>
      <c r="V44" s="158">
        <f>ROUND(E44*U44,2)</f>
        <v>866.87</v>
      </c>
      <c r="W44" s="158"/>
      <c r="X44" s="158" t="s">
        <v>161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162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5">
      <c r="A45" s="155"/>
      <c r="B45" s="156"/>
      <c r="C45" s="186" t="s">
        <v>215</v>
      </c>
      <c r="D45" s="160"/>
      <c r="E45" s="161">
        <v>632.21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8"/>
      <c r="Z45" s="148"/>
      <c r="AA45" s="148"/>
      <c r="AB45" s="148"/>
      <c r="AC45" s="148"/>
      <c r="AD45" s="148"/>
      <c r="AE45" s="148"/>
      <c r="AF45" s="148"/>
      <c r="AG45" s="148" t="s">
        <v>164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5">
      <c r="A46" s="155"/>
      <c r="B46" s="156"/>
      <c r="C46" s="186" t="s">
        <v>216</v>
      </c>
      <c r="D46" s="160"/>
      <c r="E46" s="161">
        <v>148.75649999999999</v>
      </c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48"/>
      <c r="Z46" s="148"/>
      <c r="AA46" s="148"/>
      <c r="AB46" s="148"/>
      <c r="AC46" s="148"/>
      <c r="AD46" s="148"/>
      <c r="AE46" s="148"/>
      <c r="AF46" s="148"/>
      <c r="AG46" s="148" t="s">
        <v>164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0.399999999999999" outlineLevel="1" x14ac:dyDescent="0.25">
      <c r="A47" s="169">
        <v>17</v>
      </c>
      <c r="B47" s="170" t="s">
        <v>217</v>
      </c>
      <c r="C47" s="185" t="s">
        <v>218</v>
      </c>
      <c r="D47" s="171" t="s">
        <v>159</v>
      </c>
      <c r="E47" s="172">
        <v>780.9665</v>
      </c>
      <c r="F47" s="173"/>
      <c r="G47" s="174">
        <f>ROUND(E47*F47,2)</f>
        <v>0</v>
      </c>
      <c r="H47" s="159"/>
      <c r="I47" s="158">
        <f>ROUND(E47*H47,2)</f>
        <v>0</v>
      </c>
      <c r="J47" s="159"/>
      <c r="K47" s="158">
        <f>ROUND(E47*J47,2)</f>
        <v>0</v>
      </c>
      <c r="L47" s="158">
        <v>21</v>
      </c>
      <c r="M47" s="158">
        <f>G47*(1+L47/100)</f>
        <v>0</v>
      </c>
      <c r="N47" s="158">
        <v>2.0000000000000002E-5</v>
      </c>
      <c r="O47" s="158">
        <f>ROUND(E47*N47,2)</f>
        <v>0.02</v>
      </c>
      <c r="P47" s="158">
        <v>0</v>
      </c>
      <c r="Q47" s="158">
        <f>ROUND(E47*P47,2)</f>
        <v>0</v>
      </c>
      <c r="R47" s="158"/>
      <c r="S47" s="158" t="s">
        <v>160</v>
      </c>
      <c r="T47" s="158" t="s">
        <v>160</v>
      </c>
      <c r="U47" s="158">
        <v>0.32</v>
      </c>
      <c r="V47" s="158">
        <f>ROUND(E47*U47,2)</f>
        <v>249.91</v>
      </c>
      <c r="W47" s="158"/>
      <c r="X47" s="158" t="s">
        <v>161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162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5">
      <c r="A48" s="155"/>
      <c r="B48" s="156"/>
      <c r="C48" s="186" t="s">
        <v>219</v>
      </c>
      <c r="D48" s="160"/>
      <c r="E48" s="161">
        <v>780.9665</v>
      </c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48"/>
      <c r="Z48" s="148"/>
      <c r="AA48" s="148"/>
      <c r="AB48" s="148"/>
      <c r="AC48" s="148"/>
      <c r="AD48" s="148"/>
      <c r="AE48" s="148"/>
      <c r="AF48" s="148"/>
      <c r="AG48" s="148" t="s">
        <v>164</v>
      </c>
      <c r="AH48" s="148">
        <v>5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5">
      <c r="A49" s="169">
        <v>18</v>
      </c>
      <c r="B49" s="170" t="s">
        <v>220</v>
      </c>
      <c r="C49" s="185" t="s">
        <v>221</v>
      </c>
      <c r="D49" s="171" t="s">
        <v>182</v>
      </c>
      <c r="E49" s="172">
        <v>2.9159999999999999</v>
      </c>
      <c r="F49" s="173"/>
      <c r="G49" s="174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8">
        <v>2.5249999999999999</v>
      </c>
      <c r="O49" s="158">
        <f>ROUND(E49*N49,2)</f>
        <v>7.36</v>
      </c>
      <c r="P49" s="158">
        <v>0</v>
      </c>
      <c r="Q49" s="158">
        <f>ROUND(E49*P49,2)</f>
        <v>0</v>
      </c>
      <c r="R49" s="158"/>
      <c r="S49" s="158" t="s">
        <v>160</v>
      </c>
      <c r="T49" s="158" t="s">
        <v>160</v>
      </c>
      <c r="U49" s="158">
        <v>0.47699999999999998</v>
      </c>
      <c r="V49" s="158">
        <f>ROUND(E49*U49,2)</f>
        <v>1.39</v>
      </c>
      <c r="W49" s="158"/>
      <c r="X49" s="158" t="s">
        <v>161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162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5">
      <c r="A50" s="155"/>
      <c r="B50" s="156"/>
      <c r="C50" s="186" t="s">
        <v>222</v>
      </c>
      <c r="D50" s="160"/>
      <c r="E50" s="161">
        <v>2.9159999999999999</v>
      </c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48"/>
      <c r="Z50" s="148"/>
      <c r="AA50" s="148"/>
      <c r="AB50" s="148"/>
      <c r="AC50" s="148"/>
      <c r="AD50" s="148"/>
      <c r="AE50" s="148"/>
      <c r="AF50" s="148"/>
      <c r="AG50" s="148" t="s">
        <v>164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5">
      <c r="A51" s="169">
        <v>19</v>
      </c>
      <c r="B51" s="170" t="s">
        <v>220</v>
      </c>
      <c r="C51" s="185" t="s">
        <v>221</v>
      </c>
      <c r="D51" s="171" t="s">
        <v>182</v>
      </c>
      <c r="E51" s="172">
        <v>0.42</v>
      </c>
      <c r="F51" s="173"/>
      <c r="G51" s="174">
        <f>ROUND(E51*F51,2)</f>
        <v>0</v>
      </c>
      <c r="H51" s="159"/>
      <c r="I51" s="158">
        <f>ROUND(E51*H51,2)</f>
        <v>0</v>
      </c>
      <c r="J51" s="159"/>
      <c r="K51" s="158">
        <f>ROUND(E51*J51,2)</f>
        <v>0</v>
      </c>
      <c r="L51" s="158">
        <v>21</v>
      </c>
      <c r="M51" s="158">
        <f>G51*(1+L51/100)</f>
        <v>0</v>
      </c>
      <c r="N51" s="158">
        <v>2.5249999999999999</v>
      </c>
      <c r="O51" s="158">
        <f>ROUND(E51*N51,2)</f>
        <v>1.06</v>
      </c>
      <c r="P51" s="158">
        <v>0</v>
      </c>
      <c r="Q51" s="158">
        <f>ROUND(E51*P51,2)</f>
        <v>0</v>
      </c>
      <c r="R51" s="158"/>
      <c r="S51" s="158" t="s">
        <v>160</v>
      </c>
      <c r="T51" s="158" t="s">
        <v>160</v>
      </c>
      <c r="U51" s="158">
        <v>0.47699999999999998</v>
      </c>
      <c r="V51" s="158">
        <f>ROUND(E51*U51,2)</f>
        <v>0.2</v>
      </c>
      <c r="W51" s="158"/>
      <c r="X51" s="158" t="s">
        <v>161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162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5">
      <c r="A52" s="155"/>
      <c r="B52" s="156"/>
      <c r="C52" s="186" t="s">
        <v>223</v>
      </c>
      <c r="D52" s="160"/>
      <c r="E52" s="161">
        <v>0.42</v>
      </c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48"/>
      <c r="Z52" s="148"/>
      <c r="AA52" s="148"/>
      <c r="AB52" s="148"/>
      <c r="AC52" s="148"/>
      <c r="AD52" s="148"/>
      <c r="AE52" s="148"/>
      <c r="AF52" s="148"/>
      <c r="AG52" s="148" t="s">
        <v>164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5">
      <c r="A53" s="169">
        <v>20</v>
      </c>
      <c r="B53" s="170" t="s">
        <v>224</v>
      </c>
      <c r="C53" s="185" t="s">
        <v>225</v>
      </c>
      <c r="D53" s="171" t="s">
        <v>208</v>
      </c>
      <c r="E53" s="172">
        <v>4.027E-2</v>
      </c>
      <c r="F53" s="173"/>
      <c r="G53" s="174">
        <f>ROUND(E53*F53,2)</f>
        <v>0</v>
      </c>
      <c r="H53" s="159"/>
      <c r="I53" s="158">
        <f>ROUND(E53*H53,2)</f>
        <v>0</v>
      </c>
      <c r="J53" s="159"/>
      <c r="K53" s="158">
        <f>ROUND(E53*J53,2)</f>
        <v>0</v>
      </c>
      <c r="L53" s="158">
        <v>21</v>
      </c>
      <c r="M53" s="158">
        <f>G53*(1+L53/100)</f>
        <v>0</v>
      </c>
      <c r="N53" s="158">
        <v>1.0570200000000001</v>
      </c>
      <c r="O53" s="158">
        <f>ROUND(E53*N53,2)</f>
        <v>0.04</v>
      </c>
      <c r="P53" s="158">
        <v>0</v>
      </c>
      <c r="Q53" s="158">
        <f>ROUND(E53*P53,2)</f>
        <v>0</v>
      </c>
      <c r="R53" s="158"/>
      <c r="S53" s="158" t="s">
        <v>160</v>
      </c>
      <c r="T53" s="158" t="s">
        <v>160</v>
      </c>
      <c r="U53" s="158">
        <v>15.231</v>
      </c>
      <c r="V53" s="158">
        <f>ROUND(E53*U53,2)</f>
        <v>0.61</v>
      </c>
      <c r="W53" s="158"/>
      <c r="X53" s="158" t="s">
        <v>161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162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5">
      <c r="A54" s="155"/>
      <c r="B54" s="156"/>
      <c r="C54" s="186" t="s">
        <v>226</v>
      </c>
      <c r="D54" s="160"/>
      <c r="E54" s="161">
        <v>4.027E-2</v>
      </c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48"/>
      <c r="Z54" s="148"/>
      <c r="AA54" s="148"/>
      <c r="AB54" s="148"/>
      <c r="AC54" s="148"/>
      <c r="AD54" s="148"/>
      <c r="AE54" s="148"/>
      <c r="AF54" s="148"/>
      <c r="AG54" s="148" t="s">
        <v>164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5">
      <c r="A55" s="169">
        <v>21</v>
      </c>
      <c r="B55" s="170" t="s">
        <v>227</v>
      </c>
      <c r="C55" s="185" t="s">
        <v>228</v>
      </c>
      <c r="D55" s="171" t="s">
        <v>159</v>
      </c>
      <c r="E55" s="172">
        <v>303.13238000000001</v>
      </c>
      <c r="F55" s="173"/>
      <c r="G55" s="174">
        <f>ROUND(E55*F55,2)</f>
        <v>0</v>
      </c>
      <c r="H55" s="159"/>
      <c r="I55" s="158">
        <f>ROUND(E55*H55,2)</f>
        <v>0</v>
      </c>
      <c r="J55" s="159"/>
      <c r="K55" s="158">
        <f>ROUND(E55*J55,2)</f>
        <v>0</v>
      </c>
      <c r="L55" s="158">
        <v>21</v>
      </c>
      <c r="M55" s="158">
        <f>G55*(1+L55/100)</f>
        <v>0</v>
      </c>
      <c r="N55" s="158">
        <v>3.5249999999999997E-2</v>
      </c>
      <c r="O55" s="158">
        <f>ROUND(E55*N55,2)</f>
        <v>10.69</v>
      </c>
      <c r="P55" s="158">
        <v>0</v>
      </c>
      <c r="Q55" s="158">
        <f>ROUND(E55*P55,2)</f>
        <v>0</v>
      </c>
      <c r="R55" s="158"/>
      <c r="S55" s="158" t="s">
        <v>160</v>
      </c>
      <c r="T55" s="158" t="s">
        <v>160</v>
      </c>
      <c r="U55" s="158">
        <v>0.74</v>
      </c>
      <c r="V55" s="158">
        <f>ROUND(E55*U55,2)</f>
        <v>224.32</v>
      </c>
      <c r="W55" s="158"/>
      <c r="X55" s="158" t="s">
        <v>161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162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5">
      <c r="A56" s="155"/>
      <c r="B56" s="156"/>
      <c r="C56" s="186" t="s">
        <v>229</v>
      </c>
      <c r="D56" s="160"/>
      <c r="E56" s="161">
        <v>303.13238000000001</v>
      </c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8"/>
      <c r="Z56" s="148"/>
      <c r="AA56" s="148"/>
      <c r="AB56" s="148"/>
      <c r="AC56" s="148"/>
      <c r="AD56" s="148"/>
      <c r="AE56" s="148"/>
      <c r="AF56" s="148"/>
      <c r="AG56" s="148" t="s">
        <v>164</v>
      </c>
      <c r="AH56" s="148">
        <v>5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5">
      <c r="A57" s="169">
        <v>22</v>
      </c>
      <c r="B57" s="170" t="s">
        <v>230</v>
      </c>
      <c r="C57" s="185" t="s">
        <v>231</v>
      </c>
      <c r="D57" s="171" t="s">
        <v>159</v>
      </c>
      <c r="E57" s="172">
        <v>303.13238000000001</v>
      </c>
      <c r="F57" s="173"/>
      <c r="G57" s="174">
        <f>ROUND(E57*F57,2)</f>
        <v>0</v>
      </c>
      <c r="H57" s="159"/>
      <c r="I57" s="158">
        <f>ROUND(E57*H57,2)</f>
        <v>0</v>
      </c>
      <c r="J57" s="159"/>
      <c r="K57" s="158">
        <f>ROUND(E57*J57,2)</f>
        <v>0</v>
      </c>
      <c r="L57" s="158">
        <v>21</v>
      </c>
      <c r="M57" s="158">
        <f>G57*(1+L57/100)</f>
        <v>0</v>
      </c>
      <c r="N57" s="158">
        <v>0</v>
      </c>
      <c r="O57" s="158">
        <f>ROUND(E57*N57,2)</f>
        <v>0</v>
      </c>
      <c r="P57" s="158">
        <v>0</v>
      </c>
      <c r="Q57" s="158">
        <f>ROUND(E57*P57,2)</f>
        <v>0</v>
      </c>
      <c r="R57" s="158"/>
      <c r="S57" s="158" t="s">
        <v>160</v>
      </c>
      <c r="T57" s="158" t="s">
        <v>160</v>
      </c>
      <c r="U57" s="158">
        <v>0.35</v>
      </c>
      <c r="V57" s="158">
        <f>ROUND(E57*U57,2)</f>
        <v>106.1</v>
      </c>
      <c r="W57" s="158"/>
      <c r="X57" s="158" t="s">
        <v>161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162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5">
      <c r="A58" s="155"/>
      <c r="B58" s="156"/>
      <c r="C58" s="252" t="s">
        <v>232</v>
      </c>
      <c r="D58" s="253"/>
      <c r="E58" s="253"/>
      <c r="F58" s="253"/>
      <c r="G58" s="253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8"/>
      <c r="Z58" s="148"/>
      <c r="AA58" s="148"/>
      <c r="AB58" s="148"/>
      <c r="AC58" s="148"/>
      <c r="AD58" s="148"/>
      <c r="AE58" s="148"/>
      <c r="AF58" s="148"/>
      <c r="AG58" s="148" t="s">
        <v>233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5">
      <c r="A59" s="155"/>
      <c r="B59" s="156"/>
      <c r="C59" s="186" t="s">
        <v>229</v>
      </c>
      <c r="D59" s="160"/>
      <c r="E59" s="161">
        <v>303.13238000000001</v>
      </c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48"/>
      <c r="Z59" s="148"/>
      <c r="AA59" s="148"/>
      <c r="AB59" s="148"/>
      <c r="AC59" s="148"/>
      <c r="AD59" s="148"/>
      <c r="AE59" s="148"/>
      <c r="AF59" s="148"/>
      <c r="AG59" s="148" t="s">
        <v>164</v>
      </c>
      <c r="AH59" s="148">
        <v>5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5">
      <c r="A60" s="169">
        <v>23</v>
      </c>
      <c r="B60" s="170" t="s">
        <v>234</v>
      </c>
      <c r="C60" s="185" t="s">
        <v>235</v>
      </c>
      <c r="D60" s="171" t="s">
        <v>174</v>
      </c>
      <c r="E60" s="172">
        <v>243.89237</v>
      </c>
      <c r="F60" s="173"/>
      <c r="G60" s="174">
        <f>ROUND(E60*F60,2)</f>
        <v>0</v>
      </c>
      <c r="H60" s="159"/>
      <c r="I60" s="158">
        <f>ROUND(E60*H60,2)</f>
        <v>0</v>
      </c>
      <c r="J60" s="159"/>
      <c r="K60" s="158">
        <f>ROUND(E60*J60,2)</f>
        <v>0</v>
      </c>
      <c r="L60" s="158">
        <v>21</v>
      </c>
      <c r="M60" s="158">
        <f>G60*(1+L60/100)</f>
        <v>0</v>
      </c>
      <c r="N60" s="158">
        <v>1.33E-3</v>
      </c>
      <c r="O60" s="158">
        <f>ROUND(E60*N60,2)</f>
        <v>0.32</v>
      </c>
      <c r="P60" s="158">
        <v>0</v>
      </c>
      <c r="Q60" s="158">
        <f>ROUND(E60*P60,2)</f>
        <v>0</v>
      </c>
      <c r="R60" s="158"/>
      <c r="S60" s="158" t="s">
        <v>160</v>
      </c>
      <c r="T60" s="158" t="s">
        <v>160</v>
      </c>
      <c r="U60" s="158">
        <v>1.05999</v>
      </c>
      <c r="V60" s="158">
        <f>ROUND(E60*U60,2)</f>
        <v>258.52</v>
      </c>
      <c r="W60" s="158"/>
      <c r="X60" s="158" t="s">
        <v>161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162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40.799999999999997" outlineLevel="1" x14ac:dyDescent="0.25">
      <c r="A61" s="155"/>
      <c r="B61" s="156"/>
      <c r="C61" s="186" t="s">
        <v>236</v>
      </c>
      <c r="D61" s="160"/>
      <c r="E61" s="161">
        <v>36.065300000000001</v>
      </c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  <c r="Y61" s="148"/>
      <c r="Z61" s="148"/>
      <c r="AA61" s="148"/>
      <c r="AB61" s="148"/>
      <c r="AC61" s="148"/>
      <c r="AD61" s="148"/>
      <c r="AE61" s="148"/>
      <c r="AF61" s="148"/>
      <c r="AG61" s="148" t="s">
        <v>164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20.399999999999999" outlineLevel="1" x14ac:dyDescent="0.25">
      <c r="A62" s="155"/>
      <c r="B62" s="156"/>
      <c r="C62" s="186" t="s">
        <v>237</v>
      </c>
      <c r="D62" s="160"/>
      <c r="E62" s="161">
        <v>26.179500000000001</v>
      </c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8"/>
      <c r="Z62" s="148"/>
      <c r="AA62" s="148"/>
      <c r="AB62" s="148"/>
      <c r="AC62" s="148"/>
      <c r="AD62" s="148"/>
      <c r="AE62" s="148"/>
      <c r="AF62" s="148"/>
      <c r="AG62" s="148" t="s">
        <v>164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5">
      <c r="A63" s="155"/>
      <c r="B63" s="156"/>
      <c r="C63" s="186" t="s">
        <v>238</v>
      </c>
      <c r="D63" s="160"/>
      <c r="E63" s="161">
        <v>7.5659999999999998</v>
      </c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8"/>
      <c r="Z63" s="148"/>
      <c r="AA63" s="148"/>
      <c r="AB63" s="148"/>
      <c r="AC63" s="148"/>
      <c r="AD63" s="148"/>
      <c r="AE63" s="148"/>
      <c r="AF63" s="148"/>
      <c r="AG63" s="148" t="s">
        <v>164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ht="30.6" outlineLevel="1" x14ac:dyDescent="0.25">
      <c r="A64" s="155"/>
      <c r="B64" s="156"/>
      <c r="C64" s="186" t="s">
        <v>239</v>
      </c>
      <c r="D64" s="160"/>
      <c r="E64" s="161">
        <v>90.014600000000002</v>
      </c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48"/>
      <c r="Z64" s="148"/>
      <c r="AA64" s="148"/>
      <c r="AB64" s="148"/>
      <c r="AC64" s="148"/>
      <c r="AD64" s="148"/>
      <c r="AE64" s="148"/>
      <c r="AF64" s="148"/>
      <c r="AG64" s="148" t="s">
        <v>164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5">
      <c r="A65" s="155"/>
      <c r="B65" s="156"/>
      <c r="C65" s="186" t="s">
        <v>240</v>
      </c>
      <c r="D65" s="160"/>
      <c r="E65" s="161">
        <v>0.46800000000000003</v>
      </c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8"/>
      <c r="Z65" s="148"/>
      <c r="AA65" s="148"/>
      <c r="AB65" s="148"/>
      <c r="AC65" s="148"/>
      <c r="AD65" s="148"/>
      <c r="AE65" s="148"/>
      <c r="AF65" s="148"/>
      <c r="AG65" s="148" t="s">
        <v>164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t="20.399999999999999" outlineLevel="1" x14ac:dyDescent="0.25">
      <c r="A66" s="155"/>
      <c r="B66" s="156"/>
      <c r="C66" s="186" t="s">
        <v>241</v>
      </c>
      <c r="D66" s="160"/>
      <c r="E66" s="161">
        <v>22.113</v>
      </c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8"/>
      <c r="Z66" s="148"/>
      <c r="AA66" s="148"/>
      <c r="AB66" s="148"/>
      <c r="AC66" s="148"/>
      <c r="AD66" s="148"/>
      <c r="AE66" s="148"/>
      <c r="AF66" s="148"/>
      <c r="AG66" s="148" t="s">
        <v>164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5">
      <c r="A67" s="155"/>
      <c r="B67" s="156"/>
      <c r="C67" s="186" t="s">
        <v>242</v>
      </c>
      <c r="D67" s="160"/>
      <c r="E67" s="161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8"/>
      <c r="Z67" s="148"/>
      <c r="AA67" s="148"/>
      <c r="AB67" s="148"/>
      <c r="AC67" s="148"/>
      <c r="AD67" s="148"/>
      <c r="AE67" s="148"/>
      <c r="AF67" s="148"/>
      <c r="AG67" s="148" t="s">
        <v>164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30.6" outlineLevel="1" x14ac:dyDescent="0.25">
      <c r="A68" s="155"/>
      <c r="B68" s="156"/>
      <c r="C68" s="186" t="s">
        <v>243</v>
      </c>
      <c r="D68" s="160"/>
      <c r="E68" s="161">
        <v>11.848000000000001</v>
      </c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48"/>
      <c r="Z68" s="148"/>
      <c r="AA68" s="148"/>
      <c r="AB68" s="148"/>
      <c r="AC68" s="148"/>
      <c r="AD68" s="148"/>
      <c r="AE68" s="148"/>
      <c r="AF68" s="148"/>
      <c r="AG68" s="148" t="s">
        <v>164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0.399999999999999" outlineLevel="1" x14ac:dyDescent="0.25">
      <c r="A69" s="155"/>
      <c r="B69" s="156"/>
      <c r="C69" s="186" t="s">
        <v>244</v>
      </c>
      <c r="D69" s="160"/>
      <c r="E69" s="161">
        <v>14.208500000000001</v>
      </c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48"/>
      <c r="Z69" s="148"/>
      <c r="AA69" s="148"/>
      <c r="AB69" s="148"/>
      <c r="AC69" s="148"/>
      <c r="AD69" s="148"/>
      <c r="AE69" s="148"/>
      <c r="AF69" s="148"/>
      <c r="AG69" s="148" t="s">
        <v>164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5">
      <c r="A70" s="155"/>
      <c r="B70" s="156"/>
      <c r="C70" s="186" t="s">
        <v>245</v>
      </c>
      <c r="D70" s="160"/>
      <c r="E70" s="161">
        <v>12.95697</v>
      </c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48"/>
      <c r="Z70" s="148"/>
      <c r="AA70" s="148"/>
      <c r="AB70" s="148"/>
      <c r="AC70" s="148"/>
      <c r="AD70" s="148"/>
      <c r="AE70" s="148"/>
      <c r="AF70" s="148"/>
      <c r="AG70" s="148" t="s">
        <v>164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30.6" outlineLevel="1" x14ac:dyDescent="0.25">
      <c r="A71" s="155"/>
      <c r="B71" s="156"/>
      <c r="C71" s="186" t="s">
        <v>246</v>
      </c>
      <c r="D71" s="160"/>
      <c r="E71" s="161">
        <v>14.1975</v>
      </c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  <c r="Y71" s="148"/>
      <c r="Z71" s="148"/>
      <c r="AA71" s="148"/>
      <c r="AB71" s="148"/>
      <c r="AC71" s="148"/>
      <c r="AD71" s="148"/>
      <c r="AE71" s="148"/>
      <c r="AF71" s="148"/>
      <c r="AG71" s="148" t="s">
        <v>164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5">
      <c r="A72" s="155"/>
      <c r="B72" s="156"/>
      <c r="C72" s="186" t="s">
        <v>247</v>
      </c>
      <c r="D72" s="160"/>
      <c r="E72" s="161">
        <v>8.2750000000000004</v>
      </c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48"/>
      <c r="Z72" s="148"/>
      <c r="AA72" s="148"/>
      <c r="AB72" s="148"/>
      <c r="AC72" s="148"/>
      <c r="AD72" s="148"/>
      <c r="AE72" s="148"/>
      <c r="AF72" s="148"/>
      <c r="AG72" s="148" t="s">
        <v>164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0.399999999999999" outlineLevel="1" x14ac:dyDescent="0.25">
      <c r="A73" s="169">
        <v>24</v>
      </c>
      <c r="B73" s="170" t="s">
        <v>248</v>
      </c>
      <c r="C73" s="185" t="s">
        <v>249</v>
      </c>
      <c r="D73" s="171" t="s">
        <v>159</v>
      </c>
      <c r="E73" s="172">
        <v>147.0275</v>
      </c>
      <c r="F73" s="173"/>
      <c r="G73" s="174">
        <f>ROUND(E73*F73,2)</f>
        <v>0</v>
      </c>
      <c r="H73" s="159"/>
      <c r="I73" s="158">
        <f>ROUND(E73*H73,2)</f>
        <v>0</v>
      </c>
      <c r="J73" s="159"/>
      <c r="K73" s="158">
        <f>ROUND(E73*J73,2)</f>
        <v>0</v>
      </c>
      <c r="L73" s="158">
        <v>21</v>
      </c>
      <c r="M73" s="158">
        <f>G73*(1+L73/100)</f>
        <v>0</v>
      </c>
      <c r="N73" s="158">
        <v>1.3270000000000001E-2</v>
      </c>
      <c r="O73" s="158">
        <f>ROUND(E73*N73,2)</f>
        <v>1.95</v>
      </c>
      <c r="P73" s="158">
        <v>0</v>
      </c>
      <c r="Q73" s="158">
        <f>ROUND(E73*P73,2)</f>
        <v>0</v>
      </c>
      <c r="R73" s="158"/>
      <c r="S73" s="158" t="s">
        <v>160</v>
      </c>
      <c r="T73" s="158" t="s">
        <v>250</v>
      </c>
      <c r="U73" s="158">
        <v>10.5999</v>
      </c>
      <c r="V73" s="158">
        <f>ROUND(E73*U73,2)</f>
        <v>1558.48</v>
      </c>
      <c r="W73" s="158"/>
      <c r="X73" s="158" t="s">
        <v>161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162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5">
      <c r="A74" s="155"/>
      <c r="B74" s="156"/>
      <c r="C74" s="186" t="s">
        <v>251</v>
      </c>
      <c r="D74" s="160"/>
      <c r="E74" s="161">
        <v>55.975499999999997</v>
      </c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48"/>
      <c r="Z74" s="148"/>
      <c r="AA74" s="148"/>
      <c r="AB74" s="148"/>
      <c r="AC74" s="148"/>
      <c r="AD74" s="148"/>
      <c r="AE74" s="148"/>
      <c r="AF74" s="148"/>
      <c r="AG74" s="148" t="s">
        <v>164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ht="20.399999999999999" outlineLevel="1" x14ac:dyDescent="0.25">
      <c r="A75" s="155"/>
      <c r="B75" s="156"/>
      <c r="C75" s="186" t="s">
        <v>252</v>
      </c>
      <c r="D75" s="160"/>
      <c r="E75" s="161">
        <v>65.89</v>
      </c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  <c r="Y75" s="148"/>
      <c r="Z75" s="148"/>
      <c r="AA75" s="148"/>
      <c r="AB75" s="148"/>
      <c r="AC75" s="148"/>
      <c r="AD75" s="148"/>
      <c r="AE75" s="148"/>
      <c r="AF75" s="148"/>
      <c r="AG75" s="148" t="s">
        <v>164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5">
      <c r="A76" s="155"/>
      <c r="B76" s="156"/>
      <c r="C76" s="186" t="s">
        <v>253</v>
      </c>
      <c r="D76" s="160"/>
      <c r="E76" s="161">
        <v>25.161999999999999</v>
      </c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48"/>
      <c r="Z76" s="148"/>
      <c r="AA76" s="148"/>
      <c r="AB76" s="148"/>
      <c r="AC76" s="148"/>
      <c r="AD76" s="148"/>
      <c r="AE76" s="148"/>
      <c r="AF76" s="148"/>
      <c r="AG76" s="148" t="s">
        <v>164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5">
      <c r="A77" s="175">
        <v>25</v>
      </c>
      <c r="B77" s="176" t="s">
        <v>254</v>
      </c>
      <c r="C77" s="187" t="s">
        <v>255</v>
      </c>
      <c r="D77" s="177" t="s">
        <v>256</v>
      </c>
      <c r="E77" s="178">
        <v>4</v>
      </c>
      <c r="F77" s="179"/>
      <c r="G77" s="180">
        <f>ROUND(E77*F77,2)</f>
        <v>0</v>
      </c>
      <c r="H77" s="159"/>
      <c r="I77" s="158">
        <f>ROUND(E77*H77,2)</f>
        <v>0</v>
      </c>
      <c r="J77" s="159"/>
      <c r="K77" s="158">
        <f>ROUND(E77*J77,2)</f>
        <v>0</v>
      </c>
      <c r="L77" s="158">
        <v>21</v>
      </c>
      <c r="M77" s="158">
        <f>G77*(1+L77/100)</f>
        <v>0</v>
      </c>
      <c r="N77" s="158">
        <v>1.7520000000000001E-2</v>
      </c>
      <c r="O77" s="158">
        <f>ROUND(E77*N77,2)</f>
        <v>7.0000000000000007E-2</v>
      </c>
      <c r="P77" s="158">
        <v>0</v>
      </c>
      <c r="Q77" s="158">
        <f>ROUND(E77*P77,2)</f>
        <v>0</v>
      </c>
      <c r="R77" s="158"/>
      <c r="S77" s="158" t="s">
        <v>160</v>
      </c>
      <c r="T77" s="158" t="s">
        <v>160</v>
      </c>
      <c r="U77" s="158">
        <v>1.2649999999999999</v>
      </c>
      <c r="V77" s="158">
        <f>ROUND(E77*U77,2)</f>
        <v>5.0599999999999996</v>
      </c>
      <c r="W77" s="158"/>
      <c r="X77" s="158" t="s">
        <v>161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162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5">
      <c r="A78" s="169">
        <v>26</v>
      </c>
      <c r="B78" s="170" t="s">
        <v>257</v>
      </c>
      <c r="C78" s="185" t="s">
        <v>258</v>
      </c>
      <c r="D78" s="171" t="s">
        <v>159</v>
      </c>
      <c r="E78" s="172">
        <v>780.9665</v>
      </c>
      <c r="F78" s="173"/>
      <c r="G78" s="174">
        <f>ROUND(E78*F78,2)</f>
        <v>0</v>
      </c>
      <c r="H78" s="159"/>
      <c r="I78" s="158">
        <f>ROUND(E78*H78,2)</f>
        <v>0</v>
      </c>
      <c r="J78" s="159"/>
      <c r="K78" s="158">
        <f>ROUND(E78*J78,2)</f>
        <v>0</v>
      </c>
      <c r="L78" s="158">
        <v>21</v>
      </c>
      <c r="M78" s="158">
        <f>G78*(1+L78/100)</f>
        <v>0</v>
      </c>
      <c r="N78" s="158">
        <v>3.8999999999999999E-4</v>
      </c>
      <c r="O78" s="158">
        <f>ROUND(E78*N78,2)</f>
        <v>0.3</v>
      </c>
      <c r="P78" s="158">
        <v>7.0000000000000007E-2</v>
      </c>
      <c r="Q78" s="158">
        <f>ROUND(E78*P78,2)</f>
        <v>54.67</v>
      </c>
      <c r="R78" s="158"/>
      <c r="S78" s="158" t="s">
        <v>160</v>
      </c>
      <c r="T78" s="158" t="s">
        <v>160</v>
      </c>
      <c r="U78" s="158">
        <v>4.2489999999999997</v>
      </c>
      <c r="V78" s="158">
        <f>ROUND(E78*U78,2)</f>
        <v>3318.33</v>
      </c>
      <c r="W78" s="158"/>
      <c r="X78" s="158" t="s">
        <v>161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162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5">
      <c r="A79" s="155"/>
      <c r="B79" s="156"/>
      <c r="C79" s="186" t="s">
        <v>219</v>
      </c>
      <c r="D79" s="160"/>
      <c r="E79" s="161">
        <v>780.9665</v>
      </c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8"/>
      <c r="Z79" s="148"/>
      <c r="AA79" s="148"/>
      <c r="AB79" s="148"/>
      <c r="AC79" s="148"/>
      <c r="AD79" s="148"/>
      <c r="AE79" s="148"/>
      <c r="AF79" s="148"/>
      <c r="AG79" s="148" t="s">
        <v>164</v>
      </c>
      <c r="AH79" s="148">
        <v>5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5">
      <c r="A80" s="169">
        <v>27</v>
      </c>
      <c r="B80" s="170" t="s">
        <v>259</v>
      </c>
      <c r="C80" s="185" t="s">
        <v>260</v>
      </c>
      <c r="D80" s="171" t="s">
        <v>174</v>
      </c>
      <c r="E80" s="172">
        <v>116.035</v>
      </c>
      <c r="F80" s="173"/>
      <c r="G80" s="174">
        <f>ROUND(E80*F80,2)</f>
        <v>0</v>
      </c>
      <c r="H80" s="159"/>
      <c r="I80" s="158">
        <f>ROUND(E80*H80,2)</f>
        <v>0</v>
      </c>
      <c r="J80" s="159"/>
      <c r="K80" s="158">
        <f>ROUND(E80*J80,2)</f>
        <v>0</v>
      </c>
      <c r="L80" s="158">
        <v>21</v>
      </c>
      <c r="M80" s="158">
        <f>G80*(1+L80/100)</f>
        <v>0</v>
      </c>
      <c r="N80" s="158">
        <v>0.42531000000000002</v>
      </c>
      <c r="O80" s="158">
        <f>ROUND(E80*N80,2)</f>
        <v>49.35</v>
      </c>
      <c r="P80" s="158">
        <v>0</v>
      </c>
      <c r="Q80" s="158">
        <f>ROUND(E80*P80,2)</f>
        <v>0</v>
      </c>
      <c r="R80" s="158"/>
      <c r="S80" s="158" t="s">
        <v>160</v>
      </c>
      <c r="T80" s="158" t="s">
        <v>160</v>
      </c>
      <c r="U80" s="158">
        <v>0.73929999999999996</v>
      </c>
      <c r="V80" s="158">
        <f>ROUND(E80*U80,2)</f>
        <v>85.78</v>
      </c>
      <c r="W80" s="158"/>
      <c r="X80" s="158" t="s">
        <v>261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262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5">
      <c r="A81" s="155"/>
      <c r="B81" s="156"/>
      <c r="C81" s="186" t="s">
        <v>263</v>
      </c>
      <c r="D81" s="160"/>
      <c r="E81" s="161">
        <v>23.28</v>
      </c>
      <c r="F81" s="158"/>
      <c r="G81" s="158"/>
      <c r="H81" s="158"/>
      <c r="I81" s="158"/>
      <c r="J81" s="158"/>
      <c r="K81" s="158"/>
      <c r="L81" s="158"/>
      <c r="M81" s="158"/>
      <c r="N81" s="158"/>
      <c r="O81" s="158"/>
      <c r="P81" s="158"/>
      <c r="Q81" s="158"/>
      <c r="R81" s="158"/>
      <c r="S81" s="158"/>
      <c r="T81" s="158"/>
      <c r="U81" s="158"/>
      <c r="V81" s="158"/>
      <c r="W81" s="158"/>
      <c r="X81" s="158"/>
      <c r="Y81" s="148"/>
      <c r="Z81" s="148"/>
      <c r="AA81" s="148"/>
      <c r="AB81" s="148"/>
      <c r="AC81" s="148"/>
      <c r="AD81" s="148"/>
      <c r="AE81" s="148"/>
      <c r="AF81" s="148"/>
      <c r="AG81" s="148" t="s">
        <v>164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ht="40.799999999999997" outlineLevel="1" x14ac:dyDescent="0.25">
      <c r="A82" s="155"/>
      <c r="B82" s="156"/>
      <c r="C82" s="186" t="s">
        <v>264</v>
      </c>
      <c r="D82" s="160"/>
      <c r="E82" s="161">
        <v>84.555000000000007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8"/>
      <c r="Z82" s="148"/>
      <c r="AA82" s="148"/>
      <c r="AB82" s="148"/>
      <c r="AC82" s="148"/>
      <c r="AD82" s="148"/>
      <c r="AE82" s="148"/>
      <c r="AF82" s="148"/>
      <c r="AG82" s="148" t="s">
        <v>164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5">
      <c r="A83" s="155"/>
      <c r="B83" s="156"/>
      <c r="C83" s="186" t="s">
        <v>265</v>
      </c>
      <c r="D83" s="160"/>
      <c r="E83" s="161">
        <v>8.1999999999999993</v>
      </c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  <c r="Y83" s="148"/>
      <c r="Z83" s="148"/>
      <c r="AA83" s="148"/>
      <c r="AB83" s="148"/>
      <c r="AC83" s="148"/>
      <c r="AD83" s="148"/>
      <c r="AE83" s="148"/>
      <c r="AF83" s="148"/>
      <c r="AG83" s="148" t="s">
        <v>164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5">
      <c r="A84" s="175">
        <v>28</v>
      </c>
      <c r="B84" s="176" t="s">
        <v>266</v>
      </c>
      <c r="C84" s="187" t="s">
        <v>267</v>
      </c>
      <c r="D84" s="177" t="s">
        <v>256</v>
      </c>
      <c r="E84" s="178">
        <v>10</v>
      </c>
      <c r="F84" s="179"/>
      <c r="G84" s="180">
        <f>ROUND(E84*F84,2)</f>
        <v>0</v>
      </c>
      <c r="H84" s="159"/>
      <c r="I84" s="158">
        <f>ROUND(E84*H84,2)</f>
        <v>0</v>
      </c>
      <c r="J84" s="159"/>
      <c r="K84" s="158">
        <f>ROUND(E84*J84,2)</f>
        <v>0</v>
      </c>
      <c r="L84" s="158">
        <v>21</v>
      </c>
      <c r="M84" s="158">
        <f>G84*(1+L84/100)</f>
        <v>0</v>
      </c>
      <c r="N84" s="158">
        <v>0.11899999999999999</v>
      </c>
      <c r="O84" s="158">
        <f>ROUND(E84*N84,2)</f>
        <v>1.19</v>
      </c>
      <c r="P84" s="158">
        <v>0</v>
      </c>
      <c r="Q84" s="158">
        <f>ROUND(E84*P84,2)</f>
        <v>0</v>
      </c>
      <c r="R84" s="158" t="s">
        <v>268</v>
      </c>
      <c r="S84" s="158" t="s">
        <v>160</v>
      </c>
      <c r="T84" s="158" t="s">
        <v>160</v>
      </c>
      <c r="U84" s="158">
        <v>0</v>
      </c>
      <c r="V84" s="158">
        <f>ROUND(E84*U84,2)</f>
        <v>0</v>
      </c>
      <c r="W84" s="158"/>
      <c r="X84" s="158" t="s">
        <v>269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270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x14ac:dyDescent="0.25">
      <c r="A85" s="163" t="s">
        <v>155</v>
      </c>
      <c r="B85" s="164" t="s">
        <v>57</v>
      </c>
      <c r="C85" s="184" t="s">
        <v>58</v>
      </c>
      <c r="D85" s="165"/>
      <c r="E85" s="166"/>
      <c r="F85" s="167"/>
      <c r="G85" s="168">
        <f>SUMIF(AG86:AG105,"&lt;&gt;NOR",G86:G105)</f>
        <v>0</v>
      </c>
      <c r="H85" s="162"/>
      <c r="I85" s="162">
        <f>SUM(I86:I105)</f>
        <v>0</v>
      </c>
      <c r="J85" s="162"/>
      <c r="K85" s="162">
        <f>SUM(K86:K105)</f>
        <v>0</v>
      </c>
      <c r="L85" s="162"/>
      <c r="M85" s="162">
        <f>SUM(M86:M105)</f>
        <v>0</v>
      </c>
      <c r="N85" s="162"/>
      <c r="O85" s="162">
        <f>SUM(O86:O105)</f>
        <v>113.80000000000001</v>
      </c>
      <c r="P85" s="162"/>
      <c r="Q85" s="162">
        <f>SUM(Q86:Q105)</f>
        <v>0</v>
      </c>
      <c r="R85" s="162"/>
      <c r="S85" s="162"/>
      <c r="T85" s="162"/>
      <c r="U85" s="162"/>
      <c r="V85" s="162">
        <f>SUM(V86:V105)</f>
        <v>80.78</v>
      </c>
      <c r="W85" s="162"/>
      <c r="X85" s="162"/>
      <c r="AG85" t="s">
        <v>156</v>
      </c>
    </row>
    <row r="86" spans="1:60" ht="20.399999999999999" outlineLevel="1" x14ac:dyDescent="0.25">
      <c r="A86" s="169">
        <v>29</v>
      </c>
      <c r="B86" s="170" t="s">
        <v>271</v>
      </c>
      <c r="C86" s="185" t="s">
        <v>272</v>
      </c>
      <c r="D86" s="171" t="s">
        <v>159</v>
      </c>
      <c r="E86" s="172">
        <v>8.7200000000000006</v>
      </c>
      <c r="F86" s="173"/>
      <c r="G86" s="174">
        <f>ROUND(E86*F86,2)</f>
        <v>0</v>
      </c>
      <c r="H86" s="159"/>
      <c r="I86" s="158">
        <f>ROUND(E86*H86,2)</f>
        <v>0</v>
      </c>
      <c r="J86" s="159"/>
      <c r="K86" s="158">
        <f>ROUND(E86*J86,2)</f>
        <v>0</v>
      </c>
      <c r="L86" s="158">
        <v>21</v>
      </c>
      <c r="M86" s="158">
        <f>G86*(1+L86/100)</f>
        <v>0</v>
      </c>
      <c r="N86" s="158">
        <v>0.39635999999999999</v>
      </c>
      <c r="O86" s="158">
        <f>ROUND(E86*N86,2)</f>
        <v>3.46</v>
      </c>
      <c r="P86" s="158">
        <v>0</v>
      </c>
      <c r="Q86" s="158">
        <f>ROUND(E86*P86,2)</f>
        <v>0</v>
      </c>
      <c r="R86" s="158"/>
      <c r="S86" s="158" t="s">
        <v>160</v>
      </c>
      <c r="T86" s="158" t="s">
        <v>160</v>
      </c>
      <c r="U86" s="158">
        <v>0.9</v>
      </c>
      <c r="V86" s="158">
        <f>ROUND(E86*U86,2)</f>
        <v>7.85</v>
      </c>
      <c r="W86" s="158"/>
      <c r="X86" s="158" t="s">
        <v>161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162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5">
      <c r="A87" s="155"/>
      <c r="B87" s="156"/>
      <c r="C87" s="186" t="s">
        <v>273</v>
      </c>
      <c r="D87" s="160"/>
      <c r="E87" s="161">
        <v>8.7200000000000006</v>
      </c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  <c r="Y87" s="148"/>
      <c r="Z87" s="148"/>
      <c r="AA87" s="148"/>
      <c r="AB87" s="148"/>
      <c r="AC87" s="148"/>
      <c r="AD87" s="148"/>
      <c r="AE87" s="148"/>
      <c r="AF87" s="148"/>
      <c r="AG87" s="148" t="s">
        <v>164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5">
      <c r="A88" s="169">
        <v>30</v>
      </c>
      <c r="B88" s="170" t="s">
        <v>274</v>
      </c>
      <c r="C88" s="185" t="s">
        <v>275</v>
      </c>
      <c r="D88" s="171" t="s">
        <v>182</v>
      </c>
      <c r="E88" s="172">
        <v>1.65</v>
      </c>
      <c r="F88" s="173"/>
      <c r="G88" s="174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21</v>
      </c>
      <c r="M88" s="158">
        <f>G88*(1+L88/100)</f>
        <v>0</v>
      </c>
      <c r="N88" s="158">
        <v>2.3130999999999999</v>
      </c>
      <c r="O88" s="158">
        <f>ROUND(E88*N88,2)</f>
        <v>3.82</v>
      </c>
      <c r="P88" s="158">
        <v>0</v>
      </c>
      <c r="Q88" s="158">
        <f>ROUND(E88*P88,2)</f>
        <v>0</v>
      </c>
      <c r="R88" s="158"/>
      <c r="S88" s="158" t="s">
        <v>160</v>
      </c>
      <c r="T88" s="158" t="s">
        <v>160</v>
      </c>
      <c r="U88" s="158">
        <v>7.0049999999999999</v>
      </c>
      <c r="V88" s="158">
        <f>ROUND(E88*U88,2)</f>
        <v>11.56</v>
      </c>
      <c r="W88" s="158"/>
      <c r="X88" s="158" t="s">
        <v>161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162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5">
      <c r="A89" s="155"/>
      <c r="B89" s="156"/>
      <c r="C89" s="186" t="s">
        <v>276</v>
      </c>
      <c r="D89" s="160"/>
      <c r="E89" s="161">
        <v>1.65</v>
      </c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8"/>
      <c r="Z89" s="148"/>
      <c r="AA89" s="148"/>
      <c r="AB89" s="148"/>
      <c r="AC89" s="148"/>
      <c r="AD89" s="148"/>
      <c r="AE89" s="148"/>
      <c r="AF89" s="148"/>
      <c r="AG89" s="148" t="s">
        <v>164</v>
      </c>
      <c r="AH89" s="148">
        <v>5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5">
      <c r="A90" s="169">
        <v>31</v>
      </c>
      <c r="B90" s="170" t="s">
        <v>277</v>
      </c>
      <c r="C90" s="185" t="s">
        <v>278</v>
      </c>
      <c r="D90" s="171" t="s">
        <v>256</v>
      </c>
      <c r="E90" s="172">
        <v>1</v>
      </c>
      <c r="F90" s="173"/>
      <c r="G90" s="174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21</v>
      </c>
      <c r="M90" s="158">
        <f>G90*(1+L90/100)</f>
        <v>0</v>
      </c>
      <c r="N90" s="158">
        <v>2.5350000000000001E-2</v>
      </c>
      <c r="O90" s="158">
        <f>ROUND(E90*N90,2)</f>
        <v>0.03</v>
      </c>
      <c r="P90" s="158">
        <v>0</v>
      </c>
      <c r="Q90" s="158">
        <f>ROUND(E90*P90,2)</f>
        <v>0</v>
      </c>
      <c r="R90" s="158"/>
      <c r="S90" s="158" t="s">
        <v>160</v>
      </c>
      <c r="T90" s="158" t="s">
        <v>160</v>
      </c>
      <c r="U90" s="158">
        <v>0.36099999999999999</v>
      </c>
      <c r="V90" s="158">
        <f>ROUND(E90*U90,2)</f>
        <v>0.36</v>
      </c>
      <c r="W90" s="158"/>
      <c r="X90" s="158" t="s">
        <v>161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162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5">
      <c r="A91" s="155"/>
      <c r="B91" s="156"/>
      <c r="C91" s="186" t="s">
        <v>279</v>
      </c>
      <c r="D91" s="160"/>
      <c r="E91" s="161">
        <v>1</v>
      </c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48"/>
      <c r="Z91" s="148"/>
      <c r="AA91" s="148"/>
      <c r="AB91" s="148"/>
      <c r="AC91" s="148"/>
      <c r="AD91" s="148"/>
      <c r="AE91" s="148"/>
      <c r="AF91" s="148"/>
      <c r="AG91" s="148" t="s">
        <v>164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5">
      <c r="A92" s="169">
        <v>32</v>
      </c>
      <c r="B92" s="170" t="s">
        <v>280</v>
      </c>
      <c r="C92" s="185" t="s">
        <v>281</v>
      </c>
      <c r="D92" s="171" t="s">
        <v>182</v>
      </c>
      <c r="E92" s="172">
        <v>41.892859999999999</v>
      </c>
      <c r="F92" s="173"/>
      <c r="G92" s="174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21</v>
      </c>
      <c r="M92" s="158">
        <f>G92*(1+L92/100)</f>
        <v>0</v>
      </c>
      <c r="N92" s="158">
        <v>2.5287099999999998</v>
      </c>
      <c r="O92" s="158">
        <f>ROUND(E92*N92,2)</f>
        <v>105.93</v>
      </c>
      <c r="P92" s="158">
        <v>0</v>
      </c>
      <c r="Q92" s="158">
        <f>ROUND(E92*P92,2)</f>
        <v>0</v>
      </c>
      <c r="R92" s="158"/>
      <c r="S92" s="158" t="s">
        <v>160</v>
      </c>
      <c r="T92" s="158" t="s">
        <v>160</v>
      </c>
      <c r="U92" s="158">
        <v>1.1970000000000001</v>
      </c>
      <c r="V92" s="158">
        <f>ROUND(E92*U92,2)</f>
        <v>50.15</v>
      </c>
      <c r="W92" s="158"/>
      <c r="X92" s="158" t="s">
        <v>161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162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ht="20.399999999999999" outlineLevel="1" x14ac:dyDescent="0.25">
      <c r="A93" s="155"/>
      <c r="B93" s="156"/>
      <c r="C93" s="186" t="s">
        <v>282</v>
      </c>
      <c r="D93" s="160"/>
      <c r="E93" s="161">
        <v>5.2380000000000004</v>
      </c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  <c r="Y93" s="148"/>
      <c r="Z93" s="148"/>
      <c r="AA93" s="148"/>
      <c r="AB93" s="148"/>
      <c r="AC93" s="148"/>
      <c r="AD93" s="148"/>
      <c r="AE93" s="148"/>
      <c r="AF93" s="148"/>
      <c r="AG93" s="148" t="s">
        <v>164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ht="40.799999999999997" outlineLevel="1" x14ac:dyDescent="0.25">
      <c r="A94" s="155"/>
      <c r="B94" s="156"/>
      <c r="C94" s="186" t="s">
        <v>283</v>
      </c>
      <c r="D94" s="160"/>
      <c r="E94" s="161">
        <v>33.610610000000001</v>
      </c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8"/>
      <c r="Y94" s="148"/>
      <c r="Z94" s="148"/>
      <c r="AA94" s="148"/>
      <c r="AB94" s="148"/>
      <c r="AC94" s="148"/>
      <c r="AD94" s="148"/>
      <c r="AE94" s="148"/>
      <c r="AF94" s="148"/>
      <c r="AG94" s="148" t="s">
        <v>164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5">
      <c r="A95" s="155"/>
      <c r="B95" s="156"/>
      <c r="C95" s="186" t="s">
        <v>284</v>
      </c>
      <c r="D95" s="160"/>
      <c r="E95" s="161">
        <v>3.0442499999999999</v>
      </c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  <c r="Y95" s="148"/>
      <c r="Z95" s="148"/>
      <c r="AA95" s="148"/>
      <c r="AB95" s="148"/>
      <c r="AC95" s="148"/>
      <c r="AD95" s="148"/>
      <c r="AE95" s="148"/>
      <c r="AF95" s="148"/>
      <c r="AG95" s="148" t="s">
        <v>164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5">
      <c r="A96" s="175">
        <v>33</v>
      </c>
      <c r="B96" s="176" t="s">
        <v>285</v>
      </c>
      <c r="C96" s="187" t="s">
        <v>286</v>
      </c>
      <c r="D96" s="177" t="s">
        <v>256</v>
      </c>
      <c r="E96" s="178">
        <v>1</v>
      </c>
      <c r="F96" s="179"/>
      <c r="G96" s="180">
        <f>ROUND(E96*F96,2)</f>
        <v>0</v>
      </c>
      <c r="H96" s="159"/>
      <c r="I96" s="158">
        <f>ROUND(E96*H96,2)</f>
        <v>0</v>
      </c>
      <c r="J96" s="159"/>
      <c r="K96" s="158">
        <f>ROUND(E96*J96,2)</f>
        <v>0</v>
      </c>
      <c r="L96" s="158">
        <v>21</v>
      </c>
      <c r="M96" s="158">
        <f>G96*(1+L96/100)</f>
        <v>0</v>
      </c>
      <c r="N96" s="158">
        <v>7.1199999999999996E-3</v>
      </c>
      <c r="O96" s="158">
        <f>ROUND(E96*N96,2)</f>
        <v>0.01</v>
      </c>
      <c r="P96" s="158">
        <v>0</v>
      </c>
      <c r="Q96" s="158">
        <f>ROUND(E96*P96,2)</f>
        <v>0</v>
      </c>
      <c r="R96" s="158"/>
      <c r="S96" s="158" t="s">
        <v>160</v>
      </c>
      <c r="T96" s="158" t="s">
        <v>160</v>
      </c>
      <c r="U96" s="158">
        <v>1.19</v>
      </c>
      <c r="V96" s="158">
        <f>ROUND(E96*U96,2)</f>
        <v>1.19</v>
      </c>
      <c r="W96" s="158"/>
      <c r="X96" s="158" t="s">
        <v>161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162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ht="20.399999999999999" outlineLevel="1" x14ac:dyDescent="0.25">
      <c r="A97" s="169">
        <v>34</v>
      </c>
      <c r="B97" s="170" t="s">
        <v>287</v>
      </c>
      <c r="C97" s="185" t="s">
        <v>288</v>
      </c>
      <c r="D97" s="171" t="s">
        <v>159</v>
      </c>
      <c r="E97" s="172">
        <v>5.2949999999999999</v>
      </c>
      <c r="F97" s="173"/>
      <c r="G97" s="174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21</v>
      </c>
      <c r="M97" s="158">
        <f>G97*(1+L97/100)</f>
        <v>0</v>
      </c>
      <c r="N97" s="158">
        <v>7.0809999999999998E-2</v>
      </c>
      <c r="O97" s="158">
        <f>ROUND(E97*N97,2)</f>
        <v>0.37</v>
      </c>
      <c r="P97" s="158">
        <v>0</v>
      </c>
      <c r="Q97" s="158">
        <f>ROUND(E97*P97,2)</f>
        <v>0</v>
      </c>
      <c r="R97" s="158"/>
      <c r="S97" s="158" t="s">
        <v>160</v>
      </c>
      <c r="T97" s="158" t="s">
        <v>160</v>
      </c>
      <c r="U97" s="158">
        <v>0.53500000000000003</v>
      </c>
      <c r="V97" s="158">
        <f>ROUND(E97*U97,2)</f>
        <v>2.83</v>
      </c>
      <c r="W97" s="158"/>
      <c r="X97" s="158" t="s">
        <v>161</v>
      </c>
      <c r="Y97" s="148"/>
      <c r="Z97" s="148"/>
      <c r="AA97" s="148"/>
      <c r="AB97" s="148"/>
      <c r="AC97" s="148"/>
      <c r="AD97" s="148"/>
      <c r="AE97" s="148"/>
      <c r="AF97" s="148"/>
      <c r="AG97" s="148" t="s">
        <v>162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5">
      <c r="A98" s="155"/>
      <c r="B98" s="156"/>
      <c r="C98" s="186" t="s">
        <v>289</v>
      </c>
      <c r="D98" s="160"/>
      <c r="E98" s="161">
        <v>5.2949999999999999</v>
      </c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48"/>
      <c r="Z98" s="148"/>
      <c r="AA98" s="148"/>
      <c r="AB98" s="148"/>
      <c r="AC98" s="148"/>
      <c r="AD98" s="148"/>
      <c r="AE98" s="148"/>
      <c r="AF98" s="148"/>
      <c r="AG98" s="148" t="s">
        <v>164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t="20.399999999999999" outlineLevel="1" x14ac:dyDescent="0.25">
      <c r="A99" s="169">
        <v>35</v>
      </c>
      <c r="B99" s="170" t="s">
        <v>290</v>
      </c>
      <c r="C99" s="185" t="s">
        <v>291</v>
      </c>
      <c r="D99" s="171" t="s">
        <v>159</v>
      </c>
      <c r="E99" s="172">
        <v>5.5575000000000001</v>
      </c>
      <c r="F99" s="173"/>
      <c r="G99" s="174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21</v>
      </c>
      <c r="M99" s="158">
        <f>G99*(1+L99/100)</f>
        <v>0</v>
      </c>
      <c r="N99" s="158">
        <v>2.8649999999999998E-2</v>
      </c>
      <c r="O99" s="158">
        <f>ROUND(E99*N99,2)</f>
        <v>0.16</v>
      </c>
      <c r="P99" s="158">
        <v>0</v>
      </c>
      <c r="Q99" s="158">
        <f>ROUND(E99*P99,2)</f>
        <v>0</v>
      </c>
      <c r="R99" s="158"/>
      <c r="S99" s="158" t="s">
        <v>160</v>
      </c>
      <c r="T99" s="158" t="s">
        <v>160</v>
      </c>
      <c r="U99" s="158">
        <v>0.998</v>
      </c>
      <c r="V99" s="158">
        <f>ROUND(E99*U99,2)</f>
        <v>5.55</v>
      </c>
      <c r="W99" s="158"/>
      <c r="X99" s="158" t="s">
        <v>161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162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5">
      <c r="A100" s="155"/>
      <c r="B100" s="156"/>
      <c r="C100" s="252" t="s">
        <v>687</v>
      </c>
      <c r="D100" s="253"/>
      <c r="E100" s="253"/>
      <c r="F100" s="253"/>
      <c r="G100" s="253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48"/>
      <c r="Z100" s="148"/>
      <c r="AA100" s="148"/>
      <c r="AB100" s="148"/>
      <c r="AC100" s="148"/>
      <c r="AD100" s="148"/>
      <c r="AE100" s="148"/>
      <c r="AF100" s="148"/>
      <c r="AG100" s="148" t="s">
        <v>233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5">
      <c r="A101" s="155"/>
      <c r="B101" s="156"/>
      <c r="C101" s="254" t="s">
        <v>292</v>
      </c>
      <c r="D101" s="255"/>
      <c r="E101" s="255"/>
      <c r="F101" s="255"/>
      <c r="G101" s="255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  <c r="Y101" s="148"/>
      <c r="Z101" s="148"/>
      <c r="AA101" s="148"/>
      <c r="AB101" s="148"/>
      <c r="AC101" s="148"/>
      <c r="AD101" s="148"/>
      <c r="AE101" s="148"/>
      <c r="AF101" s="148"/>
      <c r="AG101" s="148" t="s">
        <v>233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5">
      <c r="A102" s="155"/>
      <c r="B102" s="156"/>
      <c r="C102" s="254" t="s">
        <v>293</v>
      </c>
      <c r="D102" s="255"/>
      <c r="E102" s="255"/>
      <c r="F102" s="255"/>
      <c r="G102" s="25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  <c r="Y102" s="148"/>
      <c r="Z102" s="148"/>
      <c r="AA102" s="148"/>
      <c r="AB102" s="148"/>
      <c r="AC102" s="148"/>
      <c r="AD102" s="148"/>
      <c r="AE102" s="148"/>
      <c r="AF102" s="148"/>
      <c r="AG102" s="148" t="s">
        <v>233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ht="21" outlineLevel="1" x14ac:dyDescent="0.25">
      <c r="A103" s="155"/>
      <c r="B103" s="156"/>
      <c r="C103" s="254" t="s">
        <v>294</v>
      </c>
      <c r="D103" s="255"/>
      <c r="E103" s="255"/>
      <c r="F103" s="255"/>
      <c r="G103" s="255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48"/>
      <c r="Z103" s="148"/>
      <c r="AA103" s="148"/>
      <c r="AB103" s="148"/>
      <c r="AC103" s="148"/>
      <c r="AD103" s="148"/>
      <c r="AE103" s="148"/>
      <c r="AF103" s="148"/>
      <c r="AG103" s="148" t="s">
        <v>233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81" t="str">
        <f>C103</f>
        <v>- standardního tmelení Q2, to je: základní tmelení Q1+ dodatečné tmelení (tmelení najemno) a případné přebroušení.</v>
      </c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5">
      <c r="A104" s="155"/>
      <c r="B104" s="156"/>
      <c r="C104" s="186" t="s">
        <v>295</v>
      </c>
      <c r="D104" s="160"/>
      <c r="E104" s="161">
        <v>5.5575000000000001</v>
      </c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164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5">
      <c r="A105" s="175">
        <v>36</v>
      </c>
      <c r="B105" s="176" t="s">
        <v>296</v>
      </c>
      <c r="C105" s="187" t="s">
        <v>297</v>
      </c>
      <c r="D105" s="177" t="s">
        <v>256</v>
      </c>
      <c r="E105" s="178">
        <v>1</v>
      </c>
      <c r="F105" s="179"/>
      <c r="G105" s="180">
        <f>ROUND(E105*F105,2)</f>
        <v>0</v>
      </c>
      <c r="H105" s="159"/>
      <c r="I105" s="158">
        <f>ROUND(E105*H105,2)</f>
        <v>0</v>
      </c>
      <c r="J105" s="159"/>
      <c r="K105" s="158">
        <f>ROUND(E105*J105,2)</f>
        <v>0</v>
      </c>
      <c r="L105" s="158">
        <v>21</v>
      </c>
      <c r="M105" s="158">
        <f>G105*(1+L105/100)</f>
        <v>0</v>
      </c>
      <c r="N105" s="158">
        <v>1.7090000000000001E-2</v>
      </c>
      <c r="O105" s="158">
        <f>ROUND(E105*N105,2)</f>
        <v>0.02</v>
      </c>
      <c r="P105" s="158">
        <v>0</v>
      </c>
      <c r="Q105" s="158">
        <f>ROUND(E105*P105,2)</f>
        <v>0</v>
      </c>
      <c r="R105" s="158"/>
      <c r="S105" s="158" t="s">
        <v>298</v>
      </c>
      <c r="T105" s="158" t="s">
        <v>299</v>
      </c>
      <c r="U105" s="158">
        <v>1.29</v>
      </c>
      <c r="V105" s="158">
        <f>ROUND(E105*U105,2)</f>
        <v>1.29</v>
      </c>
      <c r="W105" s="158"/>
      <c r="X105" s="158" t="s">
        <v>161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162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x14ac:dyDescent="0.25">
      <c r="A106" s="163" t="s">
        <v>155</v>
      </c>
      <c r="B106" s="164" t="s">
        <v>59</v>
      </c>
      <c r="C106" s="184" t="s">
        <v>60</v>
      </c>
      <c r="D106" s="165"/>
      <c r="E106" s="166"/>
      <c r="F106" s="167"/>
      <c r="G106" s="168">
        <f>SUMIF(AG107:AG115,"&lt;&gt;NOR",G107:G115)</f>
        <v>0</v>
      </c>
      <c r="H106" s="162"/>
      <c r="I106" s="162">
        <f>SUM(I107:I115)</f>
        <v>0</v>
      </c>
      <c r="J106" s="162"/>
      <c r="K106" s="162">
        <f>SUM(K107:K115)</f>
        <v>0</v>
      </c>
      <c r="L106" s="162"/>
      <c r="M106" s="162">
        <f>SUM(M107:M115)</f>
        <v>0</v>
      </c>
      <c r="N106" s="162"/>
      <c r="O106" s="162">
        <f>SUM(O107:O115)</f>
        <v>252.31000000000003</v>
      </c>
      <c r="P106" s="162"/>
      <c r="Q106" s="162">
        <f>SUM(Q107:Q115)</f>
        <v>0</v>
      </c>
      <c r="R106" s="162"/>
      <c r="S106" s="162"/>
      <c r="T106" s="162"/>
      <c r="U106" s="162"/>
      <c r="V106" s="162">
        <f>SUM(V107:V115)</f>
        <v>59.52</v>
      </c>
      <c r="W106" s="162"/>
      <c r="X106" s="162"/>
      <c r="AG106" t="s">
        <v>156</v>
      </c>
    </row>
    <row r="107" spans="1:60" outlineLevel="1" x14ac:dyDescent="0.25">
      <c r="A107" s="169">
        <v>37</v>
      </c>
      <c r="B107" s="170" t="s">
        <v>300</v>
      </c>
      <c r="C107" s="185" t="s">
        <v>301</v>
      </c>
      <c r="D107" s="171" t="s">
        <v>159</v>
      </c>
      <c r="E107" s="172">
        <v>491</v>
      </c>
      <c r="F107" s="173"/>
      <c r="G107" s="174">
        <f>ROUND(E107*F107,2)</f>
        <v>0</v>
      </c>
      <c r="H107" s="159"/>
      <c r="I107" s="158">
        <f>ROUND(E107*H107,2)</f>
        <v>0</v>
      </c>
      <c r="J107" s="159"/>
      <c r="K107" s="158">
        <f>ROUND(E107*J107,2)</f>
        <v>0</v>
      </c>
      <c r="L107" s="158">
        <v>21</v>
      </c>
      <c r="M107" s="158">
        <f>G107*(1+L107/100)</f>
        <v>0</v>
      </c>
      <c r="N107" s="158">
        <v>0.501</v>
      </c>
      <c r="O107" s="158">
        <f>ROUND(E107*N107,2)</f>
        <v>245.99</v>
      </c>
      <c r="P107" s="158">
        <v>0</v>
      </c>
      <c r="Q107" s="158">
        <f>ROUND(E107*P107,2)</f>
        <v>0</v>
      </c>
      <c r="R107" s="158"/>
      <c r="S107" s="158" t="s">
        <v>160</v>
      </c>
      <c r="T107" s="158" t="s">
        <v>160</v>
      </c>
      <c r="U107" s="158">
        <v>9.1999999999999998E-2</v>
      </c>
      <c r="V107" s="158">
        <f>ROUND(E107*U107,2)</f>
        <v>45.17</v>
      </c>
      <c r="W107" s="158"/>
      <c r="X107" s="158" t="s">
        <v>161</v>
      </c>
      <c r="Y107" s="148"/>
      <c r="Z107" s="148"/>
      <c r="AA107" s="148"/>
      <c r="AB107" s="148"/>
      <c r="AC107" s="148"/>
      <c r="AD107" s="148"/>
      <c r="AE107" s="148"/>
      <c r="AF107" s="148"/>
      <c r="AG107" s="148" t="s">
        <v>162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5">
      <c r="A108" s="155"/>
      <c r="B108" s="156"/>
      <c r="C108" s="186" t="s">
        <v>167</v>
      </c>
      <c r="D108" s="160"/>
      <c r="E108" s="161">
        <v>175</v>
      </c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164</v>
      </c>
      <c r="AH108" s="148">
        <v>5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5">
      <c r="A109" s="155"/>
      <c r="B109" s="156"/>
      <c r="C109" s="186" t="s">
        <v>302</v>
      </c>
      <c r="D109" s="160"/>
      <c r="E109" s="161">
        <v>316</v>
      </c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164</v>
      </c>
      <c r="AH109" s="148">
        <v>5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5">
      <c r="A110" s="169">
        <v>38</v>
      </c>
      <c r="B110" s="170" t="s">
        <v>303</v>
      </c>
      <c r="C110" s="185" t="s">
        <v>304</v>
      </c>
      <c r="D110" s="171" t="s">
        <v>159</v>
      </c>
      <c r="E110" s="172">
        <v>9.2550000000000008</v>
      </c>
      <c r="F110" s="173"/>
      <c r="G110" s="174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21</v>
      </c>
      <c r="M110" s="158">
        <f>G110*(1+L110/100)</f>
        <v>0</v>
      </c>
      <c r="N110" s="158">
        <v>0.46457999999999999</v>
      </c>
      <c r="O110" s="158">
        <f>ROUND(E110*N110,2)</f>
        <v>4.3</v>
      </c>
      <c r="P110" s="158">
        <v>0</v>
      </c>
      <c r="Q110" s="158">
        <f>ROUND(E110*P110,2)</f>
        <v>0</v>
      </c>
      <c r="R110" s="158"/>
      <c r="S110" s="158" t="s">
        <v>160</v>
      </c>
      <c r="T110" s="158" t="s">
        <v>160</v>
      </c>
      <c r="U110" s="158">
        <v>1.5509999999999999</v>
      </c>
      <c r="V110" s="158">
        <f>ROUND(E110*U110,2)</f>
        <v>14.35</v>
      </c>
      <c r="W110" s="158"/>
      <c r="X110" s="158" t="s">
        <v>161</v>
      </c>
      <c r="Y110" s="148"/>
      <c r="Z110" s="148"/>
      <c r="AA110" s="148"/>
      <c r="AB110" s="148"/>
      <c r="AC110" s="148"/>
      <c r="AD110" s="148"/>
      <c r="AE110" s="148"/>
      <c r="AF110" s="148"/>
      <c r="AG110" s="148" t="s">
        <v>162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5">
      <c r="A111" s="155"/>
      <c r="B111" s="156"/>
      <c r="C111" s="252" t="s">
        <v>305</v>
      </c>
      <c r="D111" s="253"/>
      <c r="E111" s="253"/>
      <c r="F111" s="253"/>
      <c r="G111" s="253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48"/>
      <c r="Z111" s="148"/>
      <c r="AA111" s="148"/>
      <c r="AB111" s="148"/>
      <c r="AC111" s="148"/>
      <c r="AD111" s="148"/>
      <c r="AE111" s="148"/>
      <c r="AF111" s="148"/>
      <c r="AG111" s="148" t="s">
        <v>233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5">
      <c r="A112" s="155"/>
      <c r="B112" s="156"/>
      <c r="C112" s="186" t="s">
        <v>306</v>
      </c>
      <c r="D112" s="160"/>
      <c r="E112" s="161">
        <v>5.6550000000000002</v>
      </c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164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5">
      <c r="A113" s="155"/>
      <c r="B113" s="156"/>
      <c r="C113" s="186" t="s">
        <v>307</v>
      </c>
      <c r="D113" s="160"/>
      <c r="E113" s="161">
        <v>3.6</v>
      </c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164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5">
      <c r="A114" s="169">
        <v>39</v>
      </c>
      <c r="B114" s="170" t="s">
        <v>308</v>
      </c>
      <c r="C114" s="185" t="s">
        <v>309</v>
      </c>
      <c r="D114" s="171" t="s">
        <v>182</v>
      </c>
      <c r="E114" s="172">
        <v>1.2626299999999999</v>
      </c>
      <c r="F114" s="173"/>
      <c r="G114" s="174">
        <f>ROUND(E114*F114,2)</f>
        <v>0</v>
      </c>
      <c r="H114" s="159"/>
      <c r="I114" s="158">
        <f>ROUND(E114*H114,2)</f>
        <v>0</v>
      </c>
      <c r="J114" s="159"/>
      <c r="K114" s="158">
        <f>ROUND(E114*J114,2)</f>
        <v>0</v>
      </c>
      <c r="L114" s="158">
        <v>21</v>
      </c>
      <c r="M114" s="158">
        <f>G114*(1+L114/100)</f>
        <v>0</v>
      </c>
      <c r="N114" s="158">
        <v>1.6</v>
      </c>
      <c r="O114" s="158">
        <f>ROUND(E114*N114,2)</f>
        <v>2.02</v>
      </c>
      <c r="P114" s="158">
        <v>0</v>
      </c>
      <c r="Q114" s="158">
        <f>ROUND(E114*P114,2)</f>
        <v>0</v>
      </c>
      <c r="R114" s="158"/>
      <c r="S114" s="158" t="s">
        <v>298</v>
      </c>
      <c r="T114" s="158" t="s">
        <v>250</v>
      </c>
      <c r="U114" s="158">
        <v>0</v>
      </c>
      <c r="V114" s="158">
        <f>ROUND(E114*U114,2)</f>
        <v>0</v>
      </c>
      <c r="W114" s="158"/>
      <c r="X114" s="158" t="s">
        <v>269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270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5">
      <c r="A115" s="155"/>
      <c r="B115" s="156"/>
      <c r="C115" s="186" t="s">
        <v>310</v>
      </c>
      <c r="D115" s="160"/>
      <c r="E115" s="161">
        <v>1.2626299999999999</v>
      </c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164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x14ac:dyDescent="0.25">
      <c r="A116" s="163" t="s">
        <v>155</v>
      </c>
      <c r="B116" s="164" t="s">
        <v>61</v>
      </c>
      <c r="C116" s="184" t="s">
        <v>62</v>
      </c>
      <c r="D116" s="165"/>
      <c r="E116" s="166"/>
      <c r="F116" s="167"/>
      <c r="G116" s="168">
        <f>SUMIF(AG117:AG125,"&lt;&gt;NOR",G117:G125)</f>
        <v>0</v>
      </c>
      <c r="H116" s="162"/>
      <c r="I116" s="162">
        <f>SUM(I117:I125)</f>
        <v>0</v>
      </c>
      <c r="J116" s="162"/>
      <c r="K116" s="162">
        <f>SUM(K117:K125)</f>
        <v>0</v>
      </c>
      <c r="L116" s="162"/>
      <c r="M116" s="162">
        <f>SUM(M117:M125)</f>
        <v>0</v>
      </c>
      <c r="N116" s="162"/>
      <c r="O116" s="162">
        <f>SUM(O117:O125)</f>
        <v>56.47</v>
      </c>
      <c r="P116" s="162"/>
      <c r="Q116" s="162">
        <f>SUM(Q117:Q125)</f>
        <v>0</v>
      </c>
      <c r="R116" s="162"/>
      <c r="S116" s="162"/>
      <c r="T116" s="162"/>
      <c r="U116" s="162"/>
      <c r="V116" s="162">
        <f>SUM(V117:V125)</f>
        <v>143.92000000000002</v>
      </c>
      <c r="W116" s="162"/>
      <c r="X116" s="162"/>
      <c r="AG116" t="s">
        <v>156</v>
      </c>
    </row>
    <row r="117" spans="1:60" ht="20.399999999999999" outlineLevel="1" x14ac:dyDescent="0.25">
      <c r="A117" s="169">
        <v>40</v>
      </c>
      <c r="B117" s="170" t="s">
        <v>311</v>
      </c>
      <c r="C117" s="185" t="s">
        <v>312</v>
      </c>
      <c r="D117" s="171" t="s">
        <v>159</v>
      </c>
      <c r="E117" s="172">
        <v>175</v>
      </c>
      <c r="F117" s="173"/>
      <c r="G117" s="174">
        <f>ROUND(E117*F117,2)</f>
        <v>0</v>
      </c>
      <c r="H117" s="159"/>
      <c r="I117" s="158">
        <f>ROUND(E117*H117,2)</f>
        <v>0</v>
      </c>
      <c r="J117" s="159"/>
      <c r="K117" s="158">
        <f>ROUND(E117*J117,2)</f>
        <v>0</v>
      </c>
      <c r="L117" s="158">
        <v>21</v>
      </c>
      <c r="M117" s="158">
        <f>G117*(1+L117/100)</f>
        <v>0</v>
      </c>
      <c r="N117" s="158">
        <v>0.23072999999999999</v>
      </c>
      <c r="O117" s="158">
        <f>ROUND(E117*N117,2)</f>
        <v>40.380000000000003</v>
      </c>
      <c r="P117" s="158">
        <v>0</v>
      </c>
      <c r="Q117" s="158">
        <f>ROUND(E117*P117,2)</f>
        <v>0</v>
      </c>
      <c r="R117" s="158"/>
      <c r="S117" s="158" t="s">
        <v>160</v>
      </c>
      <c r="T117" s="158" t="s">
        <v>160</v>
      </c>
      <c r="U117" s="158">
        <v>0.107</v>
      </c>
      <c r="V117" s="158">
        <f>ROUND(E117*U117,2)</f>
        <v>18.73</v>
      </c>
      <c r="W117" s="158"/>
      <c r="X117" s="158" t="s">
        <v>161</v>
      </c>
      <c r="Y117" s="148"/>
      <c r="Z117" s="148"/>
      <c r="AA117" s="148"/>
      <c r="AB117" s="148"/>
      <c r="AC117" s="148"/>
      <c r="AD117" s="148"/>
      <c r="AE117" s="148"/>
      <c r="AF117" s="148"/>
      <c r="AG117" s="148" t="s">
        <v>162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5">
      <c r="A118" s="155"/>
      <c r="B118" s="156"/>
      <c r="C118" s="186" t="s">
        <v>167</v>
      </c>
      <c r="D118" s="160"/>
      <c r="E118" s="161">
        <v>175</v>
      </c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164</v>
      </c>
      <c r="AH118" s="148">
        <v>5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5">
      <c r="A119" s="169">
        <v>41</v>
      </c>
      <c r="B119" s="170" t="s">
        <v>313</v>
      </c>
      <c r="C119" s="185" t="s">
        <v>314</v>
      </c>
      <c r="D119" s="171" t="s">
        <v>159</v>
      </c>
      <c r="E119" s="172">
        <v>141</v>
      </c>
      <c r="F119" s="173"/>
      <c r="G119" s="174">
        <f>ROUND(E119*F119,2)</f>
        <v>0</v>
      </c>
      <c r="H119" s="159"/>
      <c r="I119" s="158">
        <f>ROUND(E119*H119,2)</f>
        <v>0</v>
      </c>
      <c r="J119" s="159"/>
      <c r="K119" s="158">
        <f>ROUND(E119*J119,2)</f>
        <v>0</v>
      </c>
      <c r="L119" s="158">
        <v>21</v>
      </c>
      <c r="M119" s="158">
        <f>G119*(1+L119/100)</f>
        <v>0</v>
      </c>
      <c r="N119" s="158">
        <v>9.2799999999999994E-2</v>
      </c>
      <c r="O119" s="158">
        <f>ROUND(E119*N119,2)</f>
        <v>13.08</v>
      </c>
      <c r="P119" s="158">
        <v>0</v>
      </c>
      <c r="Q119" s="158">
        <f>ROUND(E119*P119,2)</f>
        <v>0</v>
      </c>
      <c r="R119" s="158"/>
      <c r="S119" s="158" t="s">
        <v>160</v>
      </c>
      <c r="T119" s="158" t="s">
        <v>160</v>
      </c>
      <c r="U119" s="158">
        <v>0.47799999999999998</v>
      </c>
      <c r="V119" s="158">
        <f>ROUND(E119*U119,2)</f>
        <v>67.400000000000006</v>
      </c>
      <c r="W119" s="158"/>
      <c r="X119" s="158" t="s">
        <v>161</v>
      </c>
      <c r="Y119" s="148"/>
      <c r="Z119" s="148"/>
      <c r="AA119" s="148"/>
      <c r="AB119" s="148"/>
      <c r="AC119" s="148"/>
      <c r="AD119" s="148"/>
      <c r="AE119" s="148"/>
      <c r="AF119" s="148"/>
      <c r="AG119" s="148" t="s">
        <v>162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5">
      <c r="A120" s="155"/>
      <c r="B120" s="156"/>
      <c r="C120" s="186" t="s">
        <v>168</v>
      </c>
      <c r="D120" s="160"/>
      <c r="E120" s="161">
        <v>141</v>
      </c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164</v>
      </c>
      <c r="AH120" s="148">
        <v>5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5">
      <c r="A121" s="169">
        <v>42</v>
      </c>
      <c r="B121" s="170" t="s">
        <v>315</v>
      </c>
      <c r="C121" s="185" t="s">
        <v>316</v>
      </c>
      <c r="D121" s="171" t="s">
        <v>174</v>
      </c>
      <c r="E121" s="172">
        <v>131</v>
      </c>
      <c r="F121" s="173"/>
      <c r="G121" s="174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21</v>
      </c>
      <c r="M121" s="158">
        <f>G121*(1+L121/100)</f>
        <v>0</v>
      </c>
      <c r="N121" s="158">
        <v>3.6000000000000002E-4</v>
      </c>
      <c r="O121" s="158">
        <f>ROUND(E121*N121,2)</f>
        <v>0.05</v>
      </c>
      <c r="P121" s="158">
        <v>0</v>
      </c>
      <c r="Q121" s="158">
        <f>ROUND(E121*P121,2)</f>
        <v>0</v>
      </c>
      <c r="R121" s="158"/>
      <c r="S121" s="158" t="s">
        <v>160</v>
      </c>
      <c r="T121" s="158" t="s">
        <v>160</v>
      </c>
      <c r="U121" s="158">
        <v>0.43</v>
      </c>
      <c r="V121" s="158">
        <f>ROUND(E121*U121,2)</f>
        <v>56.33</v>
      </c>
      <c r="W121" s="158"/>
      <c r="X121" s="158" t="s">
        <v>161</v>
      </c>
      <c r="Y121" s="148"/>
      <c r="Z121" s="148"/>
      <c r="AA121" s="148"/>
      <c r="AB121" s="148"/>
      <c r="AC121" s="148"/>
      <c r="AD121" s="148"/>
      <c r="AE121" s="148"/>
      <c r="AF121" s="148"/>
      <c r="AG121" s="148" t="s">
        <v>162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5">
      <c r="A122" s="155"/>
      <c r="B122" s="156"/>
      <c r="C122" s="186" t="s">
        <v>317</v>
      </c>
      <c r="D122" s="160"/>
      <c r="E122" s="161">
        <v>131</v>
      </c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164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ht="20.399999999999999" outlineLevel="1" x14ac:dyDescent="0.25">
      <c r="A123" s="169">
        <v>43</v>
      </c>
      <c r="B123" s="170" t="s">
        <v>318</v>
      </c>
      <c r="C123" s="185" t="s">
        <v>319</v>
      </c>
      <c r="D123" s="171" t="s">
        <v>256</v>
      </c>
      <c r="E123" s="172">
        <v>4</v>
      </c>
      <c r="F123" s="173"/>
      <c r="G123" s="174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21</v>
      </c>
      <c r="M123" s="158">
        <f>G123*(1+L123/100)</f>
        <v>0</v>
      </c>
      <c r="N123" s="158">
        <v>0.35960999999999999</v>
      </c>
      <c r="O123" s="158">
        <f>ROUND(E123*N123,2)</f>
        <v>1.44</v>
      </c>
      <c r="P123" s="158">
        <v>0</v>
      </c>
      <c r="Q123" s="158">
        <f>ROUND(E123*P123,2)</f>
        <v>0</v>
      </c>
      <c r="R123" s="158"/>
      <c r="S123" s="158" t="s">
        <v>160</v>
      </c>
      <c r="T123" s="158" t="s">
        <v>160</v>
      </c>
      <c r="U123" s="158">
        <v>0.36442000000000002</v>
      </c>
      <c r="V123" s="158">
        <f>ROUND(E123*U123,2)</f>
        <v>1.46</v>
      </c>
      <c r="W123" s="158"/>
      <c r="X123" s="158" t="s">
        <v>161</v>
      </c>
      <c r="Y123" s="148"/>
      <c r="Z123" s="148"/>
      <c r="AA123" s="148"/>
      <c r="AB123" s="148"/>
      <c r="AC123" s="148"/>
      <c r="AD123" s="148"/>
      <c r="AE123" s="148"/>
      <c r="AF123" s="148"/>
      <c r="AG123" s="148" t="s">
        <v>162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5">
      <c r="A124" s="155"/>
      <c r="B124" s="156"/>
      <c r="C124" s="252" t="s">
        <v>320</v>
      </c>
      <c r="D124" s="253"/>
      <c r="E124" s="253"/>
      <c r="F124" s="253"/>
      <c r="G124" s="253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48"/>
      <c r="Z124" s="148"/>
      <c r="AA124" s="148"/>
      <c r="AB124" s="148"/>
      <c r="AC124" s="148"/>
      <c r="AD124" s="148"/>
      <c r="AE124" s="148"/>
      <c r="AF124" s="148"/>
      <c r="AG124" s="148" t="s">
        <v>233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5">
      <c r="A125" s="175">
        <v>44</v>
      </c>
      <c r="B125" s="176" t="s">
        <v>321</v>
      </c>
      <c r="C125" s="187" t="s">
        <v>322</v>
      </c>
      <c r="D125" s="177" t="s">
        <v>159</v>
      </c>
      <c r="E125" s="178">
        <v>10</v>
      </c>
      <c r="F125" s="179"/>
      <c r="G125" s="180">
        <f>ROUND(E125*F125,2)</f>
        <v>0</v>
      </c>
      <c r="H125" s="159"/>
      <c r="I125" s="158">
        <f>ROUND(E125*H125,2)</f>
        <v>0</v>
      </c>
      <c r="J125" s="159"/>
      <c r="K125" s="158">
        <f>ROUND(E125*J125,2)</f>
        <v>0</v>
      </c>
      <c r="L125" s="158">
        <v>21</v>
      </c>
      <c r="M125" s="158">
        <f>G125*(1+L125/100)</f>
        <v>0</v>
      </c>
      <c r="N125" s="158">
        <v>0.152</v>
      </c>
      <c r="O125" s="158">
        <f>ROUND(E125*N125,2)</f>
        <v>1.52</v>
      </c>
      <c r="P125" s="158">
        <v>0</v>
      </c>
      <c r="Q125" s="158">
        <f>ROUND(E125*P125,2)</f>
        <v>0</v>
      </c>
      <c r="R125" s="158" t="s">
        <v>268</v>
      </c>
      <c r="S125" s="158" t="s">
        <v>160</v>
      </c>
      <c r="T125" s="158" t="s">
        <v>160</v>
      </c>
      <c r="U125" s="158">
        <v>0</v>
      </c>
      <c r="V125" s="158">
        <f>ROUND(E125*U125,2)</f>
        <v>0</v>
      </c>
      <c r="W125" s="158"/>
      <c r="X125" s="158" t="s">
        <v>269</v>
      </c>
      <c r="Y125" s="148"/>
      <c r="Z125" s="148"/>
      <c r="AA125" s="148"/>
      <c r="AB125" s="148"/>
      <c r="AC125" s="148"/>
      <c r="AD125" s="148"/>
      <c r="AE125" s="148"/>
      <c r="AF125" s="148"/>
      <c r="AG125" s="148" t="s">
        <v>270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x14ac:dyDescent="0.25">
      <c r="A126" s="163" t="s">
        <v>155</v>
      </c>
      <c r="B126" s="164" t="s">
        <v>63</v>
      </c>
      <c r="C126" s="184" t="s">
        <v>64</v>
      </c>
      <c r="D126" s="165"/>
      <c r="E126" s="166"/>
      <c r="F126" s="167"/>
      <c r="G126" s="168">
        <f>SUMIF(AG127:AG137,"&lt;&gt;NOR",G127:G137)</f>
        <v>0</v>
      </c>
      <c r="H126" s="162"/>
      <c r="I126" s="162">
        <f>SUM(I127:I137)</f>
        <v>0</v>
      </c>
      <c r="J126" s="162"/>
      <c r="K126" s="162">
        <f>SUM(K127:K137)</f>
        <v>0</v>
      </c>
      <c r="L126" s="162"/>
      <c r="M126" s="162">
        <f>SUM(M127:M137)</f>
        <v>0</v>
      </c>
      <c r="N126" s="162"/>
      <c r="O126" s="162">
        <f>SUM(O127:O137)</f>
        <v>13.580000000000002</v>
      </c>
      <c r="P126" s="162"/>
      <c r="Q126" s="162">
        <f>SUM(Q127:Q137)</f>
        <v>0</v>
      </c>
      <c r="R126" s="162"/>
      <c r="S126" s="162"/>
      <c r="T126" s="162"/>
      <c r="U126" s="162"/>
      <c r="V126" s="162">
        <f>SUM(V127:V137)</f>
        <v>313.86</v>
      </c>
      <c r="W126" s="162"/>
      <c r="X126" s="162"/>
      <c r="AG126" t="s">
        <v>156</v>
      </c>
    </row>
    <row r="127" spans="1:60" outlineLevel="1" x14ac:dyDescent="0.25">
      <c r="A127" s="169">
        <v>45</v>
      </c>
      <c r="B127" s="170" t="s">
        <v>323</v>
      </c>
      <c r="C127" s="185" t="s">
        <v>324</v>
      </c>
      <c r="D127" s="171" t="s">
        <v>159</v>
      </c>
      <c r="E127" s="172">
        <v>1.8</v>
      </c>
      <c r="F127" s="173"/>
      <c r="G127" s="174">
        <f>ROUND(E127*F127,2)</f>
        <v>0</v>
      </c>
      <c r="H127" s="159"/>
      <c r="I127" s="158">
        <f>ROUND(E127*H127,2)</f>
        <v>0</v>
      </c>
      <c r="J127" s="159"/>
      <c r="K127" s="158">
        <f>ROUND(E127*J127,2)</f>
        <v>0</v>
      </c>
      <c r="L127" s="158">
        <v>21</v>
      </c>
      <c r="M127" s="158">
        <f>G127*(1+L127/100)</f>
        <v>0</v>
      </c>
      <c r="N127" s="158">
        <v>0</v>
      </c>
      <c r="O127" s="158">
        <f>ROUND(E127*N127,2)</f>
        <v>0</v>
      </c>
      <c r="P127" s="158">
        <v>0</v>
      </c>
      <c r="Q127" s="158">
        <f>ROUND(E127*P127,2)</f>
        <v>0</v>
      </c>
      <c r="R127" s="158"/>
      <c r="S127" s="158" t="s">
        <v>160</v>
      </c>
      <c r="T127" s="158" t="s">
        <v>325</v>
      </c>
      <c r="U127" s="158">
        <v>1.4630000000000001</v>
      </c>
      <c r="V127" s="158">
        <f>ROUND(E127*U127,2)</f>
        <v>2.63</v>
      </c>
      <c r="W127" s="158"/>
      <c r="X127" s="158" t="s">
        <v>161</v>
      </c>
      <c r="Y127" s="148"/>
      <c r="Z127" s="148"/>
      <c r="AA127" s="148"/>
      <c r="AB127" s="148"/>
      <c r="AC127" s="148"/>
      <c r="AD127" s="148"/>
      <c r="AE127" s="148"/>
      <c r="AF127" s="148"/>
      <c r="AG127" s="148" t="s">
        <v>162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5">
      <c r="A128" s="155"/>
      <c r="B128" s="156"/>
      <c r="C128" s="186" t="s">
        <v>326</v>
      </c>
      <c r="D128" s="160"/>
      <c r="E128" s="161">
        <v>1.8</v>
      </c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164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5">
      <c r="A129" s="169">
        <v>46</v>
      </c>
      <c r="B129" s="170" t="s">
        <v>327</v>
      </c>
      <c r="C129" s="185" t="s">
        <v>328</v>
      </c>
      <c r="D129" s="171" t="s">
        <v>159</v>
      </c>
      <c r="E129" s="172">
        <v>10.59</v>
      </c>
      <c r="F129" s="173"/>
      <c r="G129" s="174">
        <f>ROUND(E129*F129,2)</f>
        <v>0</v>
      </c>
      <c r="H129" s="159"/>
      <c r="I129" s="158">
        <f>ROUND(E129*H129,2)</f>
        <v>0</v>
      </c>
      <c r="J129" s="159"/>
      <c r="K129" s="158">
        <f>ROUND(E129*J129,2)</f>
        <v>0</v>
      </c>
      <c r="L129" s="158">
        <v>21</v>
      </c>
      <c r="M129" s="158">
        <f>G129*(1+L129/100)</f>
        <v>0</v>
      </c>
      <c r="N129" s="158">
        <v>2.5000000000000001E-3</v>
      </c>
      <c r="O129" s="158">
        <f>ROUND(E129*N129,2)</f>
        <v>0.03</v>
      </c>
      <c r="P129" s="158">
        <v>0</v>
      </c>
      <c r="Q129" s="158">
        <f>ROUND(E129*P129,2)</f>
        <v>0</v>
      </c>
      <c r="R129" s="158"/>
      <c r="S129" s="158" t="s">
        <v>160</v>
      </c>
      <c r="T129" s="158" t="s">
        <v>160</v>
      </c>
      <c r="U129" s="158">
        <v>0.24</v>
      </c>
      <c r="V129" s="158">
        <f>ROUND(E129*U129,2)</f>
        <v>2.54</v>
      </c>
      <c r="W129" s="158"/>
      <c r="X129" s="158" t="s">
        <v>161</v>
      </c>
      <c r="Y129" s="148"/>
      <c r="Z129" s="148"/>
      <c r="AA129" s="148"/>
      <c r="AB129" s="148"/>
      <c r="AC129" s="148"/>
      <c r="AD129" s="148"/>
      <c r="AE129" s="148"/>
      <c r="AF129" s="148"/>
      <c r="AG129" s="148" t="s">
        <v>162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5">
      <c r="A130" s="155"/>
      <c r="B130" s="156"/>
      <c r="C130" s="186" t="s">
        <v>329</v>
      </c>
      <c r="D130" s="160"/>
      <c r="E130" s="161">
        <v>10.59</v>
      </c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164</v>
      </c>
      <c r="AH130" s="148">
        <v>5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5">
      <c r="A131" s="169">
        <v>47</v>
      </c>
      <c r="B131" s="170" t="s">
        <v>330</v>
      </c>
      <c r="C131" s="185" t="s">
        <v>331</v>
      </c>
      <c r="D131" s="171" t="s">
        <v>159</v>
      </c>
      <c r="E131" s="172">
        <v>608.97199999999998</v>
      </c>
      <c r="F131" s="173"/>
      <c r="G131" s="174">
        <f>ROUND(E131*F131,2)</f>
        <v>0</v>
      </c>
      <c r="H131" s="159"/>
      <c r="I131" s="158">
        <f>ROUND(E131*H131,2)</f>
        <v>0</v>
      </c>
      <c r="J131" s="159"/>
      <c r="K131" s="158">
        <f>ROUND(E131*J131,2)</f>
        <v>0</v>
      </c>
      <c r="L131" s="158">
        <v>21</v>
      </c>
      <c r="M131" s="158">
        <f>G131*(1+L131/100)</f>
        <v>0</v>
      </c>
      <c r="N131" s="158">
        <v>7.3499999999999998E-3</v>
      </c>
      <c r="O131" s="158">
        <f>ROUND(E131*N131,2)</f>
        <v>4.4800000000000004</v>
      </c>
      <c r="P131" s="158">
        <v>0</v>
      </c>
      <c r="Q131" s="158">
        <f>ROUND(E131*P131,2)</f>
        <v>0</v>
      </c>
      <c r="R131" s="158"/>
      <c r="S131" s="158" t="s">
        <v>160</v>
      </c>
      <c r="T131" s="158" t="s">
        <v>160</v>
      </c>
      <c r="U131" s="158">
        <v>8.1000000000000003E-2</v>
      </c>
      <c r="V131" s="158">
        <f>ROUND(E131*U131,2)</f>
        <v>49.33</v>
      </c>
      <c r="W131" s="158"/>
      <c r="X131" s="158" t="s">
        <v>161</v>
      </c>
      <c r="Y131" s="148"/>
      <c r="Z131" s="148"/>
      <c r="AA131" s="148"/>
      <c r="AB131" s="148"/>
      <c r="AC131" s="148"/>
      <c r="AD131" s="148"/>
      <c r="AE131" s="148"/>
      <c r="AF131" s="148"/>
      <c r="AG131" s="148" t="s">
        <v>162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5">
      <c r="A132" s="155"/>
      <c r="B132" s="156"/>
      <c r="C132" s="186" t="s">
        <v>332</v>
      </c>
      <c r="D132" s="160"/>
      <c r="E132" s="161">
        <v>608.97199999999998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164</v>
      </c>
      <c r="AH132" s="148">
        <v>5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ht="20.399999999999999" outlineLevel="1" x14ac:dyDescent="0.25">
      <c r="A133" s="169">
        <v>48</v>
      </c>
      <c r="B133" s="170" t="s">
        <v>333</v>
      </c>
      <c r="C133" s="185" t="s">
        <v>334</v>
      </c>
      <c r="D133" s="171" t="s">
        <v>159</v>
      </c>
      <c r="E133" s="172">
        <v>178.75200000000001</v>
      </c>
      <c r="F133" s="173"/>
      <c r="G133" s="174">
        <f>ROUND(E133*F133,2)</f>
        <v>0</v>
      </c>
      <c r="H133" s="159"/>
      <c r="I133" s="158">
        <f>ROUND(E133*H133,2)</f>
        <v>0</v>
      </c>
      <c r="J133" s="159"/>
      <c r="K133" s="158">
        <f>ROUND(E133*J133,2)</f>
        <v>0</v>
      </c>
      <c r="L133" s="158">
        <v>21</v>
      </c>
      <c r="M133" s="158">
        <f>G133*(1+L133/100)</f>
        <v>0</v>
      </c>
      <c r="N133" s="158">
        <v>3.465E-2</v>
      </c>
      <c r="O133" s="158">
        <f>ROUND(E133*N133,2)</f>
        <v>6.19</v>
      </c>
      <c r="P133" s="158">
        <v>0</v>
      </c>
      <c r="Q133" s="158">
        <f>ROUND(E133*P133,2)</f>
        <v>0</v>
      </c>
      <c r="R133" s="158"/>
      <c r="S133" s="158" t="s">
        <v>160</v>
      </c>
      <c r="T133" s="158" t="s">
        <v>160</v>
      </c>
      <c r="U133" s="158">
        <v>0.48</v>
      </c>
      <c r="V133" s="158">
        <f>ROUND(E133*U133,2)</f>
        <v>85.8</v>
      </c>
      <c r="W133" s="158"/>
      <c r="X133" s="158" t="s">
        <v>161</v>
      </c>
      <c r="Y133" s="148"/>
      <c r="Z133" s="148"/>
      <c r="AA133" s="148"/>
      <c r="AB133" s="148"/>
      <c r="AC133" s="148"/>
      <c r="AD133" s="148"/>
      <c r="AE133" s="148"/>
      <c r="AF133" s="148"/>
      <c r="AG133" s="148" t="s">
        <v>162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5">
      <c r="A134" s="155"/>
      <c r="B134" s="156"/>
      <c r="C134" s="186" t="s">
        <v>335</v>
      </c>
      <c r="D134" s="160"/>
      <c r="E134" s="161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164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5">
      <c r="A135" s="155"/>
      <c r="B135" s="156"/>
      <c r="C135" s="186" t="s">
        <v>336</v>
      </c>
      <c r="D135" s="160"/>
      <c r="E135" s="161">
        <v>178.75200000000001</v>
      </c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164</v>
      </c>
      <c r="AH135" s="148">
        <v>5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5">
      <c r="A136" s="169">
        <v>49</v>
      </c>
      <c r="B136" s="170" t="s">
        <v>337</v>
      </c>
      <c r="C136" s="185" t="s">
        <v>338</v>
      </c>
      <c r="D136" s="171" t="s">
        <v>159</v>
      </c>
      <c r="E136" s="172">
        <v>608.97199999999998</v>
      </c>
      <c r="F136" s="173"/>
      <c r="G136" s="174">
        <f>ROUND(E136*F136,2)</f>
        <v>0</v>
      </c>
      <c r="H136" s="159"/>
      <c r="I136" s="158">
        <f>ROUND(E136*H136,2)</f>
        <v>0</v>
      </c>
      <c r="J136" s="159"/>
      <c r="K136" s="158">
        <f>ROUND(E136*J136,2)</f>
        <v>0</v>
      </c>
      <c r="L136" s="158">
        <v>21</v>
      </c>
      <c r="M136" s="158">
        <f>G136*(1+L136/100)</f>
        <v>0</v>
      </c>
      <c r="N136" s="158">
        <v>4.7299999999999998E-3</v>
      </c>
      <c r="O136" s="158">
        <f>ROUND(E136*N136,2)</f>
        <v>2.88</v>
      </c>
      <c r="P136" s="158">
        <v>0</v>
      </c>
      <c r="Q136" s="158">
        <f>ROUND(E136*P136,2)</f>
        <v>0</v>
      </c>
      <c r="R136" s="158"/>
      <c r="S136" s="158" t="s">
        <v>160</v>
      </c>
      <c r="T136" s="158" t="s">
        <v>160</v>
      </c>
      <c r="U136" s="158">
        <v>0.28499999999999998</v>
      </c>
      <c r="V136" s="158">
        <f>ROUND(E136*U136,2)</f>
        <v>173.56</v>
      </c>
      <c r="W136" s="158"/>
      <c r="X136" s="158" t="s">
        <v>161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162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5">
      <c r="A137" s="155"/>
      <c r="B137" s="156"/>
      <c r="C137" s="186" t="s">
        <v>332</v>
      </c>
      <c r="D137" s="160"/>
      <c r="E137" s="161">
        <v>608.97199999999998</v>
      </c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164</v>
      </c>
      <c r="AH137" s="148">
        <v>5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x14ac:dyDescent="0.25">
      <c r="A138" s="163" t="s">
        <v>155</v>
      </c>
      <c r="B138" s="164" t="s">
        <v>65</v>
      </c>
      <c r="C138" s="184" t="s">
        <v>66</v>
      </c>
      <c r="D138" s="165"/>
      <c r="E138" s="166"/>
      <c r="F138" s="167"/>
      <c r="G138" s="168">
        <f>SUMIF(AG139:AG144,"&lt;&gt;NOR",G139:G144)</f>
        <v>0</v>
      </c>
      <c r="H138" s="162"/>
      <c r="I138" s="162">
        <f>SUM(I139:I144)</f>
        <v>0</v>
      </c>
      <c r="J138" s="162"/>
      <c r="K138" s="162">
        <f>SUM(K139:K144)</f>
        <v>0</v>
      </c>
      <c r="L138" s="162"/>
      <c r="M138" s="162">
        <f>SUM(M139:M144)</f>
        <v>0</v>
      </c>
      <c r="N138" s="162"/>
      <c r="O138" s="162">
        <f>SUM(O139:O144)</f>
        <v>19.22</v>
      </c>
      <c r="P138" s="162"/>
      <c r="Q138" s="162">
        <f>SUM(Q139:Q144)</f>
        <v>0</v>
      </c>
      <c r="R138" s="162"/>
      <c r="S138" s="162"/>
      <c r="T138" s="162"/>
      <c r="U138" s="162"/>
      <c r="V138" s="162">
        <f>SUM(V139:V144)</f>
        <v>340.87</v>
      </c>
      <c r="W138" s="162"/>
      <c r="X138" s="162"/>
      <c r="AG138" t="s">
        <v>156</v>
      </c>
    </row>
    <row r="139" spans="1:60" outlineLevel="1" x14ac:dyDescent="0.25">
      <c r="A139" s="169">
        <v>50</v>
      </c>
      <c r="B139" s="170" t="s">
        <v>339</v>
      </c>
      <c r="C139" s="185" t="s">
        <v>340</v>
      </c>
      <c r="D139" s="171" t="s">
        <v>159</v>
      </c>
      <c r="E139" s="172">
        <v>480</v>
      </c>
      <c r="F139" s="173"/>
      <c r="G139" s="174">
        <f>ROUND(E139*F139,2)</f>
        <v>0</v>
      </c>
      <c r="H139" s="159"/>
      <c r="I139" s="158">
        <f>ROUND(E139*H139,2)</f>
        <v>0</v>
      </c>
      <c r="J139" s="159"/>
      <c r="K139" s="158">
        <f>ROUND(E139*J139,2)</f>
        <v>0</v>
      </c>
      <c r="L139" s="158">
        <v>21</v>
      </c>
      <c r="M139" s="158">
        <f>G139*(1+L139/100)</f>
        <v>0</v>
      </c>
      <c r="N139" s="158">
        <v>4.0000000000000003E-5</v>
      </c>
      <c r="O139" s="158">
        <f>ROUND(E139*N139,2)</f>
        <v>0.02</v>
      </c>
      <c r="P139" s="158">
        <v>0</v>
      </c>
      <c r="Q139" s="158">
        <f>ROUND(E139*P139,2)</f>
        <v>0</v>
      </c>
      <c r="R139" s="158"/>
      <c r="S139" s="158" t="s">
        <v>160</v>
      </c>
      <c r="T139" s="158" t="s">
        <v>160</v>
      </c>
      <c r="U139" s="158">
        <v>7.8E-2</v>
      </c>
      <c r="V139" s="158">
        <f>ROUND(E139*U139,2)</f>
        <v>37.44</v>
      </c>
      <c r="W139" s="158"/>
      <c r="X139" s="158" t="s">
        <v>161</v>
      </c>
      <c r="Y139" s="148"/>
      <c r="Z139" s="148"/>
      <c r="AA139" s="148"/>
      <c r="AB139" s="148"/>
      <c r="AC139" s="148"/>
      <c r="AD139" s="148"/>
      <c r="AE139" s="148"/>
      <c r="AF139" s="148"/>
      <c r="AG139" s="148" t="s">
        <v>162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5">
      <c r="A140" s="155"/>
      <c r="B140" s="156"/>
      <c r="C140" s="186" t="s">
        <v>341</v>
      </c>
      <c r="D140" s="160"/>
      <c r="E140" s="161">
        <v>480</v>
      </c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164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ht="20.399999999999999" outlineLevel="1" x14ac:dyDescent="0.25">
      <c r="A141" s="169">
        <v>51</v>
      </c>
      <c r="B141" s="170" t="s">
        <v>342</v>
      </c>
      <c r="C141" s="185" t="s">
        <v>343</v>
      </c>
      <c r="D141" s="171" t="s">
        <v>159</v>
      </c>
      <c r="E141" s="172">
        <v>608.97199999999998</v>
      </c>
      <c r="F141" s="173"/>
      <c r="G141" s="174">
        <f>ROUND(E141*F141,2)</f>
        <v>0</v>
      </c>
      <c r="H141" s="159"/>
      <c r="I141" s="158">
        <f>ROUND(E141*H141,2)</f>
        <v>0</v>
      </c>
      <c r="J141" s="159"/>
      <c r="K141" s="158">
        <f>ROUND(E141*J141,2)</f>
        <v>0</v>
      </c>
      <c r="L141" s="158">
        <v>21</v>
      </c>
      <c r="M141" s="158">
        <f>G141*(1+L141/100)</f>
        <v>0</v>
      </c>
      <c r="N141" s="158">
        <v>3.15E-2</v>
      </c>
      <c r="O141" s="158">
        <f>ROUND(E141*N141,2)</f>
        <v>19.18</v>
      </c>
      <c r="P141" s="158">
        <v>0</v>
      </c>
      <c r="Q141" s="158">
        <f>ROUND(E141*P141,2)</f>
        <v>0</v>
      </c>
      <c r="R141" s="158"/>
      <c r="S141" s="158" t="s">
        <v>160</v>
      </c>
      <c r="T141" s="158" t="s">
        <v>160</v>
      </c>
      <c r="U141" s="158">
        <v>0.49512</v>
      </c>
      <c r="V141" s="158">
        <f>ROUND(E141*U141,2)</f>
        <v>301.51</v>
      </c>
      <c r="W141" s="158"/>
      <c r="X141" s="158" t="s">
        <v>161</v>
      </c>
      <c r="Y141" s="148"/>
      <c r="Z141" s="148"/>
      <c r="AA141" s="148"/>
      <c r="AB141" s="148"/>
      <c r="AC141" s="148"/>
      <c r="AD141" s="148"/>
      <c r="AE141" s="148"/>
      <c r="AF141" s="148"/>
      <c r="AG141" s="148" t="s">
        <v>162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5">
      <c r="A142" s="155"/>
      <c r="B142" s="156"/>
      <c r="C142" s="186" t="s">
        <v>332</v>
      </c>
      <c r="D142" s="160"/>
      <c r="E142" s="161">
        <v>608.97199999999998</v>
      </c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164</v>
      </c>
      <c r="AH142" s="148">
        <v>5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ht="20.399999999999999" outlineLevel="1" x14ac:dyDescent="0.25">
      <c r="A143" s="169">
        <v>52</v>
      </c>
      <c r="B143" s="170" t="s">
        <v>344</v>
      </c>
      <c r="C143" s="185" t="s">
        <v>345</v>
      </c>
      <c r="D143" s="171" t="s">
        <v>159</v>
      </c>
      <c r="E143" s="172">
        <v>5.2949999999999999</v>
      </c>
      <c r="F143" s="173"/>
      <c r="G143" s="174">
        <f>ROUND(E143*F143,2)</f>
        <v>0</v>
      </c>
      <c r="H143" s="159"/>
      <c r="I143" s="158">
        <f>ROUND(E143*H143,2)</f>
        <v>0</v>
      </c>
      <c r="J143" s="159"/>
      <c r="K143" s="158">
        <f>ROUND(E143*J143,2)</f>
        <v>0</v>
      </c>
      <c r="L143" s="158">
        <v>21</v>
      </c>
      <c r="M143" s="158">
        <f>G143*(1+L143/100)</f>
        <v>0</v>
      </c>
      <c r="N143" s="158">
        <v>4.3800000000000002E-3</v>
      </c>
      <c r="O143" s="158">
        <f>ROUND(E143*N143,2)</f>
        <v>0.02</v>
      </c>
      <c r="P143" s="158">
        <v>0</v>
      </c>
      <c r="Q143" s="158">
        <f>ROUND(E143*P143,2)</f>
        <v>0</v>
      </c>
      <c r="R143" s="158"/>
      <c r="S143" s="158" t="s">
        <v>160</v>
      </c>
      <c r="T143" s="158" t="s">
        <v>160</v>
      </c>
      <c r="U143" s="158">
        <v>0.36199999999999999</v>
      </c>
      <c r="V143" s="158">
        <f>ROUND(E143*U143,2)</f>
        <v>1.92</v>
      </c>
      <c r="W143" s="158"/>
      <c r="X143" s="158" t="s">
        <v>161</v>
      </c>
      <c r="Y143" s="148"/>
      <c r="Z143" s="148"/>
      <c r="AA143" s="148"/>
      <c r="AB143" s="148"/>
      <c r="AC143" s="148"/>
      <c r="AD143" s="148"/>
      <c r="AE143" s="148"/>
      <c r="AF143" s="148"/>
      <c r="AG143" s="148" t="s">
        <v>162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5">
      <c r="A144" s="155"/>
      <c r="B144" s="156"/>
      <c r="C144" s="186" t="s">
        <v>346</v>
      </c>
      <c r="D144" s="160"/>
      <c r="E144" s="161">
        <v>5.2949999999999999</v>
      </c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48"/>
      <c r="Z144" s="148"/>
      <c r="AA144" s="148"/>
      <c r="AB144" s="148"/>
      <c r="AC144" s="148"/>
      <c r="AD144" s="148"/>
      <c r="AE144" s="148"/>
      <c r="AF144" s="148"/>
      <c r="AG144" s="148" t="s">
        <v>164</v>
      </c>
      <c r="AH144" s="148">
        <v>5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x14ac:dyDescent="0.25">
      <c r="A145" s="163" t="s">
        <v>155</v>
      </c>
      <c r="B145" s="164" t="s">
        <v>67</v>
      </c>
      <c r="C145" s="184" t="s">
        <v>68</v>
      </c>
      <c r="D145" s="165"/>
      <c r="E145" s="166"/>
      <c r="F145" s="167"/>
      <c r="G145" s="168">
        <f>SUMIF(AG146:AG158,"&lt;&gt;NOR",G146:G158)</f>
        <v>0</v>
      </c>
      <c r="H145" s="162"/>
      <c r="I145" s="162">
        <f>SUM(I146:I158)</f>
        <v>0</v>
      </c>
      <c r="J145" s="162"/>
      <c r="K145" s="162">
        <f>SUM(K146:K158)</f>
        <v>0</v>
      </c>
      <c r="L145" s="162"/>
      <c r="M145" s="162">
        <f>SUM(M146:M158)</f>
        <v>0</v>
      </c>
      <c r="N145" s="162"/>
      <c r="O145" s="162">
        <f>SUM(O146:O158)</f>
        <v>21.9</v>
      </c>
      <c r="P145" s="162"/>
      <c r="Q145" s="162">
        <f>SUM(Q146:Q158)</f>
        <v>0</v>
      </c>
      <c r="R145" s="162"/>
      <c r="S145" s="162"/>
      <c r="T145" s="162"/>
      <c r="U145" s="162"/>
      <c r="V145" s="162">
        <f>SUM(V146:V158)</f>
        <v>2475.4300000000003</v>
      </c>
      <c r="W145" s="162"/>
      <c r="X145" s="162"/>
      <c r="AG145" t="s">
        <v>156</v>
      </c>
    </row>
    <row r="146" spans="1:60" outlineLevel="1" x14ac:dyDescent="0.25">
      <c r="A146" s="169">
        <v>53</v>
      </c>
      <c r="B146" s="170" t="s">
        <v>347</v>
      </c>
      <c r="C146" s="185" t="s">
        <v>348</v>
      </c>
      <c r="D146" s="171" t="s">
        <v>159</v>
      </c>
      <c r="E146" s="172">
        <v>780.9665</v>
      </c>
      <c r="F146" s="173"/>
      <c r="G146" s="174">
        <f>ROUND(E146*F146,2)</f>
        <v>0</v>
      </c>
      <c r="H146" s="159"/>
      <c r="I146" s="158">
        <f>ROUND(E146*H146,2)</f>
        <v>0</v>
      </c>
      <c r="J146" s="159"/>
      <c r="K146" s="158">
        <f>ROUND(E146*J146,2)</f>
        <v>0</v>
      </c>
      <c r="L146" s="158">
        <v>21</v>
      </c>
      <c r="M146" s="158">
        <f>G146*(1+L146/100)</f>
        <v>0</v>
      </c>
      <c r="N146" s="158">
        <v>4.2000000000000002E-4</v>
      </c>
      <c r="O146" s="158">
        <f>ROUND(E146*N146,2)</f>
        <v>0.33</v>
      </c>
      <c r="P146" s="158">
        <v>0</v>
      </c>
      <c r="Q146" s="158">
        <f>ROUND(E146*P146,2)</f>
        <v>0</v>
      </c>
      <c r="R146" s="158"/>
      <c r="S146" s="158" t="s">
        <v>160</v>
      </c>
      <c r="T146" s="158" t="s">
        <v>160</v>
      </c>
      <c r="U146" s="158">
        <v>0.12</v>
      </c>
      <c r="V146" s="158">
        <f>ROUND(E146*U146,2)</f>
        <v>93.72</v>
      </c>
      <c r="W146" s="158"/>
      <c r="X146" s="158" t="s">
        <v>161</v>
      </c>
      <c r="Y146" s="148"/>
      <c r="Z146" s="148"/>
      <c r="AA146" s="148"/>
      <c r="AB146" s="148"/>
      <c r="AC146" s="148"/>
      <c r="AD146" s="148"/>
      <c r="AE146" s="148"/>
      <c r="AF146" s="148"/>
      <c r="AG146" s="148" t="s">
        <v>162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5">
      <c r="A147" s="155"/>
      <c r="B147" s="156"/>
      <c r="C147" s="186" t="s">
        <v>219</v>
      </c>
      <c r="D147" s="160"/>
      <c r="E147" s="161">
        <v>780.9665</v>
      </c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164</v>
      </c>
      <c r="AH147" s="148">
        <v>5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5">
      <c r="A148" s="169">
        <v>54</v>
      </c>
      <c r="B148" s="170" t="s">
        <v>349</v>
      </c>
      <c r="C148" s="185" t="s">
        <v>350</v>
      </c>
      <c r="D148" s="171" t="s">
        <v>159</v>
      </c>
      <c r="E148" s="172">
        <v>303.13238000000001</v>
      </c>
      <c r="F148" s="173"/>
      <c r="G148" s="174">
        <f>ROUND(E148*F148,2)</f>
        <v>0</v>
      </c>
      <c r="H148" s="159"/>
      <c r="I148" s="158">
        <f>ROUND(E148*H148,2)</f>
        <v>0</v>
      </c>
      <c r="J148" s="159"/>
      <c r="K148" s="158">
        <f>ROUND(E148*J148,2)</f>
        <v>0</v>
      </c>
      <c r="L148" s="158">
        <v>21</v>
      </c>
      <c r="M148" s="158">
        <f>G148*(1+L148/100)</f>
        <v>0</v>
      </c>
      <c r="N148" s="158">
        <v>7.3600000000000002E-3</v>
      </c>
      <c r="O148" s="158">
        <f>ROUND(E148*N148,2)</f>
        <v>2.23</v>
      </c>
      <c r="P148" s="158">
        <v>0</v>
      </c>
      <c r="Q148" s="158">
        <f>ROUND(E148*P148,2)</f>
        <v>0</v>
      </c>
      <c r="R148" s="158"/>
      <c r="S148" s="158" t="s">
        <v>160</v>
      </c>
      <c r="T148" s="158" t="s">
        <v>160</v>
      </c>
      <c r="U148" s="158">
        <v>0.49299999999999999</v>
      </c>
      <c r="V148" s="158">
        <f>ROUND(E148*U148,2)</f>
        <v>149.44</v>
      </c>
      <c r="W148" s="158"/>
      <c r="X148" s="158" t="s">
        <v>161</v>
      </c>
      <c r="Y148" s="148"/>
      <c r="Z148" s="148"/>
      <c r="AA148" s="148"/>
      <c r="AB148" s="148"/>
      <c r="AC148" s="148"/>
      <c r="AD148" s="148"/>
      <c r="AE148" s="148"/>
      <c r="AF148" s="148"/>
      <c r="AG148" s="148" t="s">
        <v>162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5">
      <c r="A149" s="155"/>
      <c r="B149" s="156"/>
      <c r="C149" s="186" t="s">
        <v>229</v>
      </c>
      <c r="D149" s="160"/>
      <c r="E149" s="161">
        <v>303.13238000000001</v>
      </c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164</v>
      </c>
      <c r="AH149" s="148">
        <v>5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5">
      <c r="A150" s="169">
        <v>55</v>
      </c>
      <c r="B150" s="170" t="s">
        <v>351</v>
      </c>
      <c r="C150" s="185" t="s">
        <v>352</v>
      </c>
      <c r="D150" s="171" t="s">
        <v>159</v>
      </c>
      <c r="E150" s="172">
        <v>303.13238000000001</v>
      </c>
      <c r="F150" s="173"/>
      <c r="G150" s="174">
        <f>ROUND(E150*F150,2)</f>
        <v>0</v>
      </c>
      <c r="H150" s="159"/>
      <c r="I150" s="158">
        <f>ROUND(E150*H150,2)</f>
        <v>0</v>
      </c>
      <c r="J150" s="159"/>
      <c r="K150" s="158">
        <f>ROUND(E150*J150,2)</f>
        <v>0</v>
      </c>
      <c r="L150" s="158">
        <v>21</v>
      </c>
      <c r="M150" s="158">
        <f>G150*(1+L150/100)</f>
        <v>0</v>
      </c>
      <c r="N150" s="158">
        <v>0</v>
      </c>
      <c r="O150" s="158">
        <f>ROUND(E150*N150,2)</f>
        <v>0</v>
      </c>
      <c r="P150" s="158">
        <v>0</v>
      </c>
      <c r="Q150" s="158">
        <f>ROUND(E150*P150,2)</f>
        <v>0</v>
      </c>
      <c r="R150" s="158"/>
      <c r="S150" s="158" t="s">
        <v>160</v>
      </c>
      <c r="T150" s="158" t="s">
        <v>160</v>
      </c>
      <c r="U150" s="158">
        <v>0.38</v>
      </c>
      <c r="V150" s="158">
        <f>ROUND(E150*U150,2)</f>
        <v>115.19</v>
      </c>
      <c r="W150" s="158"/>
      <c r="X150" s="158" t="s">
        <v>161</v>
      </c>
      <c r="Y150" s="148"/>
      <c r="Z150" s="148"/>
      <c r="AA150" s="148"/>
      <c r="AB150" s="148"/>
      <c r="AC150" s="148"/>
      <c r="AD150" s="148"/>
      <c r="AE150" s="148"/>
      <c r="AF150" s="148"/>
      <c r="AG150" s="148" t="s">
        <v>162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5">
      <c r="A151" s="155"/>
      <c r="B151" s="156"/>
      <c r="C151" s="252" t="s">
        <v>353</v>
      </c>
      <c r="D151" s="253"/>
      <c r="E151" s="253"/>
      <c r="F151" s="253"/>
      <c r="G151" s="253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48"/>
      <c r="Z151" s="148"/>
      <c r="AA151" s="148"/>
      <c r="AB151" s="148"/>
      <c r="AC151" s="148"/>
      <c r="AD151" s="148"/>
      <c r="AE151" s="148"/>
      <c r="AF151" s="148"/>
      <c r="AG151" s="148" t="s">
        <v>233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5">
      <c r="A152" s="155"/>
      <c r="B152" s="156"/>
      <c r="C152" s="186" t="s">
        <v>354</v>
      </c>
      <c r="D152" s="160"/>
      <c r="E152" s="161">
        <v>34.92</v>
      </c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164</v>
      </c>
      <c r="AH152" s="148">
        <v>0</v>
      </c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ht="40.799999999999997" outlineLevel="1" x14ac:dyDescent="0.25">
      <c r="A153" s="155"/>
      <c r="B153" s="156"/>
      <c r="C153" s="186" t="s">
        <v>355</v>
      </c>
      <c r="D153" s="160"/>
      <c r="E153" s="161">
        <v>224.07075</v>
      </c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48"/>
      <c r="Z153" s="148"/>
      <c r="AA153" s="148"/>
      <c r="AB153" s="148"/>
      <c r="AC153" s="148"/>
      <c r="AD153" s="148"/>
      <c r="AE153" s="148"/>
      <c r="AF153" s="148"/>
      <c r="AG153" s="148" t="s">
        <v>164</v>
      </c>
      <c r="AH153" s="148">
        <v>0</v>
      </c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ht="20.399999999999999" outlineLevel="1" x14ac:dyDescent="0.25">
      <c r="A154" s="155"/>
      <c r="B154" s="156"/>
      <c r="C154" s="186" t="s">
        <v>356</v>
      </c>
      <c r="D154" s="160"/>
      <c r="E154" s="161">
        <v>44.141629999999999</v>
      </c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48"/>
      <c r="Z154" s="148"/>
      <c r="AA154" s="148"/>
      <c r="AB154" s="148"/>
      <c r="AC154" s="148"/>
      <c r="AD154" s="148"/>
      <c r="AE154" s="148"/>
      <c r="AF154" s="148"/>
      <c r="AG154" s="148" t="s">
        <v>164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5">
      <c r="A155" s="169">
        <v>56</v>
      </c>
      <c r="B155" s="170" t="s">
        <v>357</v>
      </c>
      <c r="C155" s="185" t="s">
        <v>358</v>
      </c>
      <c r="D155" s="171" t="s">
        <v>159</v>
      </c>
      <c r="E155" s="172">
        <v>2</v>
      </c>
      <c r="F155" s="173"/>
      <c r="G155" s="174">
        <f>ROUND(E155*F155,2)</f>
        <v>0</v>
      </c>
      <c r="H155" s="159"/>
      <c r="I155" s="158">
        <f>ROUND(E155*H155,2)</f>
        <v>0</v>
      </c>
      <c r="J155" s="159"/>
      <c r="K155" s="158">
        <f>ROUND(E155*J155,2)</f>
        <v>0</v>
      </c>
      <c r="L155" s="158">
        <v>21</v>
      </c>
      <c r="M155" s="158">
        <f>G155*(1+L155/100)</f>
        <v>0</v>
      </c>
      <c r="N155" s="158">
        <v>2.1000000000000001E-4</v>
      </c>
      <c r="O155" s="158">
        <f>ROUND(E155*N155,2)</f>
        <v>0</v>
      </c>
      <c r="P155" s="158">
        <v>0</v>
      </c>
      <c r="Q155" s="158">
        <f>ROUND(E155*P155,2)</f>
        <v>0</v>
      </c>
      <c r="R155" s="158"/>
      <c r="S155" s="158" t="s">
        <v>160</v>
      </c>
      <c r="T155" s="158" t="s">
        <v>160</v>
      </c>
      <c r="U155" s="158">
        <v>0.33</v>
      </c>
      <c r="V155" s="158">
        <f>ROUND(E155*U155,2)</f>
        <v>0.66</v>
      </c>
      <c r="W155" s="158"/>
      <c r="X155" s="158" t="s">
        <v>161</v>
      </c>
      <c r="Y155" s="148"/>
      <c r="Z155" s="148"/>
      <c r="AA155" s="148"/>
      <c r="AB155" s="148"/>
      <c r="AC155" s="148"/>
      <c r="AD155" s="148"/>
      <c r="AE155" s="148"/>
      <c r="AF155" s="148"/>
      <c r="AG155" s="148" t="s">
        <v>162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5">
      <c r="A156" s="155"/>
      <c r="B156" s="156"/>
      <c r="C156" s="186" t="s">
        <v>359</v>
      </c>
      <c r="D156" s="160"/>
      <c r="E156" s="161">
        <v>2</v>
      </c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164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ht="20.399999999999999" outlineLevel="1" x14ac:dyDescent="0.25">
      <c r="A157" s="169">
        <v>57</v>
      </c>
      <c r="B157" s="170" t="s">
        <v>360</v>
      </c>
      <c r="C157" s="185" t="s">
        <v>361</v>
      </c>
      <c r="D157" s="171" t="s">
        <v>159</v>
      </c>
      <c r="E157" s="172">
        <v>780.9665</v>
      </c>
      <c r="F157" s="173"/>
      <c r="G157" s="174">
        <f>ROUND(E157*F157,2)</f>
        <v>0</v>
      </c>
      <c r="H157" s="159"/>
      <c r="I157" s="158">
        <f>ROUND(E157*H157,2)</f>
        <v>0</v>
      </c>
      <c r="J157" s="159"/>
      <c r="K157" s="158">
        <f>ROUND(E157*J157,2)</f>
        <v>0</v>
      </c>
      <c r="L157" s="158">
        <v>21</v>
      </c>
      <c r="M157" s="158">
        <f>G157*(1+L157/100)</f>
        <v>0</v>
      </c>
      <c r="N157" s="158">
        <v>2.4760000000000001E-2</v>
      </c>
      <c r="O157" s="158">
        <f>ROUND(E157*N157,2)</f>
        <v>19.34</v>
      </c>
      <c r="P157" s="158">
        <v>0</v>
      </c>
      <c r="Q157" s="158">
        <f>ROUND(E157*P157,2)</f>
        <v>0</v>
      </c>
      <c r="R157" s="158"/>
      <c r="S157" s="158" t="s">
        <v>160</v>
      </c>
      <c r="T157" s="158" t="s">
        <v>160</v>
      </c>
      <c r="U157" s="158">
        <v>2.71</v>
      </c>
      <c r="V157" s="158">
        <f>ROUND(E157*U157,2)</f>
        <v>2116.42</v>
      </c>
      <c r="W157" s="158"/>
      <c r="X157" s="158" t="s">
        <v>161</v>
      </c>
      <c r="Y157" s="148"/>
      <c r="Z157" s="148"/>
      <c r="AA157" s="148"/>
      <c r="AB157" s="148"/>
      <c r="AC157" s="148"/>
      <c r="AD157" s="148"/>
      <c r="AE157" s="148"/>
      <c r="AF157" s="148"/>
      <c r="AG157" s="148" t="s">
        <v>162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5">
      <c r="A158" s="155"/>
      <c r="B158" s="156"/>
      <c r="C158" s="186" t="s">
        <v>219</v>
      </c>
      <c r="D158" s="160"/>
      <c r="E158" s="161">
        <v>780.9665</v>
      </c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164</v>
      </c>
      <c r="AH158" s="148">
        <v>5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x14ac:dyDescent="0.25">
      <c r="A159" s="163" t="s">
        <v>155</v>
      </c>
      <c r="B159" s="164" t="s">
        <v>69</v>
      </c>
      <c r="C159" s="184" t="s">
        <v>70</v>
      </c>
      <c r="D159" s="165"/>
      <c r="E159" s="166"/>
      <c r="F159" s="167"/>
      <c r="G159" s="168">
        <f>SUMIF(AG160:AG165,"&lt;&gt;NOR",G160:G165)</f>
        <v>0</v>
      </c>
      <c r="H159" s="162"/>
      <c r="I159" s="162">
        <f>SUM(I160:I165)</f>
        <v>0</v>
      </c>
      <c r="J159" s="162"/>
      <c r="K159" s="162">
        <f>SUM(K160:K165)</f>
        <v>0</v>
      </c>
      <c r="L159" s="162"/>
      <c r="M159" s="162">
        <f>SUM(M160:M165)</f>
        <v>0</v>
      </c>
      <c r="N159" s="162"/>
      <c r="O159" s="162">
        <f>SUM(O160:O165)</f>
        <v>17.850000000000001</v>
      </c>
      <c r="P159" s="162"/>
      <c r="Q159" s="162">
        <f>SUM(Q160:Q165)</f>
        <v>0</v>
      </c>
      <c r="R159" s="162"/>
      <c r="S159" s="162"/>
      <c r="T159" s="162"/>
      <c r="U159" s="162"/>
      <c r="V159" s="162">
        <f>SUM(V160:V165)</f>
        <v>18.64</v>
      </c>
      <c r="W159" s="162"/>
      <c r="X159" s="162"/>
      <c r="AG159" t="s">
        <v>156</v>
      </c>
    </row>
    <row r="160" spans="1:60" ht="20.399999999999999" outlineLevel="1" x14ac:dyDescent="0.25">
      <c r="A160" s="169">
        <v>58</v>
      </c>
      <c r="B160" s="170" t="s">
        <v>362</v>
      </c>
      <c r="C160" s="185" t="s">
        <v>363</v>
      </c>
      <c r="D160" s="171" t="s">
        <v>182</v>
      </c>
      <c r="E160" s="172">
        <v>5.8017500000000002</v>
      </c>
      <c r="F160" s="173"/>
      <c r="G160" s="174">
        <f>ROUND(E160*F160,2)</f>
        <v>0</v>
      </c>
      <c r="H160" s="159"/>
      <c r="I160" s="158">
        <f>ROUND(E160*H160,2)</f>
        <v>0</v>
      </c>
      <c r="J160" s="159"/>
      <c r="K160" s="158">
        <f>ROUND(E160*J160,2)</f>
        <v>0</v>
      </c>
      <c r="L160" s="158">
        <v>21</v>
      </c>
      <c r="M160" s="158">
        <f>G160*(1+L160/100)</f>
        <v>0</v>
      </c>
      <c r="N160" s="158">
        <v>2.5249999999999999</v>
      </c>
      <c r="O160" s="158">
        <f>ROUND(E160*N160,2)</f>
        <v>14.65</v>
      </c>
      <c r="P160" s="158">
        <v>0</v>
      </c>
      <c r="Q160" s="158">
        <f>ROUND(E160*P160,2)</f>
        <v>0</v>
      </c>
      <c r="R160" s="158"/>
      <c r="S160" s="158" t="s">
        <v>160</v>
      </c>
      <c r="T160" s="158" t="s">
        <v>160</v>
      </c>
      <c r="U160" s="158">
        <v>2.58</v>
      </c>
      <c r="V160" s="158">
        <f>ROUND(E160*U160,2)</f>
        <v>14.97</v>
      </c>
      <c r="W160" s="158"/>
      <c r="X160" s="158" t="s">
        <v>161</v>
      </c>
      <c r="Y160" s="148"/>
      <c r="Z160" s="148"/>
      <c r="AA160" s="148"/>
      <c r="AB160" s="148"/>
      <c r="AC160" s="148"/>
      <c r="AD160" s="148"/>
      <c r="AE160" s="148"/>
      <c r="AF160" s="148"/>
      <c r="AG160" s="148" t="s">
        <v>162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5">
      <c r="A161" s="155"/>
      <c r="B161" s="156"/>
      <c r="C161" s="252" t="s">
        <v>364</v>
      </c>
      <c r="D161" s="253"/>
      <c r="E161" s="253"/>
      <c r="F161" s="253"/>
      <c r="G161" s="253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48"/>
      <c r="Z161" s="148"/>
      <c r="AA161" s="148"/>
      <c r="AB161" s="148"/>
      <c r="AC161" s="148"/>
      <c r="AD161" s="148"/>
      <c r="AE161" s="148"/>
      <c r="AF161" s="148"/>
      <c r="AG161" s="148" t="s">
        <v>233</v>
      </c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ht="20.399999999999999" outlineLevel="1" x14ac:dyDescent="0.25">
      <c r="A162" s="155"/>
      <c r="B162" s="156"/>
      <c r="C162" s="186" t="s">
        <v>365</v>
      </c>
      <c r="D162" s="160"/>
      <c r="E162" s="161">
        <v>1.1639999999999999</v>
      </c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164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ht="40.799999999999997" outlineLevel="1" x14ac:dyDescent="0.25">
      <c r="A163" s="155"/>
      <c r="B163" s="156"/>
      <c r="C163" s="186" t="s">
        <v>366</v>
      </c>
      <c r="D163" s="160"/>
      <c r="E163" s="161">
        <v>4.2277500000000003</v>
      </c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48"/>
      <c r="Z163" s="148"/>
      <c r="AA163" s="148"/>
      <c r="AB163" s="148"/>
      <c r="AC163" s="148"/>
      <c r="AD163" s="148"/>
      <c r="AE163" s="148"/>
      <c r="AF163" s="148"/>
      <c r="AG163" s="148" t="s">
        <v>164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5">
      <c r="A164" s="155"/>
      <c r="B164" s="156"/>
      <c r="C164" s="186" t="s">
        <v>367</v>
      </c>
      <c r="D164" s="160"/>
      <c r="E164" s="161">
        <v>0.41</v>
      </c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164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5">
      <c r="A165" s="175">
        <v>59</v>
      </c>
      <c r="B165" s="176" t="s">
        <v>368</v>
      </c>
      <c r="C165" s="187" t="s">
        <v>369</v>
      </c>
      <c r="D165" s="177" t="s">
        <v>182</v>
      </c>
      <c r="E165" s="178">
        <v>2</v>
      </c>
      <c r="F165" s="179"/>
      <c r="G165" s="180">
        <f>ROUND(E165*F165,2)</f>
        <v>0</v>
      </c>
      <c r="H165" s="159"/>
      <c r="I165" s="158">
        <f>ROUND(E165*H165,2)</f>
        <v>0</v>
      </c>
      <c r="J165" s="159"/>
      <c r="K165" s="158">
        <f>ROUND(E165*J165,2)</f>
        <v>0</v>
      </c>
      <c r="L165" s="158">
        <v>21</v>
      </c>
      <c r="M165" s="158">
        <f>G165*(1+L165/100)</f>
        <v>0</v>
      </c>
      <c r="N165" s="158">
        <v>1.6</v>
      </c>
      <c r="O165" s="158">
        <f>ROUND(E165*N165,2)</f>
        <v>3.2</v>
      </c>
      <c r="P165" s="158">
        <v>0</v>
      </c>
      <c r="Q165" s="158">
        <f>ROUND(E165*P165,2)</f>
        <v>0</v>
      </c>
      <c r="R165" s="158"/>
      <c r="S165" s="158" t="s">
        <v>160</v>
      </c>
      <c r="T165" s="158" t="s">
        <v>160</v>
      </c>
      <c r="U165" s="158">
        <v>1.8360000000000001</v>
      </c>
      <c r="V165" s="158">
        <f>ROUND(E165*U165,2)</f>
        <v>3.67</v>
      </c>
      <c r="W165" s="158"/>
      <c r="X165" s="158" t="s">
        <v>161</v>
      </c>
      <c r="Y165" s="148"/>
      <c r="Z165" s="148"/>
      <c r="AA165" s="148"/>
      <c r="AB165" s="148"/>
      <c r="AC165" s="148"/>
      <c r="AD165" s="148"/>
      <c r="AE165" s="148"/>
      <c r="AF165" s="148"/>
      <c r="AG165" s="148" t="s">
        <v>162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x14ac:dyDescent="0.25">
      <c r="A166" s="163" t="s">
        <v>155</v>
      </c>
      <c r="B166" s="164" t="s">
        <v>71</v>
      </c>
      <c r="C166" s="184" t="s">
        <v>72</v>
      </c>
      <c r="D166" s="165"/>
      <c r="E166" s="166"/>
      <c r="F166" s="167"/>
      <c r="G166" s="168">
        <f>SUMIF(AG167:AG170,"&lt;&gt;NOR",G167:G170)</f>
        <v>0</v>
      </c>
      <c r="H166" s="162"/>
      <c r="I166" s="162">
        <f>SUM(I167:I170)</f>
        <v>0</v>
      </c>
      <c r="J166" s="162"/>
      <c r="K166" s="162">
        <f>SUM(K167:K170)</f>
        <v>0</v>
      </c>
      <c r="L166" s="162"/>
      <c r="M166" s="162">
        <f>SUM(M167:M170)</f>
        <v>0</v>
      </c>
      <c r="N166" s="162"/>
      <c r="O166" s="162">
        <f>SUM(O167:O170)</f>
        <v>0.09</v>
      </c>
      <c r="P166" s="162"/>
      <c r="Q166" s="162">
        <f>SUM(Q167:Q170)</f>
        <v>0</v>
      </c>
      <c r="R166" s="162"/>
      <c r="S166" s="162"/>
      <c r="T166" s="162"/>
      <c r="U166" s="162"/>
      <c r="V166" s="162">
        <f>SUM(V167:V170)</f>
        <v>6.32</v>
      </c>
      <c r="W166" s="162"/>
      <c r="X166" s="162"/>
      <c r="AG166" t="s">
        <v>156</v>
      </c>
    </row>
    <row r="167" spans="1:60" outlineLevel="1" x14ac:dyDescent="0.25">
      <c r="A167" s="169">
        <v>60</v>
      </c>
      <c r="B167" s="170" t="s">
        <v>370</v>
      </c>
      <c r="C167" s="185" t="s">
        <v>371</v>
      </c>
      <c r="D167" s="171" t="s">
        <v>256</v>
      </c>
      <c r="E167" s="172">
        <v>3.4</v>
      </c>
      <c r="F167" s="173"/>
      <c r="G167" s="174">
        <f>ROUND(E167*F167,2)</f>
        <v>0</v>
      </c>
      <c r="H167" s="159"/>
      <c r="I167" s="158">
        <f>ROUND(E167*H167,2)</f>
        <v>0</v>
      </c>
      <c r="J167" s="159"/>
      <c r="K167" s="158">
        <f>ROUND(E167*J167,2)</f>
        <v>0</v>
      </c>
      <c r="L167" s="158">
        <v>21</v>
      </c>
      <c r="M167" s="158">
        <f>G167*(1+L167/100)</f>
        <v>0</v>
      </c>
      <c r="N167" s="158">
        <v>1.8970000000000001E-2</v>
      </c>
      <c r="O167" s="158">
        <f>ROUND(E167*N167,2)</f>
        <v>0.06</v>
      </c>
      <c r="P167" s="158">
        <v>0</v>
      </c>
      <c r="Q167" s="158">
        <f>ROUND(E167*P167,2)</f>
        <v>0</v>
      </c>
      <c r="R167" s="158"/>
      <c r="S167" s="158" t="s">
        <v>160</v>
      </c>
      <c r="T167" s="158" t="s">
        <v>160</v>
      </c>
      <c r="U167" s="158">
        <v>1.86</v>
      </c>
      <c r="V167" s="158">
        <f>ROUND(E167*U167,2)</f>
        <v>6.32</v>
      </c>
      <c r="W167" s="158"/>
      <c r="X167" s="158" t="s">
        <v>161</v>
      </c>
      <c r="Y167" s="148"/>
      <c r="Z167" s="148"/>
      <c r="AA167" s="148"/>
      <c r="AB167" s="148"/>
      <c r="AC167" s="148"/>
      <c r="AD167" s="148"/>
      <c r="AE167" s="148"/>
      <c r="AF167" s="148"/>
      <c r="AG167" s="148" t="s">
        <v>162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5">
      <c r="A168" s="155"/>
      <c r="B168" s="156"/>
      <c r="C168" s="186" t="s">
        <v>372</v>
      </c>
      <c r="D168" s="160"/>
      <c r="E168" s="161">
        <v>3.4</v>
      </c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164</v>
      </c>
      <c r="AH168" s="148">
        <v>0</v>
      </c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ht="20.399999999999999" outlineLevel="1" x14ac:dyDescent="0.25">
      <c r="A169" s="175">
        <v>61</v>
      </c>
      <c r="B169" s="176" t="s">
        <v>373</v>
      </c>
      <c r="C169" s="187" t="s">
        <v>374</v>
      </c>
      <c r="D169" s="177" t="s">
        <v>256</v>
      </c>
      <c r="E169" s="178">
        <v>1</v>
      </c>
      <c r="F169" s="179"/>
      <c r="G169" s="180">
        <f>ROUND(E169*F169,2)</f>
        <v>0</v>
      </c>
      <c r="H169" s="159"/>
      <c r="I169" s="158">
        <f>ROUND(E169*H169,2)</f>
        <v>0</v>
      </c>
      <c r="J169" s="159"/>
      <c r="K169" s="158">
        <f>ROUND(E169*J169,2)</f>
        <v>0</v>
      </c>
      <c r="L169" s="158">
        <v>21</v>
      </c>
      <c r="M169" s="158">
        <f>G169*(1+L169/100)</f>
        <v>0</v>
      </c>
      <c r="N169" s="158">
        <v>1.474E-2</v>
      </c>
      <c r="O169" s="158">
        <f>ROUND(E169*N169,2)</f>
        <v>0.01</v>
      </c>
      <c r="P169" s="158">
        <v>0</v>
      </c>
      <c r="Q169" s="158">
        <f>ROUND(E169*P169,2)</f>
        <v>0</v>
      </c>
      <c r="R169" s="158" t="s">
        <v>268</v>
      </c>
      <c r="S169" s="158" t="s">
        <v>160</v>
      </c>
      <c r="T169" s="158" t="s">
        <v>160</v>
      </c>
      <c r="U169" s="158">
        <v>0</v>
      </c>
      <c r="V169" s="158">
        <f>ROUND(E169*U169,2)</f>
        <v>0</v>
      </c>
      <c r="W169" s="158"/>
      <c r="X169" s="158" t="s">
        <v>269</v>
      </c>
      <c r="Y169" s="148"/>
      <c r="Z169" s="148"/>
      <c r="AA169" s="148"/>
      <c r="AB169" s="148"/>
      <c r="AC169" s="148"/>
      <c r="AD169" s="148"/>
      <c r="AE169" s="148"/>
      <c r="AF169" s="148"/>
      <c r="AG169" s="148" t="s">
        <v>270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ht="20.399999999999999" outlineLevel="1" x14ac:dyDescent="0.25">
      <c r="A170" s="175">
        <v>62</v>
      </c>
      <c r="B170" s="176" t="s">
        <v>375</v>
      </c>
      <c r="C170" s="187" t="s">
        <v>376</v>
      </c>
      <c r="D170" s="177" t="s">
        <v>256</v>
      </c>
      <c r="E170" s="178">
        <v>1</v>
      </c>
      <c r="F170" s="179"/>
      <c r="G170" s="180">
        <f>ROUND(E170*F170,2)</f>
        <v>0</v>
      </c>
      <c r="H170" s="159"/>
      <c r="I170" s="158">
        <f>ROUND(E170*H170,2)</f>
        <v>0</v>
      </c>
      <c r="J170" s="159"/>
      <c r="K170" s="158">
        <f>ROUND(E170*J170,2)</f>
        <v>0</v>
      </c>
      <c r="L170" s="158">
        <v>21</v>
      </c>
      <c r="M170" s="158">
        <f>G170*(1+L170/100)</f>
        <v>0</v>
      </c>
      <c r="N170" s="158">
        <v>1.508E-2</v>
      </c>
      <c r="O170" s="158">
        <f>ROUND(E170*N170,2)</f>
        <v>0.02</v>
      </c>
      <c r="P170" s="158">
        <v>0</v>
      </c>
      <c r="Q170" s="158">
        <f>ROUND(E170*P170,2)</f>
        <v>0</v>
      </c>
      <c r="R170" s="158" t="s">
        <v>268</v>
      </c>
      <c r="S170" s="158" t="s">
        <v>160</v>
      </c>
      <c r="T170" s="158" t="s">
        <v>160</v>
      </c>
      <c r="U170" s="158">
        <v>0</v>
      </c>
      <c r="V170" s="158">
        <f>ROUND(E170*U170,2)</f>
        <v>0</v>
      </c>
      <c r="W170" s="158"/>
      <c r="X170" s="158" t="s">
        <v>269</v>
      </c>
      <c r="Y170" s="148"/>
      <c r="Z170" s="148"/>
      <c r="AA170" s="148"/>
      <c r="AB170" s="148"/>
      <c r="AC170" s="148"/>
      <c r="AD170" s="148"/>
      <c r="AE170" s="148"/>
      <c r="AF170" s="148"/>
      <c r="AG170" s="148" t="s">
        <v>270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x14ac:dyDescent="0.25">
      <c r="A171" s="163" t="s">
        <v>155</v>
      </c>
      <c r="B171" s="164" t="s">
        <v>73</v>
      </c>
      <c r="C171" s="184" t="s">
        <v>74</v>
      </c>
      <c r="D171" s="165"/>
      <c r="E171" s="166"/>
      <c r="F171" s="167"/>
      <c r="G171" s="168">
        <f>SUMIF(AG172:AG173,"&lt;&gt;NOR",G172:G173)</f>
        <v>0</v>
      </c>
      <c r="H171" s="162"/>
      <c r="I171" s="162">
        <f>SUM(I172:I173)</f>
        <v>0</v>
      </c>
      <c r="J171" s="162"/>
      <c r="K171" s="162">
        <f>SUM(K172:K173)</f>
        <v>0</v>
      </c>
      <c r="L171" s="162"/>
      <c r="M171" s="162">
        <f>SUM(M172:M173)</f>
        <v>0</v>
      </c>
      <c r="N171" s="162"/>
      <c r="O171" s="162">
        <f>SUM(O172:O173)</f>
        <v>28.29</v>
      </c>
      <c r="P171" s="162"/>
      <c r="Q171" s="162">
        <f>SUM(Q172:Q173)</f>
        <v>0</v>
      </c>
      <c r="R171" s="162"/>
      <c r="S171" s="162"/>
      <c r="T171" s="162"/>
      <c r="U171" s="162"/>
      <c r="V171" s="162">
        <f>SUM(V172:V173)</f>
        <v>28.56</v>
      </c>
      <c r="W171" s="162"/>
      <c r="X171" s="162"/>
      <c r="AG171" t="s">
        <v>156</v>
      </c>
    </row>
    <row r="172" spans="1:60" ht="20.399999999999999" outlineLevel="1" x14ac:dyDescent="0.25">
      <c r="A172" s="169">
        <v>63</v>
      </c>
      <c r="B172" s="170" t="s">
        <v>377</v>
      </c>
      <c r="C172" s="185" t="s">
        <v>378</v>
      </c>
      <c r="D172" s="171" t="s">
        <v>174</v>
      </c>
      <c r="E172" s="172">
        <v>105</v>
      </c>
      <c r="F172" s="173"/>
      <c r="G172" s="174">
        <f>ROUND(E172*F172,2)</f>
        <v>0</v>
      </c>
      <c r="H172" s="159"/>
      <c r="I172" s="158">
        <f>ROUND(E172*H172,2)</f>
        <v>0</v>
      </c>
      <c r="J172" s="159"/>
      <c r="K172" s="158">
        <f>ROUND(E172*J172,2)</f>
        <v>0</v>
      </c>
      <c r="L172" s="158">
        <v>21</v>
      </c>
      <c r="M172" s="158">
        <f>G172*(1+L172/100)</f>
        <v>0</v>
      </c>
      <c r="N172" s="158">
        <v>0.26940999999999998</v>
      </c>
      <c r="O172" s="158">
        <f>ROUND(E172*N172,2)</f>
        <v>28.29</v>
      </c>
      <c r="P172" s="158">
        <v>0</v>
      </c>
      <c r="Q172" s="158">
        <f>ROUND(E172*P172,2)</f>
        <v>0</v>
      </c>
      <c r="R172" s="158"/>
      <c r="S172" s="158" t="s">
        <v>160</v>
      </c>
      <c r="T172" s="158" t="s">
        <v>160</v>
      </c>
      <c r="U172" s="158">
        <v>0.27200000000000002</v>
      </c>
      <c r="V172" s="158">
        <f>ROUND(E172*U172,2)</f>
        <v>28.56</v>
      </c>
      <c r="W172" s="158"/>
      <c r="X172" s="158" t="s">
        <v>161</v>
      </c>
      <c r="Y172" s="148"/>
      <c r="Z172" s="148"/>
      <c r="AA172" s="148"/>
      <c r="AB172" s="148"/>
      <c r="AC172" s="148"/>
      <c r="AD172" s="148"/>
      <c r="AE172" s="148"/>
      <c r="AF172" s="148"/>
      <c r="AG172" s="148" t="s">
        <v>162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5">
      <c r="A173" s="155"/>
      <c r="B173" s="156"/>
      <c r="C173" s="186" t="s">
        <v>379</v>
      </c>
      <c r="D173" s="160"/>
      <c r="E173" s="161">
        <v>105</v>
      </c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164</v>
      </c>
      <c r="AH173" s="148">
        <v>5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x14ac:dyDescent="0.25">
      <c r="A174" s="163" t="s">
        <v>155</v>
      </c>
      <c r="B174" s="164" t="s">
        <v>75</v>
      </c>
      <c r="C174" s="184" t="s">
        <v>76</v>
      </c>
      <c r="D174" s="165"/>
      <c r="E174" s="166"/>
      <c r="F174" s="167"/>
      <c r="G174" s="168">
        <f>SUMIF(AG175:AG176,"&lt;&gt;NOR",G175:G176)</f>
        <v>0</v>
      </c>
      <c r="H174" s="162"/>
      <c r="I174" s="162">
        <f>SUM(I175:I176)</f>
        <v>0</v>
      </c>
      <c r="J174" s="162"/>
      <c r="K174" s="162">
        <f>SUM(K175:K176)</f>
        <v>0</v>
      </c>
      <c r="L174" s="162"/>
      <c r="M174" s="162">
        <f>SUM(M175:M176)</f>
        <v>0</v>
      </c>
      <c r="N174" s="162"/>
      <c r="O174" s="162">
        <f>SUM(O175:O176)</f>
        <v>0</v>
      </c>
      <c r="P174" s="162"/>
      <c r="Q174" s="162">
        <f>SUM(Q175:Q176)</f>
        <v>0</v>
      </c>
      <c r="R174" s="162"/>
      <c r="S174" s="162"/>
      <c r="T174" s="162"/>
      <c r="U174" s="162"/>
      <c r="V174" s="162">
        <f>SUM(V175:V176)</f>
        <v>10.29</v>
      </c>
      <c r="W174" s="162"/>
      <c r="X174" s="162"/>
      <c r="AG174" t="s">
        <v>156</v>
      </c>
    </row>
    <row r="175" spans="1:60" outlineLevel="1" x14ac:dyDescent="0.25">
      <c r="A175" s="169">
        <v>64</v>
      </c>
      <c r="B175" s="170" t="s">
        <v>380</v>
      </c>
      <c r="C175" s="185" t="s">
        <v>381</v>
      </c>
      <c r="D175" s="171" t="s">
        <v>159</v>
      </c>
      <c r="E175" s="172">
        <v>141</v>
      </c>
      <c r="F175" s="173"/>
      <c r="G175" s="174">
        <f>ROUND(E175*F175,2)</f>
        <v>0</v>
      </c>
      <c r="H175" s="159"/>
      <c r="I175" s="158">
        <f>ROUND(E175*H175,2)</f>
        <v>0</v>
      </c>
      <c r="J175" s="159"/>
      <c r="K175" s="158">
        <f>ROUND(E175*J175,2)</f>
        <v>0</v>
      </c>
      <c r="L175" s="158">
        <v>21</v>
      </c>
      <c r="M175" s="158">
        <f>G175*(1+L175/100)</f>
        <v>0</v>
      </c>
      <c r="N175" s="158">
        <v>0</v>
      </c>
      <c r="O175" s="158">
        <f>ROUND(E175*N175,2)</f>
        <v>0</v>
      </c>
      <c r="P175" s="158">
        <v>0</v>
      </c>
      <c r="Q175" s="158">
        <f>ROUND(E175*P175,2)</f>
        <v>0</v>
      </c>
      <c r="R175" s="158"/>
      <c r="S175" s="158" t="s">
        <v>160</v>
      </c>
      <c r="T175" s="158" t="s">
        <v>160</v>
      </c>
      <c r="U175" s="158">
        <v>7.2999999999999995E-2</v>
      </c>
      <c r="V175" s="158">
        <f>ROUND(E175*U175,2)</f>
        <v>10.29</v>
      </c>
      <c r="W175" s="158"/>
      <c r="X175" s="158" t="s">
        <v>161</v>
      </c>
      <c r="Y175" s="148"/>
      <c r="Z175" s="148"/>
      <c r="AA175" s="148"/>
      <c r="AB175" s="148"/>
      <c r="AC175" s="148"/>
      <c r="AD175" s="148"/>
      <c r="AE175" s="148"/>
      <c r="AF175" s="148"/>
      <c r="AG175" s="148" t="s">
        <v>162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5">
      <c r="A176" s="155"/>
      <c r="B176" s="156"/>
      <c r="C176" s="186" t="s">
        <v>168</v>
      </c>
      <c r="D176" s="160"/>
      <c r="E176" s="161">
        <v>141</v>
      </c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164</v>
      </c>
      <c r="AH176" s="148">
        <v>5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x14ac:dyDescent="0.25">
      <c r="A177" s="163" t="s">
        <v>155</v>
      </c>
      <c r="B177" s="164" t="s">
        <v>77</v>
      </c>
      <c r="C177" s="184" t="s">
        <v>78</v>
      </c>
      <c r="D177" s="165"/>
      <c r="E177" s="166"/>
      <c r="F177" s="167"/>
      <c r="G177" s="168">
        <f>SUMIF(AG178:AG184,"&lt;&gt;NOR",G178:G184)</f>
        <v>0</v>
      </c>
      <c r="H177" s="162"/>
      <c r="I177" s="162">
        <f>SUM(I178:I184)</f>
        <v>0</v>
      </c>
      <c r="J177" s="162"/>
      <c r="K177" s="162">
        <f>SUM(K178:K184)</f>
        <v>0</v>
      </c>
      <c r="L177" s="162"/>
      <c r="M177" s="162">
        <f>SUM(M178:M184)</f>
        <v>0</v>
      </c>
      <c r="N177" s="162"/>
      <c r="O177" s="162">
        <f>SUM(O178:O184)</f>
        <v>20.05</v>
      </c>
      <c r="P177" s="162"/>
      <c r="Q177" s="162">
        <f>SUM(Q178:Q184)</f>
        <v>0</v>
      </c>
      <c r="R177" s="162"/>
      <c r="S177" s="162"/>
      <c r="T177" s="162"/>
      <c r="U177" s="162"/>
      <c r="V177" s="162">
        <f>SUM(V178:V184)</f>
        <v>253.07999999999998</v>
      </c>
      <c r="W177" s="162"/>
      <c r="X177" s="162"/>
      <c r="AG177" t="s">
        <v>156</v>
      </c>
    </row>
    <row r="178" spans="1:60" outlineLevel="1" x14ac:dyDescent="0.25">
      <c r="A178" s="169">
        <v>65</v>
      </c>
      <c r="B178" s="170" t="s">
        <v>382</v>
      </c>
      <c r="C178" s="185" t="s">
        <v>383</v>
      </c>
      <c r="D178" s="171" t="s">
        <v>159</v>
      </c>
      <c r="E178" s="172">
        <v>1090.8563799999999</v>
      </c>
      <c r="F178" s="173"/>
      <c r="G178" s="174">
        <f>ROUND(E178*F178,2)</f>
        <v>0</v>
      </c>
      <c r="H178" s="159"/>
      <c r="I178" s="158">
        <f>ROUND(E178*H178,2)</f>
        <v>0</v>
      </c>
      <c r="J178" s="159"/>
      <c r="K178" s="158">
        <f>ROUND(E178*J178,2)</f>
        <v>0</v>
      </c>
      <c r="L178" s="158">
        <v>21</v>
      </c>
      <c r="M178" s="158">
        <f>G178*(1+L178/100)</f>
        <v>0</v>
      </c>
      <c r="N178" s="158">
        <v>1.8380000000000001E-2</v>
      </c>
      <c r="O178" s="158">
        <f>ROUND(E178*N178,2)</f>
        <v>20.05</v>
      </c>
      <c r="P178" s="158">
        <v>0</v>
      </c>
      <c r="Q178" s="158">
        <f>ROUND(E178*P178,2)</f>
        <v>0</v>
      </c>
      <c r="R178" s="158"/>
      <c r="S178" s="158" t="s">
        <v>160</v>
      </c>
      <c r="T178" s="158" t="s">
        <v>160</v>
      </c>
      <c r="U178" s="158">
        <v>0.13</v>
      </c>
      <c r="V178" s="158">
        <f>ROUND(E178*U178,2)</f>
        <v>141.81</v>
      </c>
      <c r="W178" s="158"/>
      <c r="X178" s="158" t="s">
        <v>161</v>
      </c>
      <c r="Y178" s="148"/>
      <c r="Z178" s="148"/>
      <c r="AA178" s="148"/>
      <c r="AB178" s="148"/>
      <c r="AC178" s="148"/>
      <c r="AD178" s="148"/>
      <c r="AE178" s="148"/>
      <c r="AF178" s="148"/>
      <c r="AG178" s="148" t="s">
        <v>162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5">
      <c r="A179" s="155"/>
      <c r="B179" s="156"/>
      <c r="C179" s="252" t="s">
        <v>384</v>
      </c>
      <c r="D179" s="253"/>
      <c r="E179" s="253"/>
      <c r="F179" s="253"/>
      <c r="G179" s="253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48"/>
      <c r="Z179" s="148"/>
      <c r="AA179" s="148"/>
      <c r="AB179" s="148"/>
      <c r="AC179" s="148"/>
      <c r="AD179" s="148"/>
      <c r="AE179" s="148"/>
      <c r="AF179" s="148"/>
      <c r="AG179" s="148" t="s">
        <v>233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5">
      <c r="A180" s="155"/>
      <c r="B180" s="156"/>
      <c r="C180" s="186" t="s">
        <v>385</v>
      </c>
      <c r="D180" s="160"/>
      <c r="E180" s="161">
        <v>178.75200000000001</v>
      </c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48"/>
      <c r="Z180" s="148"/>
      <c r="AA180" s="148"/>
      <c r="AB180" s="148"/>
      <c r="AC180" s="148"/>
      <c r="AD180" s="148"/>
      <c r="AE180" s="148"/>
      <c r="AF180" s="148"/>
      <c r="AG180" s="148" t="s">
        <v>164</v>
      </c>
      <c r="AH180" s="148">
        <v>5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5">
      <c r="A181" s="155"/>
      <c r="B181" s="156"/>
      <c r="C181" s="186" t="s">
        <v>386</v>
      </c>
      <c r="D181" s="160"/>
      <c r="E181" s="161">
        <v>608.97199999999998</v>
      </c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164</v>
      </c>
      <c r="AH181" s="148">
        <v>5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5">
      <c r="A182" s="155"/>
      <c r="B182" s="156"/>
      <c r="C182" s="186" t="s">
        <v>387</v>
      </c>
      <c r="D182" s="160"/>
      <c r="E182" s="161">
        <v>303.13238000000001</v>
      </c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164</v>
      </c>
      <c r="AH182" s="148">
        <v>5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5">
      <c r="A183" s="169">
        <v>66</v>
      </c>
      <c r="B183" s="170" t="s">
        <v>388</v>
      </c>
      <c r="C183" s="185" t="s">
        <v>389</v>
      </c>
      <c r="D183" s="171" t="s">
        <v>159</v>
      </c>
      <c r="E183" s="172">
        <v>1090.8563799999999</v>
      </c>
      <c r="F183" s="173"/>
      <c r="G183" s="174">
        <f>ROUND(E183*F183,2)</f>
        <v>0</v>
      </c>
      <c r="H183" s="159"/>
      <c r="I183" s="158">
        <f>ROUND(E183*H183,2)</f>
        <v>0</v>
      </c>
      <c r="J183" s="159"/>
      <c r="K183" s="158">
        <f>ROUND(E183*J183,2)</f>
        <v>0</v>
      </c>
      <c r="L183" s="158">
        <v>21</v>
      </c>
      <c r="M183" s="158">
        <f>G183*(1+L183/100)</f>
        <v>0</v>
      </c>
      <c r="N183" s="158">
        <v>0</v>
      </c>
      <c r="O183" s="158">
        <f>ROUND(E183*N183,2)</f>
        <v>0</v>
      </c>
      <c r="P183" s="158">
        <v>0</v>
      </c>
      <c r="Q183" s="158">
        <f>ROUND(E183*P183,2)</f>
        <v>0</v>
      </c>
      <c r="R183" s="158"/>
      <c r="S183" s="158" t="s">
        <v>160</v>
      </c>
      <c r="T183" s="158" t="s">
        <v>160</v>
      </c>
      <c r="U183" s="158">
        <v>0.10199999999999999</v>
      </c>
      <c r="V183" s="158">
        <f>ROUND(E183*U183,2)</f>
        <v>111.27</v>
      </c>
      <c r="W183" s="158"/>
      <c r="X183" s="158" t="s">
        <v>161</v>
      </c>
      <c r="Y183" s="148"/>
      <c r="Z183" s="148"/>
      <c r="AA183" s="148"/>
      <c r="AB183" s="148"/>
      <c r="AC183" s="148"/>
      <c r="AD183" s="148"/>
      <c r="AE183" s="148"/>
      <c r="AF183" s="148"/>
      <c r="AG183" s="148" t="s">
        <v>162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5">
      <c r="A184" s="155"/>
      <c r="B184" s="156"/>
      <c r="C184" s="186" t="s">
        <v>390</v>
      </c>
      <c r="D184" s="160"/>
      <c r="E184" s="161">
        <v>1090.8563799999999</v>
      </c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48"/>
      <c r="Z184" s="148"/>
      <c r="AA184" s="148"/>
      <c r="AB184" s="148"/>
      <c r="AC184" s="148"/>
      <c r="AD184" s="148"/>
      <c r="AE184" s="148"/>
      <c r="AF184" s="148"/>
      <c r="AG184" s="148" t="s">
        <v>164</v>
      </c>
      <c r="AH184" s="148">
        <v>5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ht="26.4" x14ac:dyDescent="0.25">
      <c r="A185" s="163" t="s">
        <v>155</v>
      </c>
      <c r="B185" s="164" t="s">
        <v>79</v>
      </c>
      <c r="C185" s="184" t="s">
        <v>80</v>
      </c>
      <c r="D185" s="165"/>
      <c r="E185" s="166"/>
      <c r="F185" s="167"/>
      <c r="G185" s="168">
        <f>SUMIF(AG186:AG186,"&lt;&gt;NOR",G186:G186)</f>
        <v>0</v>
      </c>
      <c r="H185" s="162"/>
      <c r="I185" s="162">
        <f>SUM(I186:I186)</f>
        <v>0</v>
      </c>
      <c r="J185" s="162"/>
      <c r="K185" s="162">
        <f>SUM(K186:K186)</f>
        <v>0</v>
      </c>
      <c r="L185" s="162"/>
      <c r="M185" s="162">
        <f>SUM(M186:M186)</f>
        <v>0</v>
      </c>
      <c r="N185" s="162"/>
      <c r="O185" s="162">
        <f>SUM(O186:O186)</f>
        <v>0.05</v>
      </c>
      <c r="P185" s="162"/>
      <c r="Q185" s="162">
        <f>SUM(Q186:Q186)</f>
        <v>0</v>
      </c>
      <c r="R185" s="162"/>
      <c r="S185" s="162"/>
      <c r="T185" s="162"/>
      <c r="U185" s="162"/>
      <c r="V185" s="162">
        <f>SUM(V186:V186)</f>
        <v>365.9</v>
      </c>
      <c r="W185" s="162"/>
      <c r="X185" s="162"/>
      <c r="AG185" t="s">
        <v>156</v>
      </c>
    </row>
    <row r="186" spans="1:60" outlineLevel="1" x14ac:dyDescent="0.25">
      <c r="A186" s="175">
        <v>67</v>
      </c>
      <c r="B186" s="176" t="s">
        <v>391</v>
      </c>
      <c r="C186" s="187" t="s">
        <v>392</v>
      </c>
      <c r="D186" s="177" t="s">
        <v>159</v>
      </c>
      <c r="E186" s="178">
        <v>1188</v>
      </c>
      <c r="F186" s="179"/>
      <c r="G186" s="180">
        <f>ROUND(E186*F186,2)</f>
        <v>0</v>
      </c>
      <c r="H186" s="159"/>
      <c r="I186" s="158">
        <f>ROUND(E186*H186,2)</f>
        <v>0</v>
      </c>
      <c r="J186" s="159"/>
      <c r="K186" s="158">
        <f>ROUND(E186*J186,2)</f>
        <v>0</v>
      </c>
      <c r="L186" s="158">
        <v>21</v>
      </c>
      <c r="M186" s="158">
        <f>G186*(1+L186/100)</f>
        <v>0</v>
      </c>
      <c r="N186" s="158">
        <v>4.0000000000000003E-5</v>
      </c>
      <c r="O186" s="158">
        <f>ROUND(E186*N186,2)</f>
        <v>0.05</v>
      </c>
      <c r="P186" s="158">
        <v>0</v>
      </c>
      <c r="Q186" s="158">
        <f>ROUND(E186*P186,2)</f>
        <v>0</v>
      </c>
      <c r="R186" s="158"/>
      <c r="S186" s="158" t="s">
        <v>160</v>
      </c>
      <c r="T186" s="158" t="s">
        <v>160</v>
      </c>
      <c r="U186" s="158">
        <v>0.308</v>
      </c>
      <c r="V186" s="158">
        <f>ROUND(E186*U186,2)</f>
        <v>365.9</v>
      </c>
      <c r="W186" s="158"/>
      <c r="X186" s="158" t="s">
        <v>161</v>
      </c>
      <c r="Y186" s="148"/>
      <c r="Z186" s="148"/>
      <c r="AA186" s="148"/>
      <c r="AB186" s="148"/>
      <c r="AC186" s="148"/>
      <c r="AD186" s="148"/>
      <c r="AE186" s="148"/>
      <c r="AF186" s="148"/>
      <c r="AG186" s="148" t="s">
        <v>162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x14ac:dyDescent="0.25">
      <c r="A187" s="163" t="s">
        <v>155</v>
      </c>
      <c r="B187" s="164" t="s">
        <v>81</v>
      </c>
      <c r="C187" s="184" t="s">
        <v>82</v>
      </c>
      <c r="D187" s="165"/>
      <c r="E187" s="166"/>
      <c r="F187" s="167"/>
      <c r="G187" s="168">
        <f>SUMIF(AG188:AG230,"&lt;&gt;NOR",G188:G230)</f>
        <v>0</v>
      </c>
      <c r="H187" s="162"/>
      <c r="I187" s="162">
        <f>SUM(I188:I230)</f>
        <v>0</v>
      </c>
      <c r="J187" s="162"/>
      <c r="K187" s="162">
        <f>SUM(K188:K230)</f>
        <v>0</v>
      </c>
      <c r="L187" s="162"/>
      <c r="M187" s="162">
        <f>SUM(M188:M230)</f>
        <v>0</v>
      </c>
      <c r="N187" s="162"/>
      <c r="O187" s="162">
        <f>SUM(O188:O230)</f>
        <v>0.01</v>
      </c>
      <c r="P187" s="162"/>
      <c r="Q187" s="162">
        <f>SUM(Q188:Q230)</f>
        <v>53.16</v>
      </c>
      <c r="R187" s="162"/>
      <c r="S187" s="162"/>
      <c r="T187" s="162"/>
      <c r="U187" s="162"/>
      <c r="V187" s="162">
        <f>SUM(V188:V230)</f>
        <v>335.99</v>
      </c>
      <c r="W187" s="162"/>
      <c r="X187" s="162"/>
      <c r="AG187" t="s">
        <v>156</v>
      </c>
    </row>
    <row r="188" spans="1:60" outlineLevel="1" x14ac:dyDescent="0.25">
      <c r="A188" s="169">
        <v>68</v>
      </c>
      <c r="B188" s="170" t="s">
        <v>393</v>
      </c>
      <c r="C188" s="185" t="s">
        <v>394</v>
      </c>
      <c r="D188" s="171" t="s">
        <v>182</v>
      </c>
      <c r="E188" s="172">
        <v>0.36</v>
      </c>
      <c r="F188" s="173"/>
      <c r="G188" s="174">
        <f>ROUND(E188*F188,2)</f>
        <v>0</v>
      </c>
      <c r="H188" s="159"/>
      <c r="I188" s="158">
        <f>ROUND(E188*H188,2)</f>
        <v>0</v>
      </c>
      <c r="J188" s="159"/>
      <c r="K188" s="158">
        <f>ROUND(E188*J188,2)</f>
        <v>0</v>
      </c>
      <c r="L188" s="158">
        <v>21</v>
      </c>
      <c r="M188" s="158">
        <f>G188*(1+L188/100)</f>
        <v>0</v>
      </c>
      <c r="N188" s="158">
        <v>0</v>
      </c>
      <c r="O188" s="158">
        <f>ROUND(E188*N188,2)</f>
        <v>0</v>
      </c>
      <c r="P188" s="158">
        <v>2</v>
      </c>
      <c r="Q188" s="158">
        <f>ROUND(E188*P188,2)</f>
        <v>0.72</v>
      </c>
      <c r="R188" s="158"/>
      <c r="S188" s="158" t="s">
        <v>160</v>
      </c>
      <c r="T188" s="158" t="s">
        <v>160</v>
      </c>
      <c r="U188" s="158">
        <v>6.4359999999999999</v>
      </c>
      <c r="V188" s="158">
        <f>ROUND(E188*U188,2)</f>
        <v>2.3199999999999998</v>
      </c>
      <c r="W188" s="158"/>
      <c r="X188" s="158" t="s">
        <v>161</v>
      </c>
      <c r="Y188" s="148"/>
      <c r="Z188" s="148"/>
      <c r="AA188" s="148"/>
      <c r="AB188" s="148"/>
      <c r="AC188" s="148"/>
      <c r="AD188" s="148"/>
      <c r="AE188" s="148"/>
      <c r="AF188" s="148"/>
      <c r="AG188" s="148" t="s">
        <v>162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5">
      <c r="A189" s="155"/>
      <c r="B189" s="156"/>
      <c r="C189" s="186" t="s">
        <v>395</v>
      </c>
      <c r="D189" s="160"/>
      <c r="E189" s="161">
        <v>0.36</v>
      </c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48"/>
      <c r="Z189" s="148"/>
      <c r="AA189" s="148"/>
      <c r="AB189" s="148"/>
      <c r="AC189" s="148"/>
      <c r="AD189" s="148"/>
      <c r="AE189" s="148"/>
      <c r="AF189" s="148"/>
      <c r="AG189" s="148" t="s">
        <v>164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5">
      <c r="A190" s="169">
        <v>69</v>
      </c>
      <c r="B190" s="170" t="s">
        <v>396</v>
      </c>
      <c r="C190" s="185" t="s">
        <v>397</v>
      </c>
      <c r="D190" s="171" t="s">
        <v>182</v>
      </c>
      <c r="E190" s="172">
        <v>2.1532499999999999</v>
      </c>
      <c r="F190" s="173"/>
      <c r="G190" s="174">
        <f>ROUND(E190*F190,2)</f>
        <v>0</v>
      </c>
      <c r="H190" s="159"/>
      <c r="I190" s="158">
        <f>ROUND(E190*H190,2)</f>
        <v>0</v>
      </c>
      <c r="J190" s="159"/>
      <c r="K190" s="158">
        <f>ROUND(E190*J190,2)</f>
        <v>0</v>
      </c>
      <c r="L190" s="158">
        <v>21</v>
      </c>
      <c r="M190" s="158">
        <f>G190*(1+L190/100)</f>
        <v>0</v>
      </c>
      <c r="N190" s="158">
        <v>1.2800000000000001E-3</v>
      </c>
      <c r="O190" s="158">
        <f>ROUND(E190*N190,2)</f>
        <v>0</v>
      </c>
      <c r="P190" s="158">
        <v>1.8</v>
      </c>
      <c r="Q190" s="158">
        <f>ROUND(E190*P190,2)</f>
        <v>3.88</v>
      </c>
      <c r="R190" s="158"/>
      <c r="S190" s="158" t="s">
        <v>160</v>
      </c>
      <c r="T190" s="158" t="s">
        <v>160</v>
      </c>
      <c r="U190" s="158">
        <v>1.52</v>
      </c>
      <c r="V190" s="158">
        <f>ROUND(E190*U190,2)</f>
        <v>3.27</v>
      </c>
      <c r="W190" s="158"/>
      <c r="X190" s="158" t="s">
        <v>161</v>
      </c>
      <c r="Y190" s="148"/>
      <c r="Z190" s="148"/>
      <c r="AA190" s="148"/>
      <c r="AB190" s="148"/>
      <c r="AC190" s="148"/>
      <c r="AD190" s="148"/>
      <c r="AE190" s="148"/>
      <c r="AF190" s="148"/>
      <c r="AG190" s="148" t="s">
        <v>162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5">
      <c r="A191" s="155"/>
      <c r="B191" s="156"/>
      <c r="C191" s="186" t="s">
        <v>398</v>
      </c>
      <c r="D191" s="160"/>
      <c r="E191" s="161">
        <v>2.1532499999999999</v>
      </c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164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5">
      <c r="A192" s="169">
        <v>70</v>
      </c>
      <c r="B192" s="170" t="s">
        <v>399</v>
      </c>
      <c r="C192" s="185" t="s">
        <v>400</v>
      </c>
      <c r="D192" s="171" t="s">
        <v>182</v>
      </c>
      <c r="E192" s="172">
        <v>0.63</v>
      </c>
      <c r="F192" s="173"/>
      <c r="G192" s="174">
        <f>ROUND(E192*F192,2)</f>
        <v>0</v>
      </c>
      <c r="H192" s="159"/>
      <c r="I192" s="158">
        <f>ROUND(E192*H192,2)</f>
        <v>0</v>
      </c>
      <c r="J192" s="159"/>
      <c r="K192" s="158">
        <f>ROUND(E192*J192,2)</f>
        <v>0</v>
      </c>
      <c r="L192" s="158">
        <v>21</v>
      </c>
      <c r="M192" s="158">
        <f>G192*(1+L192/100)</f>
        <v>0</v>
      </c>
      <c r="N192" s="158">
        <v>1.47E-3</v>
      </c>
      <c r="O192" s="158">
        <f>ROUND(E192*N192,2)</f>
        <v>0</v>
      </c>
      <c r="P192" s="158">
        <v>2.2000000000000002</v>
      </c>
      <c r="Q192" s="158">
        <f>ROUND(E192*P192,2)</f>
        <v>1.39</v>
      </c>
      <c r="R192" s="158"/>
      <c r="S192" s="158" t="s">
        <v>160</v>
      </c>
      <c r="T192" s="158" t="s">
        <v>160</v>
      </c>
      <c r="U192" s="158">
        <v>4.9960000000000004</v>
      </c>
      <c r="V192" s="158">
        <f>ROUND(E192*U192,2)</f>
        <v>3.15</v>
      </c>
      <c r="W192" s="158"/>
      <c r="X192" s="158" t="s">
        <v>161</v>
      </c>
      <c r="Y192" s="148"/>
      <c r="Z192" s="148"/>
      <c r="AA192" s="148"/>
      <c r="AB192" s="148"/>
      <c r="AC192" s="148"/>
      <c r="AD192" s="148"/>
      <c r="AE192" s="148"/>
      <c r="AF192" s="148"/>
      <c r="AG192" s="148" t="s">
        <v>162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5">
      <c r="A193" s="155"/>
      <c r="B193" s="156"/>
      <c r="C193" s="186" t="s">
        <v>401</v>
      </c>
      <c r="D193" s="160"/>
      <c r="E193" s="161">
        <v>0.63</v>
      </c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48"/>
      <c r="Z193" s="148"/>
      <c r="AA193" s="148"/>
      <c r="AB193" s="148"/>
      <c r="AC193" s="148"/>
      <c r="AD193" s="148"/>
      <c r="AE193" s="148"/>
      <c r="AF193" s="148"/>
      <c r="AG193" s="148" t="s">
        <v>164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ht="20.399999999999999" outlineLevel="1" x14ac:dyDescent="0.25">
      <c r="A194" s="169">
        <v>71</v>
      </c>
      <c r="B194" s="170" t="s">
        <v>402</v>
      </c>
      <c r="C194" s="185" t="s">
        <v>403</v>
      </c>
      <c r="D194" s="171" t="s">
        <v>182</v>
      </c>
      <c r="E194" s="172">
        <v>0.98309999999999997</v>
      </c>
      <c r="F194" s="173"/>
      <c r="G194" s="174">
        <f>ROUND(E194*F194,2)</f>
        <v>0</v>
      </c>
      <c r="H194" s="159"/>
      <c r="I194" s="158">
        <f>ROUND(E194*H194,2)</f>
        <v>0</v>
      </c>
      <c r="J194" s="159"/>
      <c r="K194" s="158">
        <f>ROUND(E194*J194,2)</f>
        <v>0</v>
      </c>
      <c r="L194" s="158">
        <v>21</v>
      </c>
      <c r="M194" s="158">
        <f>G194*(1+L194/100)</f>
        <v>0</v>
      </c>
      <c r="N194" s="158">
        <v>0</v>
      </c>
      <c r="O194" s="158">
        <f>ROUND(E194*N194,2)</f>
        <v>0</v>
      </c>
      <c r="P194" s="158">
        <v>2.2000000000000002</v>
      </c>
      <c r="Q194" s="158">
        <f>ROUND(E194*P194,2)</f>
        <v>2.16</v>
      </c>
      <c r="R194" s="158"/>
      <c r="S194" s="158" t="s">
        <v>160</v>
      </c>
      <c r="T194" s="158" t="s">
        <v>160</v>
      </c>
      <c r="U194" s="158">
        <v>9.4090000000000007</v>
      </c>
      <c r="V194" s="158">
        <f>ROUND(E194*U194,2)</f>
        <v>9.25</v>
      </c>
      <c r="W194" s="158"/>
      <c r="X194" s="158" t="s">
        <v>161</v>
      </c>
      <c r="Y194" s="148"/>
      <c r="Z194" s="148"/>
      <c r="AA194" s="148"/>
      <c r="AB194" s="148"/>
      <c r="AC194" s="148"/>
      <c r="AD194" s="148"/>
      <c r="AE194" s="148"/>
      <c r="AF194" s="148"/>
      <c r="AG194" s="148" t="s">
        <v>162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5">
      <c r="A195" s="155"/>
      <c r="B195" s="156"/>
      <c r="C195" s="186" t="s">
        <v>404</v>
      </c>
      <c r="D195" s="160"/>
      <c r="E195" s="161">
        <v>0.98309999999999997</v>
      </c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48"/>
      <c r="Z195" s="148"/>
      <c r="AA195" s="148"/>
      <c r="AB195" s="148"/>
      <c r="AC195" s="148"/>
      <c r="AD195" s="148"/>
      <c r="AE195" s="148"/>
      <c r="AF195" s="148"/>
      <c r="AG195" s="148" t="s">
        <v>164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5">
      <c r="A196" s="169">
        <v>72</v>
      </c>
      <c r="B196" s="170" t="s">
        <v>405</v>
      </c>
      <c r="C196" s="185" t="s">
        <v>406</v>
      </c>
      <c r="D196" s="171" t="s">
        <v>159</v>
      </c>
      <c r="E196" s="172">
        <v>10.78</v>
      </c>
      <c r="F196" s="173"/>
      <c r="G196" s="174">
        <f>ROUND(E196*F196,2)</f>
        <v>0</v>
      </c>
      <c r="H196" s="159"/>
      <c r="I196" s="158">
        <f>ROUND(E196*H196,2)</f>
        <v>0</v>
      </c>
      <c r="J196" s="159"/>
      <c r="K196" s="158">
        <f>ROUND(E196*J196,2)</f>
        <v>0</v>
      </c>
      <c r="L196" s="158">
        <v>21</v>
      </c>
      <c r="M196" s="158">
        <f>G196*(1+L196/100)</f>
        <v>0</v>
      </c>
      <c r="N196" s="158">
        <v>0</v>
      </c>
      <c r="O196" s="158">
        <f>ROUND(E196*N196,2)</f>
        <v>0</v>
      </c>
      <c r="P196" s="158">
        <v>1.0499999999999999E-3</v>
      </c>
      <c r="Q196" s="158">
        <f>ROUND(E196*P196,2)</f>
        <v>0.01</v>
      </c>
      <c r="R196" s="158"/>
      <c r="S196" s="158" t="s">
        <v>160</v>
      </c>
      <c r="T196" s="158" t="s">
        <v>160</v>
      </c>
      <c r="U196" s="158">
        <v>9.9000000000000005E-2</v>
      </c>
      <c r="V196" s="158">
        <f>ROUND(E196*U196,2)</f>
        <v>1.07</v>
      </c>
      <c r="W196" s="158"/>
      <c r="X196" s="158" t="s">
        <v>161</v>
      </c>
      <c r="Y196" s="148"/>
      <c r="Z196" s="148"/>
      <c r="AA196" s="148"/>
      <c r="AB196" s="148"/>
      <c r="AC196" s="148"/>
      <c r="AD196" s="148"/>
      <c r="AE196" s="148"/>
      <c r="AF196" s="148"/>
      <c r="AG196" s="148" t="s">
        <v>162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5">
      <c r="A197" s="155"/>
      <c r="B197" s="156"/>
      <c r="C197" s="186" t="s">
        <v>407</v>
      </c>
      <c r="D197" s="160"/>
      <c r="E197" s="161">
        <v>10.78</v>
      </c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48"/>
      <c r="Z197" s="148"/>
      <c r="AA197" s="148"/>
      <c r="AB197" s="148"/>
      <c r="AC197" s="148"/>
      <c r="AD197" s="148"/>
      <c r="AE197" s="148"/>
      <c r="AF197" s="148"/>
      <c r="AG197" s="148" t="s">
        <v>164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ht="20.399999999999999" outlineLevel="1" x14ac:dyDescent="0.25">
      <c r="A198" s="169">
        <v>73</v>
      </c>
      <c r="B198" s="170" t="s">
        <v>408</v>
      </c>
      <c r="C198" s="185" t="s">
        <v>409</v>
      </c>
      <c r="D198" s="171" t="s">
        <v>159</v>
      </c>
      <c r="E198" s="172">
        <v>10.78</v>
      </c>
      <c r="F198" s="173"/>
      <c r="G198" s="174">
        <f>ROUND(E198*F198,2)</f>
        <v>0</v>
      </c>
      <c r="H198" s="159"/>
      <c r="I198" s="158">
        <f>ROUND(E198*H198,2)</f>
        <v>0</v>
      </c>
      <c r="J198" s="159"/>
      <c r="K198" s="158">
        <f>ROUND(E198*J198,2)</f>
        <v>0</v>
      </c>
      <c r="L198" s="158">
        <v>21</v>
      </c>
      <c r="M198" s="158">
        <f>G198*(1+L198/100)</f>
        <v>0</v>
      </c>
      <c r="N198" s="158">
        <v>0</v>
      </c>
      <c r="O198" s="158">
        <f>ROUND(E198*N198,2)</f>
        <v>0</v>
      </c>
      <c r="P198" s="158">
        <v>0.02</v>
      </c>
      <c r="Q198" s="158">
        <f>ROUND(E198*P198,2)</f>
        <v>0.22</v>
      </c>
      <c r="R198" s="158"/>
      <c r="S198" s="158" t="s">
        <v>160</v>
      </c>
      <c r="T198" s="158" t="s">
        <v>160</v>
      </c>
      <c r="U198" s="158">
        <v>7.8E-2</v>
      </c>
      <c r="V198" s="158">
        <f>ROUND(E198*U198,2)</f>
        <v>0.84</v>
      </c>
      <c r="W198" s="158"/>
      <c r="X198" s="158" t="s">
        <v>161</v>
      </c>
      <c r="Y198" s="148"/>
      <c r="Z198" s="148"/>
      <c r="AA198" s="148"/>
      <c r="AB198" s="148"/>
      <c r="AC198" s="148"/>
      <c r="AD198" s="148"/>
      <c r="AE198" s="148"/>
      <c r="AF198" s="148"/>
      <c r="AG198" s="148" t="s">
        <v>162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5">
      <c r="A199" s="155"/>
      <c r="B199" s="156"/>
      <c r="C199" s="186" t="s">
        <v>410</v>
      </c>
      <c r="D199" s="160"/>
      <c r="E199" s="161">
        <v>10.78</v>
      </c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164</v>
      </c>
      <c r="AH199" s="148">
        <v>5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5">
      <c r="A200" s="169">
        <v>74</v>
      </c>
      <c r="B200" s="170" t="s">
        <v>411</v>
      </c>
      <c r="C200" s="185" t="s">
        <v>412</v>
      </c>
      <c r="D200" s="171" t="s">
        <v>159</v>
      </c>
      <c r="E200" s="172">
        <v>11</v>
      </c>
      <c r="F200" s="173"/>
      <c r="G200" s="174">
        <f>ROUND(E200*F200,2)</f>
        <v>0</v>
      </c>
      <c r="H200" s="159"/>
      <c r="I200" s="158">
        <f>ROUND(E200*H200,2)</f>
        <v>0</v>
      </c>
      <c r="J200" s="159"/>
      <c r="K200" s="158">
        <f>ROUND(E200*J200,2)</f>
        <v>0</v>
      </c>
      <c r="L200" s="158">
        <v>21</v>
      </c>
      <c r="M200" s="158">
        <f>G200*(1+L200/100)</f>
        <v>0</v>
      </c>
      <c r="N200" s="158">
        <v>3.4000000000000002E-4</v>
      </c>
      <c r="O200" s="158">
        <f>ROUND(E200*N200,2)</f>
        <v>0</v>
      </c>
      <c r="P200" s="158">
        <v>0.375</v>
      </c>
      <c r="Q200" s="158">
        <f>ROUND(E200*P200,2)</f>
        <v>4.13</v>
      </c>
      <c r="R200" s="158"/>
      <c r="S200" s="158" t="s">
        <v>160</v>
      </c>
      <c r="T200" s="158" t="s">
        <v>160</v>
      </c>
      <c r="U200" s="158">
        <v>2.347</v>
      </c>
      <c r="V200" s="158">
        <f>ROUND(E200*U200,2)</f>
        <v>25.82</v>
      </c>
      <c r="W200" s="158"/>
      <c r="X200" s="158" t="s">
        <v>161</v>
      </c>
      <c r="Y200" s="148"/>
      <c r="Z200" s="148"/>
      <c r="AA200" s="148"/>
      <c r="AB200" s="148"/>
      <c r="AC200" s="148"/>
      <c r="AD200" s="148"/>
      <c r="AE200" s="148"/>
      <c r="AF200" s="148"/>
      <c r="AG200" s="148" t="s">
        <v>162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5">
      <c r="A201" s="155"/>
      <c r="B201" s="156"/>
      <c r="C201" s="186" t="s">
        <v>413</v>
      </c>
      <c r="D201" s="160"/>
      <c r="E201" s="161">
        <v>11</v>
      </c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48"/>
      <c r="Z201" s="148"/>
      <c r="AA201" s="148"/>
      <c r="AB201" s="148"/>
      <c r="AC201" s="148"/>
      <c r="AD201" s="148"/>
      <c r="AE201" s="148"/>
      <c r="AF201" s="148"/>
      <c r="AG201" s="148" t="s">
        <v>164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5">
      <c r="A202" s="175">
        <v>75</v>
      </c>
      <c r="B202" s="176" t="s">
        <v>414</v>
      </c>
      <c r="C202" s="187" t="s">
        <v>415</v>
      </c>
      <c r="D202" s="177" t="s">
        <v>256</v>
      </c>
      <c r="E202" s="178">
        <v>2</v>
      </c>
      <c r="F202" s="179"/>
      <c r="G202" s="180">
        <f>ROUND(E202*F202,2)</f>
        <v>0</v>
      </c>
      <c r="H202" s="159"/>
      <c r="I202" s="158">
        <f>ROUND(E202*H202,2)</f>
        <v>0</v>
      </c>
      <c r="J202" s="159"/>
      <c r="K202" s="158">
        <f>ROUND(E202*J202,2)</f>
        <v>0</v>
      </c>
      <c r="L202" s="158">
        <v>21</v>
      </c>
      <c r="M202" s="158">
        <f>G202*(1+L202/100)</f>
        <v>0</v>
      </c>
      <c r="N202" s="158">
        <v>0</v>
      </c>
      <c r="O202" s="158">
        <f>ROUND(E202*N202,2)</f>
        <v>0</v>
      </c>
      <c r="P202" s="158">
        <v>0</v>
      </c>
      <c r="Q202" s="158">
        <f>ROUND(E202*P202,2)</f>
        <v>0</v>
      </c>
      <c r="R202" s="158"/>
      <c r="S202" s="158" t="s">
        <v>160</v>
      </c>
      <c r="T202" s="158" t="s">
        <v>160</v>
      </c>
      <c r="U202" s="158">
        <v>0.05</v>
      </c>
      <c r="V202" s="158">
        <f>ROUND(E202*U202,2)</f>
        <v>0.1</v>
      </c>
      <c r="W202" s="158"/>
      <c r="X202" s="158" t="s">
        <v>161</v>
      </c>
      <c r="Y202" s="148"/>
      <c r="Z202" s="148"/>
      <c r="AA202" s="148"/>
      <c r="AB202" s="148"/>
      <c r="AC202" s="148"/>
      <c r="AD202" s="148"/>
      <c r="AE202" s="148"/>
      <c r="AF202" s="148"/>
      <c r="AG202" s="148" t="s">
        <v>162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5">
      <c r="A203" s="175">
        <v>76</v>
      </c>
      <c r="B203" s="176" t="s">
        <v>416</v>
      </c>
      <c r="C203" s="187" t="s">
        <v>417</v>
      </c>
      <c r="D203" s="177" t="s">
        <v>256</v>
      </c>
      <c r="E203" s="178">
        <v>3</v>
      </c>
      <c r="F203" s="179"/>
      <c r="G203" s="180">
        <f>ROUND(E203*F203,2)</f>
        <v>0</v>
      </c>
      <c r="H203" s="159"/>
      <c r="I203" s="158">
        <f>ROUND(E203*H203,2)</f>
        <v>0</v>
      </c>
      <c r="J203" s="159"/>
      <c r="K203" s="158">
        <f>ROUND(E203*J203,2)</f>
        <v>0</v>
      </c>
      <c r="L203" s="158">
        <v>21</v>
      </c>
      <c r="M203" s="158">
        <f>G203*(1+L203/100)</f>
        <v>0</v>
      </c>
      <c r="N203" s="158">
        <v>0</v>
      </c>
      <c r="O203" s="158">
        <f>ROUND(E203*N203,2)</f>
        <v>0</v>
      </c>
      <c r="P203" s="158">
        <v>0</v>
      </c>
      <c r="Q203" s="158">
        <f>ROUND(E203*P203,2)</f>
        <v>0</v>
      </c>
      <c r="R203" s="158"/>
      <c r="S203" s="158" t="s">
        <v>160</v>
      </c>
      <c r="T203" s="158" t="s">
        <v>160</v>
      </c>
      <c r="U203" s="158">
        <v>0.08</v>
      </c>
      <c r="V203" s="158">
        <f>ROUND(E203*U203,2)</f>
        <v>0.24</v>
      </c>
      <c r="W203" s="158"/>
      <c r="X203" s="158" t="s">
        <v>161</v>
      </c>
      <c r="Y203" s="148"/>
      <c r="Z203" s="148"/>
      <c r="AA203" s="148"/>
      <c r="AB203" s="148"/>
      <c r="AC203" s="148"/>
      <c r="AD203" s="148"/>
      <c r="AE203" s="148"/>
      <c r="AF203" s="148"/>
      <c r="AG203" s="148" t="s">
        <v>162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5">
      <c r="A204" s="169">
        <v>77</v>
      </c>
      <c r="B204" s="170" t="s">
        <v>418</v>
      </c>
      <c r="C204" s="185" t="s">
        <v>419</v>
      </c>
      <c r="D204" s="171" t="s">
        <v>159</v>
      </c>
      <c r="E204" s="172">
        <v>4.3899999999999997</v>
      </c>
      <c r="F204" s="173"/>
      <c r="G204" s="174">
        <f>ROUND(E204*F204,2)</f>
        <v>0</v>
      </c>
      <c r="H204" s="159"/>
      <c r="I204" s="158">
        <f>ROUND(E204*H204,2)</f>
        <v>0</v>
      </c>
      <c r="J204" s="159"/>
      <c r="K204" s="158">
        <f>ROUND(E204*J204,2)</f>
        <v>0</v>
      </c>
      <c r="L204" s="158">
        <v>21</v>
      </c>
      <c r="M204" s="158">
        <f>G204*(1+L204/100)</f>
        <v>0</v>
      </c>
      <c r="N204" s="158">
        <v>1.17E-3</v>
      </c>
      <c r="O204" s="158">
        <f>ROUND(E204*N204,2)</f>
        <v>0.01</v>
      </c>
      <c r="P204" s="158">
        <v>7.5999999999999998E-2</v>
      </c>
      <c r="Q204" s="158">
        <f>ROUND(E204*P204,2)</f>
        <v>0.33</v>
      </c>
      <c r="R204" s="158"/>
      <c r="S204" s="158" t="s">
        <v>160</v>
      </c>
      <c r="T204" s="158" t="s">
        <v>160</v>
      </c>
      <c r="U204" s="158">
        <v>0.93899999999999995</v>
      </c>
      <c r="V204" s="158">
        <f>ROUND(E204*U204,2)</f>
        <v>4.12</v>
      </c>
      <c r="W204" s="158"/>
      <c r="X204" s="158" t="s">
        <v>161</v>
      </c>
      <c r="Y204" s="148"/>
      <c r="Z204" s="148"/>
      <c r="AA204" s="148"/>
      <c r="AB204" s="148"/>
      <c r="AC204" s="148"/>
      <c r="AD204" s="148"/>
      <c r="AE204" s="148"/>
      <c r="AF204" s="148"/>
      <c r="AG204" s="148" t="s">
        <v>162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5">
      <c r="A205" s="155"/>
      <c r="B205" s="156"/>
      <c r="C205" s="186" t="s">
        <v>420</v>
      </c>
      <c r="D205" s="160"/>
      <c r="E205" s="161">
        <v>4.3899999999999997</v>
      </c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48"/>
      <c r="Z205" s="148"/>
      <c r="AA205" s="148"/>
      <c r="AB205" s="148"/>
      <c r="AC205" s="148"/>
      <c r="AD205" s="148"/>
      <c r="AE205" s="148"/>
      <c r="AF205" s="148"/>
      <c r="AG205" s="148" t="s">
        <v>164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5">
      <c r="A206" s="169">
        <v>78</v>
      </c>
      <c r="B206" s="170" t="s">
        <v>421</v>
      </c>
      <c r="C206" s="185" t="s">
        <v>422</v>
      </c>
      <c r="D206" s="171" t="s">
        <v>159</v>
      </c>
      <c r="E206" s="172">
        <v>2.4</v>
      </c>
      <c r="F206" s="173"/>
      <c r="G206" s="174">
        <f>ROUND(E206*F206,2)</f>
        <v>0</v>
      </c>
      <c r="H206" s="159"/>
      <c r="I206" s="158">
        <f>ROUND(E206*H206,2)</f>
        <v>0</v>
      </c>
      <c r="J206" s="159"/>
      <c r="K206" s="158">
        <f>ROUND(E206*J206,2)</f>
        <v>0</v>
      </c>
      <c r="L206" s="158">
        <v>21</v>
      </c>
      <c r="M206" s="158">
        <f>G206*(1+L206/100)</f>
        <v>0</v>
      </c>
      <c r="N206" s="158">
        <v>1E-3</v>
      </c>
      <c r="O206" s="158">
        <f>ROUND(E206*N206,2)</f>
        <v>0</v>
      </c>
      <c r="P206" s="158">
        <v>6.3E-2</v>
      </c>
      <c r="Q206" s="158">
        <f>ROUND(E206*P206,2)</f>
        <v>0.15</v>
      </c>
      <c r="R206" s="158"/>
      <c r="S206" s="158" t="s">
        <v>160</v>
      </c>
      <c r="T206" s="158" t="s">
        <v>160</v>
      </c>
      <c r="U206" s="158">
        <v>0.71799999999999997</v>
      </c>
      <c r="V206" s="158">
        <f>ROUND(E206*U206,2)</f>
        <v>1.72</v>
      </c>
      <c r="W206" s="158"/>
      <c r="X206" s="158" t="s">
        <v>161</v>
      </c>
      <c r="Y206" s="148"/>
      <c r="Z206" s="148"/>
      <c r="AA206" s="148"/>
      <c r="AB206" s="148"/>
      <c r="AC206" s="148"/>
      <c r="AD206" s="148"/>
      <c r="AE206" s="148"/>
      <c r="AF206" s="148"/>
      <c r="AG206" s="148" t="s">
        <v>162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5">
      <c r="A207" s="155"/>
      <c r="B207" s="156"/>
      <c r="C207" s="186" t="s">
        <v>423</v>
      </c>
      <c r="D207" s="160"/>
      <c r="E207" s="161">
        <v>2.4</v>
      </c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48"/>
      <c r="Z207" s="148"/>
      <c r="AA207" s="148"/>
      <c r="AB207" s="148"/>
      <c r="AC207" s="148"/>
      <c r="AD207" s="148"/>
      <c r="AE207" s="148"/>
      <c r="AF207" s="148"/>
      <c r="AG207" s="148" t="s">
        <v>164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5">
      <c r="A208" s="169">
        <v>79</v>
      </c>
      <c r="B208" s="170" t="s">
        <v>424</v>
      </c>
      <c r="C208" s="185" t="s">
        <v>425</v>
      </c>
      <c r="D208" s="171" t="s">
        <v>159</v>
      </c>
      <c r="E208" s="172">
        <v>608.97199999999998</v>
      </c>
      <c r="F208" s="173"/>
      <c r="G208" s="174">
        <f>ROUND(E208*F208,2)</f>
        <v>0</v>
      </c>
      <c r="H208" s="159"/>
      <c r="I208" s="158">
        <f>ROUND(E208*H208,2)</f>
        <v>0</v>
      </c>
      <c r="J208" s="159"/>
      <c r="K208" s="158">
        <f>ROUND(E208*J208,2)</f>
        <v>0</v>
      </c>
      <c r="L208" s="158">
        <v>21</v>
      </c>
      <c r="M208" s="158">
        <f>G208*(1+L208/100)</f>
        <v>0</v>
      </c>
      <c r="N208" s="158">
        <v>0</v>
      </c>
      <c r="O208" s="158">
        <f>ROUND(E208*N208,2)</f>
        <v>0</v>
      </c>
      <c r="P208" s="158">
        <v>4.5999999999999999E-2</v>
      </c>
      <c r="Q208" s="158">
        <f>ROUND(E208*P208,2)</f>
        <v>28.01</v>
      </c>
      <c r="R208" s="158"/>
      <c r="S208" s="158" t="s">
        <v>160</v>
      </c>
      <c r="T208" s="158" t="s">
        <v>160</v>
      </c>
      <c r="U208" s="158">
        <v>0.26</v>
      </c>
      <c r="V208" s="158">
        <f>ROUND(E208*U208,2)</f>
        <v>158.33000000000001</v>
      </c>
      <c r="W208" s="158"/>
      <c r="X208" s="158" t="s">
        <v>161</v>
      </c>
      <c r="Y208" s="148"/>
      <c r="Z208" s="148"/>
      <c r="AA208" s="148"/>
      <c r="AB208" s="148"/>
      <c r="AC208" s="148"/>
      <c r="AD208" s="148"/>
      <c r="AE208" s="148"/>
      <c r="AF208" s="148"/>
      <c r="AG208" s="148" t="s">
        <v>162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ht="40.799999999999997" outlineLevel="1" x14ac:dyDescent="0.25">
      <c r="A209" s="155"/>
      <c r="B209" s="156"/>
      <c r="C209" s="186" t="s">
        <v>426</v>
      </c>
      <c r="D209" s="160"/>
      <c r="E209" s="161">
        <v>122.535</v>
      </c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48"/>
      <c r="Z209" s="148"/>
      <c r="AA209" s="148"/>
      <c r="AB209" s="148"/>
      <c r="AC209" s="148"/>
      <c r="AD209" s="148"/>
      <c r="AE209" s="148"/>
      <c r="AF209" s="148"/>
      <c r="AG209" s="148" t="s">
        <v>164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ht="20.399999999999999" outlineLevel="1" x14ac:dyDescent="0.25">
      <c r="A210" s="155"/>
      <c r="B210" s="156"/>
      <c r="C210" s="186" t="s">
        <v>427</v>
      </c>
      <c r="D210" s="160"/>
      <c r="E210" s="161">
        <v>122.09399999999999</v>
      </c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164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ht="30.6" outlineLevel="1" x14ac:dyDescent="0.25">
      <c r="A211" s="155"/>
      <c r="B211" s="156"/>
      <c r="C211" s="186" t="s">
        <v>428</v>
      </c>
      <c r="D211" s="160"/>
      <c r="E211" s="161">
        <v>155.3895</v>
      </c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48"/>
      <c r="Z211" s="148"/>
      <c r="AA211" s="148"/>
      <c r="AB211" s="148"/>
      <c r="AC211" s="148"/>
      <c r="AD211" s="148"/>
      <c r="AE211" s="148"/>
      <c r="AF211" s="148"/>
      <c r="AG211" s="148" t="s">
        <v>164</v>
      </c>
      <c r="AH211" s="148">
        <v>0</v>
      </c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ht="40.799999999999997" outlineLevel="1" x14ac:dyDescent="0.25">
      <c r="A212" s="155"/>
      <c r="B212" s="156"/>
      <c r="C212" s="186" t="s">
        <v>429</v>
      </c>
      <c r="D212" s="160"/>
      <c r="E212" s="161">
        <v>63.987000000000002</v>
      </c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48"/>
      <c r="Z212" s="148"/>
      <c r="AA212" s="148"/>
      <c r="AB212" s="148"/>
      <c r="AC212" s="148"/>
      <c r="AD212" s="148"/>
      <c r="AE212" s="148"/>
      <c r="AF212" s="148"/>
      <c r="AG212" s="148" t="s">
        <v>164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5">
      <c r="A213" s="155"/>
      <c r="B213" s="156"/>
      <c r="C213" s="186" t="s">
        <v>430</v>
      </c>
      <c r="D213" s="160"/>
      <c r="E213" s="161">
        <v>79.421999999999997</v>
      </c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48"/>
      <c r="Z213" s="148"/>
      <c r="AA213" s="148"/>
      <c r="AB213" s="148"/>
      <c r="AC213" s="148"/>
      <c r="AD213" s="148"/>
      <c r="AE213" s="148"/>
      <c r="AF213" s="148"/>
      <c r="AG213" s="148" t="s">
        <v>164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ht="20.399999999999999" outlineLevel="1" x14ac:dyDescent="0.25">
      <c r="A214" s="155"/>
      <c r="B214" s="156"/>
      <c r="C214" s="186" t="s">
        <v>431</v>
      </c>
      <c r="D214" s="160"/>
      <c r="E214" s="161">
        <v>65.544499999999999</v>
      </c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48"/>
      <c r="Z214" s="148"/>
      <c r="AA214" s="148"/>
      <c r="AB214" s="148"/>
      <c r="AC214" s="148"/>
      <c r="AD214" s="148"/>
      <c r="AE214" s="148"/>
      <c r="AF214" s="148"/>
      <c r="AG214" s="148" t="s">
        <v>164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5">
      <c r="A215" s="169">
        <v>80</v>
      </c>
      <c r="B215" s="170" t="s">
        <v>432</v>
      </c>
      <c r="C215" s="185" t="s">
        <v>433</v>
      </c>
      <c r="D215" s="171" t="s">
        <v>159</v>
      </c>
      <c r="E215" s="172">
        <v>178.75200000000001</v>
      </c>
      <c r="F215" s="173"/>
      <c r="G215" s="174">
        <f>ROUND(E215*F215,2)</f>
        <v>0</v>
      </c>
      <c r="H215" s="159"/>
      <c r="I215" s="158">
        <f>ROUND(E215*H215,2)</f>
        <v>0</v>
      </c>
      <c r="J215" s="159"/>
      <c r="K215" s="158">
        <f>ROUND(E215*J215,2)</f>
        <v>0</v>
      </c>
      <c r="L215" s="158">
        <v>21</v>
      </c>
      <c r="M215" s="158">
        <f>G215*(1+L215/100)</f>
        <v>0</v>
      </c>
      <c r="N215" s="158">
        <v>0</v>
      </c>
      <c r="O215" s="158">
        <f>ROUND(E215*N215,2)</f>
        <v>0</v>
      </c>
      <c r="P215" s="158">
        <v>6.8000000000000005E-2</v>
      </c>
      <c r="Q215" s="158">
        <f>ROUND(E215*P215,2)</f>
        <v>12.16</v>
      </c>
      <c r="R215" s="158"/>
      <c r="S215" s="158" t="s">
        <v>160</v>
      </c>
      <c r="T215" s="158" t="s">
        <v>160</v>
      </c>
      <c r="U215" s="158">
        <v>0.3</v>
      </c>
      <c r="V215" s="158">
        <f>ROUND(E215*U215,2)</f>
        <v>53.63</v>
      </c>
      <c r="W215" s="158"/>
      <c r="X215" s="158" t="s">
        <v>161</v>
      </c>
      <c r="Y215" s="148"/>
      <c r="Z215" s="148"/>
      <c r="AA215" s="148"/>
      <c r="AB215" s="148"/>
      <c r="AC215" s="148"/>
      <c r="AD215" s="148"/>
      <c r="AE215" s="148"/>
      <c r="AF215" s="148"/>
      <c r="AG215" s="148" t="s">
        <v>162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5">
      <c r="A216" s="155"/>
      <c r="B216" s="156"/>
      <c r="C216" s="186" t="s">
        <v>434</v>
      </c>
      <c r="D216" s="160"/>
      <c r="E216" s="161">
        <v>12.685</v>
      </c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48"/>
      <c r="Z216" s="148"/>
      <c r="AA216" s="148"/>
      <c r="AB216" s="148"/>
      <c r="AC216" s="148"/>
      <c r="AD216" s="148"/>
      <c r="AE216" s="148"/>
      <c r="AF216" s="148"/>
      <c r="AG216" s="148" t="s">
        <v>164</v>
      </c>
      <c r="AH216" s="148">
        <v>0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5">
      <c r="A217" s="155"/>
      <c r="B217" s="156"/>
      <c r="C217" s="186" t="s">
        <v>435</v>
      </c>
      <c r="D217" s="160"/>
      <c r="E217" s="161">
        <v>18.920000000000002</v>
      </c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48"/>
      <c r="Z217" s="148"/>
      <c r="AA217" s="148"/>
      <c r="AB217" s="148"/>
      <c r="AC217" s="148"/>
      <c r="AD217" s="148"/>
      <c r="AE217" s="148"/>
      <c r="AF217" s="148"/>
      <c r="AG217" s="148" t="s">
        <v>164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5">
      <c r="A218" s="155"/>
      <c r="B218" s="156"/>
      <c r="C218" s="186" t="s">
        <v>436</v>
      </c>
      <c r="D218" s="160"/>
      <c r="E218" s="161">
        <v>31.038</v>
      </c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48"/>
      <c r="Z218" s="148"/>
      <c r="AA218" s="148"/>
      <c r="AB218" s="148"/>
      <c r="AC218" s="148"/>
      <c r="AD218" s="148"/>
      <c r="AE218" s="148"/>
      <c r="AF218" s="148"/>
      <c r="AG218" s="148" t="s">
        <v>164</v>
      </c>
      <c r="AH218" s="148">
        <v>0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5">
      <c r="A219" s="155"/>
      <c r="B219" s="156"/>
      <c r="C219" s="186" t="s">
        <v>437</v>
      </c>
      <c r="D219" s="160"/>
      <c r="E219" s="161">
        <v>23.687999999999999</v>
      </c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164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5">
      <c r="A220" s="155"/>
      <c r="B220" s="156"/>
      <c r="C220" s="186" t="s">
        <v>438</v>
      </c>
      <c r="D220" s="160"/>
      <c r="E220" s="161">
        <v>19.032</v>
      </c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48"/>
      <c r="Z220" s="148"/>
      <c r="AA220" s="148"/>
      <c r="AB220" s="148"/>
      <c r="AC220" s="148"/>
      <c r="AD220" s="148"/>
      <c r="AE220" s="148"/>
      <c r="AF220" s="148"/>
      <c r="AG220" s="148" t="s">
        <v>164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5">
      <c r="A221" s="155"/>
      <c r="B221" s="156"/>
      <c r="C221" s="186" t="s">
        <v>439</v>
      </c>
      <c r="D221" s="160"/>
      <c r="E221" s="161">
        <v>8.1839999999999993</v>
      </c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48"/>
      <c r="Z221" s="148"/>
      <c r="AA221" s="148"/>
      <c r="AB221" s="148"/>
      <c r="AC221" s="148"/>
      <c r="AD221" s="148"/>
      <c r="AE221" s="148"/>
      <c r="AF221" s="148"/>
      <c r="AG221" s="148" t="s">
        <v>164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5">
      <c r="A222" s="155"/>
      <c r="B222" s="156"/>
      <c r="C222" s="186" t="s">
        <v>440</v>
      </c>
      <c r="D222" s="160"/>
      <c r="E222" s="161">
        <v>3.9</v>
      </c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48"/>
      <c r="Z222" s="148"/>
      <c r="AA222" s="148"/>
      <c r="AB222" s="148"/>
      <c r="AC222" s="148"/>
      <c r="AD222" s="148"/>
      <c r="AE222" s="148"/>
      <c r="AF222" s="148"/>
      <c r="AG222" s="148" t="s">
        <v>164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5">
      <c r="A223" s="155"/>
      <c r="B223" s="156"/>
      <c r="C223" s="186" t="s">
        <v>441</v>
      </c>
      <c r="D223" s="160"/>
      <c r="E223" s="161">
        <v>23.73</v>
      </c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48"/>
      <c r="Z223" s="148"/>
      <c r="AA223" s="148"/>
      <c r="AB223" s="148"/>
      <c r="AC223" s="148"/>
      <c r="AD223" s="148"/>
      <c r="AE223" s="148"/>
      <c r="AF223" s="148"/>
      <c r="AG223" s="148" t="s">
        <v>164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5">
      <c r="A224" s="155"/>
      <c r="B224" s="156"/>
      <c r="C224" s="186" t="s">
        <v>442</v>
      </c>
      <c r="D224" s="160"/>
      <c r="E224" s="161">
        <v>18.795000000000002</v>
      </c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48"/>
      <c r="Z224" s="148"/>
      <c r="AA224" s="148"/>
      <c r="AB224" s="148"/>
      <c r="AC224" s="148"/>
      <c r="AD224" s="148"/>
      <c r="AE224" s="148"/>
      <c r="AF224" s="148"/>
      <c r="AG224" s="148" t="s">
        <v>164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5">
      <c r="A225" s="155"/>
      <c r="B225" s="156"/>
      <c r="C225" s="186" t="s">
        <v>443</v>
      </c>
      <c r="D225" s="160"/>
      <c r="E225" s="161">
        <v>1</v>
      </c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48"/>
      <c r="Z225" s="148"/>
      <c r="AA225" s="148"/>
      <c r="AB225" s="148"/>
      <c r="AC225" s="148"/>
      <c r="AD225" s="148"/>
      <c r="AE225" s="148"/>
      <c r="AF225" s="148"/>
      <c r="AG225" s="148" t="s">
        <v>164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5">
      <c r="A226" s="155"/>
      <c r="B226" s="156"/>
      <c r="C226" s="186" t="s">
        <v>444</v>
      </c>
      <c r="D226" s="160"/>
      <c r="E226" s="161">
        <v>1</v>
      </c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48"/>
      <c r="Z226" s="148"/>
      <c r="AA226" s="148"/>
      <c r="AB226" s="148"/>
      <c r="AC226" s="148"/>
      <c r="AD226" s="148"/>
      <c r="AE226" s="148"/>
      <c r="AF226" s="148"/>
      <c r="AG226" s="148" t="s">
        <v>164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5">
      <c r="A227" s="155"/>
      <c r="B227" s="156"/>
      <c r="C227" s="186" t="s">
        <v>445</v>
      </c>
      <c r="D227" s="160"/>
      <c r="E227" s="161">
        <v>15.78</v>
      </c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48"/>
      <c r="Z227" s="148"/>
      <c r="AA227" s="148"/>
      <c r="AB227" s="148"/>
      <c r="AC227" s="148"/>
      <c r="AD227" s="148"/>
      <c r="AE227" s="148"/>
      <c r="AF227" s="148"/>
      <c r="AG227" s="148" t="s">
        <v>164</v>
      </c>
      <c r="AH227" s="148">
        <v>0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5">
      <c r="A228" s="155"/>
      <c r="B228" s="156"/>
      <c r="C228" s="186" t="s">
        <v>446</v>
      </c>
      <c r="D228" s="160"/>
      <c r="E228" s="161">
        <v>1</v>
      </c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48"/>
      <c r="Z228" s="148"/>
      <c r="AA228" s="148"/>
      <c r="AB228" s="148"/>
      <c r="AC228" s="148"/>
      <c r="AD228" s="148"/>
      <c r="AE228" s="148"/>
      <c r="AF228" s="148"/>
      <c r="AG228" s="148" t="s">
        <v>164</v>
      </c>
      <c r="AH228" s="148">
        <v>0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5">
      <c r="A229" s="169">
        <v>81</v>
      </c>
      <c r="B229" s="170" t="s">
        <v>447</v>
      </c>
      <c r="C229" s="185" t="s">
        <v>448</v>
      </c>
      <c r="D229" s="171" t="s">
        <v>182</v>
      </c>
      <c r="E229" s="172">
        <v>8.6021300000000007</v>
      </c>
      <c r="F229" s="173"/>
      <c r="G229" s="174">
        <f>ROUND(E229*F229,2)</f>
        <v>0</v>
      </c>
      <c r="H229" s="159"/>
      <c r="I229" s="158">
        <f>ROUND(E229*H229,2)</f>
        <v>0</v>
      </c>
      <c r="J229" s="159"/>
      <c r="K229" s="158">
        <f>ROUND(E229*J229,2)</f>
        <v>0</v>
      </c>
      <c r="L229" s="158">
        <v>21</v>
      </c>
      <c r="M229" s="158">
        <f>G229*(1+L229/100)</f>
        <v>0</v>
      </c>
      <c r="N229" s="158">
        <v>0</v>
      </c>
      <c r="O229" s="158">
        <f>ROUND(E229*N229,2)</f>
        <v>0</v>
      </c>
      <c r="P229" s="158">
        <v>0</v>
      </c>
      <c r="Q229" s="158">
        <f>ROUND(E229*P229,2)</f>
        <v>0</v>
      </c>
      <c r="R229" s="158"/>
      <c r="S229" s="158" t="s">
        <v>160</v>
      </c>
      <c r="T229" s="158" t="s">
        <v>160</v>
      </c>
      <c r="U229" s="158">
        <v>8.3849999999999998</v>
      </c>
      <c r="V229" s="158">
        <f>ROUND(E229*U229,2)</f>
        <v>72.13</v>
      </c>
      <c r="W229" s="158"/>
      <c r="X229" s="158" t="s">
        <v>161</v>
      </c>
      <c r="Y229" s="148"/>
      <c r="Z229" s="148"/>
      <c r="AA229" s="148"/>
      <c r="AB229" s="148"/>
      <c r="AC229" s="148"/>
      <c r="AD229" s="148"/>
      <c r="AE229" s="148"/>
      <c r="AF229" s="148"/>
      <c r="AG229" s="148" t="s">
        <v>162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5">
      <c r="A230" s="155"/>
      <c r="B230" s="156"/>
      <c r="C230" s="186" t="s">
        <v>449</v>
      </c>
      <c r="D230" s="160"/>
      <c r="E230" s="161">
        <v>8.6021300000000007</v>
      </c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48"/>
      <c r="Z230" s="148"/>
      <c r="AA230" s="148"/>
      <c r="AB230" s="148"/>
      <c r="AC230" s="148"/>
      <c r="AD230" s="148"/>
      <c r="AE230" s="148"/>
      <c r="AF230" s="148"/>
      <c r="AG230" s="148" t="s">
        <v>164</v>
      </c>
      <c r="AH230" s="148">
        <v>0</v>
      </c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x14ac:dyDescent="0.25">
      <c r="A231" s="163" t="s">
        <v>155</v>
      </c>
      <c r="B231" s="164" t="s">
        <v>83</v>
      </c>
      <c r="C231" s="184" t="s">
        <v>84</v>
      </c>
      <c r="D231" s="165"/>
      <c r="E231" s="166"/>
      <c r="F231" s="167"/>
      <c r="G231" s="168">
        <f>SUMIF(AG232:AG232,"&lt;&gt;NOR",G232:G232)</f>
        <v>0</v>
      </c>
      <c r="H231" s="162"/>
      <c r="I231" s="162">
        <f>SUM(I232:I232)</f>
        <v>0</v>
      </c>
      <c r="J231" s="162"/>
      <c r="K231" s="162">
        <f>SUM(K232:K232)</f>
        <v>0</v>
      </c>
      <c r="L231" s="162"/>
      <c r="M231" s="162">
        <f>SUM(M232:M232)</f>
        <v>0</v>
      </c>
      <c r="N231" s="162"/>
      <c r="O231" s="162">
        <f>SUM(O232:O232)</f>
        <v>0</v>
      </c>
      <c r="P231" s="162"/>
      <c r="Q231" s="162">
        <f>SUM(Q232:Q232)</f>
        <v>0</v>
      </c>
      <c r="R231" s="162"/>
      <c r="S231" s="162"/>
      <c r="T231" s="162"/>
      <c r="U231" s="162"/>
      <c r="V231" s="162">
        <f>SUM(V232:V232)</f>
        <v>1283.6199999999999</v>
      </c>
      <c r="W231" s="162"/>
      <c r="X231" s="162"/>
      <c r="AG231" t="s">
        <v>156</v>
      </c>
    </row>
    <row r="232" spans="1:60" outlineLevel="1" x14ac:dyDescent="0.25">
      <c r="A232" s="175">
        <v>82</v>
      </c>
      <c r="B232" s="176" t="s">
        <v>450</v>
      </c>
      <c r="C232" s="187" t="s">
        <v>451</v>
      </c>
      <c r="D232" s="177" t="s">
        <v>208</v>
      </c>
      <c r="E232" s="178">
        <v>611.24751000000003</v>
      </c>
      <c r="F232" s="179"/>
      <c r="G232" s="180">
        <f>ROUND(E232*F232,2)</f>
        <v>0</v>
      </c>
      <c r="H232" s="159"/>
      <c r="I232" s="158">
        <f>ROUND(E232*H232,2)</f>
        <v>0</v>
      </c>
      <c r="J232" s="159"/>
      <c r="K232" s="158">
        <f>ROUND(E232*J232,2)</f>
        <v>0</v>
      </c>
      <c r="L232" s="158">
        <v>21</v>
      </c>
      <c r="M232" s="158">
        <f>G232*(1+L232/100)</f>
        <v>0</v>
      </c>
      <c r="N232" s="158">
        <v>0</v>
      </c>
      <c r="O232" s="158">
        <f>ROUND(E232*N232,2)</f>
        <v>0</v>
      </c>
      <c r="P232" s="158">
        <v>0</v>
      </c>
      <c r="Q232" s="158">
        <f>ROUND(E232*P232,2)</f>
        <v>0</v>
      </c>
      <c r="R232" s="158"/>
      <c r="S232" s="158" t="s">
        <v>160</v>
      </c>
      <c r="T232" s="158" t="s">
        <v>160</v>
      </c>
      <c r="U232" s="158">
        <v>2.1</v>
      </c>
      <c r="V232" s="158">
        <f>ROUND(E232*U232,2)</f>
        <v>1283.6199999999999</v>
      </c>
      <c r="W232" s="158"/>
      <c r="X232" s="158" t="s">
        <v>452</v>
      </c>
      <c r="Y232" s="148"/>
      <c r="Z232" s="148"/>
      <c r="AA232" s="148"/>
      <c r="AB232" s="148"/>
      <c r="AC232" s="148"/>
      <c r="AD232" s="148"/>
      <c r="AE232" s="148"/>
      <c r="AF232" s="148"/>
      <c r="AG232" s="148" t="s">
        <v>453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x14ac:dyDescent="0.25">
      <c r="A233" s="163" t="s">
        <v>155</v>
      </c>
      <c r="B233" s="164" t="s">
        <v>85</v>
      </c>
      <c r="C233" s="184" t="s">
        <v>86</v>
      </c>
      <c r="D233" s="165"/>
      <c r="E233" s="166"/>
      <c r="F233" s="167"/>
      <c r="G233" s="168">
        <f>SUMIF(AG234:AG247,"&lt;&gt;NOR",G234:G247)</f>
        <v>0</v>
      </c>
      <c r="H233" s="162"/>
      <c r="I233" s="162">
        <f>SUM(I234:I247)</f>
        <v>0</v>
      </c>
      <c r="J233" s="162"/>
      <c r="K233" s="162">
        <f>SUM(K234:K247)</f>
        <v>0</v>
      </c>
      <c r="L233" s="162"/>
      <c r="M233" s="162">
        <f>SUM(M234:M247)</f>
        <v>0</v>
      </c>
      <c r="N233" s="162"/>
      <c r="O233" s="162">
        <f>SUM(O234:O247)</f>
        <v>2.36</v>
      </c>
      <c r="P233" s="162"/>
      <c r="Q233" s="162">
        <f>SUM(Q234:Q247)</f>
        <v>0.35</v>
      </c>
      <c r="R233" s="162"/>
      <c r="S233" s="162"/>
      <c r="T233" s="162"/>
      <c r="U233" s="162"/>
      <c r="V233" s="162">
        <f>SUM(V234:V247)</f>
        <v>251.07</v>
      </c>
      <c r="W233" s="162"/>
      <c r="X233" s="162"/>
      <c r="AG233" t="s">
        <v>156</v>
      </c>
    </row>
    <row r="234" spans="1:60" ht="20.399999999999999" outlineLevel="1" x14ac:dyDescent="0.25">
      <c r="A234" s="169">
        <v>83</v>
      </c>
      <c r="B234" s="170" t="s">
        <v>454</v>
      </c>
      <c r="C234" s="185" t="s">
        <v>455</v>
      </c>
      <c r="D234" s="171" t="s">
        <v>159</v>
      </c>
      <c r="E234" s="172">
        <v>303.13238000000001</v>
      </c>
      <c r="F234" s="173"/>
      <c r="G234" s="174">
        <f>ROUND(E234*F234,2)</f>
        <v>0</v>
      </c>
      <c r="H234" s="159"/>
      <c r="I234" s="158">
        <f>ROUND(E234*H234,2)</f>
        <v>0</v>
      </c>
      <c r="J234" s="159"/>
      <c r="K234" s="158">
        <f>ROUND(E234*J234,2)</f>
        <v>0</v>
      </c>
      <c r="L234" s="158">
        <v>21</v>
      </c>
      <c r="M234" s="158">
        <f>G234*(1+L234/100)</f>
        <v>0</v>
      </c>
      <c r="N234" s="158">
        <v>0</v>
      </c>
      <c r="O234" s="158">
        <f>ROUND(E234*N234,2)</f>
        <v>0</v>
      </c>
      <c r="P234" s="158">
        <v>1.15E-3</v>
      </c>
      <c r="Q234" s="158">
        <f>ROUND(E234*P234,2)</f>
        <v>0.35</v>
      </c>
      <c r="R234" s="158"/>
      <c r="S234" s="158" t="s">
        <v>160</v>
      </c>
      <c r="T234" s="158" t="s">
        <v>160</v>
      </c>
      <c r="U234" s="158">
        <v>3.5000000000000003E-2</v>
      </c>
      <c r="V234" s="158">
        <f>ROUND(E234*U234,2)</f>
        <v>10.61</v>
      </c>
      <c r="W234" s="158"/>
      <c r="X234" s="158" t="s">
        <v>161</v>
      </c>
      <c r="Y234" s="148"/>
      <c r="Z234" s="148"/>
      <c r="AA234" s="148"/>
      <c r="AB234" s="148"/>
      <c r="AC234" s="148"/>
      <c r="AD234" s="148"/>
      <c r="AE234" s="148"/>
      <c r="AF234" s="148"/>
      <c r="AG234" s="148" t="s">
        <v>162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5">
      <c r="A235" s="155"/>
      <c r="B235" s="156"/>
      <c r="C235" s="186" t="s">
        <v>229</v>
      </c>
      <c r="D235" s="160"/>
      <c r="E235" s="161">
        <v>303.13238000000001</v>
      </c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48"/>
      <c r="Z235" s="148"/>
      <c r="AA235" s="148"/>
      <c r="AB235" s="148"/>
      <c r="AC235" s="148"/>
      <c r="AD235" s="148"/>
      <c r="AE235" s="148"/>
      <c r="AF235" s="148"/>
      <c r="AG235" s="148" t="s">
        <v>164</v>
      </c>
      <c r="AH235" s="148">
        <v>5</v>
      </c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ht="20.399999999999999" outlineLevel="1" x14ac:dyDescent="0.25">
      <c r="A236" s="169">
        <v>84</v>
      </c>
      <c r="B236" s="170" t="s">
        <v>456</v>
      </c>
      <c r="C236" s="185" t="s">
        <v>457</v>
      </c>
      <c r="D236" s="171" t="s">
        <v>159</v>
      </c>
      <c r="E236" s="172">
        <v>303.13238000000001</v>
      </c>
      <c r="F236" s="173"/>
      <c r="G236" s="174">
        <f>ROUND(E236*F236,2)</f>
        <v>0</v>
      </c>
      <c r="H236" s="159"/>
      <c r="I236" s="158">
        <f>ROUND(E236*H236,2)</f>
        <v>0</v>
      </c>
      <c r="J236" s="159"/>
      <c r="K236" s="158">
        <f>ROUND(E236*J236,2)</f>
        <v>0</v>
      </c>
      <c r="L236" s="158">
        <v>21</v>
      </c>
      <c r="M236" s="158">
        <f>G236*(1+L236/100)</f>
        <v>0</v>
      </c>
      <c r="N236" s="158">
        <v>4.6299999999999996E-3</v>
      </c>
      <c r="O236" s="158">
        <f>ROUND(E236*N236,2)</f>
        <v>1.4</v>
      </c>
      <c r="P236" s="158">
        <v>0</v>
      </c>
      <c r="Q236" s="158">
        <f>ROUND(E236*P236,2)</f>
        <v>0</v>
      </c>
      <c r="R236" s="158"/>
      <c r="S236" s="158" t="s">
        <v>160</v>
      </c>
      <c r="T236" s="158" t="s">
        <v>160</v>
      </c>
      <c r="U236" s="158">
        <v>0.59299999999999997</v>
      </c>
      <c r="V236" s="158">
        <f>ROUND(E236*U236,2)</f>
        <v>179.76</v>
      </c>
      <c r="W236" s="158"/>
      <c r="X236" s="158" t="s">
        <v>161</v>
      </c>
      <c r="Y236" s="148"/>
      <c r="Z236" s="148"/>
      <c r="AA236" s="148"/>
      <c r="AB236" s="148"/>
      <c r="AC236" s="148"/>
      <c r="AD236" s="148"/>
      <c r="AE236" s="148"/>
      <c r="AF236" s="148"/>
      <c r="AG236" s="148" t="s">
        <v>162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5">
      <c r="A237" s="155"/>
      <c r="B237" s="156"/>
      <c r="C237" s="186" t="s">
        <v>229</v>
      </c>
      <c r="D237" s="160"/>
      <c r="E237" s="161">
        <v>303.13238000000001</v>
      </c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48"/>
      <c r="Z237" s="148"/>
      <c r="AA237" s="148"/>
      <c r="AB237" s="148"/>
      <c r="AC237" s="148"/>
      <c r="AD237" s="148"/>
      <c r="AE237" s="148"/>
      <c r="AF237" s="148"/>
      <c r="AG237" s="148" t="s">
        <v>164</v>
      </c>
      <c r="AH237" s="148">
        <v>5</v>
      </c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ht="20.399999999999999" outlineLevel="1" x14ac:dyDescent="0.25">
      <c r="A238" s="169">
        <v>85</v>
      </c>
      <c r="B238" s="170" t="s">
        <v>458</v>
      </c>
      <c r="C238" s="185" t="s">
        <v>459</v>
      </c>
      <c r="D238" s="171" t="s">
        <v>159</v>
      </c>
      <c r="E238" s="172">
        <v>303.13238000000001</v>
      </c>
      <c r="F238" s="173"/>
      <c r="G238" s="174">
        <f>ROUND(E238*F238,2)</f>
        <v>0</v>
      </c>
      <c r="H238" s="159"/>
      <c r="I238" s="158">
        <f>ROUND(E238*H238,2)</f>
        <v>0</v>
      </c>
      <c r="J238" s="159"/>
      <c r="K238" s="158">
        <f>ROUND(E238*J238,2)</f>
        <v>0</v>
      </c>
      <c r="L238" s="158">
        <v>21</v>
      </c>
      <c r="M238" s="158">
        <f>G238*(1+L238/100)</f>
        <v>0</v>
      </c>
      <c r="N238" s="158">
        <v>6.3000000000000003E-4</v>
      </c>
      <c r="O238" s="158">
        <f>ROUND(E238*N238,2)</f>
        <v>0.19</v>
      </c>
      <c r="P238" s="158">
        <v>0</v>
      </c>
      <c r="Q238" s="158">
        <f>ROUND(E238*P238,2)</f>
        <v>0</v>
      </c>
      <c r="R238" s="158"/>
      <c r="S238" s="158" t="s">
        <v>160</v>
      </c>
      <c r="T238" s="158" t="s">
        <v>160</v>
      </c>
      <c r="U238" s="158">
        <v>0.16</v>
      </c>
      <c r="V238" s="158">
        <f>ROUND(E238*U238,2)</f>
        <v>48.5</v>
      </c>
      <c r="W238" s="158"/>
      <c r="X238" s="158" t="s">
        <v>161</v>
      </c>
      <c r="Y238" s="148"/>
      <c r="Z238" s="148"/>
      <c r="AA238" s="148"/>
      <c r="AB238" s="148"/>
      <c r="AC238" s="148"/>
      <c r="AD238" s="148"/>
      <c r="AE238" s="148"/>
      <c r="AF238" s="148"/>
      <c r="AG238" s="148" t="s">
        <v>162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5">
      <c r="A239" s="155"/>
      <c r="B239" s="156"/>
      <c r="C239" s="186" t="s">
        <v>229</v>
      </c>
      <c r="D239" s="160"/>
      <c r="E239" s="161">
        <v>303.13238000000001</v>
      </c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58"/>
      <c r="U239" s="158"/>
      <c r="V239" s="158"/>
      <c r="W239" s="158"/>
      <c r="X239" s="158"/>
      <c r="Y239" s="148"/>
      <c r="Z239" s="148"/>
      <c r="AA239" s="148"/>
      <c r="AB239" s="148"/>
      <c r="AC239" s="148"/>
      <c r="AD239" s="148"/>
      <c r="AE239" s="148"/>
      <c r="AF239" s="148"/>
      <c r="AG239" s="148" t="s">
        <v>164</v>
      </c>
      <c r="AH239" s="148">
        <v>5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5">
      <c r="A240" s="169">
        <v>86</v>
      </c>
      <c r="B240" s="170" t="s">
        <v>460</v>
      </c>
      <c r="C240" s="185" t="s">
        <v>461</v>
      </c>
      <c r="D240" s="171" t="s">
        <v>174</v>
      </c>
      <c r="E240" s="172">
        <v>116.035</v>
      </c>
      <c r="F240" s="173"/>
      <c r="G240" s="174">
        <f>ROUND(E240*F240,2)</f>
        <v>0</v>
      </c>
      <c r="H240" s="159"/>
      <c r="I240" s="158">
        <f>ROUND(E240*H240,2)</f>
        <v>0</v>
      </c>
      <c r="J240" s="159"/>
      <c r="K240" s="158">
        <f>ROUND(E240*J240,2)</f>
        <v>0</v>
      </c>
      <c r="L240" s="158">
        <v>21</v>
      </c>
      <c r="M240" s="158">
        <f>G240*(1+L240/100)</f>
        <v>0</v>
      </c>
      <c r="N240" s="158">
        <v>0</v>
      </c>
      <c r="O240" s="158">
        <f>ROUND(E240*N240,2)</f>
        <v>0</v>
      </c>
      <c r="P240" s="158">
        <v>0</v>
      </c>
      <c r="Q240" s="158">
        <f>ROUND(E240*P240,2)</f>
        <v>0</v>
      </c>
      <c r="R240" s="158"/>
      <c r="S240" s="158" t="s">
        <v>160</v>
      </c>
      <c r="T240" s="158" t="s">
        <v>250</v>
      </c>
      <c r="U240" s="158">
        <v>0.1</v>
      </c>
      <c r="V240" s="158">
        <f>ROUND(E240*U240,2)</f>
        <v>11.6</v>
      </c>
      <c r="W240" s="158"/>
      <c r="X240" s="158" t="s">
        <v>161</v>
      </c>
      <c r="Y240" s="148"/>
      <c r="Z240" s="148"/>
      <c r="AA240" s="148"/>
      <c r="AB240" s="148"/>
      <c r="AC240" s="148"/>
      <c r="AD240" s="148"/>
      <c r="AE240" s="148"/>
      <c r="AF240" s="148"/>
      <c r="AG240" s="148" t="s">
        <v>162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5">
      <c r="A241" s="155"/>
      <c r="B241" s="156"/>
      <c r="C241" s="186" t="s">
        <v>263</v>
      </c>
      <c r="D241" s="160"/>
      <c r="E241" s="161">
        <v>23.28</v>
      </c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58"/>
      <c r="U241" s="158"/>
      <c r="V241" s="158"/>
      <c r="W241" s="158"/>
      <c r="X241" s="158"/>
      <c r="Y241" s="148"/>
      <c r="Z241" s="148"/>
      <c r="AA241" s="148"/>
      <c r="AB241" s="148"/>
      <c r="AC241" s="148"/>
      <c r="AD241" s="148"/>
      <c r="AE241" s="148"/>
      <c r="AF241" s="148"/>
      <c r="AG241" s="148" t="s">
        <v>164</v>
      </c>
      <c r="AH241" s="148">
        <v>0</v>
      </c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ht="40.799999999999997" outlineLevel="1" x14ac:dyDescent="0.25">
      <c r="A242" s="155"/>
      <c r="B242" s="156"/>
      <c r="C242" s="186" t="s">
        <v>264</v>
      </c>
      <c r="D242" s="160"/>
      <c r="E242" s="161">
        <v>84.555000000000007</v>
      </c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48"/>
      <c r="Z242" s="148"/>
      <c r="AA242" s="148"/>
      <c r="AB242" s="148"/>
      <c r="AC242" s="148"/>
      <c r="AD242" s="148"/>
      <c r="AE242" s="148"/>
      <c r="AF242" s="148"/>
      <c r="AG242" s="148" t="s">
        <v>164</v>
      </c>
      <c r="AH242" s="148">
        <v>0</v>
      </c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5">
      <c r="A243" s="155"/>
      <c r="B243" s="156"/>
      <c r="C243" s="186" t="s">
        <v>265</v>
      </c>
      <c r="D243" s="160"/>
      <c r="E243" s="161">
        <v>8.1999999999999993</v>
      </c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48"/>
      <c r="Z243" s="148"/>
      <c r="AA243" s="148"/>
      <c r="AB243" s="148"/>
      <c r="AC243" s="148"/>
      <c r="AD243" s="148"/>
      <c r="AE243" s="148"/>
      <c r="AF243" s="148"/>
      <c r="AG243" s="148" t="s">
        <v>164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5">
      <c r="A244" s="175">
        <v>87</v>
      </c>
      <c r="B244" s="176" t="s">
        <v>462</v>
      </c>
      <c r="C244" s="187" t="s">
        <v>463</v>
      </c>
      <c r="D244" s="177" t="s">
        <v>464</v>
      </c>
      <c r="E244" s="178">
        <v>4</v>
      </c>
      <c r="F244" s="179"/>
      <c r="G244" s="180">
        <f>ROUND(E244*F244,2)</f>
        <v>0</v>
      </c>
      <c r="H244" s="159"/>
      <c r="I244" s="158">
        <f>ROUND(E244*H244,2)</f>
        <v>0</v>
      </c>
      <c r="J244" s="159"/>
      <c r="K244" s="158">
        <f>ROUND(E244*J244,2)</f>
        <v>0</v>
      </c>
      <c r="L244" s="158">
        <v>21</v>
      </c>
      <c r="M244" s="158">
        <f>G244*(1+L244/100)</f>
        <v>0</v>
      </c>
      <c r="N244" s="158">
        <v>0</v>
      </c>
      <c r="O244" s="158">
        <f>ROUND(E244*N244,2)</f>
        <v>0</v>
      </c>
      <c r="P244" s="158">
        <v>0</v>
      </c>
      <c r="Q244" s="158">
        <f>ROUND(E244*P244,2)</f>
        <v>0</v>
      </c>
      <c r="R244" s="158"/>
      <c r="S244" s="158" t="s">
        <v>298</v>
      </c>
      <c r="T244" s="158" t="s">
        <v>250</v>
      </c>
      <c r="U244" s="158">
        <v>0.15</v>
      </c>
      <c r="V244" s="158">
        <f>ROUND(E244*U244,2)</f>
        <v>0.6</v>
      </c>
      <c r="W244" s="158"/>
      <c r="X244" s="158" t="s">
        <v>161</v>
      </c>
      <c r="Y244" s="148"/>
      <c r="Z244" s="148"/>
      <c r="AA244" s="148"/>
      <c r="AB244" s="148"/>
      <c r="AC244" s="148"/>
      <c r="AD244" s="148"/>
      <c r="AE244" s="148"/>
      <c r="AF244" s="148"/>
      <c r="AG244" s="148" t="s">
        <v>162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5">
      <c r="A245" s="169">
        <v>88</v>
      </c>
      <c r="B245" s="170" t="s">
        <v>465</v>
      </c>
      <c r="C245" s="185" t="s">
        <v>466</v>
      </c>
      <c r="D245" s="171" t="s">
        <v>467</v>
      </c>
      <c r="E245" s="172">
        <v>127.63849999999999</v>
      </c>
      <c r="F245" s="173"/>
      <c r="G245" s="174">
        <f>ROUND(E245*F245,2)</f>
        <v>0</v>
      </c>
      <c r="H245" s="159"/>
      <c r="I245" s="158">
        <f>ROUND(E245*H245,2)</f>
        <v>0</v>
      </c>
      <c r="J245" s="159"/>
      <c r="K245" s="158">
        <f>ROUND(E245*J245,2)</f>
        <v>0</v>
      </c>
      <c r="L245" s="158">
        <v>21</v>
      </c>
      <c r="M245" s="158">
        <f>G245*(1+L245/100)</f>
        <v>0</v>
      </c>
      <c r="N245" s="158">
        <v>6.0000000000000001E-3</v>
      </c>
      <c r="O245" s="158">
        <f>ROUND(E245*N245,2)</f>
        <v>0.77</v>
      </c>
      <c r="P245" s="158">
        <v>0</v>
      </c>
      <c r="Q245" s="158">
        <f>ROUND(E245*P245,2)</f>
        <v>0</v>
      </c>
      <c r="R245" s="158" t="s">
        <v>268</v>
      </c>
      <c r="S245" s="158" t="s">
        <v>160</v>
      </c>
      <c r="T245" s="158" t="s">
        <v>160</v>
      </c>
      <c r="U245" s="158">
        <v>0</v>
      </c>
      <c r="V245" s="158">
        <f>ROUND(E245*U245,2)</f>
        <v>0</v>
      </c>
      <c r="W245" s="158"/>
      <c r="X245" s="158" t="s">
        <v>269</v>
      </c>
      <c r="Y245" s="148"/>
      <c r="Z245" s="148"/>
      <c r="AA245" s="148"/>
      <c r="AB245" s="148"/>
      <c r="AC245" s="148"/>
      <c r="AD245" s="148"/>
      <c r="AE245" s="148"/>
      <c r="AF245" s="148"/>
      <c r="AG245" s="148" t="s">
        <v>270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5">
      <c r="A246" s="155"/>
      <c r="B246" s="156"/>
      <c r="C246" s="186" t="s">
        <v>468</v>
      </c>
      <c r="D246" s="160"/>
      <c r="E246" s="161">
        <v>127.63849999999999</v>
      </c>
      <c r="F246" s="158"/>
      <c r="G246" s="158"/>
      <c r="H246" s="158"/>
      <c r="I246" s="158"/>
      <c r="J246" s="158"/>
      <c r="K246" s="158"/>
      <c r="L246" s="158"/>
      <c r="M246" s="158"/>
      <c r="N246" s="158"/>
      <c r="O246" s="158"/>
      <c r="P246" s="158"/>
      <c r="Q246" s="158"/>
      <c r="R246" s="158"/>
      <c r="S246" s="158"/>
      <c r="T246" s="158"/>
      <c r="U246" s="158"/>
      <c r="V246" s="158"/>
      <c r="W246" s="158"/>
      <c r="X246" s="158"/>
      <c r="Y246" s="148"/>
      <c r="Z246" s="148"/>
      <c r="AA246" s="148"/>
      <c r="AB246" s="148"/>
      <c r="AC246" s="148"/>
      <c r="AD246" s="148"/>
      <c r="AE246" s="148"/>
      <c r="AF246" s="148"/>
      <c r="AG246" s="148" t="s">
        <v>164</v>
      </c>
      <c r="AH246" s="148">
        <v>5</v>
      </c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5">
      <c r="A247" s="155">
        <v>89</v>
      </c>
      <c r="B247" s="156" t="s">
        <v>469</v>
      </c>
      <c r="C247" s="188" t="s">
        <v>470</v>
      </c>
      <c r="D247" s="157" t="s">
        <v>0</v>
      </c>
      <c r="E247" s="182"/>
      <c r="F247" s="159"/>
      <c r="G247" s="158">
        <f>ROUND(E247*F247,2)</f>
        <v>0</v>
      </c>
      <c r="H247" s="159"/>
      <c r="I247" s="158">
        <f>ROUND(E247*H247,2)</f>
        <v>0</v>
      </c>
      <c r="J247" s="159"/>
      <c r="K247" s="158">
        <f>ROUND(E247*J247,2)</f>
        <v>0</v>
      </c>
      <c r="L247" s="158">
        <v>21</v>
      </c>
      <c r="M247" s="158">
        <f>G247*(1+L247/100)</f>
        <v>0</v>
      </c>
      <c r="N247" s="158">
        <v>0</v>
      </c>
      <c r="O247" s="158">
        <f>ROUND(E247*N247,2)</f>
        <v>0</v>
      </c>
      <c r="P247" s="158">
        <v>0</v>
      </c>
      <c r="Q247" s="158">
        <f>ROUND(E247*P247,2)</f>
        <v>0</v>
      </c>
      <c r="R247" s="158"/>
      <c r="S247" s="158" t="s">
        <v>160</v>
      </c>
      <c r="T247" s="158" t="s">
        <v>160</v>
      </c>
      <c r="U247" s="158">
        <v>0</v>
      </c>
      <c r="V247" s="158">
        <f>ROUND(E247*U247,2)</f>
        <v>0</v>
      </c>
      <c r="W247" s="158"/>
      <c r="X247" s="158" t="s">
        <v>452</v>
      </c>
      <c r="Y247" s="148"/>
      <c r="Z247" s="148"/>
      <c r="AA247" s="148"/>
      <c r="AB247" s="148"/>
      <c r="AC247" s="148"/>
      <c r="AD247" s="148"/>
      <c r="AE247" s="148"/>
      <c r="AF247" s="148"/>
      <c r="AG247" s="148" t="s">
        <v>453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x14ac:dyDescent="0.25">
      <c r="A248" s="163" t="s">
        <v>155</v>
      </c>
      <c r="B248" s="164" t="s">
        <v>89</v>
      </c>
      <c r="C248" s="184" t="s">
        <v>90</v>
      </c>
      <c r="D248" s="165"/>
      <c r="E248" s="166"/>
      <c r="F248" s="167"/>
      <c r="G248" s="168">
        <f>SUMIF(AG249:AG255,"&lt;&gt;NOR",G249:G255)</f>
        <v>0</v>
      </c>
      <c r="H248" s="162"/>
      <c r="I248" s="162">
        <f>SUM(I249:I255)</f>
        <v>0</v>
      </c>
      <c r="J248" s="162"/>
      <c r="K248" s="162">
        <f>SUM(K249:K255)</f>
        <v>0</v>
      </c>
      <c r="L248" s="162"/>
      <c r="M248" s="162">
        <f>SUM(M249:M255)</f>
        <v>0</v>
      </c>
      <c r="N248" s="162"/>
      <c r="O248" s="162">
        <f>SUM(O249:O255)</f>
        <v>1.07</v>
      </c>
      <c r="P248" s="162"/>
      <c r="Q248" s="162">
        <f>SUM(Q249:Q255)</f>
        <v>0.27</v>
      </c>
      <c r="R248" s="162"/>
      <c r="S248" s="162"/>
      <c r="T248" s="162"/>
      <c r="U248" s="162"/>
      <c r="V248" s="162">
        <f>SUM(V249:V255)</f>
        <v>38.1</v>
      </c>
      <c r="W248" s="162"/>
      <c r="X248" s="162"/>
      <c r="AG248" t="s">
        <v>156</v>
      </c>
    </row>
    <row r="249" spans="1:60" ht="20.399999999999999" outlineLevel="1" x14ac:dyDescent="0.25">
      <c r="A249" s="169">
        <v>90</v>
      </c>
      <c r="B249" s="170" t="s">
        <v>471</v>
      </c>
      <c r="C249" s="185" t="s">
        <v>472</v>
      </c>
      <c r="D249" s="171" t="s">
        <v>174</v>
      </c>
      <c r="E249" s="172">
        <v>26</v>
      </c>
      <c r="F249" s="173"/>
      <c r="G249" s="174">
        <f>ROUND(E249*F249,2)</f>
        <v>0</v>
      </c>
      <c r="H249" s="159"/>
      <c r="I249" s="158">
        <f>ROUND(E249*H249,2)</f>
        <v>0</v>
      </c>
      <c r="J249" s="159"/>
      <c r="K249" s="158">
        <f>ROUND(E249*J249,2)</f>
        <v>0</v>
      </c>
      <c r="L249" s="158">
        <v>21</v>
      </c>
      <c r="M249" s="158">
        <f>G249*(1+L249/100)</f>
        <v>0</v>
      </c>
      <c r="N249" s="158">
        <v>2.5200000000000001E-3</v>
      </c>
      <c r="O249" s="158">
        <f>ROUND(E249*N249,2)</f>
        <v>7.0000000000000007E-2</v>
      </c>
      <c r="P249" s="158">
        <v>0</v>
      </c>
      <c r="Q249" s="158">
        <f>ROUND(E249*P249,2)</f>
        <v>0</v>
      </c>
      <c r="R249" s="158"/>
      <c r="S249" s="158" t="s">
        <v>160</v>
      </c>
      <c r="T249" s="158" t="s">
        <v>160</v>
      </c>
      <c r="U249" s="158">
        <v>0.8</v>
      </c>
      <c r="V249" s="158">
        <f>ROUND(E249*U249,2)</f>
        <v>20.8</v>
      </c>
      <c r="W249" s="158"/>
      <c r="X249" s="158" t="s">
        <v>161</v>
      </c>
      <c r="Y249" s="148"/>
      <c r="Z249" s="148"/>
      <c r="AA249" s="148"/>
      <c r="AB249" s="148"/>
      <c r="AC249" s="148"/>
      <c r="AD249" s="148"/>
      <c r="AE249" s="148"/>
      <c r="AF249" s="148"/>
      <c r="AG249" s="148" t="s">
        <v>162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outlineLevel="1" x14ac:dyDescent="0.25">
      <c r="A250" s="155"/>
      <c r="B250" s="156"/>
      <c r="C250" s="252" t="s">
        <v>473</v>
      </c>
      <c r="D250" s="253"/>
      <c r="E250" s="253"/>
      <c r="F250" s="253"/>
      <c r="G250" s="253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48"/>
      <c r="Z250" s="148"/>
      <c r="AA250" s="148"/>
      <c r="AB250" s="148"/>
      <c r="AC250" s="148"/>
      <c r="AD250" s="148"/>
      <c r="AE250" s="148"/>
      <c r="AF250" s="148"/>
      <c r="AG250" s="148" t="s">
        <v>233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5">
      <c r="A251" s="175">
        <v>91</v>
      </c>
      <c r="B251" s="176" t="s">
        <v>474</v>
      </c>
      <c r="C251" s="187" t="s">
        <v>475</v>
      </c>
      <c r="D251" s="177" t="s">
        <v>256</v>
      </c>
      <c r="E251" s="178">
        <v>13</v>
      </c>
      <c r="F251" s="179"/>
      <c r="G251" s="180">
        <f>ROUND(E251*F251,2)</f>
        <v>0</v>
      </c>
      <c r="H251" s="159"/>
      <c r="I251" s="158">
        <f>ROUND(E251*H251,2)</f>
        <v>0</v>
      </c>
      <c r="J251" s="159"/>
      <c r="K251" s="158">
        <f>ROUND(E251*J251,2)</f>
        <v>0</v>
      </c>
      <c r="L251" s="158">
        <v>21</v>
      </c>
      <c r="M251" s="158">
        <f>G251*(1+L251/100)</f>
        <v>0</v>
      </c>
      <c r="N251" s="158">
        <v>7.5800000000000006E-2</v>
      </c>
      <c r="O251" s="158">
        <f>ROUND(E251*N251,2)</f>
        <v>0.99</v>
      </c>
      <c r="P251" s="158">
        <v>0</v>
      </c>
      <c r="Q251" s="158">
        <f>ROUND(E251*P251,2)</f>
        <v>0</v>
      </c>
      <c r="R251" s="158"/>
      <c r="S251" s="158" t="s">
        <v>160</v>
      </c>
      <c r="T251" s="158" t="s">
        <v>160</v>
      </c>
      <c r="U251" s="158">
        <v>0.5</v>
      </c>
      <c r="V251" s="158">
        <f>ROUND(E251*U251,2)</f>
        <v>6.5</v>
      </c>
      <c r="W251" s="158"/>
      <c r="X251" s="158" t="s">
        <v>161</v>
      </c>
      <c r="Y251" s="148"/>
      <c r="Z251" s="148"/>
      <c r="AA251" s="148"/>
      <c r="AB251" s="148"/>
      <c r="AC251" s="148"/>
      <c r="AD251" s="148"/>
      <c r="AE251" s="148"/>
      <c r="AF251" s="148"/>
      <c r="AG251" s="148" t="s">
        <v>162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 x14ac:dyDescent="0.25">
      <c r="A252" s="175">
        <v>92</v>
      </c>
      <c r="B252" s="176" t="s">
        <v>476</v>
      </c>
      <c r="C252" s="187" t="s">
        <v>477</v>
      </c>
      <c r="D252" s="177" t="s">
        <v>256</v>
      </c>
      <c r="E252" s="178">
        <v>13</v>
      </c>
      <c r="F252" s="179"/>
      <c r="G252" s="180">
        <f>ROUND(E252*F252,2)</f>
        <v>0</v>
      </c>
      <c r="H252" s="159"/>
      <c r="I252" s="158">
        <f>ROUND(E252*H252,2)</f>
        <v>0</v>
      </c>
      <c r="J252" s="159"/>
      <c r="K252" s="158">
        <f>ROUND(E252*J252,2)</f>
        <v>0</v>
      </c>
      <c r="L252" s="158">
        <v>21</v>
      </c>
      <c r="M252" s="158">
        <f>G252*(1+L252/100)</f>
        <v>0</v>
      </c>
      <c r="N252" s="158">
        <v>0</v>
      </c>
      <c r="O252" s="158">
        <f>ROUND(E252*N252,2)</f>
        <v>0</v>
      </c>
      <c r="P252" s="158">
        <v>2.1129999999999999E-2</v>
      </c>
      <c r="Q252" s="158">
        <f>ROUND(E252*P252,2)</f>
        <v>0.27</v>
      </c>
      <c r="R252" s="158"/>
      <c r="S252" s="158" t="s">
        <v>160</v>
      </c>
      <c r="T252" s="158" t="s">
        <v>160</v>
      </c>
      <c r="U252" s="158">
        <v>0.40300000000000002</v>
      </c>
      <c r="V252" s="158">
        <f>ROUND(E252*U252,2)</f>
        <v>5.24</v>
      </c>
      <c r="W252" s="158"/>
      <c r="X252" s="158" t="s">
        <v>161</v>
      </c>
      <c r="Y252" s="148"/>
      <c r="Z252" s="148"/>
      <c r="AA252" s="148"/>
      <c r="AB252" s="148"/>
      <c r="AC252" s="148"/>
      <c r="AD252" s="148"/>
      <c r="AE252" s="148"/>
      <c r="AF252" s="148"/>
      <c r="AG252" s="148" t="s">
        <v>162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5">
      <c r="A253" s="169">
        <v>93</v>
      </c>
      <c r="B253" s="170" t="s">
        <v>61</v>
      </c>
      <c r="C253" s="185" t="s">
        <v>478</v>
      </c>
      <c r="D253" s="171" t="s">
        <v>174</v>
      </c>
      <c r="E253" s="172">
        <v>5</v>
      </c>
      <c r="F253" s="173"/>
      <c r="G253" s="174">
        <f>ROUND(E253*F253,2)</f>
        <v>0</v>
      </c>
      <c r="H253" s="159"/>
      <c r="I253" s="158">
        <f>ROUND(E253*H253,2)</f>
        <v>0</v>
      </c>
      <c r="J253" s="159"/>
      <c r="K253" s="158">
        <f>ROUND(E253*J253,2)</f>
        <v>0</v>
      </c>
      <c r="L253" s="158">
        <v>21</v>
      </c>
      <c r="M253" s="158">
        <f>G253*(1+L253/100)</f>
        <v>0</v>
      </c>
      <c r="N253" s="158">
        <v>2.0999999999999999E-3</v>
      </c>
      <c r="O253" s="158">
        <f>ROUND(E253*N253,2)</f>
        <v>0.01</v>
      </c>
      <c r="P253" s="158">
        <v>0</v>
      </c>
      <c r="Q253" s="158">
        <f>ROUND(E253*P253,2)</f>
        <v>0</v>
      </c>
      <c r="R253" s="158"/>
      <c r="S253" s="158" t="s">
        <v>298</v>
      </c>
      <c r="T253" s="158" t="s">
        <v>160</v>
      </c>
      <c r="U253" s="158">
        <v>0.8</v>
      </c>
      <c r="V253" s="158">
        <f>ROUND(E253*U253,2)</f>
        <v>4</v>
      </c>
      <c r="W253" s="158"/>
      <c r="X253" s="158" t="s">
        <v>161</v>
      </c>
      <c r="Y253" s="148"/>
      <c r="Z253" s="148"/>
      <c r="AA253" s="148"/>
      <c r="AB253" s="148"/>
      <c r="AC253" s="148"/>
      <c r="AD253" s="148"/>
      <c r="AE253" s="148"/>
      <c r="AF253" s="148"/>
      <c r="AG253" s="148" t="s">
        <v>162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5">
      <c r="A254" s="155"/>
      <c r="B254" s="156"/>
      <c r="C254" s="252" t="s">
        <v>473</v>
      </c>
      <c r="D254" s="253"/>
      <c r="E254" s="253"/>
      <c r="F254" s="253"/>
      <c r="G254" s="253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48"/>
      <c r="Z254" s="148"/>
      <c r="AA254" s="148"/>
      <c r="AB254" s="148"/>
      <c r="AC254" s="148"/>
      <c r="AD254" s="148"/>
      <c r="AE254" s="148"/>
      <c r="AF254" s="148"/>
      <c r="AG254" s="148" t="s">
        <v>233</v>
      </c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5">
      <c r="A255" s="175">
        <v>94</v>
      </c>
      <c r="B255" s="176" t="s">
        <v>479</v>
      </c>
      <c r="C255" s="187" t="s">
        <v>480</v>
      </c>
      <c r="D255" s="177" t="s">
        <v>208</v>
      </c>
      <c r="E255" s="178">
        <v>1.06142</v>
      </c>
      <c r="F255" s="179"/>
      <c r="G255" s="180">
        <f>ROUND(E255*F255,2)</f>
        <v>0</v>
      </c>
      <c r="H255" s="159"/>
      <c r="I255" s="158">
        <f>ROUND(E255*H255,2)</f>
        <v>0</v>
      </c>
      <c r="J255" s="159"/>
      <c r="K255" s="158">
        <f>ROUND(E255*J255,2)</f>
        <v>0</v>
      </c>
      <c r="L255" s="158">
        <v>21</v>
      </c>
      <c r="M255" s="158">
        <f>G255*(1+L255/100)</f>
        <v>0</v>
      </c>
      <c r="N255" s="158">
        <v>0</v>
      </c>
      <c r="O255" s="158">
        <f>ROUND(E255*N255,2)</f>
        <v>0</v>
      </c>
      <c r="P255" s="158">
        <v>0</v>
      </c>
      <c r="Q255" s="158">
        <f>ROUND(E255*P255,2)</f>
        <v>0</v>
      </c>
      <c r="R255" s="158"/>
      <c r="S255" s="158" t="s">
        <v>160</v>
      </c>
      <c r="T255" s="158" t="s">
        <v>299</v>
      </c>
      <c r="U255" s="158">
        <v>1.47</v>
      </c>
      <c r="V255" s="158">
        <f>ROUND(E255*U255,2)</f>
        <v>1.56</v>
      </c>
      <c r="W255" s="158"/>
      <c r="X255" s="158" t="s">
        <v>452</v>
      </c>
      <c r="Y255" s="148"/>
      <c r="Z255" s="148"/>
      <c r="AA255" s="148"/>
      <c r="AB255" s="148"/>
      <c r="AC255" s="148"/>
      <c r="AD255" s="148"/>
      <c r="AE255" s="148"/>
      <c r="AF255" s="148"/>
      <c r="AG255" s="148" t="s">
        <v>453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x14ac:dyDescent="0.25">
      <c r="A256" s="163" t="s">
        <v>155</v>
      </c>
      <c r="B256" s="164" t="s">
        <v>91</v>
      </c>
      <c r="C256" s="184" t="s">
        <v>92</v>
      </c>
      <c r="D256" s="165"/>
      <c r="E256" s="166"/>
      <c r="F256" s="167"/>
      <c r="G256" s="168">
        <f>SUMIF(AG257:AG262,"&lt;&gt;NOR",G257:G262)</f>
        <v>0</v>
      </c>
      <c r="H256" s="162"/>
      <c r="I256" s="162">
        <f>SUM(I257:I262)</f>
        <v>0</v>
      </c>
      <c r="J256" s="162"/>
      <c r="K256" s="162">
        <f>SUM(K257:K262)</f>
        <v>0</v>
      </c>
      <c r="L256" s="162"/>
      <c r="M256" s="162">
        <f>SUM(M257:M262)</f>
        <v>0</v>
      </c>
      <c r="N256" s="162"/>
      <c r="O256" s="162">
        <f>SUM(O257:O262)</f>
        <v>1.9000000000000001</v>
      </c>
      <c r="P256" s="162"/>
      <c r="Q256" s="162">
        <f>SUM(Q257:Q262)</f>
        <v>0.64</v>
      </c>
      <c r="R256" s="162"/>
      <c r="S256" s="162"/>
      <c r="T256" s="162"/>
      <c r="U256" s="162"/>
      <c r="V256" s="162">
        <f>SUM(V257:V262)</f>
        <v>129.04</v>
      </c>
      <c r="W256" s="162"/>
      <c r="X256" s="162"/>
      <c r="AG256" t="s">
        <v>156</v>
      </c>
    </row>
    <row r="257" spans="1:60" outlineLevel="1" x14ac:dyDescent="0.25">
      <c r="A257" s="175">
        <v>95</v>
      </c>
      <c r="B257" s="176" t="s">
        <v>481</v>
      </c>
      <c r="C257" s="187" t="s">
        <v>482</v>
      </c>
      <c r="D257" s="177" t="s">
        <v>174</v>
      </c>
      <c r="E257" s="178">
        <v>250</v>
      </c>
      <c r="F257" s="179"/>
      <c r="G257" s="180">
        <f>ROUND(E257*F257,2)</f>
        <v>0</v>
      </c>
      <c r="H257" s="159"/>
      <c r="I257" s="158">
        <f>ROUND(E257*H257,2)</f>
        <v>0</v>
      </c>
      <c r="J257" s="159"/>
      <c r="K257" s="158">
        <f>ROUND(E257*J257,2)</f>
        <v>0</v>
      </c>
      <c r="L257" s="158">
        <v>21</v>
      </c>
      <c r="M257" s="158">
        <f>G257*(1+L257/100)</f>
        <v>0</v>
      </c>
      <c r="N257" s="158">
        <v>2.5000000000000001E-4</v>
      </c>
      <c r="O257" s="158">
        <f>ROUND(E257*N257,2)</f>
        <v>0.06</v>
      </c>
      <c r="P257" s="158">
        <v>2.5400000000000002E-3</v>
      </c>
      <c r="Q257" s="158">
        <f>ROUND(E257*P257,2)</f>
        <v>0.64</v>
      </c>
      <c r="R257" s="158"/>
      <c r="S257" s="158" t="s">
        <v>160</v>
      </c>
      <c r="T257" s="158" t="s">
        <v>160</v>
      </c>
      <c r="U257" s="158">
        <v>0.03</v>
      </c>
      <c r="V257" s="158">
        <f>ROUND(E257*U257,2)</f>
        <v>7.5</v>
      </c>
      <c r="W257" s="158"/>
      <c r="X257" s="158" t="s">
        <v>161</v>
      </c>
      <c r="Y257" s="148"/>
      <c r="Z257" s="148"/>
      <c r="AA257" s="148"/>
      <c r="AB257" s="148"/>
      <c r="AC257" s="148"/>
      <c r="AD257" s="148"/>
      <c r="AE257" s="148"/>
      <c r="AF257" s="148"/>
      <c r="AG257" s="148" t="s">
        <v>162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5">
      <c r="A258" s="169">
        <v>96</v>
      </c>
      <c r="B258" s="170" t="s">
        <v>483</v>
      </c>
      <c r="C258" s="185" t="s">
        <v>484</v>
      </c>
      <c r="D258" s="171" t="s">
        <v>174</v>
      </c>
      <c r="E258" s="172">
        <v>250</v>
      </c>
      <c r="F258" s="173"/>
      <c r="G258" s="174">
        <f>ROUND(E258*F258,2)</f>
        <v>0</v>
      </c>
      <c r="H258" s="159"/>
      <c r="I258" s="158">
        <f>ROUND(E258*H258,2)</f>
        <v>0</v>
      </c>
      <c r="J258" s="159"/>
      <c r="K258" s="158">
        <f>ROUND(E258*J258,2)</f>
        <v>0</v>
      </c>
      <c r="L258" s="158">
        <v>21</v>
      </c>
      <c r="M258" s="158">
        <f>G258*(1+L258/100)</f>
        <v>0</v>
      </c>
      <c r="N258" s="158">
        <v>7.3699999999999998E-3</v>
      </c>
      <c r="O258" s="158">
        <f>ROUND(E258*N258,2)</f>
        <v>1.84</v>
      </c>
      <c r="P258" s="158">
        <v>0</v>
      </c>
      <c r="Q258" s="158">
        <f>ROUND(E258*P258,2)</f>
        <v>0</v>
      </c>
      <c r="R258" s="158"/>
      <c r="S258" s="158" t="s">
        <v>160</v>
      </c>
      <c r="T258" s="158" t="s">
        <v>160</v>
      </c>
      <c r="U258" s="158">
        <v>0.47599999999999998</v>
      </c>
      <c r="V258" s="158">
        <f>ROUND(E258*U258,2)</f>
        <v>119</v>
      </c>
      <c r="W258" s="158"/>
      <c r="X258" s="158" t="s">
        <v>161</v>
      </c>
      <c r="Y258" s="148"/>
      <c r="Z258" s="148"/>
      <c r="AA258" s="148"/>
      <c r="AB258" s="148"/>
      <c r="AC258" s="148"/>
      <c r="AD258" s="148"/>
      <c r="AE258" s="148"/>
      <c r="AF258" s="148"/>
      <c r="AG258" s="148" t="s">
        <v>162</v>
      </c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outlineLevel="1" x14ac:dyDescent="0.25">
      <c r="A259" s="155"/>
      <c r="B259" s="156"/>
      <c r="C259" s="252" t="s">
        <v>485</v>
      </c>
      <c r="D259" s="253"/>
      <c r="E259" s="253"/>
      <c r="F259" s="253"/>
      <c r="G259" s="253"/>
      <c r="H259" s="158"/>
      <c r="I259" s="158"/>
      <c r="J259" s="158"/>
      <c r="K259" s="158"/>
      <c r="L259" s="158"/>
      <c r="M259" s="158"/>
      <c r="N259" s="158"/>
      <c r="O259" s="158"/>
      <c r="P259" s="158"/>
      <c r="Q259" s="158"/>
      <c r="R259" s="158"/>
      <c r="S259" s="158"/>
      <c r="T259" s="158"/>
      <c r="U259" s="158"/>
      <c r="V259" s="158"/>
      <c r="W259" s="158"/>
      <c r="X259" s="158"/>
      <c r="Y259" s="148"/>
      <c r="Z259" s="148"/>
      <c r="AA259" s="148"/>
      <c r="AB259" s="148"/>
      <c r="AC259" s="148"/>
      <c r="AD259" s="148"/>
      <c r="AE259" s="148"/>
      <c r="AF259" s="148"/>
      <c r="AG259" s="148" t="s">
        <v>233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 x14ac:dyDescent="0.25">
      <c r="A260" s="155"/>
      <c r="B260" s="156"/>
      <c r="C260" s="254" t="s">
        <v>486</v>
      </c>
      <c r="D260" s="255"/>
      <c r="E260" s="255"/>
      <c r="F260" s="255"/>
      <c r="G260" s="255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48"/>
      <c r="Z260" s="148"/>
      <c r="AA260" s="148"/>
      <c r="AB260" s="148"/>
      <c r="AC260" s="148"/>
      <c r="AD260" s="148"/>
      <c r="AE260" s="148"/>
      <c r="AF260" s="148"/>
      <c r="AG260" s="148" t="s">
        <v>233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 x14ac:dyDescent="0.25">
      <c r="A261" s="155"/>
      <c r="B261" s="156"/>
      <c r="C261" s="186" t="s">
        <v>487</v>
      </c>
      <c r="D261" s="160"/>
      <c r="E261" s="161">
        <v>250</v>
      </c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48"/>
      <c r="Z261" s="148"/>
      <c r="AA261" s="148"/>
      <c r="AB261" s="148"/>
      <c r="AC261" s="148"/>
      <c r="AD261" s="148"/>
      <c r="AE261" s="148"/>
      <c r="AF261" s="148"/>
      <c r="AG261" s="148" t="s">
        <v>164</v>
      </c>
      <c r="AH261" s="148">
        <v>5</v>
      </c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 x14ac:dyDescent="0.25">
      <c r="A262" s="175">
        <v>97</v>
      </c>
      <c r="B262" s="176" t="s">
        <v>488</v>
      </c>
      <c r="C262" s="187" t="s">
        <v>489</v>
      </c>
      <c r="D262" s="177" t="s">
        <v>208</v>
      </c>
      <c r="E262" s="178">
        <v>1.905</v>
      </c>
      <c r="F262" s="179"/>
      <c r="G262" s="180">
        <f>ROUND(E262*F262,2)</f>
        <v>0</v>
      </c>
      <c r="H262" s="159"/>
      <c r="I262" s="158">
        <f>ROUND(E262*H262,2)</f>
        <v>0</v>
      </c>
      <c r="J262" s="159"/>
      <c r="K262" s="158">
        <f>ROUND(E262*J262,2)</f>
        <v>0</v>
      </c>
      <c r="L262" s="158">
        <v>21</v>
      </c>
      <c r="M262" s="158">
        <f>G262*(1+L262/100)</f>
        <v>0</v>
      </c>
      <c r="N262" s="158">
        <v>0</v>
      </c>
      <c r="O262" s="158">
        <f>ROUND(E262*N262,2)</f>
        <v>0</v>
      </c>
      <c r="P262" s="158">
        <v>0</v>
      </c>
      <c r="Q262" s="158">
        <f>ROUND(E262*P262,2)</f>
        <v>0</v>
      </c>
      <c r="R262" s="158"/>
      <c r="S262" s="158" t="s">
        <v>160</v>
      </c>
      <c r="T262" s="158" t="s">
        <v>160</v>
      </c>
      <c r="U262" s="158">
        <v>1.333</v>
      </c>
      <c r="V262" s="158">
        <f>ROUND(E262*U262,2)</f>
        <v>2.54</v>
      </c>
      <c r="W262" s="158"/>
      <c r="X262" s="158" t="s">
        <v>452</v>
      </c>
      <c r="Y262" s="148"/>
      <c r="Z262" s="148"/>
      <c r="AA262" s="148"/>
      <c r="AB262" s="148"/>
      <c r="AC262" s="148"/>
      <c r="AD262" s="148"/>
      <c r="AE262" s="148"/>
      <c r="AF262" s="148"/>
      <c r="AG262" s="148" t="s">
        <v>453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x14ac:dyDescent="0.25">
      <c r="A263" s="163" t="s">
        <v>155</v>
      </c>
      <c r="B263" s="164" t="s">
        <v>93</v>
      </c>
      <c r="C263" s="184" t="s">
        <v>94</v>
      </c>
      <c r="D263" s="165"/>
      <c r="E263" s="166"/>
      <c r="F263" s="167"/>
      <c r="G263" s="168">
        <f>SUMIF(AG264:AG273,"&lt;&gt;NOR",G264:G273)</f>
        <v>0</v>
      </c>
      <c r="H263" s="162"/>
      <c r="I263" s="162">
        <f>SUM(I264:I273)</f>
        <v>0</v>
      </c>
      <c r="J263" s="162"/>
      <c r="K263" s="162">
        <f>SUM(K264:K273)</f>
        <v>0</v>
      </c>
      <c r="L263" s="162"/>
      <c r="M263" s="162">
        <f>SUM(M264:M273)</f>
        <v>0</v>
      </c>
      <c r="N263" s="162"/>
      <c r="O263" s="162">
        <f>SUM(O264:O273)</f>
        <v>0.02</v>
      </c>
      <c r="P263" s="162"/>
      <c r="Q263" s="162">
        <f>SUM(Q264:Q273)</f>
        <v>0.15</v>
      </c>
      <c r="R263" s="162"/>
      <c r="S263" s="162"/>
      <c r="T263" s="162"/>
      <c r="U263" s="162"/>
      <c r="V263" s="162">
        <f>SUM(V264:V273)</f>
        <v>25.139999999999997</v>
      </c>
      <c r="W263" s="162"/>
      <c r="X263" s="162"/>
      <c r="AG263" t="s">
        <v>156</v>
      </c>
    </row>
    <row r="264" spans="1:60" outlineLevel="1" x14ac:dyDescent="0.25">
      <c r="A264" s="175">
        <v>98</v>
      </c>
      <c r="B264" s="176" t="s">
        <v>490</v>
      </c>
      <c r="C264" s="187" t="s">
        <v>491</v>
      </c>
      <c r="D264" s="177" t="s">
        <v>492</v>
      </c>
      <c r="E264" s="178">
        <v>8</v>
      </c>
      <c r="F264" s="179"/>
      <c r="G264" s="180">
        <f>ROUND(E264*F264,2)</f>
        <v>0</v>
      </c>
      <c r="H264" s="159"/>
      <c r="I264" s="158">
        <f>ROUND(E264*H264,2)</f>
        <v>0</v>
      </c>
      <c r="J264" s="159"/>
      <c r="K264" s="158">
        <f>ROUND(E264*J264,2)</f>
        <v>0</v>
      </c>
      <c r="L264" s="158">
        <v>21</v>
      </c>
      <c r="M264" s="158">
        <f>G264*(1+L264/100)</f>
        <v>0</v>
      </c>
      <c r="N264" s="158">
        <v>0</v>
      </c>
      <c r="O264" s="158">
        <f>ROUND(E264*N264,2)</f>
        <v>0</v>
      </c>
      <c r="P264" s="158">
        <v>1.933E-2</v>
      </c>
      <c r="Q264" s="158">
        <f>ROUND(E264*P264,2)</f>
        <v>0.15</v>
      </c>
      <c r="R264" s="158"/>
      <c r="S264" s="158" t="s">
        <v>160</v>
      </c>
      <c r="T264" s="158" t="s">
        <v>160</v>
      </c>
      <c r="U264" s="158">
        <v>0.59</v>
      </c>
      <c r="V264" s="158">
        <f>ROUND(E264*U264,2)</f>
        <v>4.72</v>
      </c>
      <c r="W264" s="158"/>
      <c r="X264" s="158" t="s">
        <v>161</v>
      </c>
      <c r="Y264" s="148"/>
      <c r="Z264" s="148"/>
      <c r="AA264" s="148"/>
      <c r="AB264" s="148"/>
      <c r="AC264" s="148"/>
      <c r="AD264" s="148"/>
      <c r="AE264" s="148"/>
      <c r="AF264" s="148"/>
      <c r="AG264" s="148" t="s">
        <v>162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5">
      <c r="A265" s="175">
        <v>99</v>
      </c>
      <c r="B265" s="176" t="s">
        <v>493</v>
      </c>
      <c r="C265" s="187" t="s">
        <v>494</v>
      </c>
      <c r="D265" s="177" t="s">
        <v>492</v>
      </c>
      <c r="E265" s="178">
        <v>1</v>
      </c>
      <c r="F265" s="179"/>
      <c r="G265" s="180">
        <f>ROUND(E265*F265,2)</f>
        <v>0</v>
      </c>
      <c r="H265" s="159"/>
      <c r="I265" s="158">
        <f>ROUND(E265*H265,2)</f>
        <v>0</v>
      </c>
      <c r="J265" s="159"/>
      <c r="K265" s="158">
        <f>ROUND(E265*J265,2)</f>
        <v>0</v>
      </c>
      <c r="L265" s="158">
        <v>21</v>
      </c>
      <c r="M265" s="158">
        <f>G265*(1+L265/100)</f>
        <v>0</v>
      </c>
      <c r="N265" s="158">
        <v>8.8999999999999995E-4</v>
      </c>
      <c r="O265" s="158">
        <f>ROUND(E265*N265,2)</f>
        <v>0</v>
      </c>
      <c r="P265" s="158">
        <v>0</v>
      </c>
      <c r="Q265" s="158">
        <f>ROUND(E265*P265,2)</f>
        <v>0</v>
      </c>
      <c r="R265" s="158"/>
      <c r="S265" s="158" t="s">
        <v>160</v>
      </c>
      <c r="T265" s="158" t="s">
        <v>160</v>
      </c>
      <c r="U265" s="158">
        <v>1.1200000000000001</v>
      </c>
      <c r="V265" s="158">
        <f>ROUND(E265*U265,2)</f>
        <v>1.1200000000000001</v>
      </c>
      <c r="W265" s="158"/>
      <c r="X265" s="158" t="s">
        <v>161</v>
      </c>
      <c r="Y265" s="148"/>
      <c r="Z265" s="148"/>
      <c r="AA265" s="148"/>
      <c r="AB265" s="148"/>
      <c r="AC265" s="148"/>
      <c r="AD265" s="148"/>
      <c r="AE265" s="148"/>
      <c r="AF265" s="148"/>
      <c r="AG265" s="148" t="s">
        <v>162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5">
      <c r="A266" s="175">
        <v>100</v>
      </c>
      <c r="B266" s="176" t="s">
        <v>495</v>
      </c>
      <c r="C266" s="187" t="s">
        <v>496</v>
      </c>
      <c r="D266" s="177" t="s">
        <v>256</v>
      </c>
      <c r="E266" s="178">
        <v>9</v>
      </c>
      <c r="F266" s="179"/>
      <c r="G266" s="180">
        <f>ROUND(E266*F266,2)</f>
        <v>0</v>
      </c>
      <c r="H266" s="159"/>
      <c r="I266" s="158">
        <f>ROUND(E266*H266,2)</f>
        <v>0</v>
      </c>
      <c r="J266" s="159"/>
      <c r="K266" s="158">
        <f>ROUND(E266*J266,2)</f>
        <v>0</v>
      </c>
      <c r="L266" s="158">
        <v>21</v>
      </c>
      <c r="M266" s="158">
        <f>G266*(1+L266/100)</f>
        <v>0</v>
      </c>
      <c r="N266" s="158">
        <v>3.0000000000000001E-5</v>
      </c>
      <c r="O266" s="158">
        <f>ROUND(E266*N266,2)</f>
        <v>0</v>
      </c>
      <c r="P266" s="158">
        <v>0</v>
      </c>
      <c r="Q266" s="158">
        <f>ROUND(E266*P266,2)</f>
        <v>0</v>
      </c>
      <c r="R266" s="158"/>
      <c r="S266" s="158" t="s">
        <v>160</v>
      </c>
      <c r="T266" s="158" t="s">
        <v>160</v>
      </c>
      <c r="U266" s="158">
        <v>1.784</v>
      </c>
      <c r="V266" s="158">
        <f>ROUND(E266*U266,2)</f>
        <v>16.059999999999999</v>
      </c>
      <c r="W266" s="158"/>
      <c r="X266" s="158" t="s">
        <v>161</v>
      </c>
      <c r="Y266" s="148"/>
      <c r="Z266" s="148"/>
      <c r="AA266" s="148"/>
      <c r="AB266" s="148"/>
      <c r="AC266" s="148"/>
      <c r="AD266" s="148"/>
      <c r="AE266" s="148"/>
      <c r="AF266" s="148"/>
      <c r="AG266" s="148" t="s">
        <v>162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 x14ac:dyDescent="0.25">
      <c r="A267" s="169">
        <v>101</v>
      </c>
      <c r="B267" s="170" t="s">
        <v>497</v>
      </c>
      <c r="C267" s="185" t="s">
        <v>498</v>
      </c>
      <c r="D267" s="171" t="s">
        <v>492</v>
      </c>
      <c r="E267" s="172">
        <v>1</v>
      </c>
      <c r="F267" s="173"/>
      <c r="G267" s="174">
        <f>ROUND(E267*F267,2)</f>
        <v>0</v>
      </c>
      <c r="H267" s="159"/>
      <c r="I267" s="158">
        <f>ROUND(E267*H267,2)</f>
        <v>0</v>
      </c>
      <c r="J267" s="159"/>
      <c r="K267" s="158">
        <f>ROUND(E267*J267,2)</f>
        <v>0</v>
      </c>
      <c r="L267" s="158">
        <v>21</v>
      </c>
      <c r="M267" s="158">
        <f>G267*(1+L267/100)</f>
        <v>0</v>
      </c>
      <c r="N267" s="158">
        <v>1.41E-3</v>
      </c>
      <c r="O267" s="158">
        <f>ROUND(E267*N267,2)</f>
        <v>0</v>
      </c>
      <c r="P267" s="158">
        <v>0</v>
      </c>
      <c r="Q267" s="158">
        <f>ROUND(E267*P267,2)</f>
        <v>0</v>
      </c>
      <c r="R267" s="158"/>
      <c r="S267" s="158" t="s">
        <v>160</v>
      </c>
      <c r="T267" s="158" t="s">
        <v>160</v>
      </c>
      <c r="U267" s="158">
        <v>1.575</v>
      </c>
      <c r="V267" s="158">
        <f>ROUND(E267*U267,2)</f>
        <v>1.58</v>
      </c>
      <c r="W267" s="158"/>
      <c r="X267" s="158" t="s">
        <v>161</v>
      </c>
      <c r="Y267" s="148"/>
      <c r="Z267" s="148"/>
      <c r="AA267" s="148"/>
      <c r="AB267" s="148"/>
      <c r="AC267" s="148"/>
      <c r="AD267" s="148"/>
      <c r="AE267" s="148"/>
      <c r="AF267" s="148"/>
      <c r="AG267" s="148" t="s">
        <v>162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 x14ac:dyDescent="0.25">
      <c r="A268" s="155"/>
      <c r="B268" s="156"/>
      <c r="C268" s="252" t="s">
        <v>499</v>
      </c>
      <c r="D268" s="253"/>
      <c r="E268" s="253"/>
      <c r="F268" s="253"/>
      <c r="G268" s="253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48"/>
      <c r="Z268" s="148"/>
      <c r="AA268" s="148"/>
      <c r="AB268" s="148"/>
      <c r="AC268" s="148"/>
      <c r="AD268" s="148"/>
      <c r="AE268" s="148"/>
      <c r="AF268" s="148"/>
      <c r="AG268" s="148" t="s">
        <v>233</v>
      </c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ht="20.399999999999999" outlineLevel="1" x14ac:dyDescent="0.25">
      <c r="A269" s="175">
        <v>102</v>
      </c>
      <c r="B269" s="176" t="s">
        <v>500</v>
      </c>
      <c r="C269" s="187" t="s">
        <v>501</v>
      </c>
      <c r="D269" s="177" t="s">
        <v>492</v>
      </c>
      <c r="E269" s="178">
        <v>1</v>
      </c>
      <c r="F269" s="179"/>
      <c r="G269" s="180">
        <f>ROUND(E269*F269,2)</f>
        <v>0</v>
      </c>
      <c r="H269" s="159"/>
      <c r="I269" s="158">
        <f>ROUND(E269*H269,2)</f>
        <v>0</v>
      </c>
      <c r="J269" s="159"/>
      <c r="K269" s="158">
        <f>ROUND(E269*J269,2)</f>
        <v>0</v>
      </c>
      <c r="L269" s="158">
        <v>21</v>
      </c>
      <c r="M269" s="158">
        <f>G269*(1+L269/100)</f>
        <v>0</v>
      </c>
      <c r="N269" s="158">
        <v>1.09E-2</v>
      </c>
      <c r="O269" s="158">
        <f>ROUND(E269*N269,2)</f>
        <v>0.01</v>
      </c>
      <c r="P269" s="158">
        <v>0</v>
      </c>
      <c r="Q269" s="158">
        <f>ROUND(E269*P269,2)</f>
        <v>0</v>
      </c>
      <c r="R269" s="158"/>
      <c r="S269" s="158" t="s">
        <v>160</v>
      </c>
      <c r="T269" s="158" t="s">
        <v>160</v>
      </c>
      <c r="U269" s="158">
        <v>1.25</v>
      </c>
      <c r="V269" s="158">
        <f>ROUND(E269*U269,2)</f>
        <v>1.25</v>
      </c>
      <c r="W269" s="158"/>
      <c r="X269" s="158" t="s">
        <v>161</v>
      </c>
      <c r="Y269" s="148"/>
      <c r="Z269" s="148"/>
      <c r="AA269" s="148"/>
      <c r="AB269" s="148"/>
      <c r="AC269" s="148"/>
      <c r="AD269" s="148"/>
      <c r="AE269" s="148"/>
      <c r="AF269" s="148"/>
      <c r="AG269" s="148" t="s">
        <v>162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 x14ac:dyDescent="0.25">
      <c r="A270" s="175">
        <v>103</v>
      </c>
      <c r="B270" s="176" t="s">
        <v>502</v>
      </c>
      <c r="C270" s="187" t="s">
        <v>503</v>
      </c>
      <c r="D270" s="177" t="s">
        <v>256</v>
      </c>
      <c r="E270" s="178">
        <v>1</v>
      </c>
      <c r="F270" s="179"/>
      <c r="G270" s="180">
        <f>ROUND(E270*F270,2)</f>
        <v>0</v>
      </c>
      <c r="H270" s="159"/>
      <c r="I270" s="158">
        <f>ROUND(E270*H270,2)</f>
        <v>0</v>
      </c>
      <c r="J270" s="159"/>
      <c r="K270" s="158">
        <f>ROUND(E270*J270,2)</f>
        <v>0</v>
      </c>
      <c r="L270" s="158">
        <v>21</v>
      </c>
      <c r="M270" s="158">
        <f>G270*(1+L270/100)</f>
        <v>0</v>
      </c>
      <c r="N270" s="158">
        <v>0</v>
      </c>
      <c r="O270" s="158">
        <f>ROUND(E270*N270,2)</f>
        <v>0</v>
      </c>
      <c r="P270" s="158">
        <v>0</v>
      </c>
      <c r="Q270" s="158">
        <f>ROUND(E270*P270,2)</f>
        <v>0</v>
      </c>
      <c r="R270" s="158"/>
      <c r="S270" s="158" t="s">
        <v>160</v>
      </c>
      <c r="T270" s="158" t="s">
        <v>160</v>
      </c>
      <c r="U270" s="158">
        <v>0.37</v>
      </c>
      <c r="V270" s="158">
        <f>ROUND(E270*U270,2)</f>
        <v>0.37</v>
      </c>
      <c r="W270" s="158"/>
      <c r="X270" s="158" t="s">
        <v>161</v>
      </c>
      <c r="Y270" s="148"/>
      <c r="Z270" s="148"/>
      <c r="AA270" s="148"/>
      <c r="AB270" s="148"/>
      <c r="AC270" s="148"/>
      <c r="AD270" s="148"/>
      <c r="AE270" s="148"/>
      <c r="AF270" s="148"/>
      <c r="AG270" s="148" t="s">
        <v>162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ht="30.6" outlineLevel="1" x14ac:dyDescent="0.25">
      <c r="A271" s="175">
        <v>104</v>
      </c>
      <c r="B271" s="176" t="s">
        <v>504</v>
      </c>
      <c r="C271" s="187" t="s">
        <v>505</v>
      </c>
      <c r="D271" s="177" t="s">
        <v>256</v>
      </c>
      <c r="E271" s="178">
        <v>1</v>
      </c>
      <c r="F271" s="179"/>
      <c r="G271" s="180">
        <f>ROUND(E271*F271,2)</f>
        <v>0</v>
      </c>
      <c r="H271" s="159"/>
      <c r="I271" s="158">
        <f>ROUND(E271*H271,2)</f>
        <v>0</v>
      </c>
      <c r="J271" s="159"/>
      <c r="K271" s="158">
        <f>ROUND(E271*J271,2)</f>
        <v>0</v>
      </c>
      <c r="L271" s="158">
        <v>21</v>
      </c>
      <c r="M271" s="158">
        <f>G271*(1+L271/100)</f>
        <v>0</v>
      </c>
      <c r="N271" s="158">
        <v>1.0999999999999999E-2</v>
      </c>
      <c r="O271" s="158">
        <f>ROUND(E271*N271,2)</f>
        <v>0.01</v>
      </c>
      <c r="P271" s="158">
        <v>0</v>
      </c>
      <c r="Q271" s="158">
        <f>ROUND(E271*P271,2)</f>
        <v>0</v>
      </c>
      <c r="R271" s="158" t="s">
        <v>268</v>
      </c>
      <c r="S271" s="158" t="s">
        <v>160</v>
      </c>
      <c r="T271" s="158" t="s">
        <v>160</v>
      </c>
      <c r="U271" s="158">
        <v>0</v>
      </c>
      <c r="V271" s="158">
        <f>ROUND(E271*U271,2)</f>
        <v>0</v>
      </c>
      <c r="W271" s="158"/>
      <c r="X271" s="158" t="s">
        <v>269</v>
      </c>
      <c r="Y271" s="148"/>
      <c r="Z271" s="148"/>
      <c r="AA271" s="148"/>
      <c r="AB271" s="148"/>
      <c r="AC271" s="148"/>
      <c r="AD271" s="148"/>
      <c r="AE271" s="148"/>
      <c r="AF271" s="148"/>
      <c r="AG271" s="148" t="s">
        <v>270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5">
      <c r="A272" s="175">
        <v>105</v>
      </c>
      <c r="B272" s="176" t="s">
        <v>506</v>
      </c>
      <c r="C272" s="187" t="s">
        <v>507</v>
      </c>
      <c r="D272" s="177" t="s">
        <v>256</v>
      </c>
      <c r="E272" s="178">
        <v>1</v>
      </c>
      <c r="F272" s="179"/>
      <c r="G272" s="180">
        <f>ROUND(E272*F272,2)</f>
        <v>0</v>
      </c>
      <c r="H272" s="159"/>
      <c r="I272" s="158">
        <f>ROUND(E272*H272,2)</f>
        <v>0</v>
      </c>
      <c r="J272" s="159"/>
      <c r="K272" s="158">
        <f>ROUND(E272*J272,2)</f>
        <v>0</v>
      </c>
      <c r="L272" s="158">
        <v>21</v>
      </c>
      <c r="M272" s="158">
        <f>G272*(1+L272/100)</f>
        <v>0</v>
      </c>
      <c r="N272" s="158">
        <v>1.1999999999999999E-3</v>
      </c>
      <c r="O272" s="158">
        <f>ROUND(E272*N272,2)</f>
        <v>0</v>
      </c>
      <c r="P272" s="158">
        <v>0</v>
      </c>
      <c r="Q272" s="158">
        <f>ROUND(E272*P272,2)</f>
        <v>0</v>
      </c>
      <c r="R272" s="158" t="s">
        <v>268</v>
      </c>
      <c r="S272" s="158" t="s">
        <v>160</v>
      </c>
      <c r="T272" s="158" t="s">
        <v>160</v>
      </c>
      <c r="U272" s="158">
        <v>0</v>
      </c>
      <c r="V272" s="158">
        <f>ROUND(E272*U272,2)</f>
        <v>0</v>
      </c>
      <c r="W272" s="158"/>
      <c r="X272" s="158" t="s">
        <v>269</v>
      </c>
      <c r="Y272" s="148"/>
      <c r="Z272" s="148"/>
      <c r="AA272" s="148"/>
      <c r="AB272" s="148"/>
      <c r="AC272" s="148"/>
      <c r="AD272" s="148"/>
      <c r="AE272" s="148"/>
      <c r="AF272" s="148"/>
      <c r="AG272" s="148" t="s">
        <v>270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1" x14ac:dyDescent="0.25">
      <c r="A273" s="175">
        <v>106</v>
      </c>
      <c r="B273" s="176" t="s">
        <v>508</v>
      </c>
      <c r="C273" s="187" t="s">
        <v>509</v>
      </c>
      <c r="D273" s="177" t="s">
        <v>208</v>
      </c>
      <c r="E273" s="178">
        <v>2.5669999999999998E-2</v>
      </c>
      <c r="F273" s="179"/>
      <c r="G273" s="180">
        <f>ROUND(E273*F273,2)</f>
        <v>0</v>
      </c>
      <c r="H273" s="159"/>
      <c r="I273" s="158">
        <f>ROUND(E273*H273,2)</f>
        <v>0</v>
      </c>
      <c r="J273" s="159"/>
      <c r="K273" s="158">
        <f>ROUND(E273*J273,2)</f>
        <v>0</v>
      </c>
      <c r="L273" s="158">
        <v>21</v>
      </c>
      <c r="M273" s="158">
        <f>G273*(1+L273/100)</f>
        <v>0</v>
      </c>
      <c r="N273" s="158">
        <v>0</v>
      </c>
      <c r="O273" s="158">
        <f>ROUND(E273*N273,2)</f>
        <v>0</v>
      </c>
      <c r="P273" s="158">
        <v>0</v>
      </c>
      <c r="Q273" s="158">
        <f>ROUND(E273*P273,2)</f>
        <v>0</v>
      </c>
      <c r="R273" s="158"/>
      <c r="S273" s="158" t="s">
        <v>160</v>
      </c>
      <c r="T273" s="158" t="s">
        <v>299</v>
      </c>
      <c r="U273" s="158">
        <v>1.5169999999999999</v>
      </c>
      <c r="V273" s="158">
        <f>ROUND(E273*U273,2)</f>
        <v>0.04</v>
      </c>
      <c r="W273" s="158"/>
      <c r="X273" s="158" t="s">
        <v>452</v>
      </c>
      <c r="Y273" s="148"/>
      <c r="Z273" s="148"/>
      <c r="AA273" s="148"/>
      <c r="AB273" s="148"/>
      <c r="AC273" s="148"/>
      <c r="AD273" s="148"/>
      <c r="AE273" s="148"/>
      <c r="AF273" s="148"/>
      <c r="AG273" s="148" t="s">
        <v>453</v>
      </c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x14ac:dyDescent="0.25">
      <c r="A274" s="163" t="s">
        <v>155</v>
      </c>
      <c r="B274" s="164" t="s">
        <v>95</v>
      </c>
      <c r="C274" s="184" t="s">
        <v>96</v>
      </c>
      <c r="D274" s="165"/>
      <c r="E274" s="166"/>
      <c r="F274" s="167"/>
      <c r="G274" s="168">
        <f>SUMIF(AG275:AG280,"&lt;&gt;NOR",G275:G280)</f>
        <v>0</v>
      </c>
      <c r="H274" s="162"/>
      <c r="I274" s="162">
        <f>SUM(I275:I280)</f>
        <v>0</v>
      </c>
      <c r="J274" s="162"/>
      <c r="K274" s="162">
        <f>SUM(K275:K280)</f>
        <v>0</v>
      </c>
      <c r="L274" s="162"/>
      <c r="M274" s="162">
        <f>SUM(M275:M280)</f>
        <v>0</v>
      </c>
      <c r="N274" s="162"/>
      <c r="O274" s="162">
        <f>SUM(O275:O280)</f>
        <v>0.04</v>
      </c>
      <c r="P274" s="162"/>
      <c r="Q274" s="162">
        <f>SUM(Q275:Q280)</f>
        <v>0</v>
      </c>
      <c r="R274" s="162"/>
      <c r="S274" s="162"/>
      <c r="T274" s="162"/>
      <c r="U274" s="162"/>
      <c r="V274" s="162">
        <f>SUM(V275:V280)</f>
        <v>1.29</v>
      </c>
      <c r="W274" s="162"/>
      <c r="X274" s="162"/>
      <c r="AG274" t="s">
        <v>156</v>
      </c>
    </row>
    <row r="275" spans="1:60" outlineLevel="1" x14ac:dyDescent="0.25">
      <c r="A275" s="175">
        <v>107</v>
      </c>
      <c r="B275" s="176" t="s">
        <v>510</v>
      </c>
      <c r="C275" s="187" t="s">
        <v>511</v>
      </c>
      <c r="D275" s="177" t="s">
        <v>256</v>
      </c>
      <c r="E275" s="178">
        <v>2</v>
      </c>
      <c r="F275" s="179"/>
      <c r="G275" s="180">
        <f t="shared" ref="G275:G280" si="0">ROUND(E275*F275,2)</f>
        <v>0</v>
      </c>
      <c r="H275" s="159"/>
      <c r="I275" s="158">
        <f t="shared" ref="I275:I280" si="1">ROUND(E275*H275,2)</f>
        <v>0</v>
      </c>
      <c r="J275" s="159"/>
      <c r="K275" s="158">
        <f t="shared" ref="K275:K280" si="2">ROUND(E275*J275,2)</f>
        <v>0</v>
      </c>
      <c r="L275" s="158">
        <v>21</v>
      </c>
      <c r="M275" s="158">
        <f t="shared" ref="M275:M280" si="3">G275*(1+L275/100)</f>
        <v>0</v>
      </c>
      <c r="N275" s="158">
        <v>0</v>
      </c>
      <c r="O275" s="158">
        <f t="shared" ref="O275:O280" si="4">ROUND(E275*N275,2)</f>
        <v>0</v>
      </c>
      <c r="P275" s="158">
        <v>0</v>
      </c>
      <c r="Q275" s="158">
        <f t="shared" ref="Q275:Q280" si="5">ROUND(E275*P275,2)</f>
        <v>0</v>
      </c>
      <c r="R275" s="158"/>
      <c r="S275" s="158" t="s">
        <v>160</v>
      </c>
      <c r="T275" s="158" t="s">
        <v>160</v>
      </c>
      <c r="U275" s="158">
        <v>0.55000000000000004</v>
      </c>
      <c r="V275" s="158">
        <f t="shared" ref="V275:V280" si="6">ROUND(E275*U275,2)</f>
        <v>1.1000000000000001</v>
      </c>
      <c r="W275" s="158"/>
      <c r="X275" s="158" t="s">
        <v>161</v>
      </c>
      <c r="Y275" s="148"/>
      <c r="Z275" s="148"/>
      <c r="AA275" s="148"/>
      <c r="AB275" s="148"/>
      <c r="AC275" s="148"/>
      <c r="AD275" s="148"/>
      <c r="AE275" s="148"/>
      <c r="AF275" s="148"/>
      <c r="AG275" s="148" t="s">
        <v>162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5">
      <c r="A276" s="175">
        <v>108</v>
      </c>
      <c r="B276" s="176" t="s">
        <v>512</v>
      </c>
      <c r="C276" s="187" t="s">
        <v>513</v>
      </c>
      <c r="D276" s="177" t="s">
        <v>464</v>
      </c>
      <c r="E276" s="178">
        <v>4</v>
      </c>
      <c r="F276" s="179"/>
      <c r="G276" s="180">
        <f t="shared" si="0"/>
        <v>0</v>
      </c>
      <c r="H276" s="159"/>
      <c r="I276" s="158">
        <f t="shared" si="1"/>
        <v>0</v>
      </c>
      <c r="J276" s="159"/>
      <c r="K276" s="158">
        <f t="shared" si="2"/>
        <v>0</v>
      </c>
      <c r="L276" s="158">
        <v>21</v>
      </c>
      <c r="M276" s="158">
        <f t="shared" si="3"/>
        <v>0</v>
      </c>
      <c r="N276" s="158">
        <v>5.0000000000000001E-3</v>
      </c>
      <c r="O276" s="158">
        <f t="shared" si="4"/>
        <v>0.02</v>
      </c>
      <c r="P276" s="158">
        <v>0</v>
      </c>
      <c r="Q276" s="158">
        <f t="shared" si="5"/>
        <v>0</v>
      </c>
      <c r="R276" s="158"/>
      <c r="S276" s="158" t="s">
        <v>298</v>
      </c>
      <c r="T276" s="158" t="s">
        <v>250</v>
      </c>
      <c r="U276" s="158">
        <v>0</v>
      </c>
      <c r="V276" s="158">
        <f t="shared" si="6"/>
        <v>0</v>
      </c>
      <c r="W276" s="158"/>
      <c r="X276" s="158" t="s">
        <v>269</v>
      </c>
      <c r="Y276" s="148"/>
      <c r="Z276" s="148"/>
      <c r="AA276" s="148"/>
      <c r="AB276" s="148"/>
      <c r="AC276" s="148"/>
      <c r="AD276" s="148"/>
      <c r="AE276" s="148"/>
      <c r="AF276" s="148"/>
      <c r="AG276" s="148" t="s">
        <v>270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 x14ac:dyDescent="0.25">
      <c r="A277" s="175">
        <v>109</v>
      </c>
      <c r="B277" s="176" t="s">
        <v>514</v>
      </c>
      <c r="C277" s="187" t="s">
        <v>515</v>
      </c>
      <c r="D277" s="177" t="s">
        <v>256</v>
      </c>
      <c r="E277" s="178">
        <v>2</v>
      </c>
      <c r="F277" s="179"/>
      <c r="G277" s="180">
        <f t="shared" si="0"/>
        <v>0</v>
      </c>
      <c r="H277" s="159"/>
      <c r="I277" s="158">
        <f t="shared" si="1"/>
        <v>0</v>
      </c>
      <c r="J277" s="159"/>
      <c r="K277" s="158">
        <f t="shared" si="2"/>
        <v>0</v>
      </c>
      <c r="L277" s="158">
        <v>21</v>
      </c>
      <c r="M277" s="158">
        <f t="shared" si="3"/>
        <v>0</v>
      </c>
      <c r="N277" s="158">
        <v>1.4999999999999999E-4</v>
      </c>
      <c r="O277" s="158">
        <f t="shared" si="4"/>
        <v>0</v>
      </c>
      <c r="P277" s="158">
        <v>0</v>
      </c>
      <c r="Q277" s="158">
        <f t="shared" si="5"/>
        <v>0</v>
      </c>
      <c r="R277" s="158" t="s">
        <v>268</v>
      </c>
      <c r="S277" s="158" t="s">
        <v>160</v>
      </c>
      <c r="T277" s="158" t="s">
        <v>160</v>
      </c>
      <c r="U277" s="158">
        <v>0</v>
      </c>
      <c r="V277" s="158">
        <f t="shared" si="6"/>
        <v>0</v>
      </c>
      <c r="W277" s="158"/>
      <c r="X277" s="158" t="s">
        <v>269</v>
      </c>
      <c r="Y277" s="148"/>
      <c r="Z277" s="148"/>
      <c r="AA277" s="148"/>
      <c r="AB277" s="148"/>
      <c r="AC277" s="148"/>
      <c r="AD277" s="148"/>
      <c r="AE277" s="148"/>
      <c r="AF277" s="148"/>
      <c r="AG277" s="148" t="s">
        <v>270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 x14ac:dyDescent="0.25">
      <c r="A278" s="175">
        <v>110</v>
      </c>
      <c r="B278" s="176" t="s">
        <v>516</v>
      </c>
      <c r="C278" s="187" t="s">
        <v>517</v>
      </c>
      <c r="D278" s="177" t="s">
        <v>256</v>
      </c>
      <c r="E278" s="178">
        <v>1</v>
      </c>
      <c r="F278" s="179"/>
      <c r="G278" s="180">
        <f t="shared" si="0"/>
        <v>0</v>
      </c>
      <c r="H278" s="159"/>
      <c r="I278" s="158">
        <f t="shared" si="1"/>
        <v>0</v>
      </c>
      <c r="J278" s="159"/>
      <c r="K278" s="158">
        <f t="shared" si="2"/>
        <v>0</v>
      </c>
      <c r="L278" s="158">
        <v>21</v>
      </c>
      <c r="M278" s="158">
        <f t="shared" si="3"/>
        <v>0</v>
      </c>
      <c r="N278" s="158">
        <v>4.0000000000000002E-4</v>
      </c>
      <c r="O278" s="158">
        <f t="shared" si="4"/>
        <v>0</v>
      </c>
      <c r="P278" s="158">
        <v>0</v>
      </c>
      <c r="Q278" s="158">
        <f t="shared" si="5"/>
        <v>0</v>
      </c>
      <c r="R278" s="158" t="s">
        <v>268</v>
      </c>
      <c r="S278" s="158" t="s">
        <v>160</v>
      </c>
      <c r="T278" s="158" t="s">
        <v>160</v>
      </c>
      <c r="U278" s="158">
        <v>0</v>
      </c>
      <c r="V278" s="158">
        <f t="shared" si="6"/>
        <v>0</v>
      </c>
      <c r="W278" s="158"/>
      <c r="X278" s="158" t="s">
        <v>269</v>
      </c>
      <c r="Y278" s="148"/>
      <c r="Z278" s="148"/>
      <c r="AA278" s="148"/>
      <c r="AB278" s="148"/>
      <c r="AC278" s="148"/>
      <c r="AD278" s="148"/>
      <c r="AE278" s="148"/>
      <c r="AF278" s="148"/>
      <c r="AG278" s="148" t="s">
        <v>270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1" x14ac:dyDescent="0.25">
      <c r="A279" s="175">
        <v>111</v>
      </c>
      <c r="B279" s="176" t="s">
        <v>518</v>
      </c>
      <c r="C279" s="187" t="s">
        <v>519</v>
      </c>
      <c r="D279" s="177" t="s">
        <v>256</v>
      </c>
      <c r="E279" s="178">
        <v>1</v>
      </c>
      <c r="F279" s="179"/>
      <c r="G279" s="180">
        <f t="shared" si="0"/>
        <v>0</v>
      </c>
      <c r="H279" s="159"/>
      <c r="I279" s="158">
        <f t="shared" si="1"/>
        <v>0</v>
      </c>
      <c r="J279" s="159"/>
      <c r="K279" s="158">
        <f t="shared" si="2"/>
        <v>0</v>
      </c>
      <c r="L279" s="158">
        <v>21</v>
      </c>
      <c r="M279" s="158">
        <f t="shared" si="3"/>
        <v>0</v>
      </c>
      <c r="N279" s="158">
        <v>1.6E-2</v>
      </c>
      <c r="O279" s="158">
        <f t="shared" si="4"/>
        <v>0.02</v>
      </c>
      <c r="P279" s="158">
        <v>0</v>
      </c>
      <c r="Q279" s="158">
        <f t="shared" si="5"/>
        <v>0</v>
      </c>
      <c r="R279" s="158"/>
      <c r="S279" s="158" t="s">
        <v>298</v>
      </c>
      <c r="T279" s="158" t="s">
        <v>250</v>
      </c>
      <c r="U279" s="158">
        <v>0</v>
      </c>
      <c r="V279" s="158">
        <f t="shared" si="6"/>
        <v>0</v>
      </c>
      <c r="W279" s="158"/>
      <c r="X279" s="158" t="s">
        <v>269</v>
      </c>
      <c r="Y279" s="148"/>
      <c r="Z279" s="148"/>
      <c r="AA279" s="148"/>
      <c r="AB279" s="148"/>
      <c r="AC279" s="148"/>
      <c r="AD279" s="148"/>
      <c r="AE279" s="148"/>
      <c r="AF279" s="148"/>
      <c r="AG279" s="148" t="s">
        <v>270</v>
      </c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 x14ac:dyDescent="0.25">
      <c r="A280" s="175">
        <v>112</v>
      </c>
      <c r="B280" s="176" t="s">
        <v>520</v>
      </c>
      <c r="C280" s="187" t="s">
        <v>521</v>
      </c>
      <c r="D280" s="177" t="s">
        <v>208</v>
      </c>
      <c r="E280" s="178">
        <v>3.6700000000000003E-2</v>
      </c>
      <c r="F280" s="179"/>
      <c r="G280" s="180">
        <f t="shared" si="0"/>
        <v>0</v>
      </c>
      <c r="H280" s="159"/>
      <c r="I280" s="158">
        <f t="shared" si="1"/>
        <v>0</v>
      </c>
      <c r="J280" s="159"/>
      <c r="K280" s="158">
        <f t="shared" si="2"/>
        <v>0</v>
      </c>
      <c r="L280" s="158">
        <v>21</v>
      </c>
      <c r="M280" s="158">
        <f t="shared" si="3"/>
        <v>0</v>
      </c>
      <c r="N280" s="158">
        <v>0</v>
      </c>
      <c r="O280" s="158">
        <f t="shared" si="4"/>
        <v>0</v>
      </c>
      <c r="P280" s="158">
        <v>0</v>
      </c>
      <c r="Q280" s="158">
        <f t="shared" si="5"/>
        <v>0</v>
      </c>
      <c r="R280" s="158"/>
      <c r="S280" s="158" t="s">
        <v>160</v>
      </c>
      <c r="T280" s="158" t="s">
        <v>299</v>
      </c>
      <c r="U280" s="158">
        <v>5.0640000000000001</v>
      </c>
      <c r="V280" s="158">
        <f t="shared" si="6"/>
        <v>0.19</v>
      </c>
      <c r="W280" s="158"/>
      <c r="X280" s="158" t="s">
        <v>452</v>
      </c>
      <c r="Y280" s="148"/>
      <c r="Z280" s="148"/>
      <c r="AA280" s="148"/>
      <c r="AB280" s="148"/>
      <c r="AC280" s="148"/>
      <c r="AD280" s="148"/>
      <c r="AE280" s="148"/>
      <c r="AF280" s="148"/>
      <c r="AG280" s="148" t="s">
        <v>453</v>
      </c>
      <c r="AH280" s="148"/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x14ac:dyDescent="0.25">
      <c r="A281" s="163" t="s">
        <v>155</v>
      </c>
      <c r="B281" s="164" t="s">
        <v>97</v>
      </c>
      <c r="C281" s="184" t="s">
        <v>98</v>
      </c>
      <c r="D281" s="165"/>
      <c r="E281" s="166"/>
      <c r="F281" s="167"/>
      <c r="G281" s="168">
        <f>SUMIF(AG282:AG282,"&lt;&gt;NOR",G282:G282)</f>
        <v>0</v>
      </c>
      <c r="H281" s="162"/>
      <c r="I281" s="162">
        <f>SUM(I282:I282)</f>
        <v>0</v>
      </c>
      <c r="J281" s="162"/>
      <c r="K281" s="162">
        <f>SUM(K282:K282)</f>
        <v>0</v>
      </c>
      <c r="L281" s="162"/>
      <c r="M281" s="162">
        <f>SUM(M282:M282)</f>
        <v>0</v>
      </c>
      <c r="N281" s="162"/>
      <c r="O281" s="162">
        <f>SUM(O282:O282)</f>
        <v>0</v>
      </c>
      <c r="P281" s="162"/>
      <c r="Q281" s="162">
        <f>SUM(Q282:Q282)</f>
        <v>0</v>
      </c>
      <c r="R281" s="162"/>
      <c r="S281" s="162"/>
      <c r="T281" s="162"/>
      <c r="U281" s="162"/>
      <c r="V281" s="162">
        <f>SUM(V282:V282)</f>
        <v>0.13</v>
      </c>
      <c r="W281" s="162"/>
      <c r="X281" s="162"/>
      <c r="AG281" t="s">
        <v>156</v>
      </c>
    </row>
    <row r="282" spans="1:60" outlineLevel="1" x14ac:dyDescent="0.25">
      <c r="A282" s="175">
        <v>113</v>
      </c>
      <c r="B282" s="176" t="s">
        <v>522</v>
      </c>
      <c r="C282" s="187" t="s">
        <v>523</v>
      </c>
      <c r="D282" s="177" t="s">
        <v>256</v>
      </c>
      <c r="E282" s="178">
        <v>2</v>
      </c>
      <c r="F282" s="179"/>
      <c r="G282" s="180">
        <f>ROUND(E282*F282,2)</f>
        <v>0</v>
      </c>
      <c r="H282" s="159"/>
      <c r="I282" s="158">
        <f>ROUND(E282*H282,2)</f>
        <v>0</v>
      </c>
      <c r="J282" s="159"/>
      <c r="K282" s="158">
        <f>ROUND(E282*J282,2)</f>
        <v>0</v>
      </c>
      <c r="L282" s="158">
        <v>21</v>
      </c>
      <c r="M282" s="158">
        <f>G282*(1+L282/100)</f>
        <v>0</v>
      </c>
      <c r="N282" s="158">
        <v>0</v>
      </c>
      <c r="O282" s="158">
        <f>ROUND(E282*N282,2)</f>
        <v>0</v>
      </c>
      <c r="P282" s="158">
        <v>0</v>
      </c>
      <c r="Q282" s="158">
        <f>ROUND(E282*P282,2)</f>
        <v>0</v>
      </c>
      <c r="R282" s="158"/>
      <c r="S282" s="158" t="s">
        <v>298</v>
      </c>
      <c r="T282" s="158" t="s">
        <v>250</v>
      </c>
      <c r="U282" s="158">
        <v>6.5000000000000002E-2</v>
      </c>
      <c r="V282" s="158">
        <f>ROUND(E282*U282,2)</f>
        <v>0.13</v>
      </c>
      <c r="W282" s="158"/>
      <c r="X282" s="158" t="s">
        <v>161</v>
      </c>
      <c r="Y282" s="148"/>
      <c r="Z282" s="148"/>
      <c r="AA282" s="148"/>
      <c r="AB282" s="148"/>
      <c r="AC282" s="148"/>
      <c r="AD282" s="148"/>
      <c r="AE282" s="148"/>
      <c r="AF282" s="148"/>
      <c r="AG282" s="148" t="s">
        <v>162</v>
      </c>
      <c r="AH282" s="148"/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x14ac:dyDescent="0.25">
      <c r="A283" s="163" t="s">
        <v>155</v>
      </c>
      <c r="B283" s="164" t="s">
        <v>99</v>
      </c>
      <c r="C283" s="184" t="s">
        <v>100</v>
      </c>
      <c r="D283" s="165"/>
      <c r="E283" s="166"/>
      <c r="F283" s="167"/>
      <c r="G283" s="168">
        <f>SUMIF(AG284:AG289,"&lt;&gt;NOR",G284:G289)</f>
        <v>0</v>
      </c>
      <c r="H283" s="162"/>
      <c r="I283" s="162">
        <f>SUM(I284:I289)</f>
        <v>0</v>
      </c>
      <c r="J283" s="162"/>
      <c r="K283" s="162">
        <f>SUM(K284:K289)</f>
        <v>0</v>
      </c>
      <c r="L283" s="162"/>
      <c r="M283" s="162">
        <f>SUM(M284:M289)</f>
        <v>0</v>
      </c>
      <c r="N283" s="162"/>
      <c r="O283" s="162">
        <f>SUM(O284:O289)</f>
        <v>0.01</v>
      </c>
      <c r="P283" s="162"/>
      <c r="Q283" s="162">
        <f>SUM(Q284:Q289)</f>
        <v>1.07</v>
      </c>
      <c r="R283" s="162"/>
      <c r="S283" s="162"/>
      <c r="T283" s="162"/>
      <c r="U283" s="162"/>
      <c r="V283" s="162">
        <f>SUM(V284:V289)</f>
        <v>49.599999999999994</v>
      </c>
      <c r="W283" s="162"/>
      <c r="X283" s="162"/>
      <c r="AG283" t="s">
        <v>156</v>
      </c>
    </row>
    <row r="284" spans="1:60" outlineLevel="1" x14ac:dyDescent="0.25">
      <c r="A284" s="169">
        <v>114</v>
      </c>
      <c r="B284" s="170" t="s">
        <v>524</v>
      </c>
      <c r="C284" s="185" t="s">
        <v>525</v>
      </c>
      <c r="D284" s="171" t="s">
        <v>256</v>
      </c>
      <c r="E284" s="172">
        <v>43</v>
      </c>
      <c r="F284" s="173"/>
      <c r="G284" s="174">
        <f>ROUND(E284*F284,2)</f>
        <v>0</v>
      </c>
      <c r="H284" s="159"/>
      <c r="I284" s="158">
        <f>ROUND(E284*H284,2)</f>
        <v>0</v>
      </c>
      <c r="J284" s="159"/>
      <c r="K284" s="158">
        <f>ROUND(E284*J284,2)</f>
        <v>0</v>
      </c>
      <c r="L284" s="158">
        <v>21</v>
      </c>
      <c r="M284" s="158">
        <f>G284*(1+L284/100)</f>
        <v>0</v>
      </c>
      <c r="N284" s="158">
        <v>0</v>
      </c>
      <c r="O284" s="158">
        <f>ROUND(E284*N284,2)</f>
        <v>0</v>
      </c>
      <c r="P284" s="158">
        <v>0</v>
      </c>
      <c r="Q284" s="158">
        <f>ROUND(E284*P284,2)</f>
        <v>0</v>
      </c>
      <c r="R284" s="158"/>
      <c r="S284" s="158" t="s">
        <v>160</v>
      </c>
      <c r="T284" s="158" t="s">
        <v>160</v>
      </c>
      <c r="U284" s="158">
        <v>0.61699999999999999</v>
      </c>
      <c r="V284" s="158">
        <f>ROUND(E284*U284,2)</f>
        <v>26.53</v>
      </c>
      <c r="W284" s="158"/>
      <c r="X284" s="158" t="s">
        <v>161</v>
      </c>
      <c r="Y284" s="148"/>
      <c r="Z284" s="148"/>
      <c r="AA284" s="148"/>
      <c r="AB284" s="148"/>
      <c r="AC284" s="148"/>
      <c r="AD284" s="148"/>
      <c r="AE284" s="148"/>
      <c r="AF284" s="148"/>
      <c r="AG284" s="148" t="s">
        <v>162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1" x14ac:dyDescent="0.25">
      <c r="A285" s="155"/>
      <c r="B285" s="156"/>
      <c r="C285" s="186" t="s">
        <v>526</v>
      </c>
      <c r="D285" s="160"/>
      <c r="E285" s="161">
        <v>43</v>
      </c>
      <c r="F285" s="158"/>
      <c r="G285" s="158"/>
      <c r="H285" s="158"/>
      <c r="I285" s="158"/>
      <c r="J285" s="158"/>
      <c r="K285" s="158"/>
      <c r="L285" s="158"/>
      <c r="M285" s="158"/>
      <c r="N285" s="158"/>
      <c r="O285" s="158"/>
      <c r="P285" s="158"/>
      <c r="Q285" s="158"/>
      <c r="R285" s="158"/>
      <c r="S285" s="158"/>
      <c r="T285" s="158"/>
      <c r="U285" s="158"/>
      <c r="V285" s="158"/>
      <c r="W285" s="158"/>
      <c r="X285" s="158"/>
      <c r="Y285" s="148"/>
      <c r="Z285" s="148"/>
      <c r="AA285" s="148"/>
      <c r="AB285" s="148"/>
      <c r="AC285" s="148"/>
      <c r="AD285" s="148"/>
      <c r="AE285" s="148"/>
      <c r="AF285" s="148"/>
      <c r="AG285" s="148" t="s">
        <v>164</v>
      </c>
      <c r="AH285" s="148">
        <v>5</v>
      </c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1" x14ac:dyDescent="0.25">
      <c r="A286" s="175">
        <v>115</v>
      </c>
      <c r="B286" s="176" t="s">
        <v>527</v>
      </c>
      <c r="C286" s="187" t="s">
        <v>528</v>
      </c>
      <c r="D286" s="177" t="s">
        <v>256</v>
      </c>
      <c r="E286" s="178">
        <v>43</v>
      </c>
      <c r="F286" s="179"/>
      <c r="G286" s="180">
        <f>ROUND(E286*F286,2)</f>
        <v>0</v>
      </c>
      <c r="H286" s="159"/>
      <c r="I286" s="158">
        <f>ROUND(E286*H286,2)</f>
        <v>0</v>
      </c>
      <c r="J286" s="159"/>
      <c r="K286" s="158">
        <f>ROUND(E286*J286,2)</f>
        <v>0</v>
      </c>
      <c r="L286" s="158">
        <v>21</v>
      </c>
      <c r="M286" s="158">
        <f>G286*(1+L286/100)</f>
        <v>0</v>
      </c>
      <c r="N286" s="158">
        <v>8.0000000000000007E-5</v>
      </c>
      <c r="O286" s="158">
        <f>ROUND(E286*N286,2)</f>
        <v>0</v>
      </c>
      <c r="P286" s="158">
        <v>2.4930000000000001E-2</v>
      </c>
      <c r="Q286" s="158">
        <f>ROUND(E286*P286,2)</f>
        <v>1.07</v>
      </c>
      <c r="R286" s="158"/>
      <c r="S286" s="158" t="s">
        <v>160</v>
      </c>
      <c r="T286" s="158" t="s">
        <v>160</v>
      </c>
      <c r="U286" s="158">
        <v>0.26800000000000002</v>
      </c>
      <c r="V286" s="158">
        <f>ROUND(E286*U286,2)</f>
        <v>11.52</v>
      </c>
      <c r="W286" s="158"/>
      <c r="X286" s="158" t="s">
        <v>161</v>
      </c>
      <c r="Y286" s="148"/>
      <c r="Z286" s="148"/>
      <c r="AA286" s="148"/>
      <c r="AB286" s="148"/>
      <c r="AC286" s="148"/>
      <c r="AD286" s="148"/>
      <c r="AE286" s="148"/>
      <c r="AF286" s="148"/>
      <c r="AG286" s="148" t="s">
        <v>162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 x14ac:dyDescent="0.25">
      <c r="A287" s="169">
        <v>116</v>
      </c>
      <c r="B287" s="170" t="s">
        <v>529</v>
      </c>
      <c r="C287" s="185" t="s">
        <v>530</v>
      </c>
      <c r="D287" s="171" t="s">
        <v>256</v>
      </c>
      <c r="E287" s="172">
        <v>43</v>
      </c>
      <c r="F287" s="173"/>
      <c r="G287" s="174">
        <f>ROUND(E287*F287,2)</f>
        <v>0</v>
      </c>
      <c r="H287" s="159"/>
      <c r="I287" s="158">
        <f>ROUND(E287*H287,2)</f>
        <v>0</v>
      </c>
      <c r="J287" s="159"/>
      <c r="K287" s="158">
        <f>ROUND(E287*J287,2)</f>
        <v>0</v>
      </c>
      <c r="L287" s="158">
        <v>21</v>
      </c>
      <c r="M287" s="158">
        <f>G287*(1+L287/100)</f>
        <v>0</v>
      </c>
      <c r="N287" s="158">
        <v>1.2999999999999999E-4</v>
      </c>
      <c r="O287" s="158">
        <f>ROUND(E287*N287,2)</f>
        <v>0.01</v>
      </c>
      <c r="P287" s="158">
        <v>0</v>
      </c>
      <c r="Q287" s="158">
        <f>ROUND(E287*P287,2)</f>
        <v>0</v>
      </c>
      <c r="R287" s="158"/>
      <c r="S287" s="158" t="s">
        <v>160</v>
      </c>
      <c r="T287" s="158" t="s">
        <v>160</v>
      </c>
      <c r="U287" s="158">
        <v>0.26800000000000002</v>
      </c>
      <c r="V287" s="158">
        <f>ROUND(E287*U287,2)</f>
        <v>11.52</v>
      </c>
      <c r="W287" s="158"/>
      <c r="X287" s="158" t="s">
        <v>161</v>
      </c>
      <c r="Y287" s="148"/>
      <c r="Z287" s="148"/>
      <c r="AA287" s="148"/>
      <c r="AB287" s="148"/>
      <c r="AC287" s="148"/>
      <c r="AD287" s="148"/>
      <c r="AE287" s="148"/>
      <c r="AF287" s="148"/>
      <c r="AG287" s="148" t="s">
        <v>162</v>
      </c>
      <c r="AH287" s="148"/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 x14ac:dyDescent="0.25">
      <c r="A288" s="155"/>
      <c r="B288" s="156"/>
      <c r="C288" s="186" t="s">
        <v>526</v>
      </c>
      <c r="D288" s="160"/>
      <c r="E288" s="161">
        <v>43</v>
      </c>
      <c r="F288" s="158"/>
      <c r="G288" s="158"/>
      <c r="H288" s="158"/>
      <c r="I288" s="158"/>
      <c r="J288" s="158"/>
      <c r="K288" s="158"/>
      <c r="L288" s="158"/>
      <c r="M288" s="158"/>
      <c r="N288" s="158"/>
      <c r="O288" s="158"/>
      <c r="P288" s="158"/>
      <c r="Q288" s="158"/>
      <c r="R288" s="158"/>
      <c r="S288" s="158"/>
      <c r="T288" s="158"/>
      <c r="U288" s="158"/>
      <c r="V288" s="158"/>
      <c r="W288" s="158"/>
      <c r="X288" s="158"/>
      <c r="Y288" s="148"/>
      <c r="Z288" s="148"/>
      <c r="AA288" s="148"/>
      <c r="AB288" s="148"/>
      <c r="AC288" s="148"/>
      <c r="AD288" s="148"/>
      <c r="AE288" s="148"/>
      <c r="AF288" s="148"/>
      <c r="AG288" s="148" t="s">
        <v>164</v>
      </c>
      <c r="AH288" s="148">
        <v>5</v>
      </c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1" x14ac:dyDescent="0.25">
      <c r="A289" s="175">
        <v>117</v>
      </c>
      <c r="B289" s="176" t="s">
        <v>531</v>
      </c>
      <c r="C289" s="187" t="s">
        <v>532</v>
      </c>
      <c r="D289" s="177" t="s">
        <v>208</v>
      </c>
      <c r="E289" s="178">
        <v>9.0299999999999998E-3</v>
      </c>
      <c r="F289" s="179"/>
      <c r="G289" s="180">
        <f>ROUND(E289*F289,2)</f>
        <v>0</v>
      </c>
      <c r="H289" s="159"/>
      <c r="I289" s="158">
        <f>ROUND(E289*H289,2)</f>
        <v>0</v>
      </c>
      <c r="J289" s="159"/>
      <c r="K289" s="158">
        <f>ROUND(E289*J289,2)</f>
        <v>0</v>
      </c>
      <c r="L289" s="158">
        <v>21</v>
      </c>
      <c r="M289" s="158">
        <f>G289*(1+L289/100)</f>
        <v>0</v>
      </c>
      <c r="N289" s="158">
        <v>0</v>
      </c>
      <c r="O289" s="158">
        <f>ROUND(E289*N289,2)</f>
        <v>0</v>
      </c>
      <c r="P289" s="158">
        <v>0</v>
      </c>
      <c r="Q289" s="158">
        <f>ROUND(E289*P289,2)</f>
        <v>0</v>
      </c>
      <c r="R289" s="158"/>
      <c r="S289" s="158" t="s">
        <v>160</v>
      </c>
      <c r="T289" s="158" t="s">
        <v>160</v>
      </c>
      <c r="U289" s="158">
        <v>3.0750000000000002</v>
      </c>
      <c r="V289" s="158">
        <f>ROUND(E289*U289,2)</f>
        <v>0.03</v>
      </c>
      <c r="W289" s="158"/>
      <c r="X289" s="158" t="s">
        <v>452</v>
      </c>
      <c r="Y289" s="148"/>
      <c r="Z289" s="148"/>
      <c r="AA289" s="148"/>
      <c r="AB289" s="148"/>
      <c r="AC289" s="148"/>
      <c r="AD289" s="148"/>
      <c r="AE289" s="148"/>
      <c r="AF289" s="148"/>
      <c r="AG289" s="148" t="s">
        <v>453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x14ac:dyDescent="0.25">
      <c r="A290" s="163" t="s">
        <v>155</v>
      </c>
      <c r="B290" s="164" t="s">
        <v>101</v>
      </c>
      <c r="C290" s="184" t="s">
        <v>102</v>
      </c>
      <c r="D290" s="165"/>
      <c r="E290" s="166"/>
      <c r="F290" s="167"/>
      <c r="G290" s="168">
        <f>SUMIF(AG291:AG293,"&lt;&gt;NOR",G291:G293)</f>
        <v>0</v>
      </c>
      <c r="H290" s="162"/>
      <c r="I290" s="162">
        <f>SUM(I291:I293)</f>
        <v>0</v>
      </c>
      <c r="J290" s="162"/>
      <c r="K290" s="162">
        <f>SUM(K291:K293)</f>
        <v>0</v>
      </c>
      <c r="L290" s="162"/>
      <c r="M290" s="162">
        <f>SUM(M291:M293)</f>
        <v>0</v>
      </c>
      <c r="N290" s="162"/>
      <c r="O290" s="162">
        <f>SUM(O291:O293)</f>
        <v>0.04</v>
      </c>
      <c r="P290" s="162"/>
      <c r="Q290" s="162">
        <f>SUM(Q291:Q293)</f>
        <v>0</v>
      </c>
      <c r="R290" s="162"/>
      <c r="S290" s="162"/>
      <c r="T290" s="162"/>
      <c r="U290" s="162"/>
      <c r="V290" s="162">
        <f>SUM(V291:V293)</f>
        <v>0.06</v>
      </c>
      <c r="W290" s="162"/>
      <c r="X290" s="162"/>
      <c r="AG290" t="s">
        <v>156</v>
      </c>
    </row>
    <row r="291" spans="1:60" outlineLevel="1" x14ac:dyDescent="0.25">
      <c r="A291" s="175">
        <v>118</v>
      </c>
      <c r="B291" s="176" t="s">
        <v>533</v>
      </c>
      <c r="C291" s="187" t="s">
        <v>534</v>
      </c>
      <c r="D291" s="177" t="s">
        <v>256</v>
      </c>
      <c r="E291" s="178">
        <v>1</v>
      </c>
      <c r="F291" s="179"/>
      <c r="G291" s="180">
        <f>ROUND(E291*F291,2)</f>
        <v>0</v>
      </c>
      <c r="H291" s="159"/>
      <c r="I291" s="158">
        <f>ROUND(E291*H291,2)</f>
        <v>0</v>
      </c>
      <c r="J291" s="159"/>
      <c r="K291" s="158">
        <f>ROUND(E291*J291,2)</f>
        <v>0</v>
      </c>
      <c r="L291" s="158">
        <v>21</v>
      </c>
      <c r="M291" s="158">
        <f>G291*(1+L291/100)</f>
        <v>0</v>
      </c>
      <c r="N291" s="158">
        <v>1.6E-2</v>
      </c>
      <c r="O291" s="158">
        <f>ROUND(E291*N291,2)</f>
        <v>0.02</v>
      </c>
      <c r="P291" s="158">
        <v>0</v>
      </c>
      <c r="Q291" s="158">
        <f>ROUND(E291*P291,2)</f>
        <v>0</v>
      </c>
      <c r="R291" s="158" t="s">
        <v>268</v>
      </c>
      <c r="S291" s="158" t="s">
        <v>160</v>
      </c>
      <c r="T291" s="158" t="s">
        <v>160</v>
      </c>
      <c r="U291" s="158">
        <v>0</v>
      </c>
      <c r="V291" s="158">
        <f>ROUND(E291*U291,2)</f>
        <v>0</v>
      </c>
      <c r="W291" s="158"/>
      <c r="X291" s="158" t="s">
        <v>269</v>
      </c>
      <c r="Y291" s="148"/>
      <c r="Z291" s="148"/>
      <c r="AA291" s="148"/>
      <c r="AB291" s="148"/>
      <c r="AC291" s="148"/>
      <c r="AD291" s="148"/>
      <c r="AE291" s="148"/>
      <c r="AF291" s="148"/>
      <c r="AG291" s="148" t="s">
        <v>270</v>
      </c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 x14ac:dyDescent="0.25">
      <c r="A292" s="175">
        <v>119</v>
      </c>
      <c r="B292" s="176" t="s">
        <v>535</v>
      </c>
      <c r="C292" s="187" t="s">
        <v>536</v>
      </c>
      <c r="D292" s="177" t="s">
        <v>256</v>
      </c>
      <c r="E292" s="178">
        <v>1</v>
      </c>
      <c r="F292" s="179"/>
      <c r="G292" s="180">
        <f>ROUND(E292*F292,2)</f>
        <v>0</v>
      </c>
      <c r="H292" s="159"/>
      <c r="I292" s="158">
        <f>ROUND(E292*H292,2)</f>
        <v>0</v>
      </c>
      <c r="J292" s="159"/>
      <c r="K292" s="158">
        <f>ROUND(E292*J292,2)</f>
        <v>0</v>
      </c>
      <c r="L292" s="158">
        <v>21</v>
      </c>
      <c r="M292" s="158">
        <f>G292*(1+L292/100)</f>
        <v>0</v>
      </c>
      <c r="N292" s="158">
        <v>1.7000000000000001E-2</v>
      </c>
      <c r="O292" s="158">
        <f>ROUND(E292*N292,2)</f>
        <v>0.02</v>
      </c>
      <c r="P292" s="158">
        <v>0</v>
      </c>
      <c r="Q292" s="158">
        <f>ROUND(E292*P292,2)</f>
        <v>0</v>
      </c>
      <c r="R292" s="158" t="s">
        <v>268</v>
      </c>
      <c r="S292" s="158" t="s">
        <v>160</v>
      </c>
      <c r="T292" s="158" t="s">
        <v>160</v>
      </c>
      <c r="U292" s="158">
        <v>0</v>
      </c>
      <c r="V292" s="158">
        <f>ROUND(E292*U292,2)</f>
        <v>0</v>
      </c>
      <c r="W292" s="158"/>
      <c r="X292" s="158" t="s">
        <v>269</v>
      </c>
      <c r="Y292" s="148"/>
      <c r="Z292" s="148"/>
      <c r="AA292" s="148"/>
      <c r="AB292" s="148"/>
      <c r="AC292" s="148"/>
      <c r="AD292" s="148"/>
      <c r="AE292" s="148"/>
      <c r="AF292" s="148"/>
      <c r="AG292" s="148" t="s">
        <v>270</v>
      </c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outlineLevel="1" x14ac:dyDescent="0.25">
      <c r="A293" s="175">
        <v>120</v>
      </c>
      <c r="B293" s="176" t="s">
        <v>537</v>
      </c>
      <c r="C293" s="187" t="s">
        <v>538</v>
      </c>
      <c r="D293" s="177" t="s">
        <v>208</v>
      </c>
      <c r="E293" s="178">
        <v>3.3000000000000002E-2</v>
      </c>
      <c r="F293" s="179"/>
      <c r="G293" s="180">
        <f>ROUND(E293*F293,2)</f>
        <v>0</v>
      </c>
      <c r="H293" s="159"/>
      <c r="I293" s="158">
        <f>ROUND(E293*H293,2)</f>
        <v>0</v>
      </c>
      <c r="J293" s="159"/>
      <c r="K293" s="158">
        <f>ROUND(E293*J293,2)</f>
        <v>0</v>
      </c>
      <c r="L293" s="158">
        <v>21</v>
      </c>
      <c r="M293" s="158">
        <f>G293*(1+L293/100)</f>
        <v>0</v>
      </c>
      <c r="N293" s="158">
        <v>0</v>
      </c>
      <c r="O293" s="158">
        <f>ROUND(E293*N293,2)</f>
        <v>0</v>
      </c>
      <c r="P293" s="158">
        <v>0</v>
      </c>
      <c r="Q293" s="158">
        <f>ROUND(E293*P293,2)</f>
        <v>0</v>
      </c>
      <c r="R293" s="158"/>
      <c r="S293" s="158" t="s">
        <v>160</v>
      </c>
      <c r="T293" s="158" t="s">
        <v>299</v>
      </c>
      <c r="U293" s="158">
        <v>1.7509999999999999</v>
      </c>
      <c r="V293" s="158">
        <f>ROUND(E293*U293,2)</f>
        <v>0.06</v>
      </c>
      <c r="W293" s="158"/>
      <c r="X293" s="158" t="s">
        <v>452</v>
      </c>
      <c r="Y293" s="148"/>
      <c r="Z293" s="148"/>
      <c r="AA293" s="148"/>
      <c r="AB293" s="148"/>
      <c r="AC293" s="148"/>
      <c r="AD293" s="148"/>
      <c r="AE293" s="148"/>
      <c r="AF293" s="148"/>
      <c r="AG293" s="148" t="s">
        <v>453</v>
      </c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x14ac:dyDescent="0.25">
      <c r="A294" s="163" t="s">
        <v>155</v>
      </c>
      <c r="B294" s="164" t="s">
        <v>103</v>
      </c>
      <c r="C294" s="184" t="s">
        <v>104</v>
      </c>
      <c r="D294" s="165"/>
      <c r="E294" s="166"/>
      <c r="F294" s="167"/>
      <c r="G294" s="168">
        <f>SUMIF(AG295:AG298,"&lt;&gt;NOR",G295:G298)</f>
        <v>0</v>
      </c>
      <c r="H294" s="162"/>
      <c r="I294" s="162">
        <f>SUM(I295:I298)</f>
        <v>0</v>
      </c>
      <c r="J294" s="162"/>
      <c r="K294" s="162">
        <f>SUM(K295:K298)</f>
        <v>0</v>
      </c>
      <c r="L294" s="162"/>
      <c r="M294" s="162">
        <f>SUM(M295:M298)</f>
        <v>0</v>
      </c>
      <c r="N294" s="162"/>
      <c r="O294" s="162">
        <f>SUM(O295:O298)</f>
        <v>0.03</v>
      </c>
      <c r="P294" s="162"/>
      <c r="Q294" s="162">
        <f>SUM(Q295:Q298)</f>
        <v>0</v>
      </c>
      <c r="R294" s="162"/>
      <c r="S294" s="162"/>
      <c r="T294" s="162"/>
      <c r="U294" s="162"/>
      <c r="V294" s="162">
        <f>SUM(V295:V298)</f>
        <v>6.55</v>
      </c>
      <c r="W294" s="162"/>
      <c r="X294" s="162"/>
      <c r="AG294" t="s">
        <v>156</v>
      </c>
    </row>
    <row r="295" spans="1:60" ht="20.399999999999999" outlineLevel="1" x14ac:dyDescent="0.25">
      <c r="A295" s="175">
        <v>121</v>
      </c>
      <c r="B295" s="176" t="s">
        <v>539</v>
      </c>
      <c r="C295" s="187" t="s">
        <v>540</v>
      </c>
      <c r="D295" s="177" t="s">
        <v>174</v>
      </c>
      <c r="E295" s="178">
        <v>5</v>
      </c>
      <c r="F295" s="179"/>
      <c r="G295" s="180">
        <f>ROUND(E295*F295,2)</f>
        <v>0</v>
      </c>
      <c r="H295" s="159"/>
      <c r="I295" s="158">
        <f>ROUND(E295*H295,2)</f>
        <v>0</v>
      </c>
      <c r="J295" s="159"/>
      <c r="K295" s="158">
        <f>ROUND(E295*J295,2)</f>
        <v>0</v>
      </c>
      <c r="L295" s="158">
        <v>21</v>
      </c>
      <c r="M295" s="158">
        <f>G295*(1+L295/100)</f>
        <v>0</v>
      </c>
      <c r="N295" s="158">
        <v>1.32E-3</v>
      </c>
      <c r="O295" s="158">
        <f>ROUND(E295*N295,2)</f>
        <v>0.01</v>
      </c>
      <c r="P295" s="158">
        <v>0</v>
      </c>
      <c r="Q295" s="158">
        <f>ROUND(E295*P295,2)</f>
        <v>0</v>
      </c>
      <c r="R295" s="158"/>
      <c r="S295" s="158" t="s">
        <v>160</v>
      </c>
      <c r="T295" s="158" t="s">
        <v>160</v>
      </c>
      <c r="U295" s="158">
        <v>0.70379999999999998</v>
      </c>
      <c r="V295" s="158">
        <f>ROUND(E295*U295,2)</f>
        <v>3.52</v>
      </c>
      <c r="W295" s="158"/>
      <c r="X295" s="158" t="s">
        <v>161</v>
      </c>
      <c r="Y295" s="148"/>
      <c r="Z295" s="148"/>
      <c r="AA295" s="148"/>
      <c r="AB295" s="148"/>
      <c r="AC295" s="148"/>
      <c r="AD295" s="148"/>
      <c r="AE295" s="148"/>
      <c r="AF295" s="148"/>
      <c r="AG295" s="148" t="s">
        <v>162</v>
      </c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1" x14ac:dyDescent="0.25">
      <c r="A296" s="169">
        <v>122</v>
      </c>
      <c r="B296" s="170" t="s">
        <v>541</v>
      </c>
      <c r="C296" s="185" t="s">
        <v>542</v>
      </c>
      <c r="D296" s="171" t="s">
        <v>174</v>
      </c>
      <c r="E296" s="172">
        <v>8</v>
      </c>
      <c r="F296" s="173"/>
      <c r="G296" s="174">
        <f>ROUND(E296*F296,2)</f>
        <v>0</v>
      </c>
      <c r="H296" s="159"/>
      <c r="I296" s="158">
        <f>ROUND(E296*H296,2)</f>
        <v>0</v>
      </c>
      <c r="J296" s="159"/>
      <c r="K296" s="158">
        <f>ROUND(E296*J296,2)</f>
        <v>0</v>
      </c>
      <c r="L296" s="158">
        <v>21</v>
      </c>
      <c r="M296" s="158">
        <f>G296*(1+L296/100)</f>
        <v>0</v>
      </c>
      <c r="N296" s="158">
        <v>2.0300000000000001E-3</v>
      </c>
      <c r="O296" s="158">
        <f>ROUND(E296*N296,2)</f>
        <v>0.02</v>
      </c>
      <c r="P296" s="158">
        <v>0</v>
      </c>
      <c r="Q296" s="158">
        <f>ROUND(E296*P296,2)</f>
        <v>0</v>
      </c>
      <c r="R296" s="158"/>
      <c r="S296" s="158" t="s">
        <v>298</v>
      </c>
      <c r="T296" s="158" t="s">
        <v>543</v>
      </c>
      <c r="U296" s="158">
        <v>0.36454999999999999</v>
      </c>
      <c r="V296" s="158">
        <f>ROUND(E296*U296,2)</f>
        <v>2.92</v>
      </c>
      <c r="W296" s="158"/>
      <c r="X296" s="158" t="s">
        <v>161</v>
      </c>
      <c r="Y296" s="148"/>
      <c r="Z296" s="148"/>
      <c r="AA296" s="148"/>
      <c r="AB296" s="148"/>
      <c r="AC296" s="148"/>
      <c r="AD296" s="148"/>
      <c r="AE296" s="148"/>
      <c r="AF296" s="148"/>
      <c r="AG296" s="148" t="s">
        <v>162</v>
      </c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5">
      <c r="A297" s="155"/>
      <c r="B297" s="156"/>
      <c r="C297" s="252" t="s">
        <v>544</v>
      </c>
      <c r="D297" s="253"/>
      <c r="E297" s="253"/>
      <c r="F297" s="253"/>
      <c r="G297" s="253"/>
      <c r="H297" s="158"/>
      <c r="I297" s="158"/>
      <c r="J297" s="158"/>
      <c r="K297" s="158"/>
      <c r="L297" s="158"/>
      <c r="M297" s="158"/>
      <c r="N297" s="158"/>
      <c r="O297" s="158"/>
      <c r="P297" s="158"/>
      <c r="Q297" s="158"/>
      <c r="R297" s="158"/>
      <c r="S297" s="158"/>
      <c r="T297" s="158"/>
      <c r="U297" s="158"/>
      <c r="V297" s="158"/>
      <c r="W297" s="158"/>
      <c r="X297" s="158"/>
      <c r="Y297" s="148"/>
      <c r="Z297" s="148"/>
      <c r="AA297" s="148"/>
      <c r="AB297" s="148"/>
      <c r="AC297" s="148"/>
      <c r="AD297" s="148"/>
      <c r="AE297" s="148"/>
      <c r="AF297" s="148"/>
      <c r="AG297" s="148" t="s">
        <v>233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 x14ac:dyDescent="0.25">
      <c r="A298" s="175">
        <v>123</v>
      </c>
      <c r="B298" s="176" t="s">
        <v>545</v>
      </c>
      <c r="C298" s="187" t="s">
        <v>546</v>
      </c>
      <c r="D298" s="177" t="s">
        <v>208</v>
      </c>
      <c r="E298" s="178">
        <v>2.2839999999999999E-2</v>
      </c>
      <c r="F298" s="179"/>
      <c r="G298" s="180">
        <f>ROUND(E298*F298,2)</f>
        <v>0</v>
      </c>
      <c r="H298" s="159"/>
      <c r="I298" s="158">
        <f>ROUND(E298*H298,2)</f>
        <v>0</v>
      </c>
      <c r="J298" s="159"/>
      <c r="K298" s="158">
        <f>ROUND(E298*J298,2)</f>
        <v>0</v>
      </c>
      <c r="L298" s="158">
        <v>21</v>
      </c>
      <c r="M298" s="158">
        <f>G298*(1+L298/100)</f>
        <v>0</v>
      </c>
      <c r="N298" s="158">
        <v>0</v>
      </c>
      <c r="O298" s="158">
        <f>ROUND(E298*N298,2)</f>
        <v>0</v>
      </c>
      <c r="P298" s="158">
        <v>0</v>
      </c>
      <c r="Q298" s="158">
        <f>ROUND(E298*P298,2)</f>
        <v>0</v>
      </c>
      <c r="R298" s="158"/>
      <c r="S298" s="158" t="s">
        <v>160</v>
      </c>
      <c r="T298" s="158" t="s">
        <v>160</v>
      </c>
      <c r="U298" s="158">
        <v>4.7370000000000001</v>
      </c>
      <c r="V298" s="158">
        <f>ROUND(E298*U298,2)</f>
        <v>0.11</v>
      </c>
      <c r="W298" s="158"/>
      <c r="X298" s="158" t="s">
        <v>452</v>
      </c>
      <c r="Y298" s="148"/>
      <c r="Z298" s="148"/>
      <c r="AA298" s="148"/>
      <c r="AB298" s="148"/>
      <c r="AC298" s="148"/>
      <c r="AD298" s="148"/>
      <c r="AE298" s="148"/>
      <c r="AF298" s="148"/>
      <c r="AG298" s="148" t="s">
        <v>453</v>
      </c>
      <c r="AH298" s="148"/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x14ac:dyDescent="0.25">
      <c r="A299" s="163" t="s">
        <v>155</v>
      </c>
      <c r="B299" s="164" t="s">
        <v>107</v>
      </c>
      <c r="C299" s="184" t="s">
        <v>108</v>
      </c>
      <c r="D299" s="165"/>
      <c r="E299" s="166"/>
      <c r="F299" s="167"/>
      <c r="G299" s="168">
        <f>SUMIF(AG300:AG309,"&lt;&gt;NOR",G300:G309)</f>
        <v>0</v>
      </c>
      <c r="H299" s="162"/>
      <c r="I299" s="162">
        <f>SUM(I300:I309)</f>
        <v>0</v>
      </c>
      <c r="J299" s="162"/>
      <c r="K299" s="162">
        <f>SUM(K300:K309)</f>
        <v>0</v>
      </c>
      <c r="L299" s="162"/>
      <c r="M299" s="162">
        <f>SUM(M300:M309)</f>
        <v>0</v>
      </c>
      <c r="N299" s="162"/>
      <c r="O299" s="162">
        <f>SUM(O300:O309)</f>
        <v>0.02</v>
      </c>
      <c r="P299" s="162"/>
      <c r="Q299" s="162">
        <f>SUM(Q300:Q309)</f>
        <v>0.27</v>
      </c>
      <c r="R299" s="162"/>
      <c r="S299" s="162"/>
      <c r="T299" s="162"/>
      <c r="U299" s="162"/>
      <c r="V299" s="162">
        <f>SUM(V300:V309)</f>
        <v>21.49</v>
      </c>
      <c r="W299" s="162"/>
      <c r="X299" s="162"/>
      <c r="AG299" t="s">
        <v>156</v>
      </c>
    </row>
    <row r="300" spans="1:60" outlineLevel="1" x14ac:dyDescent="0.25">
      <c r="A300" s="169">
        <v>124</v>
      </c>
      <c r="B300" s="170" t="s">
        <v>547</v>
      </c>
      <c r="C300" s="185" t="s">
        <v>548</v>
      </c>
      <c r="D300" s="171" t="s">
        <v>174</v>
      </c>
      <c r="E300" s="172">
        <v>14.2</v>
      </c>
      <c r="F300" s="173"/>
      <c r="G300" s="174">
        <f>ROUND(E300*F300,2)</f>
        <v>0</v>
      </c>
      <c r="H300" s="159"/>
      <c r="I300" s="158">
        <f>ROUND(E300*H300,2)</f>
        <v>0</v>
      </c>
      <c r="J300" s="159"/>
      <c r="K300" s="158">
        <f>ROUND(E300*J300,2)</f>
        <v>0</v>
      </c>
      <c r="L300" s="158">
        <v>21</v>
      </c>
      <c r="M300" s="158">
        <f>G300*(1+L300/100)</f>
        <v>0</v>
      </c>
      <c r="N300" s="158">
        <v>6.0000000000000002E-5</v>
      </c>
      <c r="O300" s="158">
        <f>ROUND(E300*N300,2)</f>
        <v>0</v>
      </c>
      <c r="P300" s="158">
        <v>0</v>
      </c>
      <c r="Q300" s="158">
        <f>ROUND(E300*P300,2)</f>
        <v>0</v>
      </c>
      <c r="R300" s="158"/>
      <c r="S300" s="158" t="s">
        <v>160</v>
      </c>
      <c r="T300" s="158" t="s">
        <v>250</v>
      </c>
      <c r="U300" s="158">
        <v>0.4</v>
      </c>
      <c r="V300" s="158">
        <f>ROUND(E300*U300,2)</f>
        <v>5.68</v>
      </c>
      <c r="W300" s="158"/>
      <c r="X300" s="158" t="s">
        <v>161</v>
      </c>
      <c r="Y300" s="148"/>
      <c r="Z300" s="148"/>
      <c r="AA300" s="148"/>
      <c r="AB300" s="148"/>
      <c r="AC300" s="148"/>
      <c r="AD300" s="148"/>
      <c r="AE300" s="148"/>
      <c r="AF300" s="148"/>
      <c r="AG300" s="148" t="s">
        <v>162</v>
      </c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5">
      <c r="A301" s="155"/>
      <c r="B301" s="156"/>
      <c r="C301" s="186" t="s">
        <v>549</v>
      </c>
      <c r="D301" s="160"/>
      <c r="E301" s="161">
        <v>1.8</v>
      </c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48"/>
      <c r="Z301" s="148"/>
      <c r="AA301" s="148"/>
      <c r="AB301" s="148"/>
      <c r="AC301" s="148"/>
      <c r="AD301" s="148"/>
      <c r="AE301" s="148"/>
      <c r="AF301" s="148"/>
      <c r="AG301" s="148" t="s">
        <v>164</v>
      </c>
      <c r="AH301" s="148">
        <v>0</v>
      </c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1" x14ac:dyDescent="0.25">
      <c r="A302" s="155"/>
      <c r="B302" s="156"/>
      <c r="C302" s="186" t="s">
        <v>550</v>
      </c>
      <c r="D302" s="160"/>
      <c r="E302" s="161">
        <v>2.7</v>
      </c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48"/>
      <c r="Z302" s="148"/>
      <c r="AA302" s="148"/>
      <c r="AB302" s="148"/>
      <c r="AC302" s="148"/>
      <c r="AD302" s="148"/>
      <c r="AE302" s="148"/>
      <c r="AF302" s="148"/>
      <c r="AG302" s="148" t="s">
        <v>164</v>
      </c>
      <c r="AH302" s="148">
        <v>0</v>
      </c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 x14ac:dyDescent="0.25">
      <c r="A303" s="155"/>
      <c r="B303" s="156"/>
      <c r="C303" s="186" t="s">
        <v>551</v>
      </c>
      <c r="D303" s="160"/>
      <c r="E303" s="161">
        <v>2.7</v>
      </c>
      <c r="F303" s="158"/>
      <c r="G303" s="158"/>
      <c r="H303" s="158"/>
      <c r="I303" s="158"/>
      <c r="J303" s="158"/>
      <c r="K303" s="158"/>
      <c r="L303" s="158"/>
      <c r="M303" s="158"/>
      <c r="N303" s="158"/>
      <c r="O303" s="158"/>
      <c r="P303" s="158"/>
      <c r="Q303" s="158"/>
      <c r="R303" s="158"/>
      <c r="S303" s="158"/>
      <c r="T303" s="158"/>
      <c r="U303" s="158"/>
      <c r="V303" s="158"/>
      <c r="W303" s="158"/>
      <c r="X303" s="158"/>
      <c r="Y303" s="148"/>
      <c r="Z303" s="148"/>
      <c r="AA303" s="148"/>
      <c r="AB303" s="148"/>
      <c r="AC303" s="148"/>
      <c r="AD303" s="148"/>
      <c r="AE303" s="148"/>
      <c r="AF303" s="148"/>
      <c r="AG303" s="148" t="s">
        <v>164</v>
      </c>
      <c r="AH303" s="148">
        <v>0</v>
      </c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1" x14ac:dyDescent="0.25">
      <c r="A304" s="155"/>
      <c r="B304" s="156"/>
      <c r="C304" s="186" t="s">
        <v>552</v>
      </c>
      <c r="D304" s="160"/>
      <c r="E304" s="161">
        <v>7</v>
      </c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48"/>
      <c r="Z304" s="148"/>
      <c r="AA304" s="148"/>
      <c r="AB304" s="148"/>
      <c r="AC304" s="148"/>
      <c r="AD304" s="148"/>
      <c r="AE304" s="148"/>
      <c r="AF304" s="148"/>
      <c r="AG304" s="148" t="s">
        <v>164</v>
      </c>
      <c r="AH304" s="148">
        <v>0</v>
      </c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1" x14ac:dyDescent="0.25">
      <c r="A305" s="169">
        <v>125</v>
      </c>
      <c r="B305" s="170" t="s">
        <v>553</v>
      </c>
      <c r="C305" s="185" t="s">
        <v>554</v>
      </c>
      <c r="D305" s="171" t="s">
        <v>555</v>
      </c>
      <c r="E305" s="172">
        <v>100</v>
      </c>
      <c r="F305" s="173"/>
      <c r="G305" s="174">
        <f>ROUND(E305*F305,2)</f>
        <v>0</v>
      </c>
      <c r="H305" s="159"/>
      <c r="I305" s="158">
        <f>ROUND(E305*H305,2)</f>
        <v>0</v>
      </c>
      <c r="J305" s="159"/>
      <c r="K305" s="158">
        <f>ROUND(E305*J305,2)</f>
        <v>0</v>
      </c>
      <c r="L305" s="158">
        <v>21</v>
      </c>
      <c r="M305" s="158">
        <f>G305*(1+L305/100)</f>
        <v>0</v>
      </c>
      <c r="N305" s="158">
        <v>5.0000000000000002E-5</v>
      </c>
      <c r="O305" s="158">
        <f>ROUND(E305*N305,2)</f>
        <v>0.01</v>
      </c>
      <c r="P305" s="158">
        <v>1E-3</v>
      </c>
      <c r="Q305" s="158">
        <f>ROUND(E305*P305,2)</f>
        <v>0.1</v>
      </c>
      <c r="R305" s="158"/>
      <c r="S305" s="158" t="s">
        <v>160</v>
      </c>
      <c r="T305" s="158" t="s">
        <v>160</v>
      </c>
      <c r="U305" s="158">
        <v>9.7000000000000003E-2</v>
      </c>
      <c r="V305" s="158">
        <f>ROUND(E305*U305,2)</f>
        <v>9.6999999999999993</v>
      </c>
      <c r="W305" s="158"/>
      <c r="X305" s="158" t="s">
        <v>161</v>
      </c>
      <c r="Y305" s="148"/>
      <c r="Z305" s="148"/>
      <c r="AA305" s="148"/>
      <c r="AB305" s="148"/>
      <c r="AC305" s="148"/>
      <c r="AD305" s="148"/>
      <c r="AE305" s="148"/>
      <c r="AF305" s="148"/>
      <c r="AG305" s="148" t="s">
        <v>162</v>
      </c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 x14ac:dyDescent="0.25">
      <c r="A306" s="155"/>
      <c r="B306" s="156"/>
      <c r="C306" s="186" t="s">
        <v>556</v>
      </c>
      <c r="D306" s="160"/>
      <c r="E306" s="161">
        <v>100</v>
      </c>
      <c r="F306" s="158"/>
      <c r="G306" s="158"/>
      <c r="H306" s="158"/>
      <c r="I306" s="158"/>
      <c r="J306" s="158"/>
      <c r="K306" s="158"/>
      <c r="L306" s="158"/>
      <c r="M306" s="158"/>
      <c r="N306" s="158"/>
      <c r="O306" s="158"/>
      <c r="P306" s="158"/>
      <c r="Q306" s="158"/>
      <c r="R306" s="158"/>
      <c r="S306" s="158"/>
      <c r="T306" s="158"/>
      <c r="U306" s="158"/>
      <c r="V306" s="158"/>
      <c r="W306" s="158"/>
      <c r="X306" s="158"/>
      <c r="Y306" s="148"/>
      <c r="Z306" s="148"/>
      <c r="AA306" s="148"/>
      <c r="AB306" s="148"/>
      <c r="AC306" s="148"/>
      <c r="AD306" s="148"/>
      <c r="AE306" s="148"/>
      <c r="AF306" s="148"/>
      <c r="AG306" s="148" t="s">
        <v>164</v>
      </c>
      <c r="AH306" s="148">
        <v>0</v>
      </c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1" x14ac:dyDescent="0.25">
      <c r="A307" s="169">
        <v>126</v>
      </c>
      <c r="B307" s="170" t="s">
        <v>557</v>
      </c>
      <c r="C307" s="185" t="s">
        <v>558</v>
      </c>
      <c r="D307" s="171" t="s">
        <v>555</v>
      </c>
      <c r="E307" s="172">
        <v>165</v>
      </c>
      <c r="F307" s="173"/>
      <c r="G307" s="174">
        <f>ROUND(E307*F307,2)</f>
        <v>0</v>
      </c>
      <c r="H307" s="159"/>
      <c r="I307" s="158">
        <f>ROUND(E307*H307,2)</f>
        <v>0</v>
      </c>
      <c r="J307" s="159"/>
      <c r="K307" s="158">
        <f>ROUND(E307*J307,2)</f>
        <v>0</v>
      </c>
      <c r="L307" s="158">
        <v>21</v>
      </c>
      <c r="M307" s="158">
        <f>G307*(1+L307/100)</f>
        <v>0</v>
      </c>
      <c r="N307" s="158">
        <v>5.0000000000000002E-5</v>
      </c>
      <c r="O307" s="158">
        <f>ROUND(E307*N307,2)</f>
        <v>0.01</v>
      </c>
      <c r="P307" s="158">
        <v>1E-3</v>
      </c>
      <c r="Q307" s="158">
        <f>ROUND(E307*P307,2)</f>
        <v>0.17</v>
      </c>
      <c r="R307" s="158"/>
      <c r="S307" s="158" t="s">
        <v>160</v>
      </c>
      <c r="T307" s="158" t="s">
        <v>160</v>
      </c>
      <c r="U307" s="158">
        <v>3.6999999999999998E-2</v>
      </c>
      <c r="V307" s="158">
        <f>ROUND(E307*U307,2)</f>
        <v>6.11</v>
      </c>
      <c r="W307" s="158"/>
      <c r="X307" s="158" t="s">
        <v>161</v>
      </c>
      <c r="Y307" s="148"/>
      <c r="Z307" s="148"/>
      <c r="AA307" s="148"/>
      <c r="AB307" s="148"/>
      <c r="AC307" s="148"/>
      <c r="AD307" s="148"/>
      <c r="AE307" s="148"/>
      <c r="AF307" s="148"/>
      <c r="AG307" s="148" t="s">
        <v>162</v>
      </c>
      <c r="AH307" s="148"/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outlineLevel="1" x14ac:dyDescent="0.25">
      <c r="A308" s="155"/>
      <c r="B308" s="156"/>
      <c r="C308" s="186" t="s">
        <v>559</v>
      </c>
      <c r="D308" s="160"/>
      <c r="E308" s="161">
        <v>165</v>
      </c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48"/>
      <c r="Z308" s="148"/>
      <c r="AA308" s="148"/>
      <c r="AB308" s="148"/>
      <c r="AC308" s="148"/>
      <c r="AD308" s="148"/>
      <c r="AE308" s="148"/>
      <c r="AF308" s="148"/>
      <c r="AG308" s="148" t="s">
        <v>164</v>
      </c>
      <c r="AH308" s="148">
        <v>0</v>
      </c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1" x14ac:dyDescent="0.25">
      <c r="A309" s="155">
        <v>127</v>
      </c>
      <c r="B309" s="156" t="s">
        <v>560</v>
      </c>
      <c r="C309" s="188" t="s">
        <v>561</v>
      </c>
      <c r="D309" s="157" t="s">
        <v>0</v>
      </c>
      <c r="E309" s="182"/>
      <c r="F309" s="159"/>
      <c r="G309" s="158">
        <f>ROUND(E309*F309,2)</f>
        <v>0</v>
      </c>
      <c r="H309" s="159"/>
      <c r="I309" s="158">
        <f>ROUND(E309*H309,2)</f>
        <v>0</v>
      </c>
      <c r="J309" s="159"/>
      <c r="K309" s="158">
        <f>ROUND(E309*J309,2)</f>
        <v>0</v>
      </c>
      <c r="L309" s="158">
        <v>21</v>
      </c>
      <c r="M309" s="158">
        <f>G309*(1+L309/100)</f>
        <v>0</v>
      </c>
      <c r="N309" s="158">
        <v>0</v>
      </c>
      <c r="O309" s="158">
        <f>ROUND(E309*N309,2)</f>
        <v>0</v>
      </c>
      <c r="P309" s="158">
        <v>0</v>
      </c>
      <c r="Q309" s="158">
        <f>ROUND(E309*P309,2)</f>
        <v>0</v>
      </c>
      <c r="R309" s="158"/>
      <c r="S309" s="158" t="s">
        <v>160</v>
      </c>
      <c r="T309" s="158" t="s">
        <v>299</v>
      </c>
      <c r="U309" s="158">
        <v>0</v>
      </c>
      <c r="V309" s="158">
        <f>ROUND(E309*U309,2)</f>
        <v>0</v>
      </c>
      <c r="W309" s="158"/>
      <c r="X309" s="158" t="s">
        <v>452</v>
      </c>
      <c r="Y309" s="148"/>
      <c r="Z309" s="148"/>
      <c r="AA309" s="148"/>
      <c r="AB309" s="148"/>
      <c r="AC309" s="148"/>
      <c r="AD309" s="148"/>
      <c r="AE309" s="148"/>
      <c r="AF309" s="148"/>
      <c r="AG309" s="148" t="s">
        <v>453</v>
      </c>
      <c r="AH309" s="148"/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x14ac:dyDescent="0.25">
      <c r="A310" s="163" t="s">
        <v>155</v>
      </c>
      <c r="B310" s="164" t="s">
        <v>109</v>
      </c>
      <c r="C310" s="184" t="s">
        <v>110</v>
      </c>
      <c r="D310" s="165"/>
      <c r="E310" s="166"/>
      <c r="F310" s="167"/>
      <c r="G310" s="168">
        <f>SUMIF(AG311:AG319,"&lt;&gt;NOR",G311:G319)</f>
        <v>0</v>
      </c>
      <c r="H310" s="162"/>
      <c r="I310" s="162">
        <f>SUM(I311:I319)</f>
        <v>0</v>
      </c>
      <c r="J310" s="162"/>
      <c r="K310" s="162">
        <f>SUM(K311:K319)</f>
        <v>0</v>
      </c>
      <c r="L310" s="162"/>
      <c r="M310" s="162">
        <f>SUM(M311:M319)</f>
        <v>0</v>
      </c>
      <c r="N310" s="162"/>
      <c r="O310" s="162">
        <f>SUM(O311:O319)</f>
        <v>0.3</v>
      </c>
      <c r="P310" s="162"/>
      <c r="Q310" s="162">
        <f>SUM(Q311:Q319)</f>
        <v>0</v>
      </c>
      <c r="R310" s="162"/>
      <c r="S310" s="162"/>
      <c r="T310" s="162"/>
      <c r="U310" s="162"/>
      <c r="V310" s="162">
        <f>SUM(V311:V319)</f>
        <v>12.520000000000001</v>
      </c>
      <c r="W310" s="162"/>
      <c r="X310" s="162"/>
      <c r="AG310" t="s">
        <v>156</v>
      </c>
    </row>
    <row r="311" spans="1:60" ht="20.399999999999999" outlineLevel="1" x14ac:dyDescent="0.25">
      <c r="A311" s="169">
        <v>128</v>
      </c>
      <c r="B311" s="170" t="s">
        <v>562</v>
      </c>
      <c r="C311" s="185" t="s">
        <v>563</v>
      </c>
      <c r="D311" s="171" t="s">
        <v>174</v>
      </c>
      <c r="E311" s="172">
        <v>51.06</v>
      </c>
      <c r="F311" s="173"/>
      <c r="G311" s="174">
        <f>ROUND(E311*F311,2)</f>
        <v>0</v>
      </c>
      <c r="H311" s="159"/>
      <c r="I311" s="158">
        <f>ROUND(E311*H311,2)</f>
        <v>0</v>
      </c>
      <c r="J311" s="159"/>
      <c r="K311" s="158">
        <f>ROUND(E311*J311,2)</f>
        <v>0</v>
      </c>
      <c r="L311" s="158">
        <v>21</v>
      </c>
      <c r="M311" s="158">
        <f>G311*(1+L311/100)</f>
        <v>0</v>
      </c>
      <c r="N311" s="158">
        <v>3.2000000000000003E-4</v>
      </c>
      <c r="O311" s="158">
        <f>ROUND(E311*N311,2)</f>
        <v>0.02</v>
      </c>
      <c r="P311" s="158">
        <v>0</v>
      </c>
      <c r="Q311" s="158">
        <f>ROUND(E311*P311,2)</f>
        <v>0</v>
      </c>
      <c r="R311" s="158"/>
      <c r="S311" s="158" t="s">
        <v>160</v>
      </c>
      <c r="T311" s="158" t="s">
        <v>160</v>
      </c>
      <c r="U311" s="158">
        <v>0.23599999999999999</v>
      </c>
      <c r="V311" s="158">
        <f>ROUND(E311*U311,2)</f>
        <v>12.05</v>
      </c>
      <c r="W311" s="158"/>
      <c r="X311" s="158" t="s">
        <v>161</v>
      </c>
      <c r="Y311" s="148"/>
      <c r="Z311" s="148"/>
      <c r="AA311" s="148"/>
      <c r="AB311" s="148"/>
      <c r="AC311" s="148"/>
      <c r="AD311" s="148"/>
      <c r="AE311" s="148"/>
      <c r="AF311" s="148"/>
      <c r="AG311" s="148" t="s">
        <v>162</v>
      </c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1" x14ac:dyDescent="0.25">
      <c r="A312" s="155"/>
      <c r="B312" s="156"/>
      <c r="C312" s="186" t="s">
        <v>564</v>
      </c>
      <c r="D312" s="160"/>
      <c r="E312" s="161">
        <v>3.95</v>
      </c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48"/>
      <c r="Z312" s="148"/>
      <c r="AA312" s="148"/>
      <c r="AB312" s="148"/>
      <c r="AC312" s="148"/>
      <c r="AD312" s="148"/>
      <c r="AE312" s="148"/>
      <c r="AF312" s="148"/>
      <c r="AG312" s="148" t="s">
        <v>164</v>
      </c>
      <c r="AH312" s="148">
        <v>0</v>
      </c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1" x14ac:dyDescent="0.25">
      <c r="A313" s="155"/>
      <c r="B313" s="156"/>
      <c r="C313" s="186" t="s">
        <v>565</v>
      </c>
      <c r="D313" s="160"/>
      <c r="E313" s="161">
        <v>25.62</v>
      </c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48"/>
      <c r="Z313" s="148"/>
      <c r="AA313" s="148"/>
      <c r="AB313" s="148"/>
      <c r="AC313" s="148"/>
      <c r="AD313" s="148"/>
      <c r="AE313" s="148"/>
      <c r="AF313" s="148"/>
      <c r="AG313" s="148" t="s">
        <v>164</v>
      </c>
      <c r="AH313" s="148">
        <v>0</v>
      </c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1" x14ac:dyDescent="0.25">
      <c r="A314" s="155"/>
      <c r="B314" s="156"/>
      <c r="C314" s="186" t="s">
        <v>566</v>
      </c>
      <c r="D314" s="160"/>
      <c r="E314" s="161">
        <v>21.49</v>
      </c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48"/>
      <c r="Z314" s="148"/>
      <c r="AA314" s="148"/>
      <c r="AB314" s="148"/>
      <c r="AC314" s="148"/>
      <c r="AD314" s="148"/>
      <c r="AE314" s="148"/>
      <c r="AF314" s="148"/>
      <c r="AG314" s="148" t="s">
        <v>164</v>
      </c>
      <c r="AH314" s="148">
        <v>0</v>
      </c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 x14ac:dyDescent="0.25">
      <c r="A315" s="169">
        <v>129</v>
      </c>
      <c r="B315" s="170" t="s">
        <v>567</v>
      </c>
      <c r="C315" s="185" t="s">
        <v>568</v>
      </c>
      <c r="D315" s="171" t="s">
        <v>159</v>
      </c>
      <c r="E315" s="172">
        <v>10.78</v>
      </c>
      <c r="F315" s="173"/>
      <c r="G315" s="174">
        <f>ROUND(E315*F315,2)</f>
        <v>0</v>
      </c>
      <c r="H315" s="159"/>
      <c r="I315" s="158">
        <f>ROUND(E315*H315,2)</f>
        <v>0</v>
      </c>
      <c r="J315" s="159"/>
      <c r="K315" s="158">
        <f>ROUND(E315*J315,2)</f>
        <v>0</v>
      </c>
      <c r="L315" s="158">
        <v>21</v>
      </c>
      <c r="M315" s="158">
        <f>G315*(1+L315/100)</f>
        <v>0</v>
      </c>
      <c r="N315" s="158">
        <v>1.9199999999999998E-2</v>
      </c>
      <c r="O315" s="158">
        <f>ROUND(E315*N315,2)</f>
        <v>0.21</v>
      </c>
      <c r="P315" s="158">
        <v>0</v>
      </c>
      <c r="Q315" s="158">
        <f>ROUND(E315*P315,2)</f>
        <v>0</v>
      </c>
      <c r="R315" s="158" t="s">
        <v>268</v>
      </c>
      <c r="S315" s="158" t="s">
        <v>160</v>
      </c>
      <c r="T315" s="158" t="s">
        <v>160</v>
      </c>
      <c r="U315" s="158">
        <v>0</v>
      </c>
      <c r="V315" s="158">
        <f>ROUND(E315*U315,2)</f>
        <v>0</v>
      </c>
      <c r="W315" s="158"/>
      <c r="X315" s="158" t="s">
        <v>269</v>
      </c>
      <c r="Y315" s="148"/>
      <c r="Z315" s="148"/>
      <c r="AA315" s="148"/>
      <c r="AB315" s="148"/>
      <c r="AC315" s="148"/>
      <c r="AD315" s="148"/>
      <c r="AE315" s="148"/>
      <c r="AF315" s="148"/>
      <c r="AG315" s="148" t="s">
        <v>270</v>
      </c>
      <c r="AH315" s="148"/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1" x14ac:dyDescent="0.25">
      <c r="A316" s="155"/>
      <c r="B316" s="156"/>
      <c r="C316" s="186" t="s">
        <v>569</v>
      </c>
      <c r="D316" s="160"/>
      <c r="E316" s="161">
        <v>10.78</v>
      </c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48"/>
      <c r="Z316" s="148"/>
      <c r="AA316" s="148"/>
      <c r="AB316" s="148"/>
      <c r="AC316" s="148"/>
      <c r="AD316" s="148"/>
      <c r="AE316" s="148"/>
      <c r="AF316" s="148"/>
      <c r="AG316" s="148" t="s">
        <v>164</v>
      </c>
      <c r="AH316" s="148">
        <v>5</v>
      </c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ht="20.399999999999999" outlineLevel="1" x14ac:dyDescent="0.25">
      <c r="A317" s="169">
        <v>130</v>
      </c>
      <c r="B317" s="170" t="s">
        <v>570</v>
      </c>
      <c r="C317" s="185" t="s">
        <v>571</v>
      </c>
      <c r="D317" s="171" t="s">
        <v>256</v>
      </c>
      <c r="E317" s="172">
        <v>56.165999999999997</v>
      </c>
      <c r="F317" s="173"/>
      <c r="G317" s="174">
        <f>ROUND(E317*F317,2)</f>
        <v>0</v>
      </c>
      <c r="H317" s="159"/>
      <c r="I317" s="158">
        <f>ROUND(E317*H317,2)</f>
        <v>0</v>
      </c>
      <c r="J317" s="159"/>
      <c r="K317" s="158">
        <f>ROUND(E317*J317,2)</f>
        <v>0</v>
      </c>
      <c r="L317" s="158">
        <v>21</v>
      </c>
      <c r="M317" s="158">
        <f>G317*(1+L317/100)</f>
        <v>0</v>
      </c>
      <c r="N317" s="158">
        <v>1.2199999999999999E-3</v>
      </c>
      <c r="O317" s="158">
        <f>ROUND(E317*N317,2)</f>
        <v>7.0000000000000007E-2</v>
      </c>
      <c r="P317" s="158">
        <v>0</v>
      </c>
      <c r="Q317" s="158">
        <f>ROUND(E317*P317,2)</f>
        <v>0</v>
      </c>
      <c r="R317" s="158" t="s">
        <v>268</v>
      </c>
      <c r="S317" s="158" t="s">
        <v>160</v>
      </c>
      <c r="T317" s="158" t="s">
        <v>160</v>
      </c>
      <c r="U317" s="158">
        <v>0</v>
      </c>
      <c r="V317" s="158">
        <f>ROUND(E317*U317,2)</f>
        <v>0</v>
      </c>
      <c r="W317" s="158"/>
      <c r="X317" s="158" t="s">
        <v>269</v>
      </c>
      <c r="Y317" s="148"/>
      <c r="Z317" s="148"/>
      <c r="AA317" s="148"/>
      <c r="AB317" s="148"/>
      <c r="AC317" s="148"/>
      <c r="AD317" s="148"/>
      <c r="AE317" s="148"/>
      <c r="AF317" s="148"/>
      <c r="AG317" s="148" t="s">
        <v>270</v>
      </c>
      <c r="AH317" s="148"/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1" x14ac:dyDescent="0.25">
      <c r="A318" s="155"/>
      <c r="B318" s="156"/>
      <c r="C318" s="186" t="s">
        <v>572</v>
      </c>
      <c r="D318" s="160"/>
      <c r="E318" s="161">
        <v>56.165999999999997</v>
      </c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  <c r="X318" s="158"/>
      <c r="Y318" s="148"/>
      <c r="Z318" s="148"/>
      <c r="AA318" s="148"/>
      <c r="AB318" s="148"/>
      <c r="AC318" s="148"/>
      <c r="AD318" s="148"/>
      <c r="AE318" s="148"/>
      <c r="AF318" s="148"/>
      <c r="AG318" s="148" t="s">
        <v>164</v>
      </c>
      <c r="AH318" s="148">
        <v>5</v>
      </c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1" x14ac:dyDescent="0.25">
      <c r="A319" s="175">
        <v>131</v>
      </c>
      <c r="B319" s="176" t="s">
        <v>573</v>
      </c>
      <c r="C319" s="187" t="s">
        <v>574</v>
      </c>
      <c r="D319" s="177" t="s">
        <v>208</v>
      </c>
      <c r="E319" s="178">
        <v>0.29183999999999999</v>
      </c>
      <c r="F319" s="179"/>
      <c r="G319" s="180">
        <f>ROUND(E319*F319,2)</f>
        <v>0</v>
      </c>
      <c r="H319" s="159"/>
      <c r="I319" s="158">
        <f>ROUND(E319*H319,2)</f>
        <v>0</v>
      </c>
      <c r="J319" s="159"/>
      <c r="K319" s="158">
        <f>ROUND(E319*J319,2)</f>
        <v>0</v>
      </c>
      <c r="L319" s="158">
        <v>21</v>
      </c>
      <c r="M319" s="158">
        <f>G319*(1+L319/100)</f>
        <v>0</v>
      </c>
      <c r="N319" s="158">
        <v>0</v>
      </c>
      <c r="O319" s="158">
        <f>ROUND(E319*N319,2)</f>
        <v>0</v>
      </c>
      <c r="P319" s="158">
        <v>0</v>
      </c>
      <c r="Q319" s="158">
        <f>ROUND(E319*P319,2)</f>
        <v>0</v>
      </c>
      <c r="R319" s="158"/>
      <c r="S319" s="158" t="s">
        <v>160</v>
      </c>
      <c r="T319" s="158" t="s">
        <v>299</v>
      </c>
      <c r="U319" s="158">
        <v>1.5980000000000001</v>
      </c>
      <c r="V319" s="158">
        <f>ROUND(E319*U319,2)</f>
        <v>0.47</v>
      </c>
      <c r="W319" s="158"/>
      <c r="X319" s="158" t="s">
        <v>452</v>
      </c>
      <c r="Y319" s="148"/>
      <c r="Z319" s="148"/>
      <c r="AA319" s="148"/>
      <c r="AB319" s="148"/>
      <c r="AC319" s="148"/>
      <c r="AD319" s="148"/>
      <c r="AE319" s="148"/>
      <c r="AF319" s="148"/>
      <c r="AG319" s="148" t="s">
        <v>453</v>
      </c>
      <c r="AH319" s="148"/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x14ac:dyDescent="0.25">
      <c r="A320" s="163" t="s">
        <v>155</v>
      </c>
      <c r="B320" s="164" t="s">
        <v>111</v>
      </c>
      <c r="C320" s="184" t="s">
        <v>112</v>
      </c>
      <c r="D320" s="165"/>
      <c r="E320" s="166"/>
      <c r="F320" s="167"/>
      <c r="G320" s="168">
        <f>SUMIF(AG321:AG333,"&lt;&gt;NOR",G321:G333)</f>
        <v>0</v>
      </c>
      <c r="H320" s="162"/>
      <c r="I320" s="162">
        <f>SUM(I321:I333)</f>
        <v>0</v>
      </c>
      <c r="J320" s="162"/>
      <c r="K320" s="162">
        <f>SUM(K321:K333)</f>
        <v>0</v>
      </c>
      <c r="L320" s="162"/>
      <c r="M320" s="162">
        <f>SUM(M321:M333)</f>
        <v>0</v>
      </c>
      <c r="N320" s="162"/>
      <c r="O320" s="162">
        <f>SUM(O321:O333)</f>
        <v>4.54</v>
      </c>
      <c r="P320" s="162"/>
      <c r="Q320" s="162">
        <f>SUM(Q321:Q333)</f>
        <v>0</v>
      </c>
      <c r="R320" s="162"/>
      <c r="S320" s="162"/>
      <c r="T320" s="162"/>
      <c r="U320" s="162"/>
      <c r="V320" s="162">
        <f>SUM(V321:V333)</f>
        <v>187.57000000000002</v>
      </c>
      <c r="W320" s="162"/>
      <c r="X320" s="162"/>
      <c r="AG320" t="s">
        <v>156</v>
      </c>
    </row>
    <row r="321" spans="1:60" outlineLevel="1" x14ac:dyDescent="0.25">
      <c r="A321" s="169">
        <v>132</v>
      </c>
      <c r="B321" s="170" t="s">
        <v>575</v>
      </c>
      <c r="C321" s="185" t="s">
        <v>576</v>
      </c>
      <c r="D321" s="171" t="s">
        <v>159</v>
      </c>
      <c r="E321" s="172">
        <v>179.75200000000001</v>
      </c>
      <c r="F321" s="173"/>
      <c r="G321" s="174">
        <f>ROUND(E321*F321,2)</f>
        <v>0</v>
      </c>
      <c r="H321" s="159"/>
      <c r="I321" s="158">
        <f>ROUND(E321*H321,2)</f>
        <v>0</v>
      </c>
      <c r="J321" s="159"/>
      <c r="K321" s="158">
        <f>ROUND(E321*J321,2)</f>
        <v>0</v>
      </c>
      <c r="L321" s="158">
        <v>21</v>
      </c>
      <c r="M321" s="158">
        <f>G321*(1+L321/100)</f>
        <v>0</v>
      </c>
      <c r="N321" s="158">
        <v>5.2399999999999999E-3</v>
      </c>
      <c r="O321" s="158">
        <f>ROUND(E321*N321,2)</f>
        <v>0.94</v>
      </c>
      <c r="P321" s="158">
        <v>0</v>
      </c>
      <c r="Q321" s="158">
        <f>ROUND(E321*P321,2)</f>
        <v>0</v>
      </c>
      <c r="R321" s="158"/>
      <c r="S321" s="158" t="s">
        <v>160</v>
      </c>
      <c r="T321" s="158" t="s">
        <v>160</v>
      </c>
      <c r="U321" s="158">
        <v>0.95840000000000003</v>
      </c>
      <c r="V321" s="158">
        <f>ROUND(E321*U321,2)</f>
        <v>172.27</v>
      </c>
      <c r="W321" s="158"/>
      <c r="X321" s="158" t="s">
        <v>161</v>
      </c>
      <c r="Y321" s="148"/>
      <c r="Z321" s="148"/>
      <c r="AA321" s="148"/>
      <c r="AB321" s="148"/>
      <c r="AC321" s="148"/>
      <c r="AD321" s="148"/>
      <c r="AE321" s="148"/>
      <c r="AF321" s="148"/>
      <c r="AG321" s="148" t="s">
        <v>162</v>
      </c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1" x14ac:dyDescent="0.25">
      <c r="A322" s="155"/>
      <c r="B322" s="156"/>
      <c r="C322" s="186" t="s">
        <v>336</v>
      </c>
      <c r="D322" s="160"/>
      <c r="E322" s="161">
        <v>178.75200000000001</v>
      </c>
      <c r="F322" s="158"/>
      <c r="G322" s="158"/>
      <c r="H322" s="158"/>
      <c r="I322" s="158"/>
      <c r="J322" s="158"/>
      <c r="K322" s="158"/>
      <c r="L322" s="158"/>
      <c r="M322" s="158"/>
      <c r="N322" s="158"/>
      <c r="O322" s="158"/>
      <c r="P322" s="158"/>
      <c r="Q322" s="158"/>
      <c r="R322" s="158"/>
      <c r="S322" s="158"/>
      <c r="T322" s="158"/>
      <c r="U322" s="158"/>
      <c r="V322" s="158"/>
      <c r="W322" s="158"/>
      <c r="X322" s="158"/>
      <c r="Y322" s="148"/>
      <c r="Z322" s="148"/>
      <c r="AA322" s="148"/>
      <c r="AB322" s="148"/>
      <c r="AC322" s="148"/>
      <c r="AD322" s="148"/>
      <c r="AE322" s="148"/>
      <c r="AF322" s="148"/>
      <c r="AG322" s="148" t="s">
        <v>164</v>
      </c>
      <c r="AH322" s="148">
        <v>5</v>
      </c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1" x14ac:dyDescent="0.25">
      <c r="A323" s="155"/>
      <c r="B323" s="156"/>
      <c r="C323" s="186" t="s">
        <v>577</v>
      </c>
      <c r="D323" s="160"/>
      <c r="E323" s="161"/>
      <c r="F323" s="158"/>
      <c r="G323" s="158"/>
      <c r="H323" s="158"/>
      <c r="I323" s="158"/>
      <c r="J323" s="158"/>
      <c r="K323" s="158"/>
      <c r="L323" s="158"/>
      <c r="M323" s="158"/>
      <c r="N323" s="158"/>
      <c r="O323" s="158"/>
      <c r="P323" s="158"/>
      <c r="Q323" s="158"/>
      <c r="R323" s="158"/>
      <c r="S323" s="158"/>
      <c r="T323" s="158"/>
      <c r="U323" s="158"/>
      <c r="V323" s="158"/>
      <c r="W323" s="158"/>
      <c r="X323" s="158"/>
      <c r="Y323" s="148"/>
      <c r="Z323" s="148"/>
      <c r="AA323" s="148"/>
      <c r="AB323" s="148"/>
      <c r="AC323" s="148"/>
      <c r="AD323" s="148"/>
      <c r="AE323" s="148"/>
      <c r="AF323" s="148"/>
      <c r="AG323" s="148" t="s">
        <v>164</v>
      </c>
      <c r="AH323" s="148">
        <v>0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1" x14ac:dyDescent="0.25">
      <c r="A324" s="155"/>
      <c r="B324" s="156"/>
      <c r="C324" s="186" t="s">
        <v>578</v>
      </c>
      <c r="D324" s="160"/>
      <c r="E324" s="161">
        <v>1</v>
      </c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48"/>
      <c r="Z324" s="148"/>
      <c r="AA324" s="148"/>
      <c r="AB324" s="148"/>
      <c r="AC324" s="148"/>
      <c r="AD324" s="148"/>
      <c r="AE324" s="148"/>
      <c r="AF324" s="148"/>
      <c r="AG324" s="148" t="s">
        <v>164</v>
      </c>
      <c r="AH324" s="148">
        <v>0</v>
      </c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1" x14ac:dyDescent="0.25">
      <c r="A325" s="169">
        <v>133</v>
      </c>
      <c r="B325" s="170" t="s">
        <v>579</v>
      </c>
      <c r="C325" s="185" t="s">
        <v>580</v>
      </c>
      <c r="D325" s="171" t="s">
        <v>174</v>
      </c>
      <c r="E325" s="172">
        <v>67.06</v>
      </c>
      <c r="F325" s="173"/>
      <c r="G325" s="174">
        <f>ROUND(E325*F325,2)</f>
        <v>0</v>
      </c>
      <c r="H325" s="159"/>
      <c r="I325" s="158">
        <f>ROUND(E325*H325,2)</f>
        <v>0</v>
      </c>
      <c r="J325" s="159"/>
      <c r="K325" s="158">
        <f>ROUND(E325*J325,2)</f>
        <v>0</v>
      </c>
      <c r="L325" s="158">
        <v>21</v>
      </c>
      <c r="M325" s="158">
        <f>G325*(1+L325/100)</f>
        <v>0</v>
      </c>
      <c r="N325" s="158">
        <v>4.2000000000000002E-4</v>
      </c>
      <c r="O325" s="158">
        <f>ROUND(E325*N325,2)</f>
        <v>0.03</v>
      </c>
      <c r="P325" s="158">
        <v>0</v>
      </c>
      <c r="Q325" s="158">
        <f>ROUND(E325*P325,2)</f>
        <v>0</v>
      </c>
      <c r="R325" s="158"/>
      <c r="S325" s="158" t="s">
        <v>298</v>
      </c>
      <c r="T325" s="158" t="s">
        <v>250</v>
      </c>
      <c r="U325" s="158">
        <v>0.12</v>
      </c>
      <c r="V325" s="158">
        <f>ROUND(E325*U325,2)</f>
        <v>8.0500000000000007</v>
      </c>
      <c r="W325" s="158"/>
      <c r="X325" s="158" t="s">
        <v>161</v>
      </c>
      <c r="Y325" s="148"/>
      <c r="Z325" s="148"/>
      <c r="AA325" s="148"/>
      <c r="AB325" s="148"/>
      <c r="AC325" s="148"/>
      <c r="AD325" s="148"/>
      <c r="AE325" s="148"/>
      <c r="AF325" s="148"/>
      <c r="AG325" s="148" t="s">
        <v>162</v>
      </c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1" x14ac:dyDescent="0.25">
      <c r="A326" s="155"/>
      <c r="B326" s="156"/>
      <c r="C326" s="186" t="s">
        <v>581</v>
      </c>
      <c r="D326" s="160"/>
      <c r="E326" s="161">
        <v>16</v>
      </c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48"/>
      <c r="Z326" s="148"/>
      <c r="AA326" s="148"/>
      <c r="AB326" s="148"/>
      <c r="AC326" s="148"/>
      <c r="AD326" s="148"/>
      <c r="AE326" s="148"/>
      <c r="AF326" s="148"/>
      <c r="AG326" s="148" t="s">
        <v>164</v>
      </c>
      <c r="AH326" s="148">
        <v>0</v>
      </c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 x14ac:dyDescent="0.25">
      <c r="A327" s="155"/>
      <c r="B327" s="156"/>
      <c r="C327" s="186" t="s">
        <v>582</v>
      </c>
      <c r="D327" s="160"/>
      <c r="E327" s="161">
        <v>51.06</v>
      </c>
      <c r="F327" s="158"/>
      <c r="G327" s="158"/>
      <c r="H327" s="158"/>
      <c r="I327" s="158"/>
      <c r="J327" s="158"/>
      <c r="K327" s="158"/>
      <c r="L327" s="158"/>
      <c r="M327" s="158"/>
      <c r="N327" s="158"/>
      <c r="O327" s="158"/>
      <c r="P327" s="158"/>
      <c r="Q327" s="158"/>
      <c r="R327" s="158"/>
      <c r="S327" s="158"/>
      <c r="T327" s="158"/>
      <c r="U327" s="158"/>
      <c r="V327" s="158"/>
      <c r="W327" s="158"/>
      <c r="X327" s="158"/>
      <c r="Y327" s="148"/>
      <c r="Z327" s="148"/>
      <c r="AA327" s="148"/>
      <c r="AB327" s="148"/>
      <c r="AC327" s="148"/>
      <c r="AD327" s="148"/>
      <c r="AE327" s="148"/>
      <c r="AF327" s="148"/>
      <c r="AG327" s="148" t="s">
        <v>164</v>
      </c>
      <c r="AH327" s="148">
        <v>5</v>
      </c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1" x14ac:dyDescent="0.25">
      <c r="A328" s="155"/>
      <c r="B328" s="156"/>
      <c r="C328" s="186" t="s">
        <v>583</v>
      </c>
      <c r="D328" s="160"/>
      <c r="E328" s="161"/>
      <c r="F328" s="158"/>
      <c r="G328" s="158"/>
      <c r="H328" s="158"/>
      <c r="I328" s="158"/>
      <c r="J328" s="158"/>
      <c r="K328" s="158"/>
      <c r="L328" s="158"/>
      <c r="M328" s="158"/>
      <c r="N328" s="158"/>
      <c r="O328" s="158"/>
      <c r="P328" s="158"/>
      <c r="Q328" s="158"/>
      <c r="R328" s="158"/>
      <c r="S328" s="158"/>
      <c r="T328" s="158"/>
      <c r="U328" s="158"/>
      <c r="V328" s="158"/>
      <c r="W328" s="158"/>
      <c r="X328" s="158"/>
      <c r="Y328" s="148"/>
      <c r="Z328" s="148"/>
      <c r="AA328" s="148"/>
      <c r="AB328" s="148"/>
      <c r="AC328" s="148"/>
      <c r="AD328" s="148"/>
      <c r="AE328" s="148"/>
      <c r="AF328" s="148"/>
      <c r="AG328" s="148" t="s">
        <v>164</v>
      </c>
      <c r="AH328" s="148">
        <v>0</v>
      </c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ht="20.399999999999999" outlineLevel="1" x14ac:dyDescent="0.25">
      <c r="A329" s="169">
        <v>134</v>
      </c>
      <c r="B329" s="170" t="s">
        <v>584</v>
      </c>
      <c r="C329" s="185" t="s">
        <v>585</v>
      </c>
      <c r="D329" s="171" t="s">
        <v>256</v>
      </c>
      <c r="E329" s="172">
        <v>73.766000000000005</v>
      </c>
      <c r="F329" s="173"/>
      <c r="G329" s="174">
        <f>ROUND(E329*F329,2)</f>
        <v>0</v>
      </c>
      <c r="H329" s="159"/>
      <c r="I329" s="158">
        <f>ROUND(E329*H329,2)</f>
        <v>0</v>
      </c>
      <c r="J329" s="159"/>
      <c r="K329" s="158">
        <f>ROUND(E329*J329,2)</f>
        <v>0</v>
      </c>
      <c r="L329" s="158">
        <v>21</v>
      </c>
      <c r="M329" s="158">
        <f>G329*(1+L329/100)</f>
        <v>0</v>
      </c>
      <c r="N329" s="158">
        <v>1.2999999999999999E-4</v>
      </c>
      <c r="O329" s="158">
        <f>ROUND(E329*N329,2)</f>
        <v>0.01</v>
      </c>
      <c r="P329" s="158">
        <v>0</v>
      </c>
      <c r="Q329" s="158">
        <f>ROUND(E329*P329,2)</f>
        <v>0</v>
      </c>
      <c r="R329" s="158" t="s">
        <v>268</v>
      </c>
      <c r="S329" s="158" t="s">
        <v>160</v>
      </c>
      <c r="T329" s="158" t="s">
        <v>160</v>
      </c>
      <c r="U329" s="158">
        <v>0</v>
      </c>
      <c r="V329" s="158">
        <f>ROUND(E329*U329,2)</f>
        <v>0</v>
      </c>
      <c r="W329" s="158"/>
      <c r="X329" s="158" t="s">
        <v>269</v>
      </c>
      <c r="Y329" s="148"/>
      <c r="Z329" s="148"/>
      <c r="AA329" s="148"/>
      <c r="AB329" s="148"/>
      <c r="AC329" s="148"/>
      <c r="AD329" s="148"/>
      <c r="AE329" s="148"/>
      <c r="AF329" s="148"/>
      <c r="AG329" s="148" t="s">
        <v>270</v>
      </c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1" x14ac:dyDescent="0.25">
      <c r="A330" s="155"/>
      <c r="B330" s="156"/>
      <c r="C330" s="186" t="s">
        <v>586</v>
      </c>
      <c r="D330" s="160"/>
      <c r="E330" s="161">
        <v>73.766000000000005</v>
      </c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48"/>
      <c r="Z330" s="148"/>
      <c r="AA330" s="148"/>
      <c r="AB330" s="148"/>
      <c r="AC330" s="148"/>
      <c r="AD330" s="148"/>
      <c r="AE330" s="148"/>
      <c r="AF330" s="148"/>
      <c r="AG330" s="148" t="s">
        <v>164</v>
      </c>
      <c r="AH330" s="148">
        <v>5</v>
      </c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outlineLevel="1" x14ac:dyDescent="0.25">
      <c r="A331" s="169">
        <v>135</v>
      </c>
      <c r="B331" s="170" t="s">
        <v>587</v>
      </c>
      <c r="C331" s="185" t="s">
        <v>588</v>
      </c>
      <c r="D331" s="171" t="s">
        <v>159</v>
      </c>
      <c r="E331" s="172">
        <v>197.72720000000001</v>
      </c>
      <c r="F331" s="173"/>
      <c r="G331" s="174">
        <f>ROUND(E331*F331,2)</f>
        <v>0</v>
      </c>
      <c r="H331" s="159"/>
      <c r="I331" s="158">
        <f>ROUND(E331*H331,2)</f>
        <v>0</v>
      </c>
      <c r="J331" s="159"/>
      <c r="K331" s="158">
        <f>ROUND(E331*J331,2)</f>
        <v>0</v>
      </c>
      <c r="L331" s="158">
        <v>21</v>
      </c>
      <c r="M331" s="158">
        <f>G331*(1+L331/100)</f>
        <v>0</v>
      </c>
      <c r="N331" s="158">
        <v>1.7999999999999999E-2</v>
      </c>
      <c r="O331" s="158">
        <f>ROUND(E331*N331,2)</f>
        <v>3.56</v>
      </c>
      <c r="P331" s="158">
        <v>0</v>
      </c>
      <c r="Q331" s="158">
        <f>ROUND(E331*P331,2)</f>
        <v>0</v>
      </c>
      <c r="R331" s="158" t="s">
        <v>268</v>
      </c>
      <c r="S331" s="158" t="s">
        <v>160</v>
      </c>
      <c r="T331" s="158" t="s">
        <v>160</v>
      </c>
      <c r="U331" s="158">
        <v>0</v>
      </c>
      <c r="V331" s="158">
        <f>ROUND(E331*U331,2)</f>
        <v>0</v>
      </c>
      <c r="W331" s="158"/>
      <c r="X331" s="158" t="s">
        <v>269</v>
      </c>
      <c r="Y331" s="148"/>
      <c r="Z331" s="148"/>
      <c r="AA331" s="148"/>
      <c r="AB331" s="148"/>
      <c r="AC331" s="148"/>
      <c r="AD331" s="148"/>
      <c r="AE331" s="148"/>
      <c r="AF331" s="148"/>
      <c r="AG331" s="148" t="s">
        <v>270</v>
      </c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1" x14ac:dyDescent="0.25">
      <c r="A332" s="155"/>
      <c r="B332" s="156"/>
      <c r="C332" s="186" t="s">
        <v>589</v>
      </c>
      <c r="D332" s="160"/>
      <c r="E332" s="161">
        <v>197.72720000000001</v>
      </c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48"/>
      <c r="Z332" s="148"/>
      <c r="AA332" s="148"/>
      <c r="AB332" s="148"/>
      <c r="AC332" s="148"/>
      <c r="AD332" s="148"/>
      <c r="AE332" s="148"/>
      <c r="AF332" s="148"/>
      <c r="AG332" s="148" t="s">
        <v>164</v>
      </c>
      <c r="AH332" s="148">
        <v>5</v>
      </c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outlineLevel="1" x14ac:dyDescent="0.25">
      <c r="A333" s="175">
        <v>136</v>
      </c>
      <c r="B333" s="176" t="s">
        <v>590</v>
      </c>
      <c r="C333" s="187" t="s">
        <v>591</v>
      </c>
      <c r="D333" s="177" t="s">
        <v>208</v>
      </c>
      <c r="E333" s="178">
        <v>4.5387399999999998</v>
      </c>
      <c r="F333" s="179"/>
      <c r="G333" s="180">
        <f>ROUND(E333*F333,2)</f>
        <v>0</v>
      </c>
      <c r="H333" s="159"/>
      <c r="I333" s="158">
        <f>ROUND(E333*H333,2)</f>
        <v>0</v>
      </c>
      <c r="J333" s="159"/>
      <c r="K333" s="158">
        <f>ROUND(E333*J333,2)</f>
        <v>0</v>
      </c>
      <c r="L333" s="158">
        <v>21</v>
      </c>
      <c r="M333" s="158">
        <f>G333*(1+L333/100)</f>
        <v>0</v>
      </c>
      <c r="N333" s="158">
        <v>0</v>
      </c>
      <c r="O333" s="158">
        <f>ROUND(E333*N333,2)</f>
        <v>0</v>
      </c>
      <c r="P333" s="158">
        <v>0</v>
      </c>
      <c r="Q333" s="158">
        <f>ROUND(E333*P333,2)</f>
        <v>0</v>
      </c>
      <c r="R333" s="158"/>
      <c r="S333" s="158" t="s">
        <v>160</v>
      </c>
      <c r="T333" s="158" t="s">
        <v>160</v>
      </c>
      <c r="U333" s="158">
        <v>1.5980000000000001</v>
      </c>
      <c r="V333" s="158">
        <f>ROUND(E333*U333,2)</f>
        <v>7.25</v>
      </c>
      <c r="W333" s="158"/>
      <c r="X333" s="158" t="s">
        <v>452</v>
      </c>
      <c r="Y333" s="148"/>
      <c r="Z333" s="148"/>
      <c r="AA333" s="148"/>
      <c r="AB333" s="148"/>
      <c r="AC333" s="148"/>
      <c r="AD333" s="148"/>
      <c r="AE333" s="148"/>
      <c r="AF333" s="148"/>
      <c r="AG333" s="148" t="s">
        <v>453</v>
      </c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x14ac:dyDescent="0.25">
      <c r="A334" s="163" t="s">
        <v>155</v>
      </c>
      <c r="B334" s="164" t="s">
        <v>113</v>
      </c>
      <c r="C334" s="184" t="s">
        <v>114</v>
      </c>
      <c r="D334" s="165"/>
      <c r="E334" s="166"/>
      <c r="F334" s="167"/>
      <c r="G334" s="168">
        <f>SUMIF(AG335:AG335,"&lt;&gt;NOR",G335:G335)</f>
        <v>0</v>
      </c>
      <c r="H334" s="162"/>
      <c r="I334" s="162">
        <f>SUM(I335:I335)</f>
        <v>0</v>
      </c>
      <c r="J334" s="162"/>
      <c r="K334" s="162">
        <f>SUM(K335:K335)</f>
        <v>0</v>
      </c>
      <c r="L334" s="162"/>
      <c r="M334" s="162">
        <f>SUM(M335:M335)</f>
        <v>0</v>
      </c>
      <c r="N334" s="162"/>
      <c r="O334" s="162">
        <f>SUM(O335:O335)</f>
        <v>0</v>
      </c>
      <c r="P334" s="162"/>
      <c r="Q334" s="162">
        <f>SUM(Q335:Q335)</f>
        <v>0</v>
      </c>
      <c r="R334" s="162"/>
      <c r="S334" s="162"/>
      <c r="T334" s="162"/>
      <c r="U334" s="162"/>
      <c r="V334" s="162">
        <f>SUM(V335:V335)</f>
        <v>0.19</v>
      </c>
      <c r="W334" s="162"/>
      <c r="X334" s="162"/>
      <c r="AG334" t="s">
        <v>156</v>
      </c>
    </row>
    <row r="335" spans="1:60" outlineLevel="1" x14ac:dyDescent="0.25">
      <c r="A335" s="175">
        <v>137</v>
      </c>
      <c r="B335" s="176" t="s">
        <v>592</v>
      </c>
      <c r="C335" s="187" t="s">
        <v>593</v>
      </c>
      <c r="D335" s="177" t="s">
        <v>159</v>
      </c>
      <c r="E335" s="178">
        <v>2</v>
      </c>
      <c r="F335" s="179"/>
      <c r="G335" s="180">
        <f>ROUND(E335*F335,2)</f>
        <v>0</v>
      </c>
      <c r="H335" s="159"/>
      <c r="I335" s="158">
        <f>ROUND(E335*H335,2)</f>
        <v>0</v>
      </c>
      <c r="J335" s="159"/>
      <c r="K335" s="158">
        <f>ROUND(E335*J335,2)</f>
        <v>0</v>
      </c>
      <c r="L335" s="158">
        <v>21</v>
      </c>
      <c r="M335" s="158">
        <f>G335*(1+L335/100)</f>
        <v>0</v>
      </c>
      <c r="N335" s="158">
        <v>2.2000000000000001E-4</v>
      </c>
      <c r="O335" s="158">
        <f>ROUND(E335*N335,2)</f>
        <v>0</v>
      </c>
      <c r="P335" s="158">
        <v>0</v>
      </c>
      <c r="Q335" s="158">
        <f>ROUND(E335*P335,2)</f>
        <v>0</v>
      </c>
      <c r="R335" s="158"/>
      <c r="S335" s="158" t="s">
        <v>160</v>
      </c>
      <c r="T335" s="158" t="s">
        <v>160</v>
      </c>
      <c r="U335" s="158">
        <v>9.2999999999999999E-2</v>
      </c>
      <c r="V335" s="158">
        <f>ROUND(E335*U335,2)</f>
        <v>0.19</v>
      </c>
      <c r="W335" s="158"/>
      <c r="X335" s="158" t="s">
        <v>161</v>
      </c>
      <c r="Y335" s="148"/>
      <c r="Z335" s="148"/>
      <c r="AA335" s="148"/>
      <c r="AB335" s="148"/>
      <c r="AC335" s="148"/>
      <c r="AD335" s="148"/>
      <c r="AE335" s="148"/>
      <c r="AF335" s="148"/>
      <c r="AG335" s="148" t="s">
        <v>162</v>
      </c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x14ac:dyDescent="0.25">
      <c r="A336" s="163" t="s">
        <v>155</v>
      </c>
      <c r="B336" s="164" t="s">
        <v>115</v>
      </c>
      <c r="C336" s="184" t="s">
        <v>116</v>
      </c>
      <c r="D336" s="165"/>
      <c r="E336" s="166"/>
      <c r="F336" s="167"/>
      <c r="G336" s="168">
        <f>SUMIF(AG337:AG356,"&lt;&gt;NOR",G337:G356)</f>
        <v>0</v>
      </c>
      <c r="H336" s="162"/>
      <c r="I336" s="162">
        <f>SUM(I337:I356)</f>
        <v>0</v>
      </c>
      <c r="J336" s="162"/>
      <c r="K336" s="162">
        <f>SUM(K337:K356)</f>
        <v>0</v>
      </c>
      <c r="L336" s="162"/>
      <c r="M336" s="162">
        <f>SUM(M337:M356)</f>
        <v>0</v>
      </c>
      <c r="N336" s="162"/>
      <c r="O336" s="162">
        <f>SUM(O337:O356)</f>
        <v>3.05</v>
      </c>
      <c r="P336" s="162"/>
      <c r="Q336" s="162">
        <f>SUM(Q337:Q356)</f>
        <v>0</v>
      </c>
      <c r="R336" s="162"/>
      <c r="S336" s="162"/>
      <c r="T336" s="162"/>
      <c r="U336" s="162"/>
      <c r="V336" s="162">
        <f>SUM(V337:V356)</f>
        <v>1239.69</v>
      </c>
      <c r="W336" s="162"/>
      <c r="X336" s="162"/>
      <c r="AG336" t="s">
        <v>156</v>
      </c>
    </row>
    <row r="337" spans="1:60" outlineLevel="1" x14ac:dyDescent="0.25">
      <c r="A337" s="169">
        <v>138</v>
      </c>
      <c r="B337" s="170" t="s">
        <v>594</v>
      </c>
      <c r="C337" s="185" t="s">
        <v>595</v>
      </c>
      <c r="D337" s="171" t="s">
        <v>159</v>
      </c>
      <c r="E337" s="172">
        <v>4852.0460000000003</v>
      </c>
      <c r="F337" s="173"/>
      <c r="G337" s="174">
        <f>ROUND(E337*F337,2)</f>
        <v>0</v>
      </c>
      <c r="H337" s="159"/>
      <c r="I337" s="158">
        <f>ROUND(E337*H337,2)</f>
        <v>0</v>
      </c>
      <c r="J337" s="159"/>
      <c r="K337" s="158">
        <f>ROUND(E337*J337,2)</f>
        <v>0</v>
      </c>
      <c r="L337" s="158">
        <v>21</v>
      </c>
      <c r="M337" s="158">
        <f>G337*(1+L337/100)</f>
        <v>0</v>
      </c>
      <c r="N337" s="158">
        <v>0</v>
      </c>
      <c r="O337" s="158">
        <f>ROUND(E337*N337,2)</f>
        <v>0</v>
      </c>
      <c r="P337" s="158">
        <v>0</v>
      </c>
      <c r="Q337" s="158">
        <f>ROUND(E337*P337,2)</f>
        <v>0</v>
      </c>
      <c r="R337" s="158"/>
      <c r="S337" s="158" t="s">
        <v>160</v>
      </c>
      <c r="T337" s="158" t="s">
        <v>160</v>
      </c>
      <c r="U337" s="158">
        <v>6.9709999999999994E-2</v>
      </c>
      <c r="V337" s="158">
        <f>ROUND(E337*U337,2)</f>
        <v>338.24</v>
      </c>
      <c r="W337" s="158"/>
      <c r="X337" s="158" t="s">
        <v>161</v>
      </c>
      <c r="Y337" s="148"/>
      <c r="Z337" s="148"/>
      <c r="AA337" s="148"/>
      <c r="AB337" s="148"/>
      <c r="AC337" s="148"/>
      <c r="AD337" s="148"/>
      <c r="AE337" s="148"/>
      <c r="AF337" s="148"/>
      <c r="AG337" s="148" t="s">
        <v>162</v>
      </c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1" x14ac:dyDescent="0.25">
      <c r="A338" s="155"/>
      <c r="B338" s="156"/>
      <c r="C338" s="186" t="s">
        <v>596</v>
      </c>
      <c r="D338" s="160"/>
      <c r="E338" s="161">
        <v>4752</v>
      </c>
      <c r="F338" s="158"/>
      <c r="G338" s="158"/>
      <c r="H338" s="158"/>
      <c r="I338" s="158"/>
      <c r="J338" s="158"/>
      <c r="K338" s="158"/>
      <c r="L338" s="158"/>
      <c r="M338" s="158"/>
      <c r="N338" s="158"/>
      <c r="O338" s="158"/>
      <c r="P338" s="158"/>
      <c r="Q338" s="158"/>
      <c r="R338" s="158"/>
      <c r="S338" s="158"/>
      <c r="T338" s="158"/>
      <c r="U338" s="158"/>
      <c r="V338" s="158"/>
      <c r="W338" s="158"/>
      <c r="X338" s="158"/>
      <c r="Y338" s="148"/>
      <c r="Z338" s="148"/>
      <c r="AA338" s="148"/>
      <c r="AB338" s="148"/>
      <c r="AC338" s="148"/>
      <c r="AD338" s="148"/>
      <c r="AE338" s="148"/>
      <c r="AF338" s="148"/>
      <c r="AG338" s="148" t="s">
        <v>164</v>
      </c>
      <c r="AH338" s="148">
        <v>0</v>
      </c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outlineLevel="1" x14ac:dyDescent="0.25">
      <c r="A339" s="155"/>
      <c r="B339" s="156"/>
      <c r="C339" s="186" t="s">
        <v>597</v>
      </c>
      <c r="D339" s="160"/>
      <c r="E339" s="161"/>
      <c r="F339" s="158"/>
      <c r="G339" s="158"/>
      <c r="H339" s="158"/>
      <c r="I339" s="158"/>
      <c r="J339" s="158"/>
      <c r="K339" s="158"/>
      <c r="L339" s="158"/>
      <c r="M339" s="158"/>
      <c r="N339" s="158"/>
      <c r="O339" s="158"/>
      <c r="P339" s="158"/>
      <c r="Q339" s="158"/>
      <c r="R339" s="158"/>
      <c r="S339" s="158"/>
      <c r="T339" s="158"/>
      <c r="U339" s="158"/>
      <c r="V339" s="158"/>
      <c r="W339" s="158"/>
      <c r="X339" s="158"/>
      <c r="Y339" s="148"/>
      <c r="Z339" s="148"/>
      <c r="AA339" s="148"/>
      <c r="AB339" s="148"/>
      <c r="AC339" s="148"/>
      <c r="AD339" s="148"/>
      <c r="AE339" s="148"/>
      <c r="AF339" s="148"/>
      <c r="AG339" s="148" t="s">
        <v>164</v>
      </c>
      <c r="AH339" s="148">
        <v>0</v>
      </c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outlineLevel="1" x14ac:dyDescent="0.25">
      <c r="A340" s="155"/>
      <c r="B340" s="156"/>
      <c r="C340" s="186" t="s">
        <v>598</v>
      </c>
      <c r="D340" s="160"/>
      <c r="E340" s="161">
        <v>-608.97199999999998</v>
      </c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48"/>
      <c r="Z340" s="148"/>
      <c r="AA340" s="148"/>
      <c r="AB340" s="148"/>
      <c r="AC340" s="148"/>
      <c r="AD340" s="148"/>
      <c r="AE340" s="148"/>
      <c r="AF340" s="148"/>
      <c r="AG340" s="148" t="s">
        <v>164</v>
      </c>
      <c r="AH340" s="148">
        <v>5</v>
      </c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1" x14ac:dyDescent="0.25">
      <c r="A341" s="155"/>
      <c r="B341" s="156"/>
      <c r="C341" s="186" t="s">
        <v>599</v>
      </c>
      <c r="D341" s="160"/>
      <c r="E341" s="161"/>
      <c r="F341" s="158"/>
      <c r="G341" s="158"/>
      <c r="H341" s="158"/>
      <c r="I341" s="158"/>
      <c r="J341" s="158"/>
      <c r="K341" s="158"/>
      <c r="L341" s="158"/>
      <c r="M341" s="158"/>
      <c r="N341" s="158"/>
      <c r="O341" s="158"/>
      <c r="P341" s="158"/>
      <c r="Q341" s="158"/>
      <c r="R341" s="158"/>
      <c r="S341" s="158"/>
      <c r="T341" s="158"/>
      <c r="U341" s="158"/>
      <c r="V341" s="158"/>
      <c r="W341" s="158"/>
      <c r="X341" s="158"/>
      <c r="Y341" s="148"/>
      <c r="Z341" s="148"/>
      <c r="AA341" s="148"/>
      <c r="AB341" s="148"/>
      <c r="AC341" s="148"/>
      <c r="AD341" s="148"/>
      <c r="AE341" s="148"/>
      <c r="AF341" s="148"/>
      <c r="AG341" s="148" t="s">
        <v>164</v>
      </c>
      <c r="AH341" s="148">
        <v>0</v>
      </c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1" x14ac:dyDescent="0.25">
      <c r="A342" s="155"/>
      <c r="B342" s="156"/>
      <c r="C342" s="186" t="s">
        <v>600</v>
      </c>
      <c r="D342" s="160"/>
      <c r="E342" s="161">
        <v>-179.75200000000001</v>
      </c>
      <c r="F342" s="158"/>
      <c r="G342" s="158"/>
      <c r="H342" s="158"/>
      <c r="I342" s="158"/>
      <c r="J342" s="158"/>
      <c r="K342" s="158"/>
      <c r="L342" s="158"/>
      <c r="M342" s="158"/>
      <c r="N342" s="158"/>
      <c r="O342" s="158"/>
      <c r="P342" s="158"/>
      <c r="Q342" s="158"/>
      <c r="R342" s="158"/>
      <c r="S342" s="158"/>
      <c r="T342" s="158"/>
      <c r="U342" s="158"/>
      <c r="V342" s="158"/>
      <c r="W342" s="158"/>
      <c r="X342" s="158"/>
      <c r="Y342" s="148"/>
      <c r="Z342" s="148"/>
      <c r="AA342" s="148"/>
      <c r="AB342" s="148"/>
      <c r="AC342" s="148"/>
      <c r="AD342" s="148"/>
      <c r="AE342" s="148"/>
      <c r="AF342" s="148"/>
      <c r="AG342" s="148" t="s">
        <v>164</v>
      </c>
      <c r="AH342" s="148">
        <v>5</v>
      </c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1" x14ac:dyDescent="0.25">
      <c r="A343" s="155"/>
      <c r="B343" s="156"/>
      <c r="C343" s="186" t="s">
        <v>601</v>
      </c>
      <c r="D343" s="160"/>
      <c r="E343" s="161">
        <v>771.24</v>
      </c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48"/>
      <c r="Z343" s="148"/>
      <c r="AA343" s="148"/>
      <c r="AB343" s="148"/>
      <c r="AC343" s="148"/>
      <c r="AD343" s="148"/>
      <c r="AE343" s="148"/>
      <c r="AF343" s="148"/>
      <c r="AG343" s="148" t="s">
        <v>164</v>
      </c>
      <c r="AH343" s="148">
        <v>0</v>
      </c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1" x14ac:dyDescent="0.25">
      <c r="A344" s="155"/>
      <c r="B344" s="156"/>
      <c r="C344" s="186" t="s">
        <v>602</v>
      </c>
      <c r="D344" s="160"/>
      <c r="E344" s="161">
        <v>117.53</v>
      </c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48"/>
      <c r="Z344" s="148"/>
      <c r="AA344" s="148"/>
      <c r="AB344" s="148"/>
      <c r="AC344" s="148"/>
      <c r="AD344" s="148"/>
      <c r="AE344" s="148"/>
      <c r="AF344" s="148"/>
      <c r="AG344" s="148" t="s">
        <v>164</v>
      </c>
      <c r="AH344" s="148">
        <v>0</v>
      </c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 x14ac:dyDescent="0.25">
      <c r="A345" s="169">
        <v>139</v>
      </c>
      <c r="B345" s="170" t="s">
        <v>603</v>
      </c>
      <c r="C345" s="185" t="s">
        <v>604</v>
      </c>
      <c r="D345" s="171" t="s">
        <v>159</v>
      </c>
      <c r="E345" s="172">
        <v>5750.951</v>
      </c>
      <c r="F345" s="173"/>
      <c r="G345" s="174">
        <f>ROUND(E345*F345,2)</f>
        <v>0</v>
      </c>
      <c r="H345" s="159"/>
      <c r="I345" s="158">
        <f>ROUND(E345*H345,2)</f>
        <v>0</v>
      </c>
      <c r="J345" s="159"/>
      <c r="K345" s="158">
        <f>ROUND(E345*J345,2)</f>
        <v>0</v>
      </c>
      <c r="L345" s="158">
        <v>21</v>
      </c>
      <c r="M345" s="158">
        <f>G345*(1+L345/100)</f>
        <v>0</v>
      </c>
      <c r="N345" s="158">
        <v>6.9999999999999994E-5</v>
      </c>
      <c r="O345" s="158">
        <f>ROUND(E345*N345,2)</f>
        <v>0.4</v>
      </c>
      <c r="P345" s="158">
        <v>0</v>
      </c>
      <c r="Q345" s="158">
        <f>ROUND(E345*P345,2)</f>
        <v>0</v>
      </c>
      <c r="R345" s="158"/>
      <c r="S345" s="158" t="s">
        <v>160</v>
      </c>
      <c r="T345" s="158" t="s">
        <v>160</v>
      </c>
      <c r="U345" s="158">
        <v>3.2480000000000002E-2</v>
      </c>
      <c r="V345" s="158">
        <f>ROUND(E345*U345,2)</f>
        <v>186.79</v>
      </c>
      <c r="W345" s="158"/>
      <c r="X345" s="158" t="s">
        <v>161</v>
      </c>
      <c r="Y345" s="148"/>
      <c r="Z345" s="148"/>
      <c r="AA345" s="148"/>
      <c r="AB345" s="148"/>
      <c r="AC345" s="148"/>
      <c r="AD345" s="148"/>
      <c r="AE345" s="148"/>
      <c r="AF345" s="148"/>
      <c r="AG345" s="148" t="s">
        <v>162</v>
      </c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1" x14ac:dyDescent="0.25">
      <c r="A346" s="155"/>
      <c r="B346" s="156"/>
      <c r="C346" s="186" t="s">
        <v>605</v>
      </c>
      <c r="D346" s="160"/>
      <c r="E346" s="161">
        <v>5750.951</v>
      </c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48"/>
      <c r="Z346" s="148"/>
      <c r="AA346" s="148"/>
      <c r="AB346" s="148"/>
      <c r="AC346" s="148"/>
      <c r="AD346" s="148"/>
      <c r="AE346" s="148"/>
      <c r="AF346" s="148"/>
      <c r="AG346" s="148" t="s">
        <v>164</v>
      </c>
      <c r="AH346" s="148">
        <v>5</v>
      </c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outlineLevel="1" x14ac:dyDescent="0.25">
      <c r="A347" s="169">
        <v>140</v>
      </c>
      <c r="B347" s="170" t="s">
        <v>606</v>
      </c>
      <c r="C347" s="185" t="s">
        <v>607</v>
      </c>
      <c r="D347" s="171" t="s">
        <v>159</v>
      </c>
      <c r="E347" s="172">
        <v>5750.951</v>
      </c>
      <c r="F347" s="173"/>
      <c r="G347" s="174">
        <f>ROUND(E347*F347,2)</f>
        <v>0</v>
      </c>
      <c r="H347" s="159"/>
      <c r="I347" s="158">
        <f>ROUND(E347*H347,2)</f>
        <v>0</v>
      </c>
      <c r="J347" s="159"/>
      <c r="K347" s="158">
        <f>ROUND(E347*J347,2)</f>
        <v>0</v>
      </c>
      <c r="L347" s="158">
        <v>21</v>
      </c>
      <c r="M347" s="158">
        <f>G347*(1+L347/100)</f>
        <v>0</v>
      </c>
      <c r="N347" s="158">
        <v>4.6000000000000001E-4</v>
      </c>
      <c r="O347" s="158">
        <f>ROUND(E347*N347,2)</f>
        <v>2.65</v>
      </c>
      <c r="P347" s="158">
        <v>0</v>
      </c>
      <c r="Q347" s="158">
        <f>ROUND(E347*P347,2)</f>
        <v>0</v>
      </c>
      <c r="R347" s="158"/>
      <c r="S347" s="158" t="s">
        <v>160</v>
      </c>
      <c r="T347" s="158" t="s">
        <v>160</v>
      </c>
      <c r="U347" s="158">
        <v>0.10191</v>
      </c>
      <c r="V347" s="158">
        <f>ROUND(E347*U347,2)</f>
        <v>586.08000000000004</v>
      </c>
      <c r="W347" s="158"/>
      <c r="X347" s="158" t="s">
        <v>161</v>
      </c>
      <c r="Y347" s="148"/>
      <c r="Z347" s="148"/>
      <c r="AA347" s="148"/>
      <c r="AB347" s="148"/>
      <c r="AC347" s="148"/>
      <c r="AD347" s="148"/>
      <c r="AE347" s="148"/>
      <c r="AF347" s="148"/>
      <c r="AG347" s="148" t="s">
        <v>162</v>
      </c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1" x14ac:dyDescent="0.25">
      <c r="A348" s="155"/>
      <c r="B348" s="156"/>
      <c r="C348" s="186" t="s">
        <v>596</v>
      </c>
      <c r="D348" s="160"/>
      <c r="E348" s="161">
        <v>4752</v>
      </c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48"/>
      <c r="Z348" s="148"/>
      <c r="AA348" s="148"/>
      <c r="AB348" s="148"/>
      <c r="AC348" s="148"/>
      <c r="AD348" s="148"/>
      <c r="AE348" s="148"/>
      <c r="AF348" s="148"/>
      <c r="AG348" s="148" t="s">
        <v>164</v>
      </c>
      <c r="AH348" s="148">
        <v>0</v>
      </c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outlineLevel="1" x14ac:dyDescent="0.25">
      <c r="A349" s="155"/>
      <c r="B349" s="156"/>
      <c r="C349" s="186" t="s">
        <v>599</v>
      </c>
      <c r="D349" s="160"/>
      <c r="E349" s="161"/>
      <c r="F349" s="158"/>
      <c r="G349" s="158"/>
      <c r="H349" s="158"/>
      <c r="I349" s="158"/>
      <c r="J349" s="158"/>
      <c r="K349" s="158"/>
      <c r="L349" s="158"/>
      <c r="M349" s="158"/>
      <c r="N349" s="158"/>
      <c r="O349" s="158"/>
      <c r="P349" s="158"/>
      <c r="Q349" s="158"/>
      <c r="R349" s="158"/>
      <c r="S349" s="158"/>
      <c r="T349" s="158"/>
      <c r="U349" s="158"/>
      <c r="V349" s="158"/>
      <c r="W349" s="158"/>
      <c r="X349" s="158"/>
      <c r="Y349" s="148"/>
      <c r="Z349" s="148"/>
      <c r="AA349" s="148"/>
      <c r="AB349" s="148"/>
      <c r="AC349" s="148"/>
      <c r="AD349" s="148"/>
      <c r="AE349" s="148"/>
      <c r="AF349" s="148"/>
      <c r="AG349" s="148" t="s">
        <v>164</v>
      </c>
      <c r="AH349" s="148">
        <v>0</v>
      </c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</row>
    <row r="350" spans="1:60" outlineLevel="1" x14ac:dyDescent="0.25">
      <c r="A350" s="155"/>
      <c r="B350" s="156"/>
      <c r="C350" s="186" t="s">
        <v>600</v>
      </c>
      <c r="D350" s="160"/>
      <c r="E350" s="161">
        <v>-179.75200000000001</v>
      </c>
      <c r="F350" s="158"/>
      <c r="G350" s="158"/>
      <c r="H350" s="158"/>
      <c r="I350" s="158"/>
      <c r="J350" s="158"/>
      <c r="K350" s="158"/>
      <c r="L350" s="158"/>
      <c r="M350" s="158"/>
      <c r="N350" s="158"/>
      <c r="O350" s="158"/>
      <c r="P350" s="158"/>
      <c r="Q350" s="158"/>
      <c r="R350" s="158"/>
      <c r="S350" s="158"/>
      <c r="T350" s="158"/>
      <c r="U350" s="158"/>
      <c r="V350" s="158"/>
      <c r="W350" s="158"/>
      <c r="X350" s="158"/>
      <c r="Y350" s="148"/>
      <c r="Z350" s="148"/>
      <c r="AA350" s="148"/>
      <c r="AB350" s="148"/>
      <c r="AC350" s="148"/>
      <c r="AD350" s="148"/>
      <c r="AE350" s="148"/>
      <c r="AF350" s="148"/>
      <c r="AG350" s="148" t="s">
        <v>164</v>
      </c>
      <c r="AH350" s="148">
        <v>5</v>
      </c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outlineLevel="1" x14ac:dyDescent="0.25">
      <c r="A351" s="155"/>
      <c r="B351" s="156"/>
      <c r="C351" s="186" t="s">
        <v>608</v>
      </c>
      <c r="D351" s="160"/>
      <c r="E351" s="161">
        <v>771.24</v>
      </c>
      <c r="F351" s="158"/>
      <c r="G351" s="158"/>
      <c r="H351" s="158"/>
      <c r="I351" s="158"/>
      <c r="J351" s="158"/>
      <c r="K351" s="158"/>
      <c r="L351" s="158"/>
      <c r="M351" s="158"/>
      <c r="N351" s="158"/>
      <c r="O351" s="158"/>
      <c r="P351" s="158"/>
      <c r="Q351" s="158"/>
      <c r="R351" s="158"/>
      <c r="S351" s="158"/>
      <c r="T351" s="158"/>
      <c r="U351" s="158"/>
      <c r="V351" s="158"/>
      <c r="W351" s="158"/>
      <c r="X351" s="158"/>
      <c r="Y351" s="148"/>
      <c r="Z351" s="148"/>
      <c r="AA351" s="148"/>
      <c r="AB351" s="148"/>
      <c r="AC351" s="148"/>
      <c r="AD351" s="148"/>
      <c r="AE351" s="148"/>
      <c r="AF351" s="148"/>
      <c r="AG351" s="148" t="s">
        <v>164</v>
      </c>
      <c r="AH351" s="148">
        <v>0</v>
      </c>
      <c r="AI351" s="148"/>
      <c r="AJ351" s="148"/>
      <c r="AK351" s="148"/>
      <c r="AL351" s="148"/>
      <c r="AM351" s="148"/>
      <c r="AN351" s="148"/>
      <c r="AO351" s="148"/>
      <c r="AP351" s="148"/>
      <c r="AQ351" s="148"/>
      <c r="AR351" s="148"/>
      <c r="AS351" s="148"/>
      <c r="AT351" s="148"/>
      <c r="AU351" s="148"/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</row>
    <row r="352" spans="1:60" outlineLevel="1" x14ac:dyDescent="0.25">
      <c r="A352" s="155"/>
      <c r="B352" s="156"/>
      <c r="C352" s="186" t="s">
        <v>609</v>
      </c>
      <c r="D352" s="160"/>
      <c r="E352" s="161">
        <v>158.84399999999999</v>
      </c>
      <c r="F352" s="158"/>
      <c r="G352" s="158"/>
      <c r="H352" s="158"/>
      <c r="I352" s="158"/>
      <c r="J352" s="158"/>
      <c r="K352" s="158"/>
      <c r="L352" s="158"/>
      <c r="M352" s="158"/>
      <c r="N352" s="158"/>
      <c r="O352" s="158"/>
      <c r="P352" s="158"/>
      <c r="Q352" s="158"/>
      <c r="R352" s="158"/>
      <c r="S352" s="158"/>
      <c r="T352" s="158"/>
      <c r="U352" s="158"/>
      <c r="V352" s="158"/>
      <c r="W352" s="158"/>
      <c r="X352" s="158"/>
      <c r="Y352" s="148"/>
      <c r="Z352" s="148"/>
      <c r="AA352" s="148"/>
      <c r="AB352" s="148"/>
      <c r="AC352" s="148"/>
      <c r="AD352" s="148"/>
      <c r="AE352" s="148"/>
      <c r="AF352" s="148"/>
      <c r="AG352" s="148" t="s">
        <v>164</v>
      </c>
      <c r="AH352" s="148">
        <v>0</v>
      </c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ht="20.399999999999999" outlineLevel="1" x14ac:dyDescent="0.25">
      <c r="A353" s="155"/>
      <c r="B353" s="156"/>
      <c r="C353" s="186" t="s">
        <v>610</v>
      </c>
      <c r="D353" s="160"/>
      <c r="E353" s="161">
        <v>131.089</v>
      </c>
      <c r="F353" s="158"/>
      <c r="G353" s="158"/>
      <c r="H353" s="158"/>
      <c r="I353" s="158"/>
      <c r="J353" s="158"/>
      <c r="K353" s="158"/>
      <c r="L353" s="158"/>
      <c r="M353" s="158"/>
      <c r="N353" s="158"/>
      <c r="O353" s="158"/>
      <c r="P353" s="158"/>
      <c r="Q353" s="158"/>
      <c r="R353" s="158"/>
      <c r="S353" s="158"/>
      <c r="T353" s="158"/>
      <c r="U353" s="158"/>
      <c r="V353" s="158"/>
      <c r="W353" s="158"/>
      <c r="X353" s="158"/>
      <c r="Y353" s="148"/>
      <c r="Z353" s="148"/>
      <c r="AA353" s="148"/>
      <c r="AB353" s="148"/>
      <c r="AC353" s="148"/>
      <c r="AD353" s="148"/>
      <c r="AE353" s="148"/>
      <c r="AF353" s="148"/>
      <c r="AG353" s="148" t="s">
        <v>164</v>
      </c>
      <c r="AH353" s="148">
        <v>0</v>
      </c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</row>
    <row r="354" spans="1:60" outlineLevel="1" x14ac:dyDescent="0.25">
      <c r="A354" s="155"/>
      <c r="B354" s="156"/>
      <c r="C354" s="186" t="s">
        <v>611</v>
      </c>
      <c r="D354" s="160"/>
      <c r="E354" s="161">
        <v>117.53</v>
      </c>
      <c r="F354" s="158"/>
      <c r="G354" s="158"/>
      <c r="H354" s="158"/>
      <c r="I354" s="158"/>
      <c r="J354" s="158"/>
      <c r="K354" s="158"/>
      <c r="L354" s="158"/>
      <c r="M354" s="158"/>
      <c r="N354" s="158"/>
      <c r="O354" s="158"/>
      <c r="P354" s="158"/>
      <c r="Q354" s="158"/>
      <c r="R354" s="158"/>
      <c r="S354" s="158"/>
      <c r="T354" s="158"/>
      <c r="U354" s="158"/>
      <c r="V354" s="158"/>
      <c r="W354" s="158"/>
      <c r="X354" s="158"/>
      <c r="Y354" s="148"/>
      <c r="Z354" s="148"/>
      <c r="AA354" s="148"/>
      <c r="AB354" s="148"/>
      <c r="AC354" s="148"/>
      <c r="AD354" s="148"/>
      <c r="AE354" s="148"/>
      <c r="AF354" s="148"/>
      <c r="AG354" s="148" t="s">
        <v>164</v>
      </c>
      <c r="AH354" s="148">
        <v>0</v>
      </c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outlineLevel="1" x14ac:dyDescent="0.25">
      <c r="A355" s="169">
        <v>141</v>
      </c>
      <c r="B355" s="170" t="s">
        <v>612</v>
      </c>
      <c r="C355" s="185" t="s">
        <v>613</v>
      </c>
      <c r="D355" s="171" t="s">
        <v>159</v>
      </c>
      <c r="E355" s="172">
        <v>4852.0460000000003</v>
      </c>
      <c r="F355" s="173"/>
      <c r="G355" s="174">
        <f>ROUND(E355*F355,2)</f>
        <v>0</v>
      </c>
      <c r="H355" s="159"/>
      <c r="I355" s="158">
        <f>ROUND(E355*H355,2)</f>
        <v>0</v>
      </c>
      <c r="J355" s="159"/>
      <c r="K355" s="158">
        <f>ROUND(E355*J355,2)</f>
        <v>0</v>
      </c>
      <c r="L355" s="158">
        <v>21</v>
      </c>
      <c r="M355" s="158">
        <f>G355*(1+L355/100)</f>
        <v>0</v>
      </c>
      <c r="N355" s="158">
        <v>0</v>
      </c>
      <c r="O355" s="158">
        <f>ROUND(E355*N355,2)</f>
        <v>0</v>
      </c>
      <c r="P355" s="158">
        <v>0</v>
      </c>
      <c r="Q355" s="158">
        <f>ROUND(E355*P355,2)</f>
        <v>0</v>
      </c>
      <c r="R355" s="158"/>
      <c r="S355" s="158" t="s">
        <v>160</v>
      </c>
      <c r="T355" s="158" t="s">
        <v>160</v>
      </c>
      <c r="U355" s="158">
        <v>2.6499999999999999E-2</v>
      </c>
      <c r="V355" s="158">
        <f>ROUND(E355*U355,2)</f>
        <v>128.58000000000001</v>
      </c>
      <c r="W355" s="158"/>
      <c r="X355" s="158" t="s">
        <v>161</v>
      </c>
      <c r="Y355" s="148"/>
      <c r="Z355" s="148"/>
      <c r="AA355" s="148"/>
      <c r="AB355" s="148"/>
      <c r="AC355" s="148"/>
      <c r="AD355" s="148"/>
      <c r="AE355" s="148"/>
      <c r="AF355" s="148"/>
      <c r="AG355" s="148" t="s">
        <v>162</v>
      </c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outlineLevel="1" x14ac:dyDescent="0.25">
      <c r="A356" s="155"/>
      <c r="B356" s="156"/>
      <c r="C356" s="186" t="s">
        <v>614</v>
      </c>
      <c r="D356" s="160"/>
      <c r="E356" s="161">
        <v>4852.0460000000003</v>
      </c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48"/>
      <c r="Z356" s="148"/>
      <c r="AA356" s="148"/>
      <c r="AB356" s="148"/>
      <c r="AC356" s="148"/>
      <c r="AD356" s="148"/>
      <c r="AE356" s="148"/>
      <c r="AF356" s="148"/>
      <c r="AG356" s="148" t="s">
        <v>164</v>
      </c>
      <c r="AH356" s="148">
        <v>5</v>
      </c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x14ac:dyDescent="0.25">
      <c r="A357" s="163" t="s">
        <v>155</v>
      </c>
      <c r="B357" s="164" t="s">
        <v>117</v>
      </c>
      <c r="C357" s="184" t="s">
        <v>118</v>
      </c>
      <c r="D357" s="165"/>
      <c r="E357" s="166"/>
      <c r="F357" s="167"/>
      <c r="G357" s="168">
        <f>SUMIF(AG358:AG358,"&lt;&gt;NOR",G358:G358)</f>
        <v>0</v>
      </c>
      <c r="H357" s="162"/>
      <c r="I357" s="162">
        <f>SUM(I358:I358)</f>
        <v>0</v>
      </c>
      <c r="J357" s="162"/>
      <c r="K357" s="162">
        <f>SUM(K358:K358)</f>
        <v>0</v>
      </c>
      <c r="L357" s="162"/>
      <c r="M357" s="162">
        <f>SUM(M358:M358)</f>
        <v>0</v>
      </c>
      <c r="N357" s="162"/>
      <c r="O357" s="162">
        <f>SUM(O358:O358)</f>
        <v>0</v>
      </c>
      <c r="P357" s="162"/>
      <c r="Q357" s="162">
        <f>SUM(Q358:Q358)</f>
        <v>0</v>
      </c>
      <c r="R357" s="162"/>
      <c r="S357" s="162"/>
      <c r="T357" s="162"/>
      <c r="U357" s="162"/>
      <c r="V357" s="162">
        <f>SUM(V358:V358)</f>
        <v>0.78</v>
      </c>
      <c r="W357" s="162"/>
      <c r="X357" s="162"/>
      <c r="AG357" t="s">
        <v>156</v>
      </c>
    </row>
    <row r="358" spans="1:60" outlineLevel="1" x14ac:dyDescent="0.25">
      <c r="A358" s="175">
        <v>142</v>
      </c>
      <c r="B358" s="176" t="s">
        <v>615</v>
      </c>
      <c r="C358" s="187" t="s">
        <v>616</v>
      </c>
      <c r="D358" s="177" t="s">
        <v>256</v>
      </c>
      <c r="E358" s="178">
        <v>3</v>
      </c>
      <c r="F358" s="179"/>
      <c r="G358" s="180">
        <f>ROUND(E358*F358,2)</f>
        <v>0</v>
      </c>
      <c r="H358" s="159"/>
      <c r="I358" s="158">
        <f>ROUND(E358*H358,2)</f>
        <v>0</v>
      </c>
      <c r="J358" s="159"/>
      <c r="K358" s="158">
        <f>ROUND(E358*J358,2)</f>
        <v>0</v>
      </c>
      <c r="L358" s="158">
        <v>21</v>
      </c>
      <c r="M358" s="158">
        <f>G358*(1+L358/100)</f>
        <v>0</v>
      </c>
      <c r="N358" s="158">
        <v>0</v>
      </c>
      <c r="O358" s="158">
        <f>ROUND(E358*N358,2)</f>
        <v>0</v>
      </c>
      <c r="P358" s="158">
        <v>0</v>
      </c>
      <c r="Q358" s="158">
        <f>ROUND(E358*P358,2)</f>
        <v>0</v>
      </c>
      <c r="R358" s="158"/>
      <c r="S358" s="158" t="s">
        <v>160</v>
      </c>
      <c r="T358" s="158" t="s">
        <v>160</v>
      </c>
      <c r="U358" s="158">
        <v>0.25979999999999998</v>
      </c>
      <c r="V358" s="158">
        <f>ROUND(E358*U358,2)</f>
        <v>0.78</v>
      </c>
      <c r="W358" s="158"/>
      <c r="X358" s="158" t="s">
        <v>161</v>
      </c>
      <c r="Y358" s="148"/>
      <c r="Z358" s="148"/>
      <c r="AA358" s="148"/>
      <c r="AB358" s="148"/>
      <c r="AC358" s="148"/>
      <c r="AD358" s="148"/>
      <c r="AE358" s="148"/>
      <c r="AF358" s="148"/>
      <c r="AG358" s="148" t="s">
        <v>162</v>
      </c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x14ac:dyDescent="0.25">
      <c r="A359" s="163" t="s">
        <v>155</v>
      </c>
      <c r="B359" s="164" t="s">
        <v>119</v>
      </c>
      <c r="C359" s="184" t="s">
        <v>120</v>
      </c>
      <c r="D359" s="165"/>
      <c r="E359" s="166"/>
      <c r="F359" s="167"/>
      <c r="G359" s="168">
        <f>SUMIF(AG360:AG364,"&lt;&gt;NOR",G360:G364)</f>
        <v>0</v>
      </c>
      <c r="H359" s="162"/>
      <c r="I359" s="162">
        <f>SUM(I360:I364)</f>
        <v>0</v>
      </c>
      <c r="J359" s="162"/>
      <c r="K359" s="162">
        <f>SUM(K360:K364)</f>
        <v>0</v>
      </c>
      <c r="L359" s="162"/>
      <c r="M359" s="162">
        <f>SUM(M360:M364)</f>
        <v>0</v>
      </c>
      <c r="N359" s="162"/>
      <c r="O359" s="162">
        <f>SUM(O360:O364)</f>
        <v>0</v>
      </c>
      <c r="P359" s="162"/>
      <c r="Q359" s="162">
        <f>SUM(Q360:Q364)</f>
        <v>0</v>
      </c>
      <c r="R359" s="162"/>
      <c r="S359" s="162"/>
      <c r="T359" s="162"/>
      <c r="U359" s="162"/>
      <c r="V359" s="162">
        <f>SUM(V360:V364)</f>
        <v>8.6999999999999993</v>
      </c>
      <c r="W359" s="162"/>
      <c r="X359" s="162"/>
      <c r="AG359" t="s">
        <v>156</v>
      </c>
    </row>
    <row r="360" spans="1:60" outlineLevel="1" x14ac:dyDescent="0.25">
      <c r="A360" s="169">
        <v>143</v>
      </c>
      <c r="B360" s="170" t="s">
        <v>617</v>
      </c>
      <c r="C360" s="185" t="s">
        <v>618</v>
      </c>
      <c r="D360" s="171" t="s">
        <v>174</v>
      </c>
      <c r="E360" s="172">
        <v>15.8</v>
      </c>
      <c r="F360" s="173"/>
      <c r="G360" s="174">
        <f>ROUND(E360*F360,2)</f>
        <v>0</v>
      </c>
      <c r="H360" s="159"/>
      <c r="I360" s="158">
        <f>ROUND(E360*H360,2)</f>
        <v>0</v>
      </c>
      <c r="J360" s="159"/>
      <c r="K360" s="158">
        <f>ROUND(E360*J360,2)</f>
        <v>0</v>
      </c>
      <c r="L360" s="158">
        <v>21</v>
      </c>
      <c r="M360" s="158">
        <f>G360*(1+L360/100)</f>
        <v>0</v>
      </c>
      <c r="N360" s="158">
        <v>2.0000000000000002E-5</v>
      </c>
      <c r="O360" s="158">
        <f>ROUND(E360*N360,2)</f>
        <v>0</v>
      </c>
      <c r="P360" s="158">
        <v>0</v>
      </c>
      <c r="Q360" s="158">
        <f>ROUND(E360*P360,2)</f>
        <v>0</v>
      </c>
      <c r="R360" s="158"/>
      <c r="S360" s="158" t="s">
        <v>298</v>
      </c>
      <c r="T360" s="158" t="s">
        <v>250</v>
      </c>
      <c r="U360" s="158">
        <v>0.17100000000000001</v>
      </c>
      <c r="V360" s="158">
        <f>ROUND(E360*U360,2)</f>
        <v>2.7</v>
      </c>
      <c r="W360" s="158"/>
      <c r="X360" s="158" t="s">
        <v>161</v>
      </c>
      <c r="Y360" s="148"/>
      <c r="Z360" s="148"/>
      <c r="AA360" s="148"/>
      <c r="AB360" s="148"/>
      <c r="AC360" s="148"/>
      <c r="AD360" s="148"/>
      <c r="AE360" s="148"/>
      <c r="AF360" s="148"/>
      <c r="AG360" s="148" t="s">
        <v>162</v>
      </c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outlineLevel="1" x14ac:dyDescent="0.25">
      <c r="A361" s="155"/>
      <c r="B361" s="156"/>
      <c r="C361" s="186" t="s">
        <v>619</v>
      </c>
      <c r="D361" s="160"/>
      <c r="E361" s="161">
        <v>6.8</v>
      </c>
      <c r="F361" s="158"/>
      <c r="G361" s="158"/>
      <c r="H361" s="158"/>
      <c r="I361" s="158"/>
      <c r="J361" s="158"/>
      <c r="K361" s="158"/>
      <c r="L361" s="158"/>
      <c r="M361" s="158"/>
      <c r="N361" s="158"/>
      <c r="O361" s="158"/>
      <c r="P361" s="158"/>
      <c r="Q361" s="158"/>
      <c r="R361" s="158"/>
      <c r="S361" s="158"/>
      <c r="T361" s="158"/>
      <c r="U361" s="158"/>
      <c r="V361" s="158"/>
      <c r="W361" s="158"/>
      <c r="X361" s="158"/>
      <c r="Y361" s="148"/>
      <c r="Z361" s="148"/>
      <c r="AA361" s="148"/>
      <c r="AB361" s="148"/>
      <c r="AC361" s="148"/>
      <c r="AD361" s="148"/>
      <c r="AE361" s="148"/>
      <c r="AF361" s="148"/>
      <c r="AG361" s="148" t="s">
        <v>164</v>
      </c>
      <c r="AH361" s="148">
        <v>0</v>
      </c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48"/>
      <c r="AX361" s="148"/>
      <c r="AY361" s="148"/>
      <c r="AZ361" s="148"/>
      <c r="BA361" s="148"/>
      <c r="BB361" s="148"/>
      <c r="BC361" s="148"/>
      <c r="BD361" s="148"/>
      <c r="BE361" s="148"/>
      <c r="BF361" s="148"/>
      <c r="BG361" s="148"/>
      <c r="BH361" s="148"/>
    </row>
    <row r="362" spans="1:60" outlineLevel="1" x14ac:dyDescent="0.25">
      <c r="A362" s="155"/>
      <c r="B362" s="156"/>
      <c r="C362" s="186" t="s">
        <v>620</v>
      </c>
      <c r="D362" s="160"/>
      <c r="E362" s="161">
        <v>9</v>
      </c>
      <c r="F362" s="158"/>
      <c r="G362" s="158"/>
      <c r="H362" s="158"/>
      <c r="I362" s="158"/>
      <c r="J362" s="158"/>
      <c r="K362" s="158"/>
      <c r="L362" s="158"/>
      <c r="M362" s="158"/>
      <c r="N362" s="158"/>
      <c r="O362" s="158"/>
      <c r="P362" s="158"/>
      <c r="Q362" s="158"/>
      <c r="R362" s="158"/>
      <c r="S362" s="158"/>
      <c r="T362" s="158"/>
      <c r="U362" s="158"/>
      <c r="V362" s="158"/>
      <c r="W362" s="158"/>
      <c r="X362" s="158"/>
      <c r="Y362" s="148"/>
      <c r="Z362" s="148"/>
      <c r="AA362" s="148"/>
      <c r="AB362" s="148"/>
      <c r="AC362" s="148"/>
      <c r="AD362" s="148"/>
      <c r="AE362" s="148"/>
      <c r="AF362" s="148"/>
      <c r="AG362" s="148" t="s">
        <v>164</v>
      </c>
      <c r="AH362" s="148">
        <v>0</v>
      </c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1" x14ac:dyDescent="0.25">
      <c r="A363" s="175">
        <v>144</v>
      </c>
      <c r="B363" s="176" t="s">
        <v>621</v>
      </c>
      <c r="C363" s="187" t="s">
        <v>622</v>
      </c>
      <c r="D363" s="177" t="s">
        <v>256</v>
      </c>
      <c r="E363" s="178">
        <v>1</v>
      </c>
      <c r="F363" s="179"/>
      <c r="G363" s="180">
        <f>ROUND(E363*F363,2)</f>
        <v>0</v>
      </c>
      <c r="H363" s="159"/>
      <c r="I363" s="158">
        <f>ROUND(E363*H363,2)</f>
        <v>0</v>
      </c>
      <c r="J363" s="159"/>
      <c r="K363" s="158">
        <f>ROUND(E363*J363,2)</f>
        <v>0</v>
      </c>
      <c r="L363" s="158">
        <v>21</v>
      </c>
      <c r="M363" s="158">
        <f>G363*(1+L363/100)</f>
        <v>0</v>
      </c>
      <c r="N363" s="158">
        <v>0</v>
      </c>
      <c r="O363" s="158">
        <f>ROUND(E363*N363,2)</f>
        <v>0</v>
      </c>
      <c r="P363" s="158">
        <v>0</v>
      </c>
      <c r="Q363" s="158">
        <f>ROUND(E363*P363,2)</f>
        <v>0</v>
      </c>
      <c r="R363" s="158"/>
      <c r="S363" s="158" t="s">
        <v>298</v>
      </c>
      <c r="T363" s="158" t="s">
        <v>250</v>
      </c>
      <c r="U363" s="158">
        <v>6</v>
      </c>
      <c r="V363" s="158">
        <f>ROUND(E363*U363,2)</f>
        <v>6</v>
      </c>
      <c r="W363" s="158"/>
      <c r="X363" s="158" t="s">
        <v>161</v>
      </c>
      <c r="Y363" s="148"/>
      <c r="Z363" s="148"/>
      <c r="AA363" s="148"/>
      <c r="AB363" s="148"/>
      <c r="AC363" s="148"/>
      <c r="AD363" s="148"/>
      <c r="AE363" s="148"/>
      <c r="AF363" s="148"/>
      <c r="AG363" s="148" t="s">
        <v>162</v>
      </c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1" x14ac:dyDescent="0.25">
      <c r="A364" s="175">
        <v>145</v>
      </c>
      <c r="B364" s="176" t="s">
        <v>623</v>
      </c>
      <c r="C364" s="187" t="s">
        <v>624</v>
      </c>
      <c r="D364" s="177" t="s">
        <v>174</v>
      </c>
      <c r="E364" s="178">
        <v>1.5</v>
      </c>
      <c r="F364" s="179"/>
      <c r="G364" s="180">
        <f>ROUND(E364*F364,2)</f>
        <v>0</v>
      </c>
      <c r="H364" s="159"/>
      <c r="I364" s="158">
        <f>ROUND(E364*H364,2)</f>
        <v>0</v>
      </c>
      <c r="J364" s="159"/>
      <c r="K364" s="158">
        <f>ROUND(E364*J364,2)</f>
        <v>0</v>
      </c>
      <c r="L364" s="158">
        <v>21</v>
      </c>
      <c r="M364" s="158">
        <f>G364*(1+L364/100)</f>
        <v>0</v>
      </c>
      <c r="N364" s="158">
        <v>0</v>
      </c>
      <c r="O364" s="158">
        <f>ROUND(E364*N364,2)</f>
        <v>0</v>
      </c>
      <c r="P364" s="158">
        <v>0</v>
      </c>
      <c r="Q364" s="158">
        <f>ROUND(E364*P364,2)</f>
        <v>0</v>
      </c>
      <c r="R364" s="158"/>
      <c r="S364" s="158" t="s">
        <v>298</v>
      </c>
      <c r="T364" s="158" t="s">
        <v>543</v>
      </c>
      <c r="U364" s="158">
        <v>0</v>
      </c>
      <c r="V364" s="158">
        <f>ROUND(E364*U364,2)</f>
        <v>0</v>
      </c>
      <c r="W364" s="158"/>
      <c r="X364" s="158" t="s">
        <v>161</v>
      </c>
      <c r="Y364" s="148"/>
      <c r="Z364" s="148"/>
      <c r="AA364" s="148"/>
      <c r="AB364" s="148"/>
      <c r="AC364" s="148"/>
      <c r="AD364" s="148"/>
      <c r="AE364" s="148"/>
      <c r="AF364" s="148"/>
      <c r="AG364" s="148" t="s">
        <v>162</v>
      </c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x14ac:dyDescent="0.25">
      <c r="A365" s="163" t="s">
        <v>155</v>
      </c>
      <c r="B365" s="164" t="s">
        <v>121</v>
      </c>
      <c r="C365" s="184" t="s">
        <v>122</v>
      </c>
      <c r="D365" s="165"/>
      <c r="E365" s="166"/>
      <c r="F365" s="167"/>
      <c r="G365" s="168">
        <f>SUMIF(AG366:AG366,"&lt;&gt;NOR",G366:G366)</f>
        <v>0</v>
      </c>
      <c r="H365" s="162"/>
      <c r="I365" s="162">
        <f>SUM(I366:I366)</f>
        <v>0</v>
      </c>
      <c r="J365" s="162"/>
      <c r="K365" s="162">
        <f>SUM(K366:K366)</f>
        <v>0</v>
      </c>
      <c r="L365" s="162"/>
      <c r="M365" s="162">
        <f>SUM(M366:M366)</f>
        <v>0</v>
      </c>
      <c r="N365" s="162"/>
      <c r="O365" s="162">
        <f>SUM(O366:O366)</f>
        <v>0</v>
      </c>
      <c r="P365" s="162"/>
      <c r="Q365" s="162">
        <f>SUM(Q366:Q366)</f>
        <v>0</v>
      </c>
      <c r="R365" s="162"/>
      <c r="S365" s="162"/>
      <c r="T365" s="162"/>
      <c r="U365" s="162"/>
      <c r="V365" s="162">
        <f>SUM(V366:V366)</f>
        <v>17.399999999999999</v>
      </c>
      <c r="W365" s="162"/>
      <c r="X365" s="162"/>
      <c r="AG365" t="s">
        <v>156</v>
      </c>
    </row>
    <row r="366" spans="1:60" outlineLevel="1" x14ac:dyDescent="0.25">
      <c r="A366" s="175">
        <v>146</v>
      </c>
      <c r="B366" s="176" t="s">
        <v>625</v>
      </c>
      <c r="C366" s="187" t="s">
        <v>626</v>
      </c>
      <c r="D366" s="177" t="s">
        <v>174</v>
      </c>
      <c r="E366" s="178">
        <v>120</v>
      </c>
      <c r="F366" s="179"/>
      <c r="G366" s="180">
        <f>ROUND(E366*F366,2)</f>
        <v>0</v>
      </c>
      <c r="H366" s="159"/>
      <c r="I366" s="158">
        <f>ROUND(E366*H366,2)</f>
        <v>0</v>
      </c>
      <c r="J366" s="159"/>
      <c r="K366" s="158">
        <f>ROUND(E366*J366,2)</f>
        <v>0</v>
      </c>
      <c r="L366" s="158">
        <v>21</v>
      </c>
      <c r="M366" s="158">
        <f>G366*(1+L366/100)</f>
        <v>0</v>
      </c>
      <c r="N366" s="158">
        <v>0</v>
      </c>
      <c r="O366" s="158">
        <f>ROUND(E366*N366,2)</f>
        <v>0</v>
      </c>
      <c r="P366" s="158">
        <v>0</v>
      </c>
      <c r="Q366" s="158">
        <f>ROUND(E366*P366,2)</f>
        <v>0</v>
      </c>
      <c r="R366" s="158"/>
      <c r="S366" s="158" t="s">
        <v>160</v>
      </c>
      <c r="T366" s="158" t="s">
        <v>160</v>
      </c>
      <c r="U366" s="158">
        <v>0.14499999999999999</v>
      </c>
      <c r="V366" s="158">
        <f>ROUND(E366*U366,2)</f>
        <v>17.399999999999999</v>
      </c>
      <c r="W366" s="158"/>
      <c r="X366" s="158" t="s">
        <v>161</v>
      </c>
      <c r="Y366" s="148"/>
      <c r="Z366" s="148"/>
      <c r="AA366" s="148"/>
      <c r="AB366" s="148"/>
      <c r="AC366" s="148"/>
      <c r="AD366" s="148"/>
      <c r="AE366" s="148"/>
      <c r="AF366" s="148"/>
      <c r="AG366" s="148" t="s">
        <v>162</v>
      </c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x14ac:dyDescent="0.25">
      <c r="A367" s="163" t="s">
        <v>155</v>
      </c>
      <c r="B367" s="164" t="s">
        <v>123</v>
      </c>
      <c r="C367" s="184" t="s">
        <v>124</v>
      </c>
      <c r="D367" s="165"/>
      <c r="E367" s="166"/>
      <c r="F367" s="167"/>
      <c r="G367" s="168">
        <f>SUMIF(AG368:AG370,"&lt;&gt;NOR",G368:G370)</f>
        <v>0</v>
      </c>
      <c r="H367" s="162"/>
      <c r="I367" s="162">
        <f>SUM(I368:I370)</f>
        <v>0</v>
      </c>
      <c r="J367" s="162"/>
      <c r="K367" s="162">
        <f>SUM(K368:K370)</f>
        <v>0</v>
      </c>
      <c r="L367" s="162"/>
      <c r="M367" s="162">
        <f>SUM(M368:M370)</f>
        <v>0</v>
      </c>
      <c r="N367" s="162"/>
      <c r="O367" s="162">
        <f>SUM(O368:O370)</f>
        <v>0</v>
      </c>
      <c r="P367" s="162"/>
      <c r="Q367" s="162">
        <f>SUM(Q368:Q370)</f>
        <v>0</v>
      </c>
      <c r="R367" s="162"/>
      <c r="S367" s="162"/>
      <c r="T367" s="162"/>
      <c r="U367" s="162"/>
      <c r="V367" s="162">
        <f>SUM(V368:V370)</f>
        <v>246</v>
      </c>
      <c r="W367" s="162"/>
      <c r="X367" s="162"/>
      <c r="AG367" t="s">
        <v>156</v>
      </c>
    </row>
    <row r="368" spans="1:60" outlineLevel="1" x14ac:dyDescent="0.25">
      <c r="A368" s="175">
        <v>147</v>
      </c>
      <c r="B368" s="176" t="s">
        <v>627</v>
      </c>
      <c r="C368" s="187" t="s">
        <v>628</v>
      </c>
      <c r="D368" s="177" t="s">
        <v>256</v>
      </c>
      <c r="E368" s="178">
        <v>1</v>
      </c>
      <c r="F368" s="179"/>
      <c r="G368" s="180">
        <f>ROUND(E368*F368,2)</f>
        <v>0</v>
      </c>
      <c r="H368" s="159"/>
      <c r="I368" s="158">
        <f>ROUND(E368*H368,2)</f>
        <v>0</v>
      </c>
      <c r="J368" s="159"/>
      <c r="K368" s="158">
        <f>ROUND(E368*J368,2)</f>
        <v>0</v>
      </c>
      <c r="L368" s="158">
        <v>21</v>
      </c>
      <c r="M368" s="158">
        <f>G368*(1+L368/100)</f>
        <v>0</v>
      </c>
      <c r="N368" s="158">
        <v>0</v>
      </c>
      <c r="O368" s="158">
        <f>ROUND(E368*N368,2)</f>
        <v>0</v>
      </c>
      <c r="P368" s="158">
        <v>0</v>
      </c>
      <c r="Q368" s="158">
        <f>ROUND(E368*P368,2)</f>
        <v>0</v>
      </c>
      <c r="R368" s="158"/>
      <c r="S368" s="158" t="s">
        <v>298</v>
      </c>
      <c r="T368" s="158" t="s">
        <v>250</v>
      </c>
      <c r="U368" s="158">
        <v>1</v>
      </c>
      <c r="V368" s="158">
        <f>ROUND(E368*U368,2)</f>
        <v>1</v>
      </c>
      <c r="W368" s="158"/>
      <c r="X368" s="158" t="s">
        <v>161</v>
      </c>
      <c r="Y368" s="148"/>
      <c r="Z368" s="148"/>
      <c r="AA368" s="148"/>
      <c r="AB368" s="148"/>
      <c r="AC368" s="148"/>
      <c r="AD368" s="148"/>
      <c r="AE368" s="148"/>
      <c r="AF368" s="148"/>
      <c r="AG368" s="148" t="s">
        <v>162</v>
      </c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outlineLevel="1" x14ac:dyDescent="0.25">
      <c r="A369" s="175">
        <v>148</v>
      </c>
      <c r="B369" s="176" t="s">
        <v>629</v>
      </c>
      <c r="C369" s="187" t="s">
        <v>630</v>
      </c>
      <c r="D369" s="177" t="s">
        <v>631</v>
      </c>
      <c r="E369" s="178">
        <v>50</v>
      </c>
      <c r="F369" s="179"/>
      <c r="G369" s="180">
        <f>ROUND(E369*F369,2)</f>
        <v>0</v>
      </c>
      <c r="H369" s="159"/>
      <c r="I369" s="158">
        <f>ROUND(E369*H369,2)</f>
        <v>0</v>
      </c>
      <c r="J369" s="159"/>
      <c r="K369" s="158">
        <f>ROUND(E369*J369,2)</f>
        <v>0</v>
      </c>
      <c r="L369" s="158">
        <v>21</v>
      </c>
      <c r="M369" s="158">
        <f>G369*(1+L369/100)</f>
        <v>0</v>
      </c>
      <c r="N369" s="158">
        <v>0</v>
      </c>
      <c r="O369" s="158">
        <f>ROUND(E369*N369,2)</f>
        <v>0</v>
      </c>
      <c r="P369" s="158">
        <v>0</v>
      </c>
      <c r="Q369" s="158">
        <f>ROUND(E369*P369,2)</f>
        <v>0</v>
      </c>
      <c r="R369" s="158" t="s">
        <v>632</v>
      </c>
      <c r="S369" s="158" t="s">
        <v>160</v>
      </c>
      <c r="T369" s="158" t="s">
        <v>160</v>
      </c>
      <c r="U369" s="158">
        <v>1</v>
      </c>
      <c r="V369" s="158">
        <f>ROUND(E369*U369,2)</f>
        <v>50</v>
      </c>
      <c r="W369" s="158"/>
      <c r="X369" s="158" t="s">
        <v>633</v>
      </c>
      <c r="Y369" s="148"/>
      <c r="Z369" s="148"/>
      <c r="AA369" s="148"/>
      <c r="AB369" s="148"/>
      <c r="AC369" s="148"/>
      <c r="AD369" s="148"/>
      <c r="AE369" s="148"/>
      <c r="AF369" s="148"/>
      <c r="AG369" s="148" t="s">
        <v>634</v>
      </c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ht="20.399999999999999" outlineLevel="1" x14ac:dyDescent="0.25">
      <c r="A370" s="175">
        <v>149</v>
      </c>
      <c r="B370" s="176" t="s">
        <v>635</v>
      </c>
      <c r="C370" s="187" t="s">
        <v>636</v>
      </c>
      <c r="D370" s="177" t="s">
        <v>631</v>
      </c>
      <c r="E370" s="178">
        <v>195</v>
      </c>
      <c r="F370" s="179"/>
      <c r="G370" s="180">
        <f>ROUND(E370*F370,2)</f>
        <v>0</v>
      </c>
      <c r="H370" s="159"/>
      <c r="I370" s="158">
        <f>ROUND(E370*H370,2)</f>
        <v>0</v>
      </c>
      <c r="J370" s="159"/>
      <c r="K370" s="158">
        <f>ROUND(E370*J370,2)</f>
        <v>0</v>
      </c>
      <c r="L370" s="158">
        <v>21</v>
      </c>
      <c r="M370" s="158">
        <f>G370*(1+L370/100)</f>
        <v>0</v>
      </c>
      <c r="N370" s="158">
        <v>0</v>
      </c>
      <c r="O370" s="158">
        <f>ROUND(E370*N370,2)</f>
        <v>0</v>
      </c>
      <c r="P370" s="158">
        <v>0</v>
      </c>
      <c r="Q370" s="158">
        <f>ROUND(E370*P370,2)</f>
        <v>0</v>
      </c>
      <c r="R370" s="158" t="s">
        <v>632</v>
      </c>
      <c r="S370" s="158" t="s">
        <v>160</v>
      </c>
      <c r="T370" s="158" t="s">
        <v>160</v>
      </c>
      <c r="U370" s="158">
        <v>1</v>
      </c>
      <c r="V370" s="158">
        <f>ROUND(E370*U370,2)</f>
        <v>195</v>
      </c>
      <c r="W370" s="158"/>
      <c r="X370" s="158" t="s">
        <v>633</v>
      </c>
      <c r="Y370" s="148"/>
      <c r="Z370" s="148"/>
      <c r="AA370" s="148"/>
      <c r="AB370" s="148"/>
      <c r="AC370" s="148"/>
      <c r="AD370" s="148"/>
      <c r="AE370" s="148"/>
      <c r="AF370" s="148"/>
      <c r="AG370" s="148" t="s">
        <v>634</v>
      </c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x14ac:dyDescent="0.25">
      <c r="A371" s="163" t="s">
        <v>155</v>
      </c>
      <c r="B371" s="164" t="s">
        <v>125</v>
      </c>
      <c r="C371" s="184" t="s">
        <v>126</v>
      </c>
      <c r="D371" s="165"/>
      <c r="E371" s="166"/>
      <c r="F371" s="167"/>
      <c r="G371" s="168">
        <f>SUMIF(AG372:AG384,"&lt;&gt;NOR",G372:G384)</f>
        <v>0</v>
      </c>
      <c r="H371" s="162"/>
      <c r="I371" s="162">
        <f>SUM(I372:I384)</f>
        <v>0</v>
      </c>
      <c r="J371" s="162"/>
      <c r="K371" s="162">
        <f>SUM(K372:K384)</f>
        <v>0</v>
      </c>
      <c r="L371" s="162"/>
      <c r="M371" s="162">
        <f>SUM(M372:M384)</f>
        <v>0</v>
      </c>
      <c r="N371" s="162"/>
      <c r="O371" s="162">
        <f>SUM(O372:O384)</f>
        <v>0</v>
      </c>
      <c r="P371" s="162"/>
      <c r="Q371" s="162">
        <f>SUM(Q372:Q384)</f>
        <v>0</v>
      </c>
      <c r="R371" s="162"/>
      <c r="S371" s="162"/>
      <c r="T371" s="162"/>
      <c r="U371" s="162"/>
      <c r="V371" s="162">
        <f>SUM(V372:V384)</f>
        <v>369.54999999999995</v>
      </c>
      <c r="W371" s="162"/>
      <c r="X371" s="162"/>
      <c r="AG371" t="s">
        <v>156</v>
      </c>
    </row>
    <row r="372" spans="1:60" outlineLevel="1" x14ac:dyDescent="0.25">
      <c r="A372" s="169">
        <v>150</v>
      </c>
      <c r="B372" s="170" t="s">
        <v>637</v>
      </c>
      <c r="C372" s="185" t="s">
        <v>638</v>
      </c>
      <c r="D372" s="171" t="s">
        <v>208</v>
      </c>
      <c r="E372" s="172">
        <v>110.13185</v>
      </c>
      <c r="F372" s="173"/>
      <c r="G372" s="174">
        <f>ROUND(E372*F372,2)</f>
        <v>0</v>
      </c>
      <c r="H372" s="159"/>
      <c r="I372" s="158">
        <f>ROUND(E372*H372,2)</f>
        <v>0</v>
      </c>
      <c r="J372" s="159"/>
      <c r="K372" s="158">
        <f>ROUND(E372*J372,2)</f>
        <v>0</v>
      </c>
      <c r="L372" s="158">
        <v>21</v>
      </c>
      <c r="M372" s="158">
        <f>G372*(1+L372/100)</f>
        <v>0</v>
      </c>
      <c r="N372" s="158">
        <v>0</v>
      </c>
      <c r="O372" s="158">
        <f>ROUND(E372*N372,2)</f>
        <v>0</v>
      </c>
      <c r="P372" s="158">
        <v>0</v>
      </c>
      <c r="Q372" s="158">
        <f>ROUND(E372*P372,2)</f>
        <v>0</v>
      </c>
      <c r="R372" s="158"/>
      <c r="S372" s="158" t="s">
        <v>160</v>
      </c>
      <c r="T372" s="158" t="s">
        <v>160</v>
      </c>
      <c r="U372" s="158">
        <v>2.0670000000000002</v>
      </c>
      <c r="V372" s="158">
        <f>ROUND(E372*U372,2)</f>
        <v>227.64</v>
      </c>
      <c r="W372" s="158"/>
      <c r="X372" s="158" t="s">
        <v>161</v>
      </c>
      <c r="Y372" s="148"/>
      <c r="Z372" s="148"/>
      <c r="AA372" s="148"/>
      <c r="AB372" s="148"/>
      <c r="AC372" s="148"/>
      <c r="AD372" s="148"/>
      <c r="AE372" s="148"/>
      <c r="AF372" s="148"/>
      <c r="AG372" s="148" t="s">
        <v>162</v>
      </c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</row>
    <row r="373" spans="1:60" outlineLevel="1" x14ac:dyDescent="0.25">
      <c r="A373" s="155"/>
      <c r="B373" s="156"/>
      <c r="C373" s="186" t="s">
        <v>639</v>
      </c>
      <c r="D373" s="160"/>
      <c r="E373" s="161">
        <v>110.13185</v>
      </c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48"/>
      <c r="Z373" s="148"/>
      <c r="AA373" s="148"/>
      <c r="AB373" s="148"/>
      <c r="AC373" s="148"/>
      <c r="AD373" s="148"/>
      <c r="AE373" s="148"/>
      <c r="AF373" s="148"/>
      <c r="AG373" s="148" t="s">
        <v>164</v>
      </c>
      <c r="AH373" s="148">
        <v>0</v>
      </c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outlineLevel="1" x14ac:dyDescent="0.25">
      <c r="A374" s="169">
        <v>151</v>
      </c>
      <c r="B374" s="170" t="s">
        <v>640</v>
      </c>
      <c r="C374" s="185" t="s">
        <v>641</v>
      </c>
      <c r="D374" s="171" t="s">
        <v>208</v>
      </c>
      <c r="E374" s="172">
        <v>330.39555000000001</v>
      </c>
      <c r="F374" s="173"/>
      <c r="G374" s="174">
        <f>ROUND(E374*F374,2)</f>
        <v>0</v>
      </c>
      <c r="H374" s="159"/>
      <c r="I374" s="158">
        <f>ROUND(E374*H374,2)</f>
        <v>0</v>
      </c>
      <c r="J374" s="159"/>
      <c r="K374" s="158">
        <f>ROUND(E374*J374,2)</f>
        <v>0</v>
      </c>
      <c r="L374" s="158">
        <v>21</v>
      </c>
      <c r="M374" s="158">
        <f>G374*(1+L374/100)</f>
        <v>0</v>
      </c>
      <c r="N374" s="158">
        <v>0</v>
      </c>
      <c r="O374" s="158">
        <f>ROUND(E374*N374,2)</f>
        <v>0</v>
      </c>
      <c r="P374" s="158">
        <v>0</v>
      </c>
      <c r="Q374" s="158">
        <f>ROUND(E374*P374,2)</f>
        <v>0</v>
      </c>
      <c r="R374" s="158"/>
      <c r="S374" s="158" t="s">
        <v>160</v>
      </c>
      <c r="T374" s="158" t="s">
        <v>160</v>
      </c>
      <c r="U374" s="158">
        <v>0.105</v>
      </c>
      <c r="V374" s="158">
        <f>ROUND(E374*U374,2)</f>
        <v>34.69</v>
      </c>
      <c r="W374" s="158"/>
      <c r="X374" s="158" t="s">
        <v>161</v>
      </c>
      <c r="Y374" s="148"/>
      <c r="Z374" s="148"/>
      <c r="AA374" s="148"/>
      <c r="AB374" s="148"/>
      <c r="AC374" s="148"/>
      <c r="AD374" s="148"/>
      <c r="AE374" s="148"/>
      <c r="AF374" s="148"/>
      <c r="AG374" s="148" t="s">
        <v>162</v>
      </c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1" x14ac:dyDescent="0.25">
      <c r="A375" s="155"/>
      <c r="B375" s="156"/>
      <c r="C375" s="186" t="s">
        <v>642</v>
      </c>
      <c r="D375" s="160"/>
      <c r="E375" s="161">
        <v>330.39555000000001</v>
      </c>
      <c r="F375" s="158"/>
      <c r="G375" s="158"/>
      <c r="H375" s="158"/>
      <c r="I375" s="158"/>
      <c r="J375" s="158"/>
      <c r="K375" s="158"/>
      <c r="L375" s="158"/>
      <c r="M375" s="158"/>
      <c r="N375" s="158"/>
      <c r="O375" s="158"/>
      <c r="P375" s="158"/>
      <c r="Q375" s="158"/>
      <c r="R375" s="158"/>
      <c r="S375" s="158"/>
      <c r="T375" s="158"/>
      <c r="U375" s="158"/>
      <c r="V375" s="158"/>
      <c r="W375" s="158"/>
      <c r="X375" s="158"/>
      <c r="Y375" s="148"/>
      <c r="Z375" s="148"/>
      <c r="AA375" s="148"/>
      <c r="AB375" s="148"/>
      <c r="AC375" s="148"/>
      <c r="AD375" s="148"/>
      <c r="AE375" s="148"/>
      <c r="AF375" s="148"/>
      <c r="AG375" s="148" t="s">
        <v>164</v>
      </c>
      <c r="AH375" s="148">
        <v>5</v>
      </c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ht="20.399999999999999" outlineLevel="1" x14ac:dyDescent="0.25">
      <c r="A376" s="175">
        <v>152</v>
      </c>
      <c r="B376" s="176" t="s">
        <v>643</v>
      </c>
      <c r="C376" s="187" t="s">
        <v>644</v>
      </c>
      <c r="D376" s="177" t="s">
        <v>208</v>
      </c>
      <c r="E376" s="178">
        <v>61.6</v>
      </c>
      <c r="F376" s="179"/>
      <c r="G376" s="180">
        <f>ROUND(E376*F376,2)</f>
        <v>0</v>
      </c>
      <c r="H376" s="159"/>
      <c r="I376" s="158">
        <f>ROUND(E376*H376,2)</f>
        <v>0</v>
      </c>
      <c r="J376" s="159"/>
      <c r="K376" s="158">
        <f>ROUND(E376*J376,2)</f>
        <v>0</v>
      </c>
      <c r="L376" s="158">
        <v>21</v>
      </c>
      <c r="M376" s="158">
        <f>G376*(1+L376/100)</f>
        <v>0</v>
      </c>
      <c r="N376" s="158">
        <v>0</v>
      </c>
      <c r="O376" s="158">
        <f>ROUND(E376*N376,2)</f>
        <v>0</v>
      </c>
      <c r="P376" s="158">
        <v>0</v>
      </c>
      <c r="Q376" s="158">
        <f>ROUND(E376*P376,2)</f>
        <v>0</v>
      </c>
      <c r="R376" s="158"/>
      <c r="S376" s="158" t="s">
        <v>160</v>
      </c>
      <c r="T376" s="158" t="s">
        <v>160</v>
      </c>
      <c r="U376" s="158">
        <v>0</v>
      </c>
      <c r="V376" s="158">
        <f>ROUND(E376*U376,2)</f>
        <v>0</v>
      </c>
      <c r="W376" s="158"/>
      <c r="X376" s="158" t="s">
        <v>161</v>
      </c>
      <c r="Y376" s="148"/>
      <c r="Z376" s="148"/>
      <c r="AA376" s="148"/>
      <c r="AB376" s="148"/>
      <c r="AC376" s="148"/>
      <c r="AD376" s="148"/>
      <c r="AE376" s="148"/>
      <c r="AF376" s="148"/>
      <c r="AG376" s="148" t="s">
        <v>162</v>
      </c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</row>
    <row r="377" spans="1:60" outlineLevel="1" x14ac:dyDescent="0.25">
      <c r="A377" s="169">
        <v>153</v>
      </c>
      <c r="B377" s="170" t="s">
        <v>645</v>
      </c>
      <c r="C377" s="185" t="s">
        <v>646</v>
      </c>
      <c r="D377" s="171" t="s">
        <v>208</v>
      </c>
      <c r="E377" s="172">
        <v>309.68</v>
      </c>
      <c r="F377" s="173"/>
      <c r="G377" s="174">
        <f>ROUND(E377*F377,2)</f>
        <v>0</v>
      </c>
      <c r="H377" s="159"/>
      <c r="I377" s="158">
        <f>ROUND(E377*H377,2)</f>
        <v>0</v>
      </c>
      <c r="J377" s="159"/>
      <c r="K377" s="158">
        <f>ROUND(E377*J377,2)</f>
        <v>0</v>
      </c>
      <c r="L377" s="158">
        <v>21</v>
      </c>
      <c r="M377" s="158">
        <f>G377*(1+L377/100)</f>
        <v>0</v>
      </c>
      <c r="N377" s="158">
        <v>0</v>
      </c>
      <c r="O377" s="158">
        <f>ROUND(E377*N377,2)</f>
        <v>0</v>
      </c>
      <c r="P377" s="158">
        <v>0</v>
      </c>
      <c r="Q377" s="158">
        <f>ROUND(E377*P377,2)</f>
        <v>0</v>
      </c>
      <c r="R377" s="158"/>
      <c r="S377" s="158" t="s">
        <v>160</v>
      </c>
      <c r="T377" s="158" t="s">
        <v>160</v>
      </c>
      <c r="U377" s="158">
        <v>0</v>
      </c>
      <c r="V377" s="158">
        <f>ROUND(E377*U377,2)</f>
        <v>0</v>
      </c>
      <c r="W377" s="158"/>
      <c r="X377" s="158" t="s">
        <v>161</v>
      </c>
      <c r="Y377" s="148"/>
      <c r="Z377" s="148"/>
      <c r="AA377" s="148"/>
      <c r="AB377" s="148"/>
      <c r="AC377" s="148"/>
      <c r="AD377" s="148"/>
      <c r="AE377" s="148"/>
      <c r="AF377" s="148"/>
      <c r="AG377" s="148" t="s">
        <v>162</v>
      </c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outlineLevel="1" x14ac:dyDescent="0.25">
      <c r="A378" s="155"/>
      <c r="B378" s="156"/>
      <c r="C378" s="252" t="s">
        <v>647</v>
      </c>
      <c r="D378" s="253"/>
      <c r="E378" s="253"/>
      <c r="F378" s="253"/>
      <c r="G378" s="253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48"/>
      <c r="Z378" s="148"/>
      <c r="AA378" s="148"/>
      <c r="AB378" s="148"/>
      <c r="AC378" s="148"/>
      <c r="AD378" s="148"/>
      <c r="AE378" s="148"/>
      <c r="AF378" s="148"/>
      <c r="AG378" s="148" t="s">
        <v>233</v>
      </c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</row>
    <row r="379" spans="1:60" outlineLevel="1" x14ac:dyDescent="0.25">
      <c r="A379" s="155"/>
      <c r="B379" s="156"/>
      <c r="C379" s="186" t="s">
        <v>648</v>
      </c>
      <c r="D379" s="160"/>
      <c r="E379" s="161">
        <v>309.68</v>
      </c>
      <c r="F379" s="158"/>
      <c r="G379" s="158"/>
      <c r="H379" s="158"/>
      <c r="I379" s="158"/>
      <c r="J379" s="158"/>
      <c r="K379" s="158"/>
      <c r="L379" s="158"/>
      <c r="M379" s="158"/>
      <c r="N379" s="158"/>
      <c r="O379" s="158"/>
      <c r="P379" s="158"/>
      <c r="Q379" s="158"/>
      <c r="R379" s="158"/>
      <c r="S379" s="158"/>
      <c r="T379" s="158"/>
      <c r="U379" s="158"/>
      <c r="V379" s="158"/>
      <c r="W379" s="158"/>
      <c r="X379" s="158"/>
      <c r="Y379" s="148"/>
      <c r="Z379" s="148"/>
      <c r="AA379" s="148"/>
      <c r="AB379" s="148"/>
      <c r="AC379" s="148"/>
      <c r="AD379" s="148"/>
      <c r="AE379" s="148"/>
      <c r="AF379" s="148"/>
      <c r="AG379" s="148" t="s">
        <v>164</v>
      </c>
      <c r="AH379" s="148">
        <v>0</v>
      </c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outlineLevel="1" x14ac:dyDescent="0.25">
      <c r="A380" s="169">
        <v>154</v>
      </c>
      <c r="B380" s="170" t="s">
        <v>649</v>
      </c>
      <c r="C380" s="185" t="s">
        <v>650</v>
      </c>
      <c r="D380" s="171" t="s">
        <v>208</v>
      </c>
      <c r="E380" s="172">
        <v>110.13185</v>
      </c>
      <c r="F380" s="173"/>
      <c r="G380" s="174">
        <f>ROUND(E380*F380,2)</f>
        <v>0</v>
      </c>
      <c r="H380" s="159"/>
      <c r="I380" s="158">
        <f>ROUND(E380*H380,2)</f>
        <v>0</v>
      </c>
      <c r="J380" s="159"/>
      <c r="K380" s="158">
        <f>ROUND(E380*J380,2)</f>
        <v>0</v>
      </c>
      <c r="L380" s="158">
        <v>21</v>
      </c>
      <c r="M380" s="158">
        <f>G380*(1+L380/100)</f>
        <v>0</v>
      </c>
      <c r="N380" s="158">
        <v>0</v>
      </c>
      <c r="O380" s="158">
        <f>ROUND(E380*N380,2)</f>
        <v>0</v>
      </c>
      <c r="P380" s="158">
        <v>0</v>
      </c>
      <c r="Q380" s="158">
        <f>ROUND(E380*P380,2)</f>
        <v>0</v>
      </c>
      <c r="R380" s="158"/>
      <c r="S380" s="158" t="s">
        <v>160</v>
      </c>
      <c r="T380" s="158" t="s">
        <v>160</v>
      </c>
      <c r="U380" s="158">
        <v>0.83199999999999996</v>
      </c>
      <c r="V380" s="158">
        <f>ROUND(E380*U380,2)</f>
        <v>91.63</v>
      </c>
      <c r="W380" s="158"/>
      <c r="X380" s="158" t="s">
        <v>161</v>
      </c>
      <c r="Y380" s="148"/>
      <c r="Z380" s="148"/>
      <c r="AA380" s="148"/>
      <c r="AB380" s="148"/>
      <c r="AC380" s="148"/>
      <c r="AD380" s="148"/>
      <c r="AE380" s="148"/>
      <c r="AF380" s="148"/>
      <c r="AG380" s="148" t="s">
        <v>162</v>
      </c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</row>
    <row r="381" spans="1:60" ht="21" outlineLevel="1" x14ac:dyDescent="0.25">
      <c r="A381" s="155"/>
      <c r="B381" s="156"/>
      <c r="C381" s="252" t="s">
        <v>651</v>
      </c>
      <c r="D381" s="253"/>
      <c r="E381" s="253"/>
      <c r="F381" s="253"/>
      <c r="G381" s="253"/>
      <c r="H381" s="158"/>
      <c r="I381" s="158"/>
      <c r="J381" s="158"/>
      <c r="K381" s="158"/>
      <c r="L381" s="158"/>
      <c r="M381" s="158"/>
      <c r="N381" s="158"/>
      <c r="O381" s="158"/>
      <c r="P381" s="158"/>
      <c r="Q381" s="158"/>
      <c r="R381" s="158"/>
      <c r="S381" s="158"/>
      <c r="T381" s="158"/>
      <c r="U381" s="158"/>
      <c r="V381" s="158"/>
      <c r="W381" s="158"/>
      <c r="X381" s="158"/>
      <c r="Y381" s="148"/>
      <c r="Z381" s="148"/>
      <c r="AA381" s="148"/>
      <c r="AB381" s="148"/>
      <c r="AC381" s="148"/>
      <c r="AD381" s="148"/>
      <c r="AE381" s="148"/>
      <c r="AF381" s="148"/>
      <c r="AG381" s="148" t="s">
        <v>233</v>
      </c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81" t="str">
        <f>C381</f>
        <v>S naložením suti nebo vybouraných hmot do dopravního prostředku a na jejich vyložením, popřípadě přeložením na normální dopravní prostředek.</v>
      </c>
      <c r="BB381" s="148"/>
      <c r="BC381" s="148"/>
      <c r="BD381" s="148"/>
      <c r="BE381" s="148"/>
      <c r="BF381" s="148"/>
      <c r="BG381" s="148"/>
      <c r="BH381" s="148"/>
    </row>
    <row r="382" spans="1:60" outlineLevel="1" x14ac:dyDescent="0.25">
      <c r="A382" s="155"/>
      <c r="B382" s="156"/>
      <c r="C382" s="186" t="s">
        <v>652</v>
      </c>
      <c r="D382" s="160"/>
      <c r="E382" s="161">
        <v>110.13185</v>
      </c>
      <c r="F382" s="158"/>
      <c r="G382" s="158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48"/>
      <c r="Z382" s="148"/>
      <c r="AA382" s="148"/>
      <c r="AB382" s="148"/>
      <c r="AC382" s="148"/>
      <c r="AD382" s="148"/>
      <c r="AE382" s="148"/>
      <c r="AF382" s="148"/>
      <c r="AG382" s="148" t="s">
        <v>164</v>
      </c>
      <c r="AH382" s="148">
        <v>5</v>
      </c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/>
      <c r="BE382" s="148"/>
      <c r="BF382" s="148"/>
      <c r="BG382" s="148"/>
      <c r="BH382" s="148"/>
    </row>
    <row r="383" spans="1:60" outlineLevel="1" x14ac:dyDescent="0.25">
      <c r="A383" s="175">
        <v>155</v>
      </c>
      <c r="B383" s="176" t="s">
        <v>210</v>
      </c>
      <c r="C383" s="187" t="s">
        <v>211</v>
      </c>
      <c r="D383" s="177" t="s">
        <v>208</v>
      </c>
      <c r="E383" s="178">
        <v>8910.7644999999993</v>
      </c>
      <c r="F383" s="179"/>
      <c r="G383" s="180">
        <f>ROUND(E383*F383,2)</f>
        <v>0</v>
      </c>
      <c r="H383" s="159"/>
      <c r="I383" s="158">
        <f>ROUND(E383*H383,2)</f>
        <v>0</v>
      </c>
      <c r="J383" s="159"/>
      <c r="K383" s="158">
        <f>ROUND(E383*J383,2)</f>
        <v>0</v>
      </c>
      <c r="L383" s="158">
        <v>21</v>
      </c>
      <c r="M383" s="158">
        <f>G383*(1+L383/100)</f>
        <v>0</v>
      </c>
      <c r="N383" s="158">
        <v>0</v>
      </c>
      <c r="O383" s="158">
        <f>ROUND(E383*N383,2)</f>
        <v>0</v>
      </c>
      <c r="P383" s="158">
        <v>0</v>
      </c>
      <c r="Q383" s="158">
        <f>ROUND(E383*P383,2)</f>
        <v>0</v>
      </c>
      <c r="R383" s="158"/>
      <c r="S383" s="158" t="s">
        <v>160</v>
      </c>
      <c r="T383" s="158" t="s">
        <v>160</v>
      </c>
      <c r="U383" s="158">
        <v>0</v>
      </c>
      <c r="V383" s="158">
        <f>ROUND(E383*U383,2)</f>
        <v>0</v>
      </c>
      <c r="W383" s="158"/>
      <c r="X383" s="158" t="s">
        <v>653</v>
      </c>
      <c r="Y383" s="148"/>
      <c r="Z383" s="148"/>
      <c r="AA383" s="148"/>
      <c r="AB383" s="148"/>
      <c r="AC383" s="148"/>
      <c r="AD383" s="148"/>
      <c r="AE383" s="148"/>
      <c r="AF383" s="148"/>
      <c r="AG383" s="148" t="s">
        <v>654</v>
      </c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outlineLevel="1" x14ac:dyDescent="0.25">
      <c r="A384" s="175">
        <v>156</v>
      </c>
      <c r="B384" s="176" t="s">
        <v>655</v>
      </c>
      <c r="C384" s="187" t="s">
        <v>656</v>
      </c>
      <c r="D384" s="177" t="s">
        <v>208</v>
      </c>
      <c r="E384" s="178">
        <v>371.28185000000002</v>
      </c>
      <c r="F384" s="179"/>
      <c r="G384" s="180">
        <f>ROUND(E384*F384,2)</f>
        <v>0</v>
      </c>
      <c r="H384" s="159"/>
      <c r="I384" s="158">
        <f>ROUND(E384*H384,2)</f>
        <v>0</v>
      </c>
      <c r="J384" s="159"/>
      <c r="K384" s="158">
        <f>ROUND(E384*J384,2)</f>
        <v>0</v>
      </c>
      <c r="L384" s="158">
        <v>21</v>
      </c>
      <c r="M384" s="158">
        <f>G384*(1+L384/100)</f>
        <v>0</v>
      </c>
      <c r="N384" s="158">
        <v>0</v>
      </c>
      <c r="O384" s="158">
        <f>ROUND(E384*N384,2)</f>
        <v>0</v>
      </c>
      <c r="P384" s="158">
        <v>0</v>
      </c>
      <c r="Q384" s="158">
        <f>ROUND(E384*P384,2)</f>
        <v>0</v>
      </c>
      <c r="R384" s="158"/>
      <c r="S384" s="158" t="s">
        <v>160</v>
      </c>
      <c r="T384" s="158" t="s">
        <v>160</v>
      </c>
      <c r="U384" s="158">
        <v>4.2000000000000003E-2</v>
      </c>
      <c r="V384" s="158">
        <f>ROUND(E384*U384,2)</f>
        <v>15.59</v>
      </c>
      <c r="W384" s="158"/>
      <c r="X384" s="158" t="s">
        <v>653</v>
      </c>
      <c r="Y384" s="148"/>
      <c r="Z384" s="148"/>
      <c r="AA384" s="148"/>
      <c r="AB384" s="148"/>
      <c r="AC384" s="148"/>
      <c r="AD384" s="148"/>
      <c r="AE384" s="148"/>
      <c r="AF384" s="148"/>
      <c r="AG384" s="148" t="s">
        <v>654</v>
      </c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x14ac:dyDescent="0.25">
      <c r="A385" s="163" t="s">
        <v>155</v>
      </c>
      <c r="B385" s="164" t="s">
        <v>128</v>
      </c>
      <c r="C385" s="184" t="s">
        <v>29</v>
      </c>
      <c r="D385" s="165"/>
      <c r="E385" s="166"/>
      <c r="F385" s="167"/>
      <c r="G385" s="168">
        <f>SUMIF(AG386:AG393,"&lt;&gt;NOR",G386:G393)</f>
        <v>0</v>
      </c>
      <c r="H385" s="162"/>
      <c r="I385" s="162">
        <f>SUM(I386:I393)</f>
        <v>0</v>
      </c>
      <c r="J385" s="162"/>
      <c r="K385" s="162">
        <f>SUM(K386:K393)</f>
        <v>0</v>
      </c>
      <c r="L385" s="162"/>
      <c r="M385" s="162">
        <f>SUM(M386:M393)</f>
        <v>0</v>
      </c>
      <c r="N385" s="162"/>
      <c r="O385" s="162">
        <f>SUM(O386:O393)</f>
        <v>0</v>
      </c>
      <c r="P385" s="162"/>
      <c r="Q385" s="162">
        <f>SUM(Q386:Q393)</f>
        <v>0</v>
      </c>
      <c r="R385" s="162"/>
      <c r="S385" s="162"/>
      <c r="T385" s="162"/>
      <c r="U385" s="162"/>
      <c r="V385" s="162">
        <f>SUM(V386:V393)</f>
        <v>0</v>
      </c>
      <c r="W385" s="162"/>
      <c r="X385" s="162"/>
      <c r="AG385" t="s">
        <v>156</v>
      </c>
    </row>
    <row r="386" spans="1:60" outlineLevel="1" x14ac:dyDescent="0.25">
      <c r="A386" s="169">
        <v>157</v>
      </c>
      <c r="B386" s="170" t="s">
        <v>657</v>
      </c>
      <c r="C386" s="185" t="s">
        <v>658</v>
      </c>
      <c r="D386" s="171" t="s">
        <v>659</v>
      </c>
      <c r="E386" s="172">
        <v>1</v>
      </c>
      <c r="F386" s="173"/>
      <c r="G386" s="174">
        <f>ROUND(E386*F386,2)</f>
        <v>0</v>
      </c>
      <c r="H386" s="159"/>
      <c r="I386" s="158">
        <f>ROUND(E386*H386,2)</f>
        <v>0</v>
      </c>
      <c r="J386" s="159"/>
      <c r="K386" s="158">
        <f>ROUND(E386*J386,2)</f>
        <v>0</v>
      </c>
      <c r="L386" s="158">
        <v>21</v>
      </c>
      <c r="M386" s="158">
        <f>G386*(1+L386/100)</f>
        <v>0</v>
      </c>
      <c r="N386" s="158">
        <v>0</v>
      </c>
      <c r="O386" s="158">
        <f>ROUND(E386*N386,2)</f>
        <v>0</v>
      </c>
      <c r="P386" s="158">
        <v>0</v>
      </c>
      <c r="Q386" s="158">
        <f>ROUND(E386*P386,2)</f>
        <v>0</v>
      </c>
      <c r="R386" s="158"/>
      <c r="S386" s="158" t="s">
        <v>160</v>
      </c>
      <c r="T386" s="158" t="s">
        <v>250</v>
      </c>
      <c r="U386" s="158">
        <v>0</v>
      </c>
      <c r="V386" s="158">
        <f>ROUND(E386*U386,2)</f>
        <v>0</v>
      </c>
      <c r="W386" s="158"/>
      <c r="X386" s="158" t="s">
        <v>660</v>
      </c>
      <c r="Y386" s="148"/>
      <c r="Z386" s="148"/>
      <c r="AA386" s="148"/>
      <c r="AB386" s="148"/>
      <c r="AC386" s="148"/>
      <c r="AD386" s="148"/>
      <c r="AE386" s="148"/>
      <c r="AF386" s="148"/>
      <c r="AG386" s="148" t="s">
        <v>661</v>
      </c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</row>
    <row r="387" spans="1:60" outlineLevel="1" x14ac:dyDescent="0.25">
      <c r="A387" s="155"/>
      <c r="B387" s="156"/>
      <c r="C387" s="252" t="s">
        <v>662</v>
      </c>
      <c r="D387" s="253"/>
      <c r="E387" s="253"/>
      <c r="F387" s="253"/>
      <c r="G387" s="253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48"/>
      <c r="Z387" s="148"/>
      <c r="AA387" s="148"/>
      <c r="AB387" s="148"/>
      <c r="AC387" s="148"/>
      <c r="AD387" s="148"/>
      <c r="AE387" s="148"/>
      <c r="AF387" s="148"/>
      <c r="AG387" s="148" t="s">
        <v>233</v>
      </c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81" t="str">
        <f>C387</f>
        <v>Zaměření a vytýčení stávajících inženýrských sítí v místě stavby z hlediska jejich ochrany při provádění stavby.</v>
      </c>
      <c r="BB387" s="148"/>
      <c r="BC387" s="148"/>
      <c r="BD387" s="148"/>
      <c r="BE387" s="148"/>
      <c r="BF387" s="148"/>
      <c r="BG387" s="148"/>
      <c r="BH387" s="148"/>
    </row>
    <row r="388" spans="1:60" outlineLevel="1" x14ac:dyDescent="0.25">
      <c r="A388" s="169">
        <v>158</v>
      </c>
      <c r="B388" s="170" t="s">
        <v>663</v>
      </c>
      <c r="C388" s="185" t="s">
        <v>664</v>
      </c>
      <c r="D388" s="171" t="s">
        <v>659</v>
      </c>
      <c r="E388" s="172">
        <v>1</v>
      </c>
      <c r="F388" s="173"/>
      <c r="G388" s="174">
        <f>ROUND(E388*F388,2)</f>
        <v>0</v>
      </c>
      <c r="H388" s="159"/>
      <c r="I388" s="158">
        <f>ROUND(E388*H388,2)</f>
        <v>0</v>
      </c>
      <c r="J388" s="159"/>
      <c r="K388" s="158">
        <f>ROUND(E388*J388,2)</f>
        <v>0</v>
      </c>
      <c r="L388" s="158">
        <v>21</v>
      </c>
      <c r="M388" s="158">
        <f>G388*(1+L388/100)</f>
        <v>0</v>
      </c>
      <c r="N388" s="158">
        <v>0</v>
      </c>
      <c r="O388" s="158">
        <f>ROUND(E388*N388,2)</f>
        <v>0</v>
      </c>
      <c r="P388" s="158">
        <v>0</v>
      </c>
      <c r="Q388" s="158">
        <f>ROUND(E388*P388,2)</f>
        <v>0</v>
      </c>
      <c r="R388" s="158"/>
      <c r="S388" s="158" t="s">
        <v>160</v>
      </c>
      <c r="T388" s="158" t="s">
        <v>250</v>
      </c>
      <c r="U388" s="158">
        <v>0</v>
      </c>
      <c r="V388" s="158">
        <f>ROUND(E388*U388,2)</f>
        <v>0</v>
      </c>
      <c r="W388" s="158"/>
      <c r="X388" s="158" t="s">
        <v>660</v>
      </c>
      <c r="Y388" s="148"/>
      <c r="Z388" s="148"/>
      <c r="AA388" s="148"/>
      <c r="AB388" s="148"/>
      <c r="AC388" s="148"/>
      <c r="AD388" s="148"/>
      <c r="AE388" s="148"/>
      <c r="AF388" s="148"/>
      <c r="AG388" s="148" t="s">
        <v>661</v>
      </c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</row>
    <row r="389" spans="1:60" outlineLevel="1" x14ac:dyDescent="0.25">
      <c r="A389" s="155"/>
      <c r="B389" s="156"/>
      <c r="C389" s="252" t="s">
        <v>665</v>
      </c>
      <c r="D389" s="253"/>
      <c r="E389" s="253"/>
      <c r="F389" s="253"/>
      <c r="G389" s="253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48"/>
      <c r="Z389" s="148"/>
      <c r="AA389" s="148"/>
      <c r="AB389" s="148"/>
      <c r="AC389" s="148"/>
      <c r="AD389" s="148"/>
      <c r="AE389" s="148"/>
      <c r="AF389" s="148"/>
      <c r="AG389" s="148" t="s">
        <v>233</v>
      </c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</row>
    <row r="390" spans="1:60" outlineLevel="1" x14ac:dyDescent="0.25">
      <c r="A390" s="169">
        <v>159</v>
      </c>
      <c r="B390" s="170" t="s">
        <v>666</v>
      </c>
      <c r="C390" s="185" t="s">
        <v>667</v>
      </c>
      <c r="D390" s="171" t="s">
        <v>659</v>
      </c>
      <c r="E390" s="172">
        <v>1</v>
      </c>
      <c r="F390" s="173"/>
      <c r="G390" s="174">
        <f>ROUND(E390*F390,2)</f>
        <v>0</v>
      </c>
      <c r="H390" s="159"/>
      <c r="I390" s="158">
        <f>ROUND(E390*H390,2)</f>
        <v>0</v>
      </c>
      <c r="J390" s="159"/>
      <c r="K390" s="158">
        <f>ROUND(E390*J390,2)</f>
        <v>0</v>
      </c>
      <c r="L390" s="158">
        <v>21</v>
      </c>
      <c r="M390" s="158">
        <f>G390*(1+L390/100)</f>
        <v>0</v>
      </c>
      <c r="N390" s="158">
        <v>0</v>
      </c>
      <c r="O390" s="158">
        <f>ROUND(E390*N390,2)</f>
        <v>0</v>
      </c>
      <c r="P390" s="158">
        <v>0</v>
      </c>
      <c r="Q390" s="158">
        <f>ROUND(E390*P390,2)</f>
        <v>0</v>
      </c>
      <c r="R390" s="158"/>
      <c r="S390" s="158" t="s">
        <v>160</v>
      </c>
      <c r="T390" s="158" t="s">
        <v>250</v>
      </c>
      <c r="U390" s="158">
        <v>0</v>
      </c>
      <c r="V390" s="158">
        <f>ROUND(E390*U390,2)</f>
        <v>0</v>
      </c>
      <c r="W390" s="158"/>
      <c r="X390" s="158" t="s">
        <v>660</v>
      </c>
      <c r="Y390" s="148"/>
      <c r="Z390" s="148"/>
      <c r="AA390" s="148"/>
      <c r="AB390" s="148"/>
      <c r="AC390" s="148"/>
      <c r="AD390" s="148"/>
      <c r="AE390" s="148"/>
      <c r="AF390" s="148"/>
      <c r="AG390" s="148" t="s">
        <v>661</v>
      </c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ht="31.2" outlineLevel="1" x14ac:dyDescent="0.25">
      <c r="A391" s="155"/>
      <c r="B391" s="156"/>
      <c r="C391" s="252" t="s">
        <v>668</v>
      </c>
      <c r="D391" s="253"/>
      <c r="E391" s="253"/>
      <c r="F391" s="253"/>
      <c r="G391" s="253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48"/>
      <c r="Z391" s="148"/>
      <c r="AA391" s="148"/>
      <c r="AB391" s="148"/>
      <c r="AC391" s="148"/>
      <c r="AD391" s="148"/>
      <c r="AE391" s="148"/>
      <c r="AF391" s="148"/>
      <c r="AG391" s="148" t="s">
        <v>233</v>
      </c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81" t="str">
        <f>C391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391" s="148"/>
      <c r="BC391" s="148"/>
      <c r="BD391" s="148"/>
      <c r="BE391" s="148"/>
      <c r="BF391" s="148"/>
      <c r="BG391" s="148"/>
      <c r="BH391" s="148"/>
    </row>
    <row r="392" spans="1:60" outlineLevel="1" x14ac:dyDescent="0.25">
      <c r="A392" s="169">
        <v>160</v>
      </c>
      <c r="B392" s="170" t="s">
        <v>669</v>
      </c>
      <c r="C392" s="185" t="s">
        <v>670</v>
      </c>
      <c r="D392" s="171" t="s">
        <v>659</v>
      </c>
      <c r="E392" s="172">
        <v>1</v>
      </c>
      <c r="F392" s="173"/>
      <c r="G392" s="174">
        <f>ROUND(E392*F392,2)</f>
        <v>0</v>
      </c>
      <c r="H392" s="159"/>
      <c r="I392" s="158">
        <f>ROUND(E392*H392,2)</f>
        <v>0</v>
      </c>
      <c r="J392" s="159"/>
      <c r="K392" s="158">
        <f>ROUND(E392*J392,2)</f>
        <v>0</v>
      </c>
      <c r="L392" s="158">
        <v>21</v>
      </c>
      <c r="M392" s="158">
        <f>G392*(1+L392/100)</f>
        <v>0</v>
      </c>
      <c r="N392" s="158">
        <v>0</v>
      </c>
      <c r="O392" s="158">
        <f>ROUND(E392*N392,2)</f>
        <v>0</v>
      </c>
      <c r="P392" s="158">
        <v>0</v>
      </c>
      <c r="Q392" s="158">
        <f>ROUND(E392*P392,2)</f>
        <v>0</v>
      </c>
      <c r="R392" s="158"/>
      <c r="S392" s="158" t="s">
        <v>160</v>
      </c>
      <c r="T392" s="158" t="s">
        <v>250</v>
      </c>
      <c r="U392" s="158">
        <v>0</v>
      </c>
      <c r="V392" s="158">
        <f>ROUND(E392*U392,2)</f>
        <v>0</v>
      </c>
      <c r="W392" s="158"/>
      <c r="X392" s="158" t="s">
        <v>660</v>
      </c>
      <c r="Y392" s="148"/>
      <c r="Z392" s="148"/>
      <c r="AA392" s="148"/>
      <c r="AB392" s="148"/>
      <c r="AC392" s="148"/>
      <c r="AD392" s="148"/>
      <c r="AE392" s="148"/>
      <c r="AF392" s="148"/>
      <c r="AG392" s="148" t="s">
        <v>661</v>
      </c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</row>
    <row r="393" spans="1:60" outlineLevel="1" x14ac:dyDescent="0.25">
      <c r="A393" s="155"/>
      <c r="B393" s="156"/>
      <c r="C393" s="252" t="s">
        <v>671</v>
      </c>
      <c r="D393" s="253"/>
      <c r="E393" s="253"/>
      <c r="F393" s="253"/>
      <c r="G393" s="253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48"/>
      <c r="Z393" s="148"/>
      <c r="AA393" s="148"/>
      <c r="AB393" s="148"/>
      <c r="AC393" s="148"/>
      <c r="AD393" s="148"/>
      <c r="AE393" s="148"/>
      <c r="AF393" s="148"/>
      <c r="AG393" s="148" t="s">
        <v>233</v>
      </c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</row>
    <row r="394" spans="1:60" x14ac:dyDescent="0.25">
      <c r="A394" s="163" t="s">
        <v>155</v>
      </c>
      <c r="B394" s="164" t="s">
        <v>129</v>
      </c>
      <c r="C394" s="184" t="s">
        <v>30</v>
      </c>
      <c r="D394" s="165"/>
      <c r="E394" s="166"/>
      <c r="F394" s="167"/>
      <c r="G394" s="168">
        <f>SUMIF(AG395:AG402,"&lt;&gt;NOR",G395:G402)</f>
        <v>0</v>
      </c>
      <c r="H394" s="162"/>
      <c r="I394" s="162">
        <f>SUM(I395:I402)</f>
        <v>0</v>
      </c>
      <c r="J394" s="162"/>
      <c r="K394" s="162">
        <f>SUM(K395:K402)</f>
        <v>0</v>
      </c>
      <c r="L394" s="162"/>
      <c r="M394" s="162">
        <f>SUM(M395:M402)</f>
        <v>0</v>
      </c>
      <c r="N394" s="162"/>
      <c r="O394" s="162">
        <f>SUM(O395:O402)</f>
        <v>0</v>
      </c>
      <c r="P394" s="162"/>
      <c r="Q394" s="162">
        <f>SUM(Q395:Q402)</f>
        <v>0</v>
      </c>
      <c r="R394" s="162"/>
      <c r="S394" s="162"/>
      <c r="T394" s="162"/>
      <c r="U394" s="162"/>
      <c r="V394" s="162">
        <f>SUM(V395:V402)</f>
        <v>0</v>
      </c>
      <c r="W394" s="162"/>
      <c r="X394" s="162"/>
      <c r="AG394" t="s">
        <v>156</v>
      </c>
    </row>
    <row r="395" spans="1:60" ht="20.399999999999999" outlineLevel="1" x14ac:dyDescent="0.25">
      <c r="A395" s="169">
        <v>161</v>
      </c>
      <c r="B395" s="170" t="s">
        <v>672</v>
      </c>
      <c r="C395" s="185" t="s">
        <v>673</v>
      </c>
      <c r="D395" s="171" t="s">
        <v>659</v>
      </c>
      <c r="E395" s="172">
        <v>1</v>
      </c>
      <c r="F395" s="173"/>
      <c r="G395" s="174">
        <f>ROUND(E395*F395,2)</f>
        <v>0</v>
      </c>
      <c r="H395" s="159"/>
      <c r="I395" s="158">
        <f>ROUND(E395*H395,2)</f>
        <v>0</v>
      </c>
      <c r="J395" s="159"/>
      <c r="K395" s="158">
        <f>ROUND(E395*J395,2)</f>
        <v>0</v>
      </c>
      <c r="L395" s="158">
        <v>21</v>
      </c>
      <c r="M395" s="158">
        <f>G395*(1+L395/100)</f>
        <v>0</v>
      </c>
      <c r="N395" s="158">
        <v>0</v>
      </c>
      <c r="O395" s="158">
        <f>ROUND(E395*N395,2)</f>
        <v>0</v>
      </c>
      <c r="P395" s="158">
        <v>0</v>
      </c>
      <c r="Q395" s="158">
        <f>ROUND(E395*P395,2)</f>
        <v>0</v>
      </c>
      <c r="R395" s="158"/>
      <c r="S395" s="158" t="s">
        <v>160</v>
      </c>
      <c r="T395" s="158" t="s">
        <v>250</v>
      </c>
      <c r="U395" s="158">
        <v>0</v>
      </c>
      <c r="V395" s="158">
        <f>ROUND(E395*U395,2)</f>
        <v>0</v>
      </c>
      <c r="W395" s="158"/>
      <c r="X395" s="158" t="s">
        <v>660</v>
      </c>
      <c r="Y395" s="148"/>
      <c r="Z395" s="148"/>
      <c r="AA395" s="148"/>
      <c r="AB395" s="148"/>
      <c r="AC395" s="148"/>
      <c r="AD395" s="148"/>
      <c r="AE395" s="148"/>
      <c r="AF395" s="148"/>
      <c r="AG395" s="148" t="s">
        <v>661</v>
      </c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</row>
    <row r="396" spans="1:60" ht="31.2" outlineLevel="1" x14ac:dyDescent="0.25">
      <c r="A396" s="155"/>
      <c r="B396" s="156"/>
      <c r="C396" s="252" t="s">
        <v>674</v>
      </c>
      <c r="D396" s="253"/>
      <c r="E396" s="253"/>
      <c r="F396" s="253"/>
      <c r="G396" s="253"/>
      <c r="H396" s="158"/>
      <c r="I396" s="158"/>
      <c r="J396" s="158"/>
      <c r="K396" s="158"/>
      <c r="L396" s="158"/>
      <c r="M396" s="158"/>
      <c r="N396" s="158"/>
      <c r="O396" s="158"/>
      <c r="P396" s="158"/>
      <c r="Q396" s="158"/>
      <c r="R396" s="158"/>
      <c r="S396" s="158"/>
      <c r="T396" s="158"/>
      <c r="U396" s="158"/>
      <c r="V396" s="158"/>
      <c r="W396" s="158"/>
      <c r="X396" s="158"/>
      <c r="Y396" s="148"/>
      <c r="Z396" s="148"/>
      <c r="AA396" s="148"/>
      <c r="AB396" s="148"/>
      <c r="AC396" s="148"/>
      <c r="AD396" s="148"/>
      <c r="AE396" s="148"/>
      <c r="AF396" s="148"/>
      <c r="AG396" s="148" t="s">
        <v>233</v>
      </c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48"/>
      <c r="AX396" s="148"/>
      <c r="AY396" s="148"/>
      <c r="AZ396" s="148"/>
      <c r="BA396" s="181" t="str">
        <f>C396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396" s="148"/>
      <c r="BC396" s="148"/>
      <c r="BD396" s="148"/>
      <c r="BE396" s="148"/>
      <c r="BF396" s="148"/>
      <c r="BG396" s="148"/>
      <c r="BH396" s="148"/>
    </row>
    <row r="397" spans="1:60" outlineLevel="1" x14ac:dyDescent="0.25">
      <c r="A397" s="169">
        <v>162</v>
      </c>
      <c r="B397" s="170" t="s">
        <v>675</v>
      </c>
      <c r="C397" s="185" t="s">
        <v>676</v>
      </c>
      <c r="D397" s="171" t="s">
        <v>659</v>
      </c>
      <c r="E397" s="172">
        <v>1</v>
      </c>
      <c r="F397" s="173"/>
      <c r="G397" s="174">
        <f>ROUND(E397*F397,2)</f>
        <v>0</v>
      </c>
      <c r="H397" s="159"/>
      <c r="I397" s="158">
        <f>ROUND(E397*H397,2)</f>
        <v>0</v>
      </c>
      <c r="J397" s="159"/>
      <c r="K397" s="158">
        <f>ROUND(E397*J397,2)</f>
        <v>0</v>
      </c>
      <c r="L397" s="158">
        <v>21</v>
      </c>
      <c r="M397" s="158">
        <f>G397*(1+L397/100)</f>
        <v>0</v>
      </c>
      <c r="N397" s="158">
        <v>0</v>
      </c>
      <c r="O397" s="158">
        <f>ROUND(E397*N397,2)</f>
        <v>0</v>
      </c>
      <c r="P397" s="158">
        <v>0</v>
      </c>
      <c r="Q397" s="158">
        <f>ROUND(E397*P397,2)</f>
        <v>0</v>
      </c>
      <c r="R397" s="158"/>
      <c r="S397" s="158" t="s">
        <v>160</v>
      </c>
      <c r="T397" s="158" t="s">
        <v>250</v>
      </c>
      <c r="U397" s="158">
        <v>0</v>
      </c>
      <c r="V397" s="158">
        <f>ROUND(E397*U397,2)</f>
        <v>0</v>
      </c>
      <c r="W397" s="158"/>
      <c r="X397" s="158" t="s">
        <v>660</v>
      </c>
      <c r="Y397" s="148"/>
      <c r="Z397" s="148"/>
      <c r="AA397" s="148"/>
      <c r="AB397" s="148"/>
      <c r="AC397" s="148"/>
      <c r="AD397" s="148"/>
      <c r="AE397" s="148"/>
      <c r="AF397" s="148"/>
      <c r="AG397" s="148" t="s">
        <v>661</v>
      </c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</row>
    <row r="398" spans="1:60" outlineLevel="1" x14ac:dyDescent="0.25">
      <c r="A398" s="155"/>
      <c r="B398" s="156"/>
      <c r="C398" s="252" t="s">
        <v>677</v>
      </c>
      <c r="D398" s="253"/>
      <c r="E398" s="253"/>
      <c r="F398" s="253"/>
      <c r="G398" s="253"/>
      <c r="H398" s="158"/>
      <c r="I398" s="158"/>
      <c r="J398" s="158"/>
      <c r="K398" s="158"/>
      <c r="L398" s="158"/>
      <c r="M398" s="158"/>
      <c r="N398" s="158"/>
      <c r="O398" s="158"/>
      <c r="P398" s="158"/>
      <c r="Q398" s="158"/>
      <c r="R398" s="158"/>
      <c r="S398" s="158"/>
      <c r="T398" s="158"/>
      <c r="U398" s="158"/>
      <c r="V398" s="158"/>
      <c r="W398" s="158"/>
      <c r="X398" s="158"/>
      <c r="Y398" s="148"/>
      <c r="Z398" s="148"/>
      <c r="AA398" s="148"/>
      <c r="AB398" s="148"/>
      <c r="AC398" s="148"/>
      <c r="AD398" s="148"/>
      <c r="AE398" s="148"/>
      <c r="AF398" s="148"/>
      <c r="AG398" s="148" t="s">
        <v>233</v>
      </c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</row>
    <row r="399" spans="1:60" outlineLevel="1" x14ac:dyDescent="0.25">
      <c r="A399" s="169">
        <v>163</v>
      </c>
      <c r="B399" s="170" t="s">
        <v>678</v>
      </c>
      <c r="C399" s="185" t="s">
        <v>679</v>
      </c>
      <c r="D399" s="171" t="s">
        <v>659</v>
      </c>
      <c r="E399" s="172">
        <v>1</v>
      </c>
      <c r="F399" s="173"/>
      <c r="G399" s="174">
        <f>ROUND(E399*F399,2)</f>
        <v>0</v>
      </c>
      <c r="H399" s="159"/>
      <c r="I399" s="158">
        <f>ROUND(E399*H399,2)</f>
        <v>0</v>
      </c>
      <c r="J399" s="159"/>
      <c r="K399" s="158">
        <f>ROUND(E399*J399,2)</f>
        <v>0</v>
      </c>
      <c r="L399" s="158">
        <v>21</v>
      </c>
      <c r="M399" s="158">
        <f>G399*(1+L399/100)</f>
        <v>0</v>
      </c>
      <c r="N399" s="158">
        <v>0</v>
      </c>
      <c r="O399" s="158">
        <f>ROUND(E399*N399,2)</f>
        <v>0</v>
      </c>
      <c r="P399" s="158">
        <v>0</v>
      </c>
      <c r="Q399" s="158">
        <f>ROUND(E399*P399,2)</f>
        <v>0</v>
      </c>
      <c r="R399" s="158"/>
      <c r="S399" s="158" t="s">
        <v>160</v>
      </c>
      <c r="T399" s="158" t="s">
        <v>250</v>
      </c>
      <c r="U399" s="158">
        <v>0</v>
      </c>
      <c r="V399" s="158">
        <f>ROUND(E399*U399,2)</f>
        <v>0</v>
      </c>
      <c r="W399" s="158"/>
      <c r="X399" s="158" t="s">
        <v>660</v>
      </c>
      <c r="Y399" s="148"/>
      <c r="Z399" s="148"/>
      <c r="AA399" s="148"/>
      <c r="AB399" s="148"/>
      <c r="AC399" s="148"/>
      <c r="AD399" s="148"/>
      <c r="AE399" s="148"/>
      <c r="AF399" s="148"/>
      <c r="AG399" s="148" t="s">
        <v>661</v>
      </c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</row>
    <row r="400" spans="1:60" ht="31.2" outlineLevel="1" x14ac:dyDescent="0.25">
      <c r="A400" s="155"/>
      <c r="B400" s="156"/>
      <c r="C400" s="252" t="s">
        <v>680</v>
      </c>
      <c r="D400" s="253"/>
      <c r="E400" s="253"/>
      <c r="F400" s="253"/>
      <c r="G400" s="253"/>
      <c r="H400" s="158"/>
      <c r="I400" s="158"/>
      <c r="J400" s="158"/>
      <c r="K400" s="158"/>
      <c r="L400" s="158"/>
      <c r="M400" s="158"/>
      <c r="N400" s="158"/>
      <c r="O400" s="158"/>
      <c r="P400" s="158"/>
      <c r="Q400" s="158"/>
      <c r="R400" s="158"/>
      <c r="S400" s="158"/>
      <c r="T400" s="158"/>
      <c r="U400" s="158"/>
      <c r="V400" s="158"/>
      <c r="W400" s="158"/>
      <c r="X400" s="158"/>
      <c r="Y400" s="148"/>
      <c r="Z400" s="148"/>
      <c r="AA400" s="148"/>
      <c r="AB400" s="148"/>
      <c r="AC400" s="148"/>
      <c r="AD400" s="148"/>
      <c r="AE400" s="148"/>
      <c r="AF400" s="148"/>
      <c r="AG400" s="148" t="s">
        <v>233</v>
      </c>
      <c r="AH400" s="148"/>
      <c r="AI400" s="148"/>
      <c r="AJ400" s="148"/>
      <c r="AK400" s="148"/>
      <c r="AL400" s="148"/>
      <c r="AM400" s="148"/>
      <c r="AN400" s="148"/>
      <c r="AO400" s="148"/>
      <c r="AP400" s="148"/>
      <c r="AQ400" s="148"/>
      <c r="AR400" s="148"/>
      <c r="AS400" s="148"/>
      <c r="AT400" s="148"/>
      <c r="AU400" s="148"/>
      <c r="AV400" s="148"/>
      <c r="AW400" s="148"/>
      <c r="AX400" s="148"/>
      <c r="AY400" s="148"/>
      <c r="AZ400" s="148"/>
      <c r="BA400" s="181" t="str">
        <f>C400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400" s="148"/>
      <c r="BC400" s="148"/>
      <c r="BD400" s="148"/>
      <c r="BE400" s="148"/>
      <c r="BF400" s="148"/>
      <c r="BG400" s="148"/>
      <c r="BH400" s="148"/>
    </row>
    <row r="401" spans="1:60" outlineLevel="1" x14ac:dyDescent="0.25">
      <c r="A401" s="169">
        <v>164</v>
      </c>
      <c r="B401" s="170" t="s">
        <v>681</v>
      </c>
      <c r="C401" s="185" t="s">
        <v>682</v>
      </c>
      <c r="D401" s="171" t="s">
        <v>659</v>
      </c>
      <c r="E401" s="172">
        <v>1</v>
      </c>
      <c r="F401" s="173"/>
      <c r="G401" s="174">
        <f>ROUND(E401*F401,2)</f>
        <v>0</v>
      </c>
      <c r="H401" s="159"/>
      <c r="I401" s="158">
        <f>ROUND(E401*H401,2)</f>
        <v>0</v>
      </c>
      <c r="J401" s="159"/>
      <c r="K401" s="158">
        <f>ROUND(E401*J401,2)</f>
        <v>0</v>
      </c>
      <c r="L401" s="158">
        <v>21</v>
      </c>
      <c r="M401" s="158">
        <f>G401*(1+L401/100)</f>
        <v>0</v>
      </c>
      <c r="N401" s="158">
        <v>0</v>
      </c>
      <c r="O401" s="158">
        <f>ROUND(E401*N401,2)</f>
        <v>0</v>
      </c>
      <c r="P401" s="158">
        <v>0</v>
      </c>
      <c r="Q401" s="158">
        <f>ROUND(E401*P401,2)</f>
        <v>0</v>
      </c>
      <c r="R401" s="158"/>
      <c r="S401" s="158" t="s">
        <v>160</v>
      </c>
      <c r="T401" s="158" t="s">
        <v>250</v>
      </c>
      <c r="U401" s="158">
        <v>0</v>
      </c>
      <c r="V401" s="158">
        <f>ROUND(E401*U401,2)</f>
        <v>0</v>
      </c>
      <c r="W401" s="158"/>
      <c r="X401" s="158" t="s">
        <v>660</v>
      </c>
      <c r="Y401" s="148"/>
      <c r="Z401" s="148"/>
      <c r="AA401" s="148"/>
      <c r="AB401" s="148"/>
      <c r="AC401" s="148"/>
      <c r="AD401" s="148"/>
      <c r="AE401" s="148"/>
      <c r="AF401" s="148"/>
      <c r="AG401" s="148" t="s">
        <v>661</v>
      </c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/>
      <c r="AU401" s="148"/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</row>
    <row r="402" spans="1:60" ht="21" outlineLevel="1" x14ac:dyDescent="0.25">
      <c r="A402" s="155"/>
      <c r="B402" s="156"/>
      <c r="C402" s="252" t="s">
        <v>683</v>
      </c>
      <c r="D402" s="253"/>
      <c r="E402" s="253"/>
      <c r="F402" s="253"/>
      <c r="G402" s="253"/>
      <c r="H402" s="158"/>
      <c r="I402" s="158"/>
      <c r="J402" s="158"/>
      <c r="K402" s="158"/>
      <c r="L402" s="158"/>
      <c r="M402" s="158"/>
      <c r="N402" s="158"/>
      <c r="O402" s="158"/>
      <c r="P402" s="158"/>
      <c r="Q402" s="158"/>
      <c r="R402" s="158"/>
      <c r="S402" s="158"/>
      <c r="T402" s="158"/>
      <c r="U402" s="158"/>
      <c r="V402" s="158"/>
      <c r="W402" s="158"/>
      <c r="X402" s="158"/>
      <c r="Y402" s="148"/>
      <c r="Z402" s="148"/>
      <c r="AA402" s="148"/>
      <c r="AB402" s="148"/>
      <c r="AC402" s="148"/>
      <c r="AD402" s="148"/>
      <c r="AE402" s="148"/>
      <c r="AF402" s="148"/>
      <c r="AG402" s="148" t="s">
        <v>233</v>
      </c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/>
      <c r="AU402" s="148"/>
      <c r="AV402" s="148"/>
      <c r="AW402" s="148"/>
      <c r="AX402" s="148"/>
      <c r="AY402" s="148"/>
      <c r="AZ402" s="148"/>
      <c r="BA402" s="181" t="str">
        <f>C402</f>
        <v>Finanční rezerva požadovaná objednatelem jako součást smluvní ceny. Způsob jejího stanovení, čerpání a vykazování definuje objednatel.</v>
      </c>
      <c r="BB402" s="148"/>
      <c r="BC402" s="148"/>
      <c r="BD402" s="148"/>
      <c r="BE402" s="148"/>
      <c r="BF402" s="148"/>
      <c r="BG402" s="148"/>
      <c r="BH402" s="148"/>
    </row>
    <row r="403" spans="1:60" x14ac:dyDescent="0.25">
      <c r="A403" s="3"/>
      <c r="B403" s="4"/>
      <c r="C403" s="189"/>
      <c r="D403" s="6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AE403">
        <v>15</v>
      </c>
      <c r="AF403">
        <v>21</v>
      </c>
      <c r="AG403" t="s">
        <v>142</v>
      </c>
    </row>
    <row r="404" spans="1:60" x14ac:dyDescent="0.25">
      <c r="A404" s="151"/>
      <c r="B404" s="152" t="s">
        <v>31</v>
      </c>
      <c r="C404" s="190"/>
      <c r="D404" s="153"/>
      <c r="E404" s="154"/>
      <c r="F404" s="154"/>
      <c r="G404" s="183">
        <f>G8+G43+G85+G106+G116+G126+G138+G145+G159+G166+G171+G174+G177+G185+G187+G231+G233+G248+G256+G263+G274+G281+G283+G290+G294+G299+G310+G320+G334+G336+G357+G359+G365+G367+G371+G385+G394</f>
        <v>0</v>
      </c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AE404">
        <f>SUMIF(L7:L402,AE403,G7:G402)</f>
        <v>0</v>
      </c>
      <c r="AF404">
        <f>SUMIF(L7:L402,AF403,G7:G402)</f>
        <v>0</v>
      </c>
      <c r="AG404" t="s">
        <v>684</v>
      </c>
    </row>
    <row r="405" spans="1:60" x14ac:dyDescent="0.25">
      <c r="A405" s="3"/>
      <c r="B405" s="4"/>
      <c r="C405" s="189"/>
      <c r="D405" s="6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60" x14ac:dyDescent="0.25">
      <c r="A406" s="3"/>
      <c r="B406" s="4"/>
      <c r="C406" s="189"/>
      <c r="D406" s="6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60" x14ac:dyDescent="0.25">
      <c r="A407" s="263" t="s">
        <v>685</v>
      </c>
      <c r="B407" s="263"/>
      <c r="C407" s="264"/>
      <c r="D407" s="6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60" x14ac:dyDescent="0.25">
      <c r="A408" s="265"/>
      <c r="B408" s="266"/>
      <c r="C408" s="267"/>
      <c r="D408" s="266"/>
      <c r="E408" s="266"/>
      <c r="F408" s="266"/>
      <c r="G408" s="268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AG408" t="s">
        <v>686</v>
      </c>
    </row>
    <row r="409" spans="1:60" x14ac:dyDescent="0.25">
      <c r="A409" s="269"/>
      <c r="B409" s="270"/>
      <c r="C409" s="271"/>
      <c r="D409" s="270"/>
      <c r="E409" s="270"/>
      <c r="F409" s="270"/>
      <c r="G409" s="27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60" x14ac:dyDescent="0.25">
      <c r="A410" s="269"/>
      <c r="B410" s="270"/>
      <c r="C410" s="271"/>
      <c r="D410" s="270"/>
      <c r="E410" s="270"/>
      <c r="F410" s="270"/>
      <c r="G410" s="27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60" x14ac:dyDescent="0.25">
      <c r="A411" s="269"/>
      <c r="B411" s="270"/>
      <c r="C411" s="271"/>
      <c r="D411" s="270"/>
      <c r="E411" s="270"/>
      <c r="F411" s="270"/>
      <c r="G411" s="27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60" x14ac:dyDescent="0.25">
      <c r="A412" s="273"/>
      <c r="B412" s="274"/>
      <c r="C412" s="275"/>
      <c r="D412" s="274"/>
      <c r="E412" s="274"/>
      <c r="F412" s="274"/>
      <c r="G412" s="276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60" x14ac:dyDescent="0.25">
      <c r="A413" s="3"/>
      <c r="B413" s="4"/>
      <c r="C413" s="189"/>
      <c r="D413" s="6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60" x14ac:dyDescent="0.25">
      <c r="C414" s="191"/>
      <c r="D414" s="10"/>
      <c r="AG414" t="s">
        <v>688</v>
      </c>
    </row>
    <row r="415" spans="1:60" x14ac:dyDescent="0.25">
      <c r="D415" s="10"/>
    </row>
    <row r="416" spans="1:60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</sheetData>
  <mergeCells count="32">
    <mergeCell ref="A408:G412"/>
    <mergeCell ref="C58:G58"/>
    <mergeCell ref="C100:G100"/>
    <mergeCell ref="A1:G1"/>
    <mergeCell ref="C2:G2"/>
    <mergeCell ref="C3:G3"/>
    <mergeCell ref="C4:G4"/>
    <mergeCell ref="A407:C407"/>
    <mergeCell ref="C260:G260"/>
    <mergeCell ref="C101:G101"/>
    <mergeCell ref="C102:G102"/>
    <mergeCell ref="C103:G103"/>
    <mergeCell ref="C111:G111"/>
    <mergeCell ref="C124:G124"/>
    <mergeCell ref="C151:G151"/>
    <mergeCell ref="C161:G161"/>
    <mergeCell ref="C179:G179"/>
    <mergeCell ref="C250:G250"/>
    <mergeCell ref="C254:G254"/>
    <mergeCell ref="C259:G259"/>
    <mergeCell ref="C402:G402"/>
    <mergeCell ref="C268:G268"/>
    <mergeCell ref="C297:G297"/>
    <mergeCell ref="C378:G378"/>
    <mergeCell ref="C381:G381"/>
    <mergeCell ref="C387:G387"/>
    <mergeCell ref="C389:G389"/>
    <mergeCell ref="C391:G391"/>
    <mergeCell ref="C393:G393"/>
    <mergeCell ref="C396:G396"/>
    <mergeCell ref="C398:G398"/>
    <mergeCell ref="C400:G400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8F625-9F28-4300-BBC8-8A48FC6DC9FA}">
  <sheetPr>
    <outlinePr summaryBelow="0"/>
  </sheetPr>
  <dimension ref="A1:BH4998"/>
  <sheetViews>
    <sheetView workbookViewId="0">
      <pane ySplit="7" topLeftCell="A389" activePane="bottomLeft" state="frozen"/>
      <selection pane="bottomLeft" activeCell="A70" sqref="A70:XFD70"/>
    </sheetView>
  </sheetViews>
  <sheetFormatPr defaultRowHeight="13.2" outlineLevelRow="1" x14ac:dyDescent="0.25"/>
  <cols>
    <col min="1" max="1" width="3.44140625" customWidth="1"/>
    <col min="2" max="2" width="12.5546875" style="122" customWidth="1"/>
    <col min="3" max="3" width="38.33203125" style="12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56" t="s">
        <v>7</v>
      </c>
      <c r="B1" s="256"/>
      <c r="C1" s="256"/>
      <c r="D1" s="256"/>
      <c r="E1" s="256"/>
      <c r="F1" s="256"/>
      <c r="G1" s="256"/>
      <c r="AG1" t="s">
        <v>130</v>
      </c>
    </row>
    <row r="2" spans="1:60" ht="24.9" customHeight="1" x14ac:dyDescent="0.25">
      <c r="A2" s="140" t="s">
        <v>8</v>
      </c>
      <c r="B2" s="48" t="s">
        <v>43</v>
      </c>
      <c r="C2" s="257" t="s">
        <v>44</v>
      </c>
      <c r="D2" s="258"/>
      <c r="E2" s="258"/>
      <c r="F2" s="258"/>
      <c r="G2" s="259"/>
      <c r="AG2" t="s">
        <v>131</v>
      </c>
    </row>
    <row r="3" spans="1:60" ht="24.9" customHeight="1" x14ac:dyDescent="0.25">
      <c r="A3" s="140" t="s">
        <v>9</v>
      </c>
      <c r="B3" s="48" t="s">
        <v>49</v>
      </c>
      <c r="C3" s="257" t="s">
        <v>50</v>
      </c>
      <c r="D3" s="258"/>
      <c r="E3" s="258"/>
      <c r="F3" s="258"/>
      <c r="G3" s="259"/>
      <c r="AC3" s="122" t="s">
        <v>131</v>
      </c>
      <c r="AG3" t="s">
        <v>132</v>
      </c>
    </row>
    <row r="4" spans="1:60" ht="24.9" customHeight="1" x14ac:dyDescent="0.25">
      <c r="A4" s="141" t="s">
        <v>10</v>
      </c>
      <c r="B4" s="142" t="s">
        <v>46</v>
      </c>
      <c r="C4" s="260" t="s">
        <v>46</v>
      </c>
      <c r="D4" s="261"/>
      <c r="E4" s="261"/>
      <c r="F4" s="261"/>
      <c r="G4" s="262"/>
      <c r="AG4" t="s">
        <v>133</v>
      </c>
    </row>
    <row r="5" spans="1:60" x14ac:dyDescent="0.25">
      <c r="D5" s="10"/>
    </row>
    <row r="6" spans="1:60" ht="39.6" x14ac:dyDescent="0.25">
      <c r="A6" s="144" t="s">
        <v>134</v>
      </c>
      <c r="B6" s="146" t="s">
        <v>135</v>
      </c>
      <c r="C6" s="146" t="s">
        <v>136</v>
      </c>
      <c r="D6" s="145" t="s">
        <v>137</v>
      </c>
      <c r="E6" s="144" t="s">
        <v>138</v>
      </c>
      <c r="F6" s="143" t="s">
        <v>139</v>
      </c>
      <c r="G6" s="144" t="s">
        <v>31</v>
      </c>
      <c r="H6" s="147" t="s">
        <v>32</v>
      </c>
      <c r="I6" s="147" t="s">
        <v>140</v>
      </c>
      <c r="J6" s="147" t="s">
        <v>33</v>
      </c>
      <c r="K6" s="147" t="s">
        <v>141</v>
      </c>
      <c r="L6" s="147" t="s">
        <v>142</v>
      </c>
      <c r="M6" s="147" t="s">
        <v>143</v>
      </c>
      <c r="N6" s="147" t="s">
        <v>144</v>
      </c>
      <c r="O6" s="147" t="s">
        <v>145</v>
      </c>
      <c r="P6" s="147" t="s">
        <v>146</v>
      </c>
      <c r="Q6" s="147" t="s">
        <v>147</v>
      </c>
      <c r="R6" s="147" t="s">
        <v>148</v>
      </c>
      <c r="S6" s="147" t="s">
        <v>149</v>
      </c>
      <c r="T6" s="147" t="s">
        <v>150</v>
      </c>
      <c r="U6" s="147" t="s">
        <v>151</v>
      </c>
      <c r="V6" s="147" t="s">
        <v>152</v>
      </c>
      <c r="W6" s="147" t="s">
        <v>153</v>
      </c>
      <c r="X6" s="147" t="s">
        <v>154</v>
      </c>
    </row>
    <row r="7" spans="1:60" hidden="1" x14ac:dyDescent="0.2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5">
      <c r="A8" s="163" t="s">
        <v>155</v>
      </c>
      <c r="B8" s="164" t="s">
        <v>46</v>
      </c>
      <c r="C8" s="184" t="s">
        <v>55</v>
      </c>
      <c r="D8" s="165"/>
      <c r="E8" s="166"/>
      <c r="F8" s="167"/>
      <c r="G8" s="168">
        <f>SUMIF(AG9:AG53,"&lt;&gt;NOR",G9:G53)</f>
        <v>0</v>
      </c>
      <c r="H8" s="162"/>
      <c r="I8" s="162">
        <f>SUM(I9:I53)</f>
        <v>0</v>
      </c>
      <c r="J8" s="162"/>
      <c r="K8" s="162">
        <f>SUM(K9:K53)</f>
        <v>0</v>
      </c>
      <c r="L8" s="162"/>
      <c r="M8" s="162">
        <f>SUM(M9:M53)</f>
        <v>0</v>
      </c>
      <c r="N8" s="162"/>
      <c r="O8" s="162">
        <f>SUM(O9:O53)</f>
        <v>16.259999999999998</v>
      </c>
      <c r="P8" s="162"/>
      <c r="Q8" s="162">
        <f>SUM(Q9:Q53)</f>
        <v>144.10999999999999</v>
      </c>
      <c r="R8" s="162"/>
      <c r="S8" s="162"/>
      <c r="T8" s="162"/>
      <c r="U8" s="162"/>
      <c r="V8" s="162">
        <f>SUM(V9:V53)</f>
        <v>1009.5899999999999</v>
      </c>
      <c r="W8" s="162"/>
      <c r="X8" s="162"/>
      <c r="AG8" t="s">
        <v>156</v>
      </c>
    </row>
    <row r="9" spans="1:60" outlineLevel="1" x14ac:dyDescent="0.25">
      <c r="A9" s="169">
        <v>1</v>
      </c>
      <c r="B9" s="170" t="s">
        <v>157</v>
      </c>
      <c r="C9" s="185" t="s">
        <v>158</v>
      </c>
      <c r="D9" s="171" t="s">
        <v>159</v>
      </c>
      <c r="E9" s="172">
        <v>105.75</v>
      </c>
      <c r="F9" s="173"/>
      <c r="G9" s="174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8">
        <v>0</v>
      </c>
      <c r="O9" s="158">
        <f>ROUND(E9*N9,2)</f>
        <v>0</v>
      </c>
      <c r="P9" s="158">
        <v>0.22500000000000001</v>
      </c>
      <c r="Q9" s="158">
        <f>ROUND(E9*P9,2)</f>
        <v>23.79</v>
      </c>
      <c r="R9" s="158"/>
      <c r="S9" s="158" t="s">
        <v>160</v>
      </c>
      <c r="T9" s="158" t="s">
        <v>160</v>
      </c>
      <c r="U9" s="158">
        <v>0.14199999999999999</v>
      </c>
      <c r="V9" s="158">
        <f>ROUND(E9*U9,2)</f>
        <v>15.02</v>
      </c>
      <c r="W9" s="158"/>
      <c r="X9" s="158" t="s">
        <v>161</v>
      </c>
      <c r="Y9" s="148"/>
      <c r="Z9" s="148"/>
      <c r="AA9" s="148"/>
      <c r="AB9" s="148"/>
      <c r="AC9" s="148"/>
      <c r="AD9" s="148"/>
      <c r="AE9" s="148"/>
      <c r="AF9" s="148"/>
      <c r="AG9" s="148" t="s">
        <v>162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5">
      <c r="A10" s="155"/>
      <c r="B10" s="156"/>
      <c r="C10" s="186" t="s">
        <v>689</v>
      </c>
      <c r="D10" s="160"/>
      <c r="E10" s="161">
        <v>105.75</v>
      </c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48"/>
      <c r="Z10" s="148"/>
      <c r="AA10" s="148"/>
      <c r="AB10" s="148"/>
      <c r="AC10" s="148"/>
      <c r="AD10" s="148"/>
      <c r="AE10" s="148"/>
      <c r="AF10" s="148"/>
      <c r="AG10" s="148" t="s">
        <v>164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5">
      <c r="A11" s="169">
        <v>2</v>
      </c>
      <c r="B11" s="170" t="s">
        <v>165</v>
      </c>
      <c r="C11" s="185" t="s">
        <v>166</v>
      </c>
      <c r="D11" s="171" t="s">
        <v>159</v>
      </c>
      <c r="E11" s="172">
        <v>184.5</v>
      </c>
      <c r="F11" s="173"/>
      <c r="G11" s="174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8">
        <v>0</v>
      </c>
      <c r="O11" s="158">
        <f>ROUND(E11*N11,2)</f>
        <v>0</v>
      </c>
      <c r="P11" s="158">
        <v>0.44</v>
      </c>
      <c r="Q11" s="158">
        <f>ROUND(E11*P11,2)</f>
        <v>81.180000000000007</v>
      </c>
      <c r="R11" s="158"/>
      <c r="S11" s="158" t="s">
        <v>160</v>
      </c>
      <c r="T11" s="158" t="s">
        <v>160</v>
      </c>
      <c r="U11" s="158">
        <v>7.2999999999999995E-2</v>
      </c>
      <c r="V11" s="158">
        <f>ROUND(E11*U11,2)</f>
        <v>13.47</v>
      </c>
      <c r="W11" s="158"/>
      <c r="X11" s="158" t="s">
        <v>161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162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5">
      <c r="A12" s="155"/>
      <c r="B12" s="156"/>
      <c r="C12" s="186" t="s">
        <v>690</v>
      </c>
      <c r="D12" s="160"/>
      <c r="E12" s="161">
        <v>105.75</v>
      </c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48"/>
      <c r="Z12" s="148"/>
      <c r="AA12" s="148"/>
      <c r="AB12" s="148"/>
      <c r="AC12" s="148"/>
      <c r="AD12" s="148"/>
      <c r="AE12" s="148"/>
      <c r="AF12" s="148"/>
      <c r="AG12" s="148" t="s">
        <v>164</v>
      </c>
      <c r="AH12" s="148">
        <v>5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5">
      <c r="A13" s="155"/>
      <c r="B13" s="156"/>
      <c r="C13" s="186" t="s">
        <v>691</v>
      </c>
      <c r="D13" s="160"/>
      <c r="E13" s="161">
        <v>78.75</v>
      </c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48"/>
      <c r="Z13" s="148"/>
      <c r="AA13" s="148"/>
      <c r="AB13" s="148"/>
      <c r="AC13" s="148"/>
      <c r="AD13" s="148"/>
      <c r="AE13" s="148"/>
      <c r="AF13" s="148"/>
      <c r="AG13" s="148" t="s">
        <v>164</v>
      </c>
      <c r="AH13" s="148">
        <v>5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5">
      <c r="A14" s="169">
        <v>3</v>
      </c>
      <c r="B14" s="170" t="s">
        <v>169</v>
      </c>
      <c r="C14" s="185" t="s">
        <v>170</v>
      </c>
      <c r="D14" s="171" t="s">
        <v>159</v>
      </c>
      <c r="E14" s="172">
        <v>78.75</v>
      </c>
      <c r="F14" s="173"/>
      <c r="G14" s="174">
        <f>ROUND(E14*F14,2)</f>
        <v>0</v>
      </c>
      <c r="H14" s="159"/>
      <c r="I14" s="158">
        <f>ROUND(E14*H14,2)</f>
        <v>0</v>
      </c>
      <c r="J14" s="159"/>
      <c r="K14" s="158">
        <f>ROUND(E14*J14,2)</f>
        <v>0</v>
      </c>
      <c r="L14" s="158">
        <v>21</v>
      </c>
      <c r="M14" s="158">
        <f>G14*(1+L14/100)</f>
        <v>0</v>
      </c>
      <c r="N14" s="158">
        <v>0</v>
      </c>
      <c r="O14" s="158">
        <f>ROUND(E14*N14,2)</f>
        <v>0</v>
      </c>
      <c r="P14" s="158">
        <v>0.35199999999999998</v>
      </c>
      <c r="Q14" s="158">
        <f>ROUND(E14*P14,2)</f>
        <v>27.72</v>
      </c>
      <c r="R14" s="158"/>
      <c r="S14" s="158" t="s">
        <v>160</v>
      </c>
      <c r="T14" s="158" t="s">
        <v>160</v>
      </c>
      <c r="U14" s="158">
        <v>0.12180000000000001</v>
      </c>
      <c r="V14" s="158">
        <f>ROUND(E14*U14,2)</f>
        <v>9.59</v>
      </c>
      <c r="W14" s="158"/>
      <c r="X14" s="158" t="s">
        <v>161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162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5">
      <c r="A15" s="155"/>
      <c r="B15" s="156"/>
      <c r="C15" s="186" t="s">
        <v>692</v>
      </c>
      <c r="D15" s="160"/>
      <c r="E15" s="161">
        <v>78.75</v>
      </c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48"/>
      <c r="Z15" s="148"/>
      <c r="AA15" s="148"/>
      <c r="AB15" s="148"/>
      <c r="AC15" s="148"/>
      <c r="AD15" s="148"/>
      <c r="AE15" s="148"/>
      <c r="AF15" s="148"/>
      <c r="AG15" s="148" t="s">
        <v>164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5">
      <c r="A16" s="169">
        <v>4</v>
      </c>
      <c r="B16" s="170" t="s">
        <v>172</v>
      </c>
      <c r="C16" s="185" t="s">
        <v>173</v>
      </c>
      <c r="D16" s="171" t="s">
        <v>174</v>
      </c>
      <c r="E16" s="172">
        <v>42.3</v>
      </c>
      <c r="F16" s="173"/>
      <c r="G16" s="174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8">
        <v>0</v>
      </c>
      <c r="O16" s="158">
        <f>ROUND(E16*N16,2)</f>
        <v>0</v>
      </c>
      <c r="P16" s="158">
        <v>0.27</v>
      </c>
      <c r="Q16" s="158">
        <f>ROUND(E16*P16,2)</f>
        <v>11.42</v>
      </c>
      <c r="R16" s="158"/>
      <c r="S16" s="158" t="s">
        <v>160</v>
      </c>
      <c r="T16" s="158" t="s">
        <v>160</v>
      </c>
      <c r="U16" s="158">
        <v>0.123</v>
      </c>
      <c r="V16" s="158">
        <f>ROUND(E16*U16,2)</f>
        <v>5.2</v>
      </c>
      <c r="W16" s="158"/>
      <c r="X16" s="158" t="s">
        <v>161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162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5">
      <c r="A17" s="155"/>
      <c r="B17" s="156"/>
      <c r="C17" s="186" t="s">
        <v>693</v>
      </c>
      <c r="D17" s="160"/>
      <c r="E17" s="161">
        <v>42.3</v>
      </c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48"/>
      <c r="Z17" s="148"/>
      <c r="AA17" s="148"/>
      <c r="AB17" s="148"/>
      <c r="AC17" s="148"/>
      <c r="AD17" s="148"/>
      <c r="AE17" s="148"/>
      <c r="AF17" s="148"/>
      <c r="AG17" s="148" t="s">
        <v>164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5">
      <c r="A18" s="175">
        <v>5</v>
      </c>
      <c r="B18" s="176" t="s">
        <v>176</v>
      </c>
      <c r="C18" s="187" t="s">
        <v>177</v>
      </c>
      <c r="D18" s="177" t="s">
        <v>174</v>
      </c>
      <c r="E18" s="178">
        <v>8</v>
      </c>
      <c r="F18" s="179"/>
      <c r="G18" s="180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8">
        <v>1.0699999999999999E-2</v>
      </c>
      <c r="O18" s="158">
        <f>ROUND(E18*N18,2)</f>
        <v>0.09</v>
      </c>
      <c r="P18" s="158">
        <v>0</v>
      </c>
      <c r="Q18" s="158">
        <f>ROUND(E18*P18,2)</f>
        <v>0</v>
      </c>
      <c r="R18" s="158"/>
      <c r="S18" s="158" t="s">
        <v>160</v>
      </c>
      <c r="T18" s="158" t="s">
        <v>160</v>
      </c>
      <c r="U18" s="158">
        <v>0.90800000000000003</v>
      </c>
      <c r="V18" s="158">
        <f>ROUND(E18*U18,2)</f>
        <v>7.26</v>
      </c>
      <c r="W18" s="158"/>
      <c r="X18" s="158" t="s">
        <v>161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162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5">
      <c r="A19" s="175">
        <v>6</v>
      </c>
      <c r="B19" s="176" t="s">
        <v>178</v>
      </c>
      <c r="C19" s="187" t="s">
        <v>179</v>
      </c>
      <c r="D19" s="177" t="s">
        <v>174</v>
      </c>
      <c r="E19" s="178">
        <v>12</v>
      </c>
      <c r="F19" s="179"/>
      <c r="G19" s="180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8">
        <v>3.9739999999999998E-2</v>
      </c>
      <c r="O19" s="158">
        <f>ROUND(E19*N19,2)</f>
        <v>0.48</v>
      </c>
      <c r="P19" s="158">
        <v>0</v>
      </c>
      <c r="Q19" s="158">
        <f>ROUND(E19*P19,2)</f>
        <v>0</v>
      </c>
      <c r="R19" s="158"/>
      <c r="S19" s="158" t="s">
        <v>160</v>
      </c>
      <c r="T19" s="158" t="s">
        <v>160</v>
      </c>
      <c r="U19" s="158">
        <v>0.753</v>
      </c>
      <c r="V19" s="158">
        <f>ROUND(E19*U19,2)</f>
        <v>9.0399999999999991</v>
      </c>
      <c r="W19" s="158"/>
      <c r="X19" s="158" t="s">
        <v>161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162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5">
      <c r="A20" s="169">
        <v>7</v>
      </c>
      <c r="B20" s="170" t="s">
        <v>180</v>
      </c>
      <c r="C20" s="185" t="s">
        <v>181</v>
      </c>
      <c r="D20" s="171" t="s">
        <v>182</v>
      </c>
      <c r="E20" s="172">
        <v>263.80718999999999</v>
      </c>
      <c r="F20" s="173"/>
      <c r="G20" s="174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160</v>
      </c>
      <c r="T20" s="158" t="s">
        <v>160</v>
      </c>
      <c r="U20" s="158">
        <v>0.25</v>
      </c>
      <c r="V20" s="158">
        <f>ROUND(E20*U20,2)</f>
        <v>65.95</v>
      </c>
      <c r="W20" s="158"/>
      <c r="X20" s="158" t="s">
        <v>161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162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30.6" outlineLevel="1" x14ac:dyDescent="0.25">
      <c r="A21" s="155"/>
      <c r="B21" s="156"/>
      <c r="C21" s="186" t="s">
        <v>694</v>
      </c>
      <c r="D21" s="160"/>
      <c r="E21" s="161">
        <v>260.30718999999999</v>
      </c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48"/>
      <c r="Z21" s="148"/>
      <c r="AA21" s="148"/>
      <c r="AB21" s="148"/>
      <c r="AC21" s="148"/>
      <c r="AD21" s="148"/>
      <c r="AE21" s="148"/>
      <c r="AF21" s="148"/>
      <c r="AG21" s="148" t="s">
        <v>164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5">
      <c r="A22" s="155"/>
      <c r="B22" s="156"/>
      <c r="C22" s="186" t="s">
        <v>695</v>
      </c>
      <c r="D22" s="160"/>
      <c r="E22" s="161">
        <v>3.5</v>
      </c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48"/>
      <c r="Z22" s="148"/>
      <c r="AA22" s="148"/>
      <c r="AB22" s="148"/>
      <c r="AC22" s="148"/>
      <c r="AD22" s="148"/>
      <c r="AE22" s="148"/>
      <c r="AF22" s="148"/>
      <c r="AG22" s="148" t="s">
        <v>164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5">
      <c r="A23" s="169">
        <v>8</v>
      </c>
      <c r="B23" s="170" t="s">
        <v>188</v>
      </c>
      <c r="C23" s="185" t="s">
        <v>189</v>
      </c>
      <c r="D23" s="171" t="s">
        <v>182</v>
      </c>
      <c r="E23" s="172">
        <v>41.837400000000002</v>
      </c>
      <c r="F23" s="173"/>
      <c r="G23" s="174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8">
        <v>0</v>
      </c>
      <c r="O23" s="158">
        <f>ROUND(E23*N23,2)</f>
        <v>0</v>
      </c>
      <c r="P23" s="158">
        <v>0</v>
      </c>
      <c r="Q23" s="158">
        <f>ROUND(E23*P23,2)</f>
        <v>0</v>
      </c>
      <c r="R23" s="158"/>
      <c r="S23" s="158" t="s">
        <v>160</v>
      </c>
      <c r="T23" s="158" t="s">
        <v>160</v>
      </c>
      <c r="U23" s="158">
        <v>3.5329999999999999</v>
      </c>
      <c r="V23" s="158">
        <f>ROUND(E23*U23,2)</f>
        <v>147.81</v>
      </c>
      <c r="W23" s="158"/>
      <c r="X23" s="158" t="s">
        <v>161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162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5">
      <c r="A24" s="155"/>
      <c r="B24" s="156"/>
      <c r="C24" s="186" t="s">
        <v>696</v>
      </c>
      <c r="D24" s="160"/>
      <c r="E24" s="161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48"/>
      <c r="Z24" s="148"/>
      <c r="AA24" s="148"/>
      <c r="AB24" s="148"/>
      <c r="AC24" s="148"/>
      <c r="AD24" s="148"/>
      <c r="AE24" s="148"/>
      <c r="AF24" s="148"/>
      <c r="AG24" s="148" t="s">
        <v>164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5">
      <c r="A25" s="155"/>
      <c r="B25" s="156"/>
      <c r="C25" s="186" t="s">
        <v>697</v>
      </c>
      <c r="D25" s="160"/>
      <c r="E25" s="161">
        <v>2.3386</v>
      </c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48"/>
      <c r="Z25" s="148"/>
      <c r="AA25" s="148"/>
      <c r="AB25" s="148"/>
      <c r="AC25" s="148"/>
      <c r="AD25" s="148"/>
      <c r="AE25" s="148"/>
      <c r="AF25" s="148"/>
      <c r="AG25" s="148" t="s">
        <v>164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5">
      <c r="A26" s="155"/>
      <c r="B26" s="156"/>
      <c r="C26" s="186" t="s">
        <v>698</v>
      </c>
      <c r="D26" s="160"/>
      <c r="E26" s="161">
        <v>2.4727999999999999</v>
      </c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48"/>
      <c r="Z26" s="148"/>
      <c r="AA26" s="148"/>
      <c r="AB26" s="148"/>
      <c r="AC26" s="148"/>
      <c r="AD26" s="148"/>
      <c r="AE26" s="148"/>
      <c r="AF26" s="148"/>
      <c r="AG26" s="148" t="s">
        <v>164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5">
      <c r="A27" s="155"/>
      <c r="B27" s="156"/>
      <c r="C27" s="186" t="s">
        <v>699</v>
      </c>
      <c r="D27" s="160"/>
      <c r="E27" s="161">
        <v>3.2229999999999999</v>
      </c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8"/>
      <c r="X27" s="158"/>
      <c r="Y27" s="148"/>
      <c r="Z27" s="148"/>
      <c r="AA27" s="148"/>
      <c r="AB27" s="148"/>
      <c r="AC27" s="148"/>
      <c r="AD27" s="148"/>
      <c r="AE27" s="148"/>
      <c r="AF27" s="148"/>
      <c r="AG27" s="148" t="s">
        <v>164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5">
      <c r="A28" s="155"/>
      <c r="B28" s="156"/>
      <c r="C28" s="186" t="s">
        <v>700</v>
      </c>
      <c r="D28" s="160"/>
      <c r="E28" s="161">
        <v>5.1832000000000003</v>
      </c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48"/>
      <c r="Z28" s="148"/>
      <c r="AA28" s="148"/>
      <c r="AB28" s="148"/>
      <c r="AC28" s="148"/>
      <c r="AD28" s="148"/>
      <c r="AE28" s="148"/>
      <c r="AF28" s="148"/>
      <c r="AG28" s="148" t="s">
        <v>164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5">
      <c r="A29" s="155"/>
      <c r="B29" s="156"/>
      <c r="C29" s="186" t="s">
        <v>701</v>
      </c>
      <c r="D29" s="160"/>
      <c r="E29" s="161">
        <v>5.4934000000000003</v>
      </c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48"/>
      <c r="Z29" s="148"/>
      <c r="AA29" s="148"/>
      <c r="AB29" s="148"/>
      <c r="AC29" s="148"/>
      <c r="AD29" s="148"/>
      <c r="AE29" s="148"/>
      <c r="AF29" s="148"/>
      <c r="AG29" s="148" t="s">
        <v>164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5">
      <c r="A30" s="155"/>
      <c r="B30" s="156"/>
      <c r="C30" s="186" t="s">
        <v>702</v>
      </c>
      <c r="D30" s="160"/>
      <c r="E30" s="161">
        <v>1.3133999999999999</v>
      </c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48"/>
      <c r="Z30" s="148"/>
      <c r="AA30" s="148"/>
      <c r="AB30" s="148"/>
      <c r="AC30" s="148"/>
      <c r="AD30" s="148"/>
      <c r="AE30" s="148"/>
      <c r="AF30" s="148"/>
      <c r="AG30" s="148" t="s">
        <v>164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5">
      <c r="A31" s="155"/>
      <c r="B31" s="156"/>
      <c r="C31" s="186" t="s">
        <v>703</v>
      </c>
      <c r="D31" s="160"/>
      <c r="E31" s="161">
        <v>4.3186</v>
      </c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48"/>
      <c r="Z31" s="148"/>
      <c r="AA31" s="148"/>
      <c r="AB31" s="148"/>
      <c r="AC31" s="148"/>
      <c r="AD31" s="148"/>
      <c r="AE31" s="148"/>
      <c r="AF31" s="148"/>
      <c r="AG31" s="148" t="s">
        <v>164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5">
      <c r="A32" s="155"/>
      <c r="B32" s="156"/>
      <c r="C32" s="186" t="s">
        <v>704</v>
      </c>
      <c r="D32" s="160"/>
      <c r="E32" s="161">
        <v>2.7654000000000001</v>
      </c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48"/>
      <c r="Z32" s="148"/>
      <c r="AA32" s="148"/>
      <c r="AB32" s="148"/>
      <c r="AC32" s="148"/>
      <c r="AD32" s="148"/>
      <c r="AE32" s="148"/>
      <c r="AF32" s="148"/>
      <c r="AG32" s="148" t="s">
        <v>164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5">
      <c r="A33" s="155"/>
      <c r="B33" s="156"/>
      <c r="C33" s="186" t="s">
        <v>705</v>
      </c>
      <c r="D33" s="160"/>
      <c r="E33" s="161">
        <v>1.276</v>
      </c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48"/>
      <c r="Z33" s="148"/>
      <c r="AA33" s="148"/>
      <c r="AB33" s="148"/>
      <c r="AC33" s="148"/>
      <c r="AD33" s="148"/>
      <c r="AE33" s="148"/>
      <c r="AF33" s="148"/>
      <c r="AG33" s="148" t="s">
        <v>164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5">
      <c r="A34" s="155"/>
      <c r="B34" s="156"/>
      <c r="C34" s="186" t="s">
        <v>706</v>
      </c>
      <c r="D34" s="160"/>
      <c r="E34" s="161">
        <v>5.1677999999999997</v>
      </c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48"/>
      <c r="Z34" s="148"/>
      <c r="AA34" s="148"/>
      <c r="AB34" s="148"/>
      <c r="AC34" s="148"/>
      <c r="AD34" s="148"/>
      <c r="AE34" s="148"/>
      <c r="AF34" s="148"/>
      <c r="AG34" s="148" t="s">
        <v>164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5">
      <c r="A35" s="155"/>
      <c r="B35" s="156"/>
      <c r="C35" s="186" t="s">
        <v>707</v>
      </c>
      <c r="D35" s="160"/>
      <c r="E35" s="161">
        <v>3.9754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48"/>
      <c r="Z35" s="148"/>
      <c r="AA35" s="148"/>
      <c r="AB35" s="148"/>
      <c r="AC35" s="148"/>
      <c r="AD35" s="148"/>
      <c r="AE35" s="148"/>
      <c r="AF35" s="148"/>
      <c r="AG35" s="148" t="s">
        <v>164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5">
      <c r="A36" s="155"/>
      <c r="B36" s="156"/>
      <c r="C36" s="186" t="s">
        <v>708</v>
      </c>
      <c r="D36" s="160"/>
      <c r="E36" s="161">
        <v>4.3098000000000001</v>
      </c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48"/>
      <c r="Z36" s="148"/>
      <c r="AA36" s="148"/>
      <c r="AB36" s="148"/>
      <c r="AC36" s="148"/>
      <c r="AD36" s="148"/>
      <c r="AE36" s="148"/>
      <c r="AF36" s="148"/>
      <c r="AG36" s="148" t="s">
        <v>164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5">
      <c r="A37" s="175">
        <v>9</v>
      </c>
      <c r="B37" s="176" t="s">
        <v>709</v>
      </c>
      <c r="C37" s="187" t="s">
        <v>710</v>
      </c>
      <c r="D37" s="177" t="s">
        <v>182</v>
      </c>
      <c r="E37" s="178">
        <v>10</v>
      </c>
      <c r="F37" s="179"/>
      <c r="G37" s="180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21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160</v>
      </c>
      <c r="T37" s="158" t="s">
        <v>160</v>
      </c>
      <c r="U37" s="158">
        <v>4.6550000000000002</v>
      </c>
      <c r="V37" s="158">
        <f>ROUND(E37*U37,2)</f>
        <v>46.55</v>
      </c>
      <c r="W37" s="158"/>
      <c r="X37" s="158" t="s">
        <v>161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162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5">
      <c r="A38" s="169">
        <v>10</v>
      </c>
      <c r="B38" s="170" t="s">
        <v>190</v>
      </c>
      <c r="C38" s="185" t="s">
        <v>191</v>
      </c>
      <c r="D38" s="171" t="s">
        <v>182</v>
      </c>
      <c r="E38" s="172">
        <v>26.38072</v>
      </c>
      <c r="F38" s="173"/>
      <c r="G38" s="174">
        <f>ROUND(E38*F38,2)</f>
        <v>0</v>
      </c>
      <c r="H38" s="159"/>
      <c r="I38" s="158">
        <f>ROUND(E38*H38,2)</f>
        <v>0</v>
      </c>
      <c r="J38" s="159"/>
      <c r="K38" s="158">
        <f>ROUND(E38*J38,2)</f>
        <v>0</v>
      </c>
      <c r="L38" s="158">
        <v>21</v>
      </c>
      <c r="M38" s="158">
        <f>G38*(1+L38/100)</f>
        <v>0</v>
      </c>
      <c r="N38" s="158">
        <v>0</v>
      </c>
      <c r="O38" s="158">
        <f>ROUND(E38*N38,2)</f>
        <v>0</v>
      </c>
      <c r="P38" s="158">
        <v>0</v>
      </c>
      <c r="Q38" s="158">
        <f>ROUND(E38*P38,2)</f>
        <v>0</v>
      </c>
      <c r="R38" s="158"/>
      <c r="S38" s="158" t="s">
        <v>160</v>
      </c>
      <c r="T38" s="158" t="s">
        <v>160</v>
      </c>
      <c r="U38" s="158">
        <v>1.0999999999999999E-2</v>
      </c>
      <c r="V38" s="158">
        <f>ROUND(E38*U38,2)</f>
        <v>0.28999999999999998</v>
      </c>
      <c r="W38" s="158"/>
      <c r="X38" s="158" t="s">
        <v>161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162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5">
      <c r="A39" s="155"/>
      <c r="B39" s="156"/>
      <c r="C39" s="186" t="s">
        <v>711</v>
      </c>
      <c r="D39" s="160"/>
      <c r="E39" s="161">
        <v>26.38072</v>
      </c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  <c r="Y39" s="148"/>
      <c r="Z39" s="148"/>
      <c r="AA39" s="148"/>
      <c r="AB39" s="148"/>
      <c r="AC39" s="148"/>
      <c r="AD39" s="148"/>
      <c r="AE39" s="148"/>
      <c r="AF39" s="148"/>
      <c r="AG39" s="148" t="s">
        <v>164</v>
      </c>
      <c r="AH39" s="148">
        <v>5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5">
      <c r="A40" s="169">
        <v>11</v>
      </c>
      <c r="B40" s="170" t="s">
        <v>193</v>
      </c>
      <c r="C40" s="185" t="s">
        <v>194</v>
      </c>
      <c r="D40" s="171" t="s">
        <v>182</v>
      </c>
      <c r="E40" s="172">
        <v>41.837400000000002</v>
      </c>
      <c r="F40" s="173"/>
      <c r="G40" s="174">
        <f>ROUND(E40*F40,2)</f>
        <v>0</v>
      </c>
      <c r="H40" s="159"/>
      <c r="I40" s="158">
        <f>ROUND(E40*H40,2)</f>
        <v>0</v>
      </c>
      <c r="J40" s="159"/>
      <c r="K40" s="158">
        <f>ROUND(E40*J40,2)</f>
        <v>0</v>
      </c>
      <c r="L40" s="158">
        <v>21</v>
      </c>
      <c r="M40" s="158">
        <f>G40*(1+L40/100)</f>
        <v>0</v>
      </c>
      <c r="N40" s="158">
        <v>0</v>
      </c>
      <c r="O40" s="158">
        <f>ROUND(E40*N40,2)</f>
        <v>0</v>
      </c>
      <c r="P40" s="158">
        <v>0</v>
      </c>
      <c r="Q40" s="158">
        <f>ROUND(E40*P40,2)</f>
        <v>0</v>
      </c>
      <c r="R40" s="158"/>
      <c r="S40" s="158" t="s">
        <v>160</v>
      </c>
      <c r="T40" s="158" t="s">
        <v>160</v>
      </c>
      <c r="U40" s="158">
        <v>0.66800000000000004</v>
      </c>
      <c r="V40" s="158">
        <f>ROUND(E40*U40,2)</f>
        <v>27.95</v>
      </c>
      <c r="W40" s="158"/>
      <c r="X40" s="158" t="s">
        <v>161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162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5">
      <c r="A41" s="155"/>
      <c r="B41" s="156"/>
      <c r="C41" s="186" t="s">
        <v>712</v>
      </c>
      <c r="D41" s="160"/>
      <c r="E41" s="161">
        <v>41.837400000000002</v>
      </c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  <c r="Y41" s="148"/>
      <c r="Z41" s="148"/>
      <c r="AA41" s="148"/>
      <c r="AB41" s="148"/>
      <c r="AC41" s="148"/>
      <c r="AD41" s="148"/>
      <c r="AE41" s="148"/>
      <c r="AF41" s="148"/>
      <c r="AG41" s="148" t="s">
        <v>164</v>
      </c>
      <c r="AH41" s="148">
        <v>5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5">
      <c r="A42" s="169">
        <v>12</v>
      </c>
      <c r="B42" s="170" t="s">
        <v>196</v>
      </c>
      <c r="C42" s="185" t="s">
        <v>197</v>
      </c>
      <c r="D42" s="171" t="s">
        <v>182</v>
      </c>
      <c r="E42" s="172">
        <v>83.674800000000005</v>
      </c>
      <c r="F42" s="173"/>
      <c r="G42" s="174">
        <f>ROUND(E42*F42,2)</f>
        <v>0</v>
      </c>
      <c r="H42" s="159"/>
      <c r="I42" s="158">
        <f>ROUND(E42*H42,2)</f>
        <v>0</v>
      </c>
      <c r="J42" s="159"/>
      <c r="K42" s="158">
        <f>ROUND(E42*J42,2)</f>
        <v>0</v>
      </c>
      <c r="L42" s="158">
        <v>21</v>
      </c>
      <c r="M42" s="158">
        <f>G42*(1+L42/100)</f>
        <v>0</v>
      </c>
      <c r="N42" s="158">
        <v>0</v>
      </c>
      <c r="O42" s="158">
        <f>ROUND(E42*N42,2)</f>
        <v>0</v>
      </c>
      <c r="P42" s="158">
        <v>0</v>
      </c>
      <c r="Q42" s="158">
        <f>ROUND(E42*P42,2)</f>
        <v>0</v>
      </c>
      <c r="R42" s="158"/>
      <c r="S42" s="158" t="s">
        <v>160</v>
      </c>
      <c r="T42" s="158" t="s">
        <v>160</v>
      </c>
      <c r="U42" s="158">
        <v>0.59099999999999997</v>
      </c>
      <c r="V42" s="158">
        <f>ROUND(E42*U42,2)</f>
        <v>49.45</v>
      </c>
      <c r="W42" s="158"/>
      <c r="X42" s="158" t="s">
        <v>161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162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5">
      <c r="A43" s="155"/>
      <c r="B43" s="156"/>
      <c r="C43" s="186" t="s">
        <v>713</v>
      </c>
      <c r="D43" s="160"/>
      <c r="E43" s="161">
        <v>83.674800000000005</v>
      </c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  <c r="Y43" s="148"/>
      <c r="Z43" s="148"/>
      <c r="AA43" s="148"/>
      <c r="AB43" s="148"/>
      <c r="AC43" s="148"/>
      <c r="AD43" s="148"/>
      <c r="AE43" s="148"/>
      <c r="AF43" s="148"/>
      <c r="AG43" s="148" t="s">
        <v>164</v>
      </c>
      <c r="AH43" s="148">
        <v>5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20.399999999999999" outlineLevel="1" x14ac:dyDescent="0.25">
      <c r="A44" s="169">
        <v>13</v>
      </c>
      <c r="B44" s="170" t="s">
        <v>714</v>
      </c>
      <c r="C44" s="185" t="s">
        <v>715</v>
      </c>
      <c r="D44" s="171" t="s">
        <v>182</v>
      </c>
      <c r="E44" s="172">
        <v>9.2274999999999991</v>
      </c>
      <c r="F44" s="173"/>
      <c r="G44" s="174">
        <f>ROUND(E44*F44,2)</f>
        <v>0</v>
      </c>
      <c r="H44" s="159"/>
      <c r="I44" s="158">
        <f>ROUND(E44*H44,2)</f>
        <v>0</v>
      </c>
      <c r="J44" s="159"/>
      <c r="K44" s="158">
        <f>ROUND(E44*J44,2)</f>
        <v>0</v>
      </c>
      <c r="L44" s="158">
        <v>21</v>
      </c>
      <c r="M44" s="158">
        <f>G44*(1+L44/100)</f>
        <v>0</v>
      </c>
      <c r="N44" s="158">
        <v>1.7</v>
      </c>
      <c r="O44" s="158">
        <f>ROUND(E44*N44,2)</f>
        <v>15.69</v>
      </c>
      <c r="P44" s="158">
        <v>0</v>
      </c>
      <c r="Q44" s="158">
        <f>ROUND(E44*P44,2)</f>
        <v>0</v>
      </c>
      <c r="R44" s="158"/>
      <c r="S44" s="158" t="s">
        <v>160</v>
      </c>
      <c r="T44" s="158" t="s">
        <v>160</v>
      </c>
      <c r="U44" s="158">
        <v>1.587</v>
      </c>
      <c r="V44" s="158">
        <f>ROUND(E44*U44,2)</f>
        <v>14.64</v>
      </c>
      <c r="W44" s="158"/>
      <c r="X44" s="158" t="s">
        <v>161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162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0.399999999999999" outlineLevel="1" x14ac:dyDescent="0.25">
      <c r="A45" s="155"/>
      <c r="B45" s="156"/>
      <c r="C45" s="186" t="s">
        <v>716</v>
      </c>
      <c r="D45" s="160"/>
      <c r="E45" s="161">
        <v>9.2274999999999991</v>
      </c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48"/>
      <c r="Z45" s="148"/>
      <c r="AA45" s="148"/>
      <c r="AB45" s="148"/>
      <c r="AC45" s="148"/>
      <c r="AD45" s="148"/>
      <c r="AE45" s="148"/>
      <c r="AF45" s="148"/>
      <c r="AG45" s="148" t="s">
        <v>164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5">
      <c r="A46" s="169">
        <v>14</v>
      </c>
      <c r="B46" s="170" t="s">
        <v>203</v>
      </c>
      <c r="C46" s="185" t="s">
        <v>204</v>
      </c>
      <c r="D46" s="171" t="s">
        <v>182</v>
      </c>
      <c r="E46" s="172">
        <v>263.80718999999999</v>
      </c>
      <c r="F46" s="173"/>
      <c r="G46" s="174">
        <f>ROUND(E46*F46,2)</f>
        <v>0</v>
      </c>
      <c r="H46" s="159"/>
      <c r="I46" s="158">
        <f>ROUND(E46*H46,2)</f>
        <v>0</v>
      </c>
      <c r="J46" s="159"/>
      <c r="K46" s="158">
        <f>ROUND(E46*J46,2)</f>
        <v>0</v>
      </c>
      <c r="L46" s="158">
        <v>21</v>
      </c>
      <c r="M46" s="158">
        <f>G46*(1+L46/100)</f>
        <v>0</v>
      </c>
      <c r="N46" s="158">
        <v>0</v>
      </c>
      <c r="O46" s="158">
        <f>ROUND(E46*N46,2)</f>
        <v>0</v>
      </c>
      <c r="P46" s="158">
        <v>0</v>
      </c>
      <c r="Q46" s="158">
        <f>ROUND(E46*P46,2)</f>
        <v>0</v>
      </c>
      <c r="R46" s="158"/>
      <c r="S46" s="158" t="s">
        <v>160</v>
      </c>
      <c r="T46" s="158" t="s">
        <v>160</v>
      </c>
      <c r="U46" s="158">
        <v>2.1949999999999998</v>
      </c>
      <c r="V46" s="158">
        <f>ROUND(E46*U46,2)</f>
        <v>579.05999999999995</v>
      </c>
      <c r="W46" s="158"/>
      <c r="X46" s="158" t="s">
        <v>161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162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5">
      <c r="A47" s="155"/>
      <c r="B47" s="156"/>
      <c r="C47" s="186" t="s">
        <v>717</v>
      </c>
      <c r="D47" s="160"/>
      <c r="E47" s="161">
        <v>263.80718999999999</v>
      </c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48"/>
      <c r="Z47" s="148"/>
      <c r="AA47" s="148"/>
      <c r="AB47" s="148"/>
      <c r="AC47" s="148"/>
      <c r="AD47" s="148"/>
      <c r="AE47" s="148"/>
      <c r="AF47" s="148"/>
      <c r="AG47" s="148" t="s">
        <v>164</v>
      </c>
      <c r="AH47" s="148">
        <v>5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5">
      <c r="A48" s="169">
        <v>15</v>
      </c>
      <c r="B48" s="170" t="s">
        <v>718</v>
      </c>
      <c r="C48" s="185" t="s">
        <v>719</v>
      </c>
      <c r="D48" s="171" t="s">
        <v>159</v>
      </c>
      <c r="E48" s="172">
        <v>190.7</v>
      </c>
      <c r="F48" s="173"/>
      <c r="G48" s="174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8">
        <v>0</v>
      </c>
      <c r="O48" s="158">
        <f>ROUND(E48*N48,2)</f>
        <v>0</v>
      </c>
      <c r="P48" s="158">
        <v>0</v>
      </c>
      <c r="Q48" s="158">
        <f>ROUND(E48*P48,2)</f>
        <v>0</v>
      </c>
      <c r="R48" s="158"/>
      <c r="S48" s="158" t="s">
        <v>160</v>
      </c>
      <c r="T48" s="158" t="s">
        <v>160</v>
      </c>
      <c r="U48" s="158">
        <v>9.6000000000000002E-2</v>
      </c>
      <c r="V48" s="158">
        <f>ROUND(E48*U48,2)</f>
        <v>18.309999999999999</v>
      </c>
      <c r="W48" s="158"/>
      <c r="X48" s="158" t="s">
        <v>161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162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5">
      <c r="A49" s="155"/>
      <c r="B49" s="156"/>
      <c r="C49" s="186" t="s">
        <v>720</v>
      </c>
      <c r="D49" s="160"/>
      <c r="E49" s="161">
        <v>190.7</v>
      </c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48"/>
      <c r="Z49" s="148"/>
      <c r="AA49" s="148"/>
      <c r="AB49" s="148"/>
      <c r="AC49" s="148"/>
      <c r="AD49" s="148"/>
      <c r="AE49" s="148"/>
      <c r="AF49" s="148"/>
      <c r="AG49" s="148" t="s">
        <v>164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5">
      <c r="A50" s="169">
        <v>16</v>
      </c>
      <c r="B50" s="170" t="s">
        <v>206</v>
      </c>
      <c r="C50" s="185" t="s">
        <v>207</v>
      </c>
      <c r="D50" s="171" t="s">
        <v>208</v>
      </c>
      <c r="E50" s="172">
        <v>47.485289999999999</v>
      </c>
      <c r="F50" s="173"/>
      <c r="G50" s="174">
        <f>ROUND(E50*F50,2)</f>
        <v>0</v>
      </c>
      <c r="H50" s="159"/>
      <c r="I50" s="158">
        <f>ROUND(E50*H50,2)</f>
        <v>0</v>
      </c>
      <c r="J50" s="159"/>
      <c r="K50" s="158">
        <f>ROUND(E50*J50,2)</f>
        <v>0</v>
      </c>
      <c r="L50" s="158">
        <v>21</v>
      </c>
      <c r="M50" s="158">
        <f>G50*(1+L50/100)</f>
        <v>0</v>
      </c>
      <c r="N50" s="158">
        <v>0</v>
      </c>
      <c r="O50" s="158">
        <f>ROUND(E50*N50,2)</f>
        <v>0</v>
      </c>
      <c r="P50" s="158">
        <v>0</v>
      </c>
      <c r="Q50" s="158">
        <f>ROUND(E50*P50,2)</f>
        <v>0</v>
      </c>
      <c r="R50" s="158"/>
      <c r="S50" s="158" t="s">
        <v>160</v>
      </c>
      <c r="T50" s="158" t="s">
        <v>299</v>
      </c>
      <c r="U50" s="158">
        <v>0</v>
      </c>
      <c r="V50" s="158">
        <f>ROUND(E50*U50,2)</f>
        <v>0</v>
      </c>
      <c r="W50" s="158"/>
      <c r="X50" s="158" t="s">
        <v>161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162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5">
      <c r="A51" s="155"/>
      <c r="B51" s="156"/>
      <c r="C51" s="186" t="s">
        <v>721</v>
      </c>
      <c r="D51" s="160"/>
      <c r="E51" s="161">
        <v>47.485289999999999</v>
      </c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48"/>
      <c r="Z51" s="148"/>
      <c r="AA51" s="148"/>
      <c r="AB51" s="148"/>
      <c r="AC51" s="148"/>
      <c r="AD51" s="148"/>
      <c r="AE51" s="148"/>
      <c r="AF51" s="148"/>
      <c r="AG51" s="148" t="s">
        <v>164</v>
      </c>
      <c r="AH51" s="148">
        <v>5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5">
      <c r="A52" s="169">
        <v>17</v>
      </c>
      <c r="B52" s="170" t="s">
        <v>210</v>
      </c>
      <c r="C52" s="185" t="s">
        <v>211</v>
      </c>
      <c r="D52" s="171" t="s">
        <v>208</v>
      </c>
      <c r="E52" s="172">
        <v>633.13724999999999</v>
      </c>
      <c r="F52" s="173"/>
      <c r="G52" s="174">
        <f>ROUND(E52*F52,2)</f>
        <v>0</v>
      </c>
      <c r="H52" s="159"/>
      <c r="I52" s="158">
        <f>ROUND(E52*H52,2)</f>
        <v>0</v>
      </c>
      <c r="J52" s="159"/>
      <c r="K52" s="158">
        <f>ROUND(E52*J52,2)</f>
        <v>0</v>
      </c>
      <c r="L52" s="158">
        <v>21</v>
      </c>
      <c r="M52" s="158">
        <f>G52*(1+L52/100)</f>
        <v>0</v>
      </c>
      <c r="N52" s="158">
        <v>0</v>
      </c>
      <c r="O52" s="158">
        <f>ROUND(E52*N52,2)</f>
        <v>0</v>
      </c>
      <c r="P52" s="158">
        <v>0</v>
      </c>
      <c r="Q52" s="158">
        <f>ROUND(E52*P52,2)</f>
        <v>0</v>
      </c>
      <c r="R52" s="158"/>
      <c r="S52" s="158" t="s">
        <v>160</v>
      </c>
      <c r="T52" s="158" t="s">
        <v>160</v>
      </c>
      <c r="U52" s="158">
        <v>0</v>
      </c>
      <c r="V52" s="158">
        <f>ROUND(E52*U52,2)</f>
        <v>0</v>
      </c>
      <c r="W52" s="158"/>
      <c r="X52" s="158" t="s">
        <v>161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162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5">
      <c r="A53" s="155"/>
      <c r="B53" s="156"/>
      <c r="C53" s="186" t="s">
        <v>722</v>
      </c>
      <c r="D53" s="160"/>
      <c r="E53" s="161">
        <v>633.13724999999999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  <c r="Y53" s="148"/>
      <c r="Z53" s="148"/>
      <c r="AA53" s="148"/>
      <c r="AB53" s="148"/>
      <c r="AC53" s="148"/>
      <c r="AD53" s="148"/>
      <c r="AE53" s="148"/>
      <c r="AF53" s="148"/>
      <c r="AG53" s="148" t="s">
        <v>164</v>
      </c>
      <c r="AH53" s="148">
        <v>5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x14ac:dyDescent="0.25">
      <c r="A54" s="163" t="s">
        <v>155</v>
      </c>
      <c r="B54" s="164" t="s">
        <v>49</v>
      </c>
      <c r="C54" s="184" t="s">
        <v>56</v>
      </c>
      <c r="D54" s="165"/>
      <c r="E54" s="166"/>
      <c r="F54" s="167"/>
      <c r="G54" s="168">
        <f>SUMIF(AG55:AG75,"&lt;&gt;NOR",G55:G75)</f>
        <v>0</v>
      </c>
      <c r="H54" s="162"/>
      <c r="I54" s="162">
        <f>SUM(I55:I75)</f>
        <v>0</v>
      </c>
      <c r="J54" s="162"/>
      <c r="K54" s="162">
        <f>SUM(K55:K75)</f>
        <v>0</v>
      </c>
      <c r="L54" s="162"/>
      <c r="M54" s="162">
        <f>SUM(M55:M75)</f>
        <v>0</v>
      </c>
      <c r="N54" s="162"/>
      <c r="O54" s="162">
        <f>SUM(O55:O75)</f>
        <v>42.199999999999996</v>
      </c>
      <c r="P54" s="162"/>
      <c r="Q54" s="162">
        <f>SUM(Q55:Q75)</f>
        <v>5.82</v>
      </c>
      <c r="R54" s="162"/>
      <c r="S54" s="162"/>
      <c r="T54" s="162"/>
      <c r="U54" s="162"/>
      <c r="V54" s="162">
        <f>SUM(V55:V75)</f>
        <v>1043.98</v>
      </c>
      <c r="W54" s="162"/>
      <c r="X54" s="162"/>
      <c r="AG54" t="s">
        <v>156</v>
      </c>
    </row>
    <row r="55" spans="1:60" outlineLevel="1" x14ac:dyDescent="0.25">
      <c r="A55" s="169">
        <v>18</v>
      </c>
      <c r="B55" s="170" t="s">
        <v>213</v>
      </c>
      <c r="C55" s="185" t="s">
        <v>214</v>
      </c>
      <c r="D55" s="171" t="s">
        <v>159</v>
      </c>
      <c r="E55" s="172">
        <v>83.133750000000006</v>
      </c>
      <c r="F55" s="173"/>
      <c r="G55" s="174">
        <f>ROUND(E55*F55,2)</f>
        <v>0</v>
      </c>
      <c r="H55" s="159"/>
      <c r="I55" s="158">
        <f>ROUND(E55*H55,2)</f>
        <v>0</v>
      </c>
      <c r="J55" s="159"/>
      <c r="K55" s="158">
        <f>ROUND(E55*J55,2)</f>
        <v>0</v>
      </c>
      <c r="L55" s="158">
        <v>21</v>
      </c>
      <c r="M55" s="158">
        <f>G55*(1+L55/100)</f>
        <v>0</v>
      </c>
      <c r="N55" s="158">
        <v>5.0950000000000002E-2</v>
      </c>
      <c r="O55" s="158">
        <f>ROUND(E55*N55,2)</f>
        <v>4.24</v>
      </c>
      <c r="P55" s="158">
        <v>0</v>
      </c>
      <c r="Q55" s="158">
        <f>ROUND(E55*P55,2)</f>
        <v>0</v>
      </c>
      <c r="R55" s="158"/>
      <c r="S55" s="158" t="s">
        <v>160</v>
      </c>
      <c r="T55" s="158" t="s">
        <v>160</v>
      </c>
      <c r="U55" s="158">
        <v>1.1100000000000001</v>
      </c>
      <c r="V55" s="158">
        <f>ROUND(E55*U55,2)</f>
        <v>92.28</v>
      </c>
      <c r="W55" s="158"/>
      <c r="X55" s="158" t="s">
        <v>161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162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0.399999999999999" outlineLevel="1" x14ac:dyDescent="0.25">
      <c r="A56" s="155"/>
      <c r="B56" s="156"/>
      <c r="C56" s="186" t="s">
        <v>723</v>
      </c>
      <c r="D56" s="160"/>
      <c r="E56" s="161">
        <v>83.133750000000006</v>
      </c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48"/>
      <c r="Z56" s="148"/>
      <c r="AA56" s="148"/>
      <c r="AB56" s="148"/>
      <c r="AC56" s="148"/>
      <c r="AD56" s="148"/>
      <c r="AE56" s="148"/>
      <c r="AF56" s="148"/>
      <c r="AG56" s="148" t="s">
        <v>164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0.399999999999999" outlineLevel="1" x14ac:dyDescent="0.25">
      <c r="A57" s="169">
        <v>19</v>
      </c>
      <c r="B57" s="170" t="s">
        <v>217</v>
      </c>
      <c r="C57" s="185" t="s">
        <v>218</v>
      </c>
      <c r="D57" s="171" t="s">
        <v>159</v>
      </c>
      <c r="E57" s="172">
        <v>83.133750000000006</v>
      </c>
      <c r="F57" s="173"/>
      <c r="G57" s="174">
        <f>ROUND(E57*F57,2)</f>
        <v>0</v>
      </c>
      <c r="H57" s="159"/>
      <c r="I57" s="158">
        <f>ROUND(E57*H57,2)</f>
        <v>0</v>
      </c>
      <c r="J57" s="159"/>
      <c r="K57" s="158">
        <f>ROUND(E57*J57,2)</f>
        <v>0</v>
      </c>
      <c r="L57" s="158">
        <v>21</v>
      </c>
      <c r="M57" s="158">
        <f>G57*(1+L57/100)</f>
        <v>0</v>
      </c>
      <c r="N57" s="158">
        <v>2.0000000000000002E-5</v>
      </c>
      <c r="O57" s="158">
        <f>ROUND(E57*N57,2)</f>
        <v>0</v>
      </c>
      <c r="P57" s="158">
        <v>0</v>
      </c>
      <c r="Q57" s="158">
        <f>ROUND(E57*P57,2)</f>
        <v>0</v>
      </c>
      <c r="R57" s="158"/>
      <c r="S57" s="158" t="s">
        <v>160</v>
      </c>
      <c r="T57" s="158" t="s">
        <v>160</v>
      </c>
      <c r="U57" s="158">
        <v>0.32</v>
      </c>
      <c r="V57" s="158">
        <f>ROUND(E57*U57,2)</f>
        <v>26.6</v>
      </c>
      <c r="W57" s="158"/>
      <c r="X57" s="158" t="s">
        <v>161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162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5">
      <c r="A58" s="155"/>
      <c r="B58" s="156"/>
      <c r="C58" s="186" t="s">
        <v>724</v>
      </c>
      <c r="D58" s="160"/>
      <c r="E58" s="161">
        <v>83.133750000000006</v>
      </c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48"/>
      <c r="Z58" s="148"/>
      <c r="AA58" s="148"/>
      <c r="AB58" s="148"/>
      <c r="AC58" s="148"/>
      <c r="AD58" s="148"/>
      <c r="AE58" s="148"/>
      <c r="AF58" s="148"/>
      <c r="AG58" s="148" t="s">
        <v>164</v>
      </c>
      <c r="AH58" s="148">
        <v>5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5">
      <c r="A59" s="169">
        <v>20</v>
      </c>
      <c r="B59" s="170" t="s">
        <v>227</v>
      </c>
      <c r="C59" s="185" t="s">
        <v>228</v>
      </c>
      <c r="D59" s="171" t="s">
        <v>159</v>
      </c>
      <c r="E59" s="172">
        <v>173.53813</v>
      </c>
      <c r="F59" s="173"/>
      <c r="G59" s="174">
        <f>ROUND(E59*F59,2)</f>
        <v>0</v>
      </c>
      <c r="H59" s="159"/>
      <c r="I59" s="158">
        <f>ROUND(E59*H59,2)</f>
        <v>0</v>
      </c>
      <c r="J59" s="159"/>
      <c r="K59" s="158">
        <f>ROUND(E59*J59,2)</f>
        <v>0</v>
      </c>
      <c r="L59" s="158">
        <v>21</v>
      </c>
      <c r="M59" s="158">
        <f>G59*(1+L59/100)</f>
        <v>0</v>
      </c>
      <c r="N59" s="158">
        <v>3.5249999999999997E-2</v>
      </c>
      <c r="O59" s="158">
        <f>ROUND(E59*N59,2)</f>
        <v>6.12</v>
      </c>
      <c r="P59" s="158">
        <v>0</v>
      </c>
      <c r="Q59" s="158">
        <f>ROUND(E59*P59,2)</f>
        <v>0</v>
      </c>
      <c r="R59" s="158"/>
      <c r="S59" s="158" t="s">
        <v>160</v>
      </c>
      <c r="T59" s="158" t="s">
        <v>160</v>
      </c>
      <c r="U59" s="158">
        <v>0.74</v>
      </c>
      <c r="V59" s="158">
        <f>ROUND(E59*U59,2)</f>
        <v>128.41999999999999</v>
      </c>
      <c r="W59" s="158"/>
      <c r="X59" s="158" t="s">
        <v>161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162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20.399999999999999" outlineLevel="1" x14ac:dyDescent="0.25">
      <c r="A60" s="155"/>
      <c r="B60" s="156"/>
      <c r="C60" s="186" t="s">
        <v>725</v>
      </c>
      <c r="D60" s="160"/>
      <c r="E60" s="161">
        <v>173.53813</v>
      </c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  <c r="Y60" s="148"/>
      <c r="Z60" s="148"/>
      <c r="AA60" s="148"/>
      <c r="AB60" s="148"/>
      <c r="AC60" s="148"/>
      <c r="AD60" s="148"/>
      <c r="AE60" s="148"/>
      <c r="AF60" s="148"/>
      <c r="AG60" s="148" t="s">
        <v>164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5">
      <c r="A61" s="169">
        <v>21</v>
      </c>
      <c r="B61" s="170" t="s">
        <v>230</v>
      </c>
      <c r="C61" s="185" t="s">
        <v>231</v>
      </c>
      <c r="D61" s="171" t="s">
        <v>159</v>
      </c>
      <c r="E61" s="172">
        <v>173.53813</v>
      </c>
      <c r="F61" s="173"/>
      <c r="G61" s="174">
        <f>ROUND(E61*F61,2)</f>
        <v>0</v>
      </c>
      <c r="H61" s="159"/>
      <c r="I61" s="158">
        <f>ROUND(E61*H61,2)</f>
        <v>0</v>
      </c>
      <c r="J61" s="159"/>
      <c r="K61" s="158">
        <f>ROUND(E61*J61,2)</f>
        <v>0</v>
      </c>
      <c r="L61" s="158">
        <v>21</v>
      </c>
      <c r="M61" s="158">
        <f>G61*(1+L61/100)</f>
        <v>0</v>
      </c>
      <c r="N61" s="158">
        <v>0</v>
      </c>
      <c r="O61" s="158">
        <f>ROUND(E61*N61,2)</f>
        <v>0</v>
      </c>
      <c r="P61" s="158">
        <v>0</v>
      </c>
      <c r="Q61" s="158">
        <f>ROUND(E61*P61,2)</f>
        <v>0</v>
      </c>
      <c r="R61" s="158"/>
      <c r="S61" s="158" t="s">
        <v>160</v>
      </c>
      <c r="T61" s="158" t="s">
        <v>160</v>
      </c>
      <c r="U61" s="158">
        <v>0.35</v>
      </c>
      <c r="V61" s="158">
        <f>ROUND(E61*U61,2)</f>
        <v>60.74</v>
      </c>
      <c r="W61" s="158"/>
      <c r="X61" s="158" t="s">
        <v>161</v>
      </c>
      <c r="Y61" s="148"/>
      <c r="Z61" s="148"/>
      <c r="AA61" s="148"/>
      <c r="AB61" s="148"/>
      <c r="AC61" s="148"/>
      <c r="AD61" s="148"/>
      <c r="AE61" s="148"/>
      <c r="AF61" s="148"/>
      <c r="AG61" s="148" t="s">
        <v>162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5">
      <c r="A62" s="155"/>
      <c r="B62" s="156"/>
      <c r="C62" s="252" t="s">
        <v>232</v>
      </c>
      <c r="D62" s="253"/>
      <c r="E62" s="253"/>
      <c r="F62" s="253"/>
      <c r="G62" s="253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48"/>
      <c r="Z62" s="148"/>
      <c r="AA62" s="148"/>
      <c r="AB62" s="148"/>
      <c r="AC62" s="148"/>
      <c r="AD62" s="148"/>
      <c r="AE62" s="148"/>
      <c r="AF62" s="148"/>
      <c r="AG62" s="148" t="s">
        <v>233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5">
      <c r="A63" s="155"/>
      <c r="B63" s="156"/>
      <c r="C63" s="186" t="s">
        <v>726</v>
      </c>
      <c r="D63" s="160"/>
      <c r="E63" s="161">
        <v>173.53813</v>
      </c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48"/>
      <c r="Z63" s="148"/>
      <c r="AA63" s="148"/>
      <c r="AB63" s="148"/>
      <c r="AC63" s="148"/>
      <c r="AD63" s="148"/>
      <c r="AE63" s="148"/>
      <c r="AF63" s="148"/>
      <c r="AG63" s="148" t="s">
        <v>164</v>
      </c>
      <c r="AH63" s="148">
        <v>5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5">
      <c r="A64" s="169">
        <v>22</v>
      </c>
      <c r="B64" s="170" t="s">
        <v>234</v>
      </c>
      <c r="C64" s="185" t="s">
        <v>235</v>
      </c>
      <c r="D64" s="171" t="s">
        <v>174</v>
      </c>
      <c r="E64" s="172">
        <v>91.151750000000007</v>
      </c>
      <c r="F64" s="173"/>
      <c r="G64" s="174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21</v>
      </c>
      <c r="M64" s="158">
        <f>G64*(1+L64/100)</f>
        <v>0</v>
      </c>
      <c r="N64" s="158">
        <v>1.33E-3</v>
      </c>
      <c r="O64" s="158">
        <f>ROUND(E64*N64,2)</f>
        <v>0.12</v>
      </c>
      <c r="P64" s="158">
        <v>0</v>
      </c>
      <c r="Q64" s="158">
        <f>ROUND(E64*P64,2)</f>
        <v>0</v>
      </c>
      <c r="R64" s="158"/>
      <c r="S64" s="158" t="s">
        <v>160</v>
      </c>
      <c r="T64" s="158" t="s">
        <v>160</v>
      </c>
      <c r="U64" s="158">
        <v>1.05999</v>
      </c>
      <c r="V64" s="158">
        <f>ROUND(E64*U64,2)</f>
        <v>96.62</v>
      </c>
      <c r="W64" s="158"/>
      <c r="X64" s="158" t="s">
        <v>161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162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0.399999999999999" outlineLevel="1" x14ac:dyDescent="0.25">
      <c r="A65" s="155"/>
      <c r="B65" s="156"/>
      <c r="C65" s="186" t="s">
        <v>727</v>
      </c>
      <c r="D65" s="160"/>
      <c r="E65" s="161">
        <v>48.463999999999999</v>
      </c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  <c r="Y65" s="148"/>
      <c r="Z65" s="148"/>
      <c r="AA65" s="148"/>
      <c r="AB65" s="148"/>
      <c r="AC65" s="148"/>
      <c r="AD65" s="148"/>
      <c r="AE65" s="148"/>
      <c r="AF65" s="148"/>
      <c r="AG65" s="148" t="s">
        <v>164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t="30.6" outlineLevel="1" x14ac:dyDescent="0.25">
      <c r="A66" s="155"/>
      <c r="B66" s="156"/>
      <c r="C66" s="186" t="s">
        <v>728</v>
      </c>
      <c r="D66" s="160"/>
      <c r="E66" s="161">
        <v>19.652750000000001</v>
      </c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48"/>
      <c r="Z66" s="148"/>
      <c r="AA66" s="148"/>
      <c r="AB66" s="148"/>
      <c r="AC66" s="148"/>
      <c r="AD66" s="148"/>
      <c r="AE66" s="148"/>
      <c r="AF66" s="148"/>
      <c r="AG66" s="148" t="s">
        <v>164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20.399999999999999" outlineLevel="1" x14ac:dyDescent="0.25">
      <c r="A67" s="155"/>
      <c r="B67" s="156"/>
      <c r="C67" s="186" t="s">
        <v>729</v>
      </c>
      <c r="D67" s="160"/>
      <c r="E67" s="161">
        <v>11.641</v>
      </c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  <c r="Y67" s="148"/>
      <c r="Z67" s="148"/>
      <c r="AA67" s="148"/>
      <c r="AB67" s="148"/>
      <c r="AC67" s="148"/>
      <c r="AD67" s="148"/>
      <c r="AE67" s="148"/>
      <c r="AF67" s="148"/>
      <c r="AG67" s="148" t="s">
        <v>164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5">
      <c r="A68" s="155"/>
      <c r="B68" s="156"/>
      <c r="C68" s="186" t="s">
        <v>730</v>
      </c>
      <c r="D68" s="160"/>
      <c r="E68" s="161">
        <v>11.394</v>
      </c>
      <c r="F68" s="158"/>
      <c r="G68" s="158"/>
      <c r="H68" s="158"/>
      <c r="I68" s="158"/>
      <c r="J68" s="158"/>
      <c r="K68" s="158"/>
      <c r="L68" s="158"/>
      <c r="M68" s="158"/>
      <c r="N68" s="158"/>
      <c r="O68" s="158"/>
      <c r="P68" s="158"/>
      <c r="Q68" s="158"/>
      <c r="R68" s="158"/>
      <c r="S68" s="158"/>
      <c r="T68" s="158"/>
      <c r="U68" s="158"/>
      <c r="V68" s="158"/>
      <c r="W68" s="158"/>
      <c r="X68" s="158"/>
      <c r="Y68" s="148"/>
      <c r="Z68" s="148"/>
      <c r="AA68" s="148"/>
      <c r="AB68" s="148"/>
      <c r="AC68" s="148"/>
      <c r="AD68" s="148"/>
      <c r="AE68" s="148"/>
      <c r="AF68" s="148"/>
      <c r="AG68" s="148" t="s">
        <v>164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0.399999999999999" outlineLevel="1" x14ac:dyDescent="0.25">
      <c r="A69" s="169">
        <v>23</v>
      </c>
      <c r="B69" s="170" t="s">
        <v>248</v>
      </c>
      <c r="C69" s="185" t="s">
        <v>249</v>
      </c>
      <c r="D69" s="171" t="s">
        <v>159</v>
      </c>
      <c r="E69" s="172">
        <v>21.84</v>
      </c>
      <c r="F69" s="173"/>
      <c r="G69" s="174">
        <f>ROUND(E69*F69,2)</f>
        <v>0</v>
      </c>
      <c r="H69" s="159"/>
      <c r="I69" s="158">
        <f>ROUND(E69*H69,2)</f>
        <v>0</v>
      </c>
      <c r="J69" s="159"/>
      <c r="K69" s="158">
        <f>ROUND(E69*J69,2)</f>
        <v>0</v>
      </c>
      <c r="L69" s="158">
        <v>21</v>
      </c>
      <c r="M69" s="158">
        <f>G69*(1+L69/100)</f>
        <v>0</v>
      </c>
      <c r="N69" s="158">
        <v>1.3270000000000001E-2</v>
      </c>
      <c r="O69" s="158">
        <f>ROUND(E69*N69,2)</f>
        <v>0.28999999999999998</v>
      </c>
      <c r="P69" s="158">
        <v>0</v>
      </c>
      <c r="Q69" s="158">
        <f>ROUND(E69*P69,2)</f>
        <v>0</v>
      </c>
      <c r="R69" s="158"/>
      <c r="S69" s="158" t="s">
        <v>160</v>
      </c>
      <c r="T69" s="158" t="s">
        <v>250</v>
      </c>
      <c r="U69" s="158">
        <v>10.5999</v>
      </c>
      <c r="V69" s="158">
        <f>ROUND(E69*U69,2)</f>
        <v>231.5</v>
      </c>
      <c r="W69" s="158"/>
      <c r="X69" s="158" t="s">
        <v>161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162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5">
      <c r="A70" s="155"/>
      <c r="B70" s="156"/>
      <c r="C70" s="186" t="s">
        <v>731</v>
      </c>
      <c r="D70" s="160"/>
      <c r="E70" s="161">
        <v>21.84</v>
      </c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  <c r="Y70" s="148"/>
      <c r="Z70" s="148"/>
      <c r="AA70" s="148"/>
      <c r="AB70" s="148"/>
      <c r="AC70" s="148"/>
      <c r="AD70" s="148"/>
      <c r="AE70" s="148"/>
      <c r="AF70" s="148"/>
      <c r="AG70" s="148" t="s">
        <v>164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5">
      <c r="A71" s="169">
        <v>24</v>
      </c>
      <c r="B71" s="170" t="s">
        <v>257</v>
      </c>
      <c r="C71" s="185" t="s">
        <v>258</v>
      </c>
      <c r="D71" s="171" t="s">
        <v>159</v>
      </c>
      <c r="E71" s="172">
        <v>83.133750000000006</v>
      </c>
      <c r="F71" s="173"/>
      <c r="G71" s="174">
        <f>ROUND(E71*F71,2)</f>
        <v>0</v>
      </c>
      <c r="H71" s="159"/>
      <c r="I71" s="158">
        <f>ROUND(E71*H71,2)</f>
        <v>0</v>
      </c>
      <c r="J71" s="159"/>
      <c r="K71" s="158">
        <f>ROUND(E71*J71,2)</f>
        <v>0</v>
      </c>
      <c r="L71" s="158">
        <v>21</v>
      </c>
      <c r="M71" s="158">
        <f>G71*(1+L71/100)</f>
        <v>0</v>
      </c>
      <c r="N71" s="158">
        <v>3.8999999999999999E-4</v>
      </c>
      <c r="O71" s="158">
        <f>ROUND(E71*N71,2)</f>
        <v>0.03</v>
      </c>
      <c r="P71" s="158">
        <v>7.0000000000000007E-2</v>
      </c>
      <c r="Q71" s="158">
        <f>ROUND(E71*P71,2)</f>
        <v>5.82</v>
      </c>
      <c r="R71" s="158"/>
      <c r="S71" s="158" t="s">
        <v>160</v>
      </c>
      <c r="T71" s="158" t="s">
        <v>160</v>
      </c>
      <c r="U71" s="158">
        <v>4.2489999999999997</v>
      </c>
      <c r="V71" s="158">
        <f>ROUND(E71*U71,2)</f>
        <v>353.24</v>
      </c>
      <c r="W71" s="158"/>
      <c r="X71" s="158" t="s">
        <v>161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162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5">
      <c r="A72" s="155"/>
      <c r="B72" s="156"/>
      <c r="C72" s="186" t="s">
        <v>724</v>
      </c>
      <c r="D72" s="160"/>
      <c r="E72" s="161">
        <v>83.133750000000006</v>
      </c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48"/>
      <c r="Z72" s="148"/>
      <c r="AA72" s="148"/>
      <c r="AB72" s="148"/>
      <c r="AC72" s="148"/>
      <c r="AD72" s="148"/>
      <c r="AE72" s="148"/>
      <c r="AF72" s="148"/>
      <c r="AG72" s="148" t="s">
        <v>164</v>
      </c>
      <c r="AH72" s="148">
        <v>5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5">
      <c r="A73" s="169">
        <v>25</v>
      </c>
      <c r="B73" s="170" t="s">
        <v>259</v>
      </c>
      <c r="C73" s="185" t="s">
        <v>260</v>
      </c>
      <c r="D73" s="171" t="s">
        <v>174</v>
      </c>
      <c r="E73" s="172">
        <v>73.819999999999993</v>
      </c>
      <c r="F73" s="173"/>
      <c r="G73" s="174">
        <f>ROUND(E73*F73,2)</f>
        <v>0</v>
      </c>
      <c r="H73" s="159"/>
      <c r="I73" s="158">
        <f>ROUND(E73*H73,2)</f>
        <v>0</v>
      </c>
      <c r="J73" s="159"/>
      <c r="K73" s="158">
        <f>ROUND(E73*J73,2)</f>
        <v>0</v>
      </c>
      <c r="L73" s="158">
        <v>21</v>
      </c>
      <c r="M73" s="158">
        <f>G73*(1+L73/100)</f>
        <v>0</v>
      </c>
      <c r="N73" s="158">
        <v>0.42531000000000002</v>
      </c>
      <c r="O73" s="158">
        <f>ROUND(E73*N73,2)</f>
        <v>31.4</v>
      </c>
      <c r="P73" s="158">
        <v>0</v>
      </c>
      <c r="Q73" s="158">
        <f>ROUND(E73*P73,2)</f>
        <v>0</v>
      </c>
      <c r="R73" s="158"/>
      <c r="S73" s="158" t="s">
        <v>160</v>
      </c>
      <c r="T73" s="158" t="s">
        <v>160</v>
      </c>
      <c r="U73" s="158">
        <v>0.73929999999999996</v>
      </c>
      <c r="V73" s="158">
        <f>ROUND(E73*U73,2)</f>
        <v>54.58</v>
      </c>
      <c r="W73" s="158"/>
      <c r="X73" s="158" t="s">
        <v>261</v>
      </c>
      <c r="Y73" s="148"/>
      <c r="Z73" s="148"/>
      <c r="AA73" s="148"/>
      <c r="AB73" s="148"/>
      <c r="AC73" s="148"/>
      <c r="AD73" s="148"/>
      <c r="AE73" s="148"/>
      <c r="AF73" s="148"/>
      <c r="AG73" s="148" t="s">
        <v>262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20.399999999999999" outlineLevel="1" x14ac:dyDescent="0.25">
      <c r="A74" s="155"/>
      <c r="B74" s="156"/>
      <c r="C74" s="186" t="s">
        <v>732</v>
      </c>
      <c r="D74" s="160"/>
      <c r="E74" s="161">
        <v>73.819999999999993</v>
      </c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48"/>
      <c r="Z74" s="148"/>
      <c r="AA74" s="148"/>
      <c r="AB74" s="148"/>
      <c r="AC74" s="148"/>
      <c r="AD74" s="148"/>
      <c r="AE74" s="148"/>
      <c r="AF74" s="148"/>
      <c r="AG74" s="148" t="s">
        <v>164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5">
      <c r="A75" s="175">
        <v>26</v>
      </c>
      <c r="B75" s="176" t="s">
        <v>733</v>
      </c>
      <c r="C75" s="187" t="s">
        <v>734</v>
      </c>
      <c r="D75" s="177" t="s">
        <v>735</v>
      </c>
      <c r="E75" s="178">
        <v>2</v>
      </c>
      <c r="F75" s="179"/>
      <c r="G75" s="180">
        <f>ROUND(E75*F75,2)</f>
        <v>0</v>
      </c>
      <c r="H75" s="159"/>
      <c r="I75" s="158">
        <f>ROUND(E75*H75,2)</f>
        <v>0</v>
      </c>
      <c r="J75" s="159"/>
      <c r="K75" s="158">
        <f>ROUND(E75*J75,2)</f>
        <v>0</v>
      </c>
      <c r="L75" s="158">
        <v>21</v>
      </c>
      <c r="M75" s="158">
        <f>G75*(1+L75/100)</f>
        <v>0</v>
      </c>
      <c r="N75" s="158">
        <v>1.6000000000000001E-3</v>
      </c>
      <c r="O75" s="158">
        <f>ROUND(E75*N75,2)</f>
        <v>0</v>
      </c>
      <c r="P75" s="158">
        <v>0</v>
      </c>
      <c r="Q75" s="158">
        <f>ROUND(E75*P75,2)</f>
        <v>0</v>
      </c>
      <c r="R75" s="158" t="s">
        <v>268</v>
      </c>
      <c r="S75" s="158" t="s">
        <v>160</v>
      </c>
      <c r="T75" s="158" t="s">
        <v>160</v>
      </c>
      <c r="U75" s="158">
        <v>0</v>
      </c>
      <c r="V75" s="158">
        <f>ROUND(E75*U75,2)</f>
        <v>0</v>
      </c>
      <c r="W75" s="158"/>
      <c r="X75" s="158" t="s">
        <v>269</v>
      </c>
      <c r="Y75" s="148"/>
      <c r="Z75" s="148"/>
      <c r="AA75" s="148"/>
      <c r="AB75" s="148"/>
      <c r="AC75" s="148"/>
      <c r="AD75" s="148"/>
      <c r="AE75" s="148"/>
      <c r="AF75" s="148"/>
      <c r="AG75" s="148" t="s">
        <v>270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x14ac:dyDescent="0.25">
      <c r="A76" s="163" t="s">
        <v>155</v>
      </c>
      <c r="B76" s="164" t="s">
        <v>57</v>
      </c>
      <c r="C76" s="184" t="s">
        <v>58</v>
      </c>
      <c r="D76" s="165"/>
      <c r="E76" s="166"/>
      <c r="F76" s="167"/>
      <c r="G76" s="168">
        <f>SUMIF(AG77:AG97,"&lt;&gt;NOR",G77:G97)</f>
        <v>0</v>
      </c>
      <c r="H76" s="162"/>
      <c r="I76" s="162">
        <f>SUM(I77:I97)</f>
        <v>0</v>
      </c>
      <c r="J76" s="162"/>
      <c r="K76" s="162">
        <f>SUM(K77:K97)</f>
        <v>0</v>
      </c>
      <c r="L76" s="162"/>
      <c r="M76" s="162">
        <f>SUM(M77:M97)</f>
        <v>0</v>
      </c>
      <c r="N76" s="162"/>
      <c r="O76" s="162">
        <f>SUM(O77:O97)</f>
        <v>66.45</v>
      </c>
      <c r="P76" s="162"/>
      <c r="Q76" s="162">
        <f>SUM(Q77:Q97)</f>
        <v>0</v>
      </c>
      <c r="R76" s="162"/>
      <c r="S76" s="162"/>
      <c r="T76" s="162"/>
      <c r="U76" s="162"/>
      <c r="V76" s="162">
        <f>SUM(V77:V97)</f>
        <v>126.38</v>
      </c>
      <c r="W76" s="162"/>
      <c r="X76" s="162"/>
      <c r="AG76" t="s">
        <v>156</v>
      </c>
    </row>
    <row r="77" spans="1:60" outlineLevel="1" x14ac:dyDescent="0.25">
      <c r="A77" s="169">
        <v>27</v>
      </c>
      <c r="B77" s="170" t="s">
        <v>736</v>
      </c>
      <c r="C77" s="185" t="s">
        <v>737</v>
      </c>
      <c r="D77" s="171" t="s">
        <v>174</v>
      </c>
      <c r="E77" s="172">
        <v>193.51</v>
      </c>
      <c r="F77" s="173"/>
      <c r="G77" s="174">
        <f>ROUND(E77*F77,2)</f>
        <v>0</v>
      </c>
      <c r="H77" s="159"/>
      <c r="I77" s="158">
        <f>ROUND(E77*H77,2)</f>
        <v>0</v>
      </c>
      <c r="J77" s="159"/>
      <c r="K77" s="158">
        <f>ROUND(E77*J77,2)</f>
        <v>0</v>
      </c>
      <c r="L77" s="158">
        <v>21</v>
      </c>
      <c r="M77" s="158">
        <f>G77*(1+L77/100)</f>
        <v>0</v>
      </c>
      <c r="N77" s="158">
        <v>1.4499999999999999E-3</v>
      </c>
      <c r="O77" s="158">
        <f>ROUND(E77*N77,2)</f>
        <v>0.28000000000000003</v>
      </c>
      <c r="P77" s="158">
        <v>0</v>
      </c>
      <c r="Q77" s="158">
        <f>ROUND(E77*P77,2)</f>
        <v>0</v>
      </c>
      <c r="R77" s="158"/>
      <c r="S77" s="158" t="s">
        <v>160</v>
      </c>
      <c r="T77" s="158" t="s">
        <v>160</v>
      </c>
      <c r="U77" s="158">
        <v>0.21199999999999999</v>
      </c>
      <c r="V77" s="158">
        <f>ROUND(E77*U77,2)</f>
        <v>41.02</v>
      </c>
      <c r="W77" s="158"/>
      <c r="X77" s="158" t="s">
        <v>161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162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5">
      <c r="A78" s="155"/>
      <c r="B78" s="156"/>
      <c r="C78" s="186" t="s">
        <v>738</v>
      </c>
      <c r="D78" s="160"/>
      <c r="E78" s="161">
        <v>177.51</v>
      </c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48"/>
      <c r="Z78" s="148"/>
      <c r="AA78" s="148"/>
      <c r="AB78" s="148"/>
      <c r="AC78" s="148"/>
      <c r="AD78" s="148"/>
      <c r="AE78" s="148"/>
      <c r="AF78" s="148"/>
      <c r="AG78" s="148" t="s">
        <v>164</v>
      </c>
      <c r="AH78" s="148">
        <v>5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5">
      <c r="A79" s="155"/>
      <c r="B79" s="156"/>
      <c r="C79" s="186" t="s">
        <v>739</v>
      </c>
      <c r="D79" s="160"/>
      <c r="E79" s="161">
        <v>16</v>
      </c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  <c r="Y79" s="148"/>
      <c r="Z79" s="148"/>
      <c r="AA79" s="148"/>
      <c r="AB79" s="148"/>
      <c r="AC79" s="148"/>
      <c r="AD79" s="148"/>
      <c r="AE79" s="148"/>
      <c r="AF79" s="148"/>
      <c r="AG79" s="148" t="s">
        <v>164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5">
      <c r="A80" s="175">
        <v>28</v>
      </c>
      <c r="B80" s="176" t="s">
        <v>740</v>
      </c>
      <c r="C80" s="187" t="s">
        <v>741</v>
      </c>
      <c r="D80" s="177" t="s">
        <v>256</v>
      </c>
      <c r="E80" s="178">
        <v>1</v>
      </c>
      <c r="F80" s="179"/>
      <c r="G80" s="180">
        <f>ROUND(E80*F80,2)</f>
        <v>0</v>
      </c>
      <c r="H80" s="159"/>
      <c r="I80" s="158">
        <f>ROUND(E80*H80,2)</f>
        <v>0</v>
      </c>
      <c r="J80" s="159"/>
      <c r="K80" s="158">
        <f>ROUND(E80*J80,2)</f>
        <v>0</v>
      </c>
      <c r="L80" s="158">
        <v>21</v>
      </c>
      <c r="M80" s="158">
        <f>G80*(1+L80/100)</f>
        <v>0</v>
      </c>
      <c r="N80" s="158">
        <v>4.0000000000000002E-4</v>
      </c>
      <c r="O80" s="158">
        <f>ROUND(E80*N80,2)</f>
        <v>0</v>
      </c>
      <c r="P80" s="158">
        <v>0</v>
      </c>
      <c r="Q80" s="158">
        <f>ROUND(E80*P80,2)</f>
        <v>0</v>
      </c>
      <c r="R80" s="158"/>
      <c r="S80" s="158" t="s">
        <v>160</v>
      </c>
      <c r="T80" s="158" t="s">
        <v>160</v>
      </c>
      <c r="U80" s="158">
        <v>4</v>
      </c>
      <c r="V80" s="158">
        <f>ROUND(E80*U80,2)</f>
        <v>4</v>
      </c>
      <c r="W80" s="158"/>
      <c r="X80" s="158" t="s">
        <v>161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162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5">
      <c r="A81" s="169">
        <v>29</v>
      </c>
      <c r="B81" s="170" t="s">
        <v>280</v>
      </c>
      <c r="C81" s="185" t="s">
        <v>281</v>
      </c>
      <c r="D81" s="171" t="s">
        <v>182</v>
      </c>
      <c r="E81" s="172">
        <v>26.030719999999999</v>
      </c>
      <c r="F81" s="173"/>
      <c r="G81" s="174">
        <f>ROUND(E81*F81,2)</f>
        <v>0</v>
      </c>
      <c r="H81" s="159"/>
      <c r="I81" s="158">
        <f>ROUND(E81*H81,2)</f>
        <v>0</v>
      </c>
      <c r="J81" s="159"/>
      <c r="K81" s="158">
        <f>ROUND(E81*J81,2)</f>
        <v>0</v>
      </c>
      <c r="L81" s="158">
        <v>21</v>
      </c>
      <c r="M81" s="158">
        <f>G81*(1+L81/100)</f>
        <v>0</v>
      </c>
      <c r="N81" s="158">
        <v>2.5287099999999998</v>
      </c>
      <c r="O81" s="158">
        <f>ROUND(E81*N81,2)</f>
        <v>65.819999999999993</v>
      </c>
      <c r="P81" s="158">
        <v>0</v>
      </c>
      <c r="Q81" s="158">
        <f>ROUND(E81*P81,2)</f>
        <v>0</v>
      </c>
      <c r="R81" s="158"/>
      <c r="S81" s="158" t="s">
        <v>160</v>
      </c>
      <c r="T81" s="158" t="s">
        <v>160</v>
      </c>
      <c r="U81" s="158">
        <v>1.1970000000000001</v>
      </c>
      <c r="V81" s="158">
        <f>ROUND(E81*U81,2)</f>
        <v>31.16</v>
      </c>
      <c r="W81" s="158"/>
      <c r="X81" s="158" t="s">
        <v>161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162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ht="30.6" outlineLevel="1" x14ac:dyDescent="0.25">
      <c r="A82" s="155"/>
      <c r="B82" s="156"/>
      <c r="C82" s="186" t="s">
        <v>742</v>
      </c>
      <c r="D82" s="160"/>
      <c r="E82" s="161">
        <v>26.030719999999999</v>
      </c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  <c r="Y82" s="148"/>
      <c r="Z82" s="148"/>
      <c r="AA82" s="148"/>
      <c r="AB82" s="148"/>
      <c r="AC82" s="148"/>
      <c r="AD82" s="148"/>
      <c r="AE82" s="148"/>
      <c r="AF82" s="148"/>
      <c r="AG82" s="148" t="s">
        <v>164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5">
      <c r="A83" s="169">
        <v>30</v>
      </c>
      <c r="B83" s="170" t="s">
        <v>743</v>
      </c>
      <c r="C83" s="185" t="s">
        <v>744</v>
      </c>
      <c r="D83" s="171" t="s">
        <v>256</v>
      </c>
      <c r="E83" s="172">
        <v>1</v>
      </c>
      <c r="F83" s="173"/>
      <c r="G83" s="174">
        <f>ROUND(E83*F83,2)</f>
        <v>0</v>
      </c>
      <c r="H83" s="159"/>
      <c r="I83" s="158">
        <f>ROUND(E83*H83,2)</f>
        <v>0</v>
      </c>
      <c r="J83" s="159"/>
      <c r="K83" s="158">
        <f>ROUND(E83*J83,2)</f>
        <v>0</v>
      </c>
      <c r="L83" s="158">
        <v>21</v>
      </c>
      <c r="M83" s="158">
        <f>G83*(1+L83/100)</f>
        <v>0</v>
      </c>
      <c r="N83" s="158">
        <v>1.6000000000000001E-4</v>
      </c>
      <c r="O83" s="158">
        <f>ROUND(E83*N83,2)</f>
        <v>0</v>
      </c>
      <c r="P83" s="158">
        <v>0</v>
      </c>
      <c r="Q83" s="158">
        <f>ROUND(E83*P83,2)</f>
        <v>0</v>
      </c>
      <c r="R83" s="158"/>
      <c r="S83" s="158" t="s">
        <v>160</v>
      </c>
      <c r="T83" s="158" t="s">
        <v>160</v>
      </c>
      <c r="U83" s="158">
        <v>0.94</v>
      </c>
      <c r="V83" s="158">
        <f>ROUND(E83*U83,2)</f>
        <v>0.94</v>
      </c>
      <c r="W83" s="158"/>
      <c r="X83" s="158" t="s">
        <v>161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162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5">
      <c r="A84" s="155"/>
      <c r="B84" s="156"/>
      <c r="C84" s="252" t="s">
        <v>745</v>
      </c>
      <c r="D84" s="253"/>
      <c r="E84" s="253"/>
      <c r="F84" s="253"/>
      <c r="G84" s="253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48"/>
      <c r="Z84" s="148"/>
      <c r="AA84" s="148"/>
      <c r="AB84" s="148"/>
      <c r="AC84" s="148"/>
      <c r="AD84" s="148"/>
      <c r="AE84" s="148"/>
      <c r="AF84" s="148"/>
      <c r="AG84" s="148" t="s">
        <v>233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5">
      <c r="A85" s="169">
        <v>31</v>
      </c>
      <c r="B85" s="170" t="s">
        <v>746</v>
      </c>
      <c r="C85" s="185" t="s">
        <v>747</v>
      </c>
      <c r="D85" s="171" t="s">
        <v>256</v>
      </c>
      <c r="E85" s="172">
        <v>3</v>
      </c>
      <c r="F85" s="173"/>
      <c r="G85" s="174">
        <f>ROUND(E85*F85,2)</f>
        <v>0</v>
      </c>
      <c r="H85" s="159"/>
      <c r="I85" s="158">
        <f>ROUND(E85*H85,2)</f>
        <v>0</v>
      </c>
      <c r="J85" s="159"/>
      <c r="K85" s="158">
        <f>ROUND(E85*J85,2)</f>
        <v>0</v>
      </c>
      <c r="L85" s="158">
        <v>21</v>
      </c>
      <c r="M85" s="158">
        <f>G85*(1+L85/100)</f>
        <v>0</v>
      </c>
      <c r="N85" s="158">
        <v>1.6000000000000001E-4</v>
      </c>
      <c r="O85" s="158">
        <f>ROUND(E85*N85,2)</f>
        <v>0</v>
      </c>
      <c r="P85" s="158">
        <v>0</v>
      </c>
      <c r="Q85" s="158">
        <f>ROUND(E85*P85,2)</f>
        <v>0</v>
      </c>
      <c r="R85" s="158"/>
      <c r="S85" s="158" t="s">
        <v>298</v>
      </c>
      <c r="T85" s="158" t="s">
        <v>250</v>
      </c>
      <c r="U85" s="158">
        <v>0.94</v>
      </c>
      <c r="V85" s="158">
        <f>ROUND(E85*U85,2)</f>
        <v>2.82</v>
      </c>
      <c r="W85" s="158"/>
      <c r="X85" s="158" t="s">
        <v>161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162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5">
      <c r="A86" s="155"/>
      <c r="B86" s="156"/>
      <c r="C86" s="252" t="s">
        <v>745</v>
      </c>
      <c r="D86" s="253"/>
      <c r="E86" s="253"/>
      <c r="F86" s="253"/>
      <c r="G86" s="253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  <c r="Y86" s="148"/>
      <c r="Z86" s="148"/>
      <c r="AA86" s="148"/>
      <c r="AB86" s="148"/>
      <c r="AC86" s="148"/>
      <c r="AD86" s="148"/>
      <c r="AE86" s="148"/>
      <c r="AF86" s="148"/>
      <c r="AG86" s="148" t="s">
        <v>233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5">
      <c r="A87" s="169">
        <v>32</v>
      </c>
      <c r="B87" s="170" t="s">
        <v>748</v>
      </c>
      <c r="C87" s="185" t="s">
        <v>749</v>
      </c>
      <c r="D87" s="171" t="s">
        <v>159</v>
      </c>
      <c r="E87" s="172">
        <v>96.754999999999995</v>
      </c>
      <c r="F87" s="173"/>
      <c r="G87" s="174">
        <f>ROUND(E87*F87,2)</f>
        <v>0</v>
      </c>
      <c r="H87" s="159"/>
      <c r="I87" s="158">
        <f>ROUND(E87*H87,2)</f>
        <v>0</v>
      </c>
      <c r="J87" s="159"/>
      <c r="K87" s="158">
        <f>ROUND(E87*J87,2)</f>
        <v>0</v>
      </c>
      <c r="L87" s="158">
        <v>21</v>
      </c>
      <c r="M87" s="158">
        <f>G87*(1+L87/100)</f>
        <v>0</v>
      </c>
      <c r="N87" s="158">
        <v>3.2299999999999998E-3</v>
      </c>
      <c r="O87" s="158">
        <f>ROUND(E87*N87,2)</f>
        <v>0.31</v>
      </c>
      <c r="P87" s="158">
        <v>0</v>
      </c>
      <c r="Q87" s="158">
        <f>ROUND(E87*P87,2)</f>
        <v>0</v>
      </c>
      <c r="R87" s="158"/>
      <c r="S87" s="158" t="s">
        <v>298</v>
      </c>
      <c r="T87" s="158" t="s">
        <v>543</v>
      </c>
      <c r="U87" s="158">
        <v>0.48</v>
      </c>
      <c r="V87" s="158">
        <f>ROUND(E87*U87,2)</f>
        <v>46.44</v>
      </c>
      <c r="W87" s="158"/>
      <c r="X87" s="158" t="s">
        <v>161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162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5">
      <c r="A88" s="155"/>
      <c r="B88" s="156"/>
      <c r="C88" s="252" t="s">
        <v>750</v>
      </c>
      <c r="D88" s="253"/>
      <c r="E88" s="253"/>
      <c r="F88" s="253"/>
      <c r="G88" s="253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  <c r="Y88" s="148"/>
      <c r="Z88" s="148"/>
      <c r="AA88" s="148"/>
      <c r="AB88" s="148"/>
      <c r="AC88" s="148"/>
      <c r="AD88" s="148"/>
      <c r="AE88" s="148"/>
      <c r="AF88" s="148"/>
      <c r="AG88" s="148" t="s">
        <v>233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5">
      <c r="A89" s="155"/>
      <c r="B89" s="156"/>
      <c r="C89" s="186" t="s">
        <v>242</v>
      </c>
      <c r="D89" s="160"/>
      <c r="E89" s="161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  <c r="Y89" s="148"/>
      <c r="Z89" s="148"/>
      <c r="AA89" s="148"/>
      <c r="AB89" s="148"/>
      <c r="AC89" s="148"/>
      <c r="AD89" s="148"/>
      <c r="AE89" s="148"/>
      <c r="AF89" s="148"/>
      <c r="AG89" s="148" t="s">
        <v>164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5">
      <c r="A90" s="155"/>
      <c r="B90" s="156"/>
      <c r="C90" s="186" t="s">
        <v>751</v>
      </c>
      <c r="D90" s="160"/>
      <c r="E90" s="161">
        <v>96.754999999999995</v>
      </c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  <c r="Y90" s="148"/>
      <c r="Z90" s="148"/>
      <c r="AA90" s="148"/>
      <c r="AB90" s="148"/>
      <c r="AC90" s="148"/>
      <c r="AD90" s="148"/>
      <c r="AE90" s="148"/>
      <c r="AF90" s="148"/>
      <c r="AG90" s="148" t="s">
        <v>164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ht="20.399999999999999" outlineLevel="1" x14ac:dyDescent="0.25">
      <c r="A91" s="175">
        <v>33</v>
      </c>
      <c r="B91" s="176" t="s">
        <v>752</v>
      </c>
      <c r="C91" s="187" t="s">
        <v>753</v>
      </c>
      <c r="D91" s="177" t="s">
        <v>256</v>
      </c>
      <c r="E91" s="178">
        <v>3</v>
      </c>
      <c r="F91" s="179"/>
      <c r="G91" s="180">
        <f t="shared" ref="G91:G97" si="0">ROUND(E91*F91,2)</f>
        <v>0</v>
      </c>
      <c r="H91" s="159"/>
      <c r="I91" s="158">
        <f t="shared" ref="I91:I97" si="1">ROUND(E91*H91,2)</f>
        <v>0</v>
      </c>
      <c r="J91" s="159"/>
      <c r="K91" s="158">
        <f t="shared" ref="K91:K97" si="2">ROUND(E91*J91,2)</f>
        <v>0</v>
      </c>
      <c r="L91" s="158">
        <v>21</v>
      </c>
      <c r="M91" s="158">
        <f t="shared" ref="M91:M97" si="3">G91*(1+L91/100)</f>
        <v>0</v>
      </c>
      <c r="N91" s="158">
        <v>6.9999999999999999E-4</v>
      </c>
      <c r="O91" s="158">
        <f t="shared" ref="O91:O97" si="4">ROUND(E91*N91,2)</f>
        <v>0</v>
      </c>
      <c r="P91" s="158">
        <v>0</v>
      </c>
      <c r="Q91" s="158">
        <f t="shared" ref="Q91:Q97" si="5">ROUND(E91*P91,2)</f>
        <v>0</v>
      </c>
      <c r="R91" s="158" t="s">
        <v>268</v>
      </c>
      <c r="S91" s="158" t="s">
        <v>160</v>
      </c>
      <c r="T91" s="158" t="s">
        <v>160</v>
      </c>
      <c r="U91" s="158">
        <v>0</v>
      </c>
      <c r="V91" s="158">
        <f t="shared" ref="V91:V97" si="6">ROUND(E91*U91,2)</f>
        <v>0</v>
      </c>
      <c r="W91" s="158"/>
      <c r="X91" s="158" t="s">
        <v>269</v>
      </c>
      <c r="Y91" s="148"/>
      <c r="Z91" s="148"/>
      <c r="AA91" s="148"/>
      <c r="AB91" s="148"/>
      <c r="AC91" s="148"/>
      <c r="AD91" s="148"/>
      <c r="AE91" s="148"/>
      <c r="AF91" s="148"/>
      <c r="AG91" s="148" t="s">
        <v>270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ht="20.399999999999999" outlineLevel="1" x14ac:dyDescent="0.25">
      <c r="A92" s="175">
        <v>34</v>
      </c>
      <c r="B92" s="176" t="s">
        <v>754</v>
      </c>
      <c r="C92" s="187" t="s">
        <v>755</v>
      </c>
      <c r="D92" s="177" t="s">
        <v>256</v>
      </c>
      <c r="E92" s="178">
        <v>1</v>
      </c>
      <c r="F92" s="179"/>
      <c r="G92" s="180">
        <f t="shared" si="0"/>
        <v>0</v>
      </c>
      <c r="H92" s="159"/>
      <c r="I92" s="158">
        <f t="shared" si="1"/>
        <v>0</v>
      </c>
      <c r="J92" s="159"/>
      <c r="K92" s="158">
        <f t="shared" si="2"/>
        <v>0</v>
      </c>
      <c r="L92" s="158">
        <v>21</v>
      </c>
      <c r="M92" s="158">
        <f t="shared" si="3"/>
        <v>0</v>
      </c>
      <c r="N92" s="158">
        <v>5.0000000000000001E-3</v>
      </c>
      <c r="O92" s="158">
        <f t="shared" si="4"/>
        <v>0.01</v>
      </c>
      <c r="P92" s="158">
        <v>0</v>
      </c>
      <c r="Q92" s="158">
        <f t="shared" si="5"/>
        <v>0</v>
      </c>
      <c r="R92" s="158" t="s">
        <v>268</v>
      </c>
      <c r="S92" s="158" t="s">
        <v>160</v>
      </c>
      <c r="T92" s="158" t="s">
        <v>160</v>
      </c>
      <c r="U92" s="158">
        <v>0</v>
      </c>
      <c r="V92" s="158">
        <f t="shared" si="6"/>
        <v>0</v>
      </c>
      <c r="W92" s="158"/>
      <c r="X92" s="158" t="s">
        <v>269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270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5">
      <c r="A93" s="175">
        <v>35</v>
      </c>
      <c r="B93" s="176" t="s">
        <v>756</v>
      </c>
      <c r="C93" s="187" t="s">
        <v>757</v>
      </c>
      <c r="D93" s="177" t="s">
        <v>256</v>
      </c>
      <c r="E93" s="178">
        <v>1</v>
      </c>
      <c r="F93" s="179"/>
      <c r="G93" s="180">
        <f t="shared" si="0"/>
        <v>0</v>
      </c>
      <c r="H93" s="159"/>
      <c r="I93" s="158">
        <f t="shared" si="1"/>
        <v>0</v>
      </c>
      <c r="J93" s="159"/>
      <c r="K93" s="158">
        <f t="shared" si="2"/>
        <v>0</v>
      </c>
      <c r="L93" s="158">
        <v>21</v>
      </c>
      <c r="M93" s="158">
        <f t="shared" si="3"/>
        <v>0</v>
      </c>
      <c r="N93" s="158">
        <v>4.7999999999999996E-3</v>
      </c>
      <c r="O93" s="158">
        <f t="shared" si="4"/>
        <v>0</v>
      </c>
      <c r="P93" s="158">
        <v>0</v>
      </c>
      <c r="Q93" s="158">
        <f t="shared" si="5"/>
        <v>0</v>
      </c>
      <c r="R93" s="158"/>
      <c r="S93" s="158" t="s">
        <v>298</v>
      </c>
      <c r="T93" s="158" t="s">
        <v>250</v>
      </c>
      <c r="U93" s="158">
        <v>0</v>
      </c>
      <c r="V93" s="158">
        <f t="shared" si="6"/>
        <v>0</v>
      </c>
      <c r="W93" s="158"/>
      <c r="X93" s="158" t="s">
        <v>269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270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ht="20.399999999999999" outlineLevel="1" x14ac:dyDescent="0.25">
      <c r="A94" s="175">
        <v>36</v>
      </c>
      <c r="B94" s="176" t="s">
        <v>758</v>
      </c>
      <c r="C94" s="187" t="s">
        <v>759</v>
      </c>
      <c r="D94" s="177" t="s">
        <v>256</v>
      </c>
      <c r="E94" s="178">
        <v>2</v>
      </c>
      <c r="F94" s="179"/>
      <c r="G94" s="180">
        <f t="shared" si="0"/>
        <v>0</v>
      </c>
      <c r="H94" s="159"/>
      <c r="I94" s="158">
        <f t="shared" si="1"/>
        <v>0</v>
      </c>
      <c r="J94" s="159"/>
      <c r="K94" s="158">
        <f t="shared" si="2"/>
        <v>0</v>
      </c>
      <c r="L94" s="158">
        <v>21</v>
      </c>
      <c r="M94" s="158">
        <f t="shared" si="3"/>
        <v>0</v>
      </c>
      <c r="N94" s="158">
        <v>1.1000000000000001E-3</v>
      </c>
      <c r="O94" s="158">
        <f t="shared" si="4"/>
        <v>0</v>
      </c>
      <c r="P94" s="158">
        <v>0</v>
      </c>
      <c r="Q94" s="158">
        <f t="shared" si="5"/>
        <v>0</v>
      </c>
      <c r="R94" s="158" t="s">
        <v>268</v>
      </c>
      <c r="S94" s="158" t="s">
        <v>160</v>
      </c>
      <c r="T94" s="158" t="s">
        <v>160</v>
      </c>
      <c r="U94" s="158">
        <v>0</v>
      </c>
      <c r="V94" s="158">
        <f t="shared" si="6"/>
        <v>0</v>
      </c>
      <c r="W94" s="158"/>
      <c r="X94" s="158" t="s">
        <v>269</v>
      </c>
      <c r="Y94" s="148"/>
      <c r="Z94" s="148"/>
      <c r="AA94" s="148"/>
      <c r="AB94" s="148"/>
      <c r="AC94" s="148"/>
      <c r="AD94" s="148"/>
      <c r="AE94" s="148"/>
      <c r="AF94" s="148"/>
      <c r="AG94" s="148" t="s">
        <v>270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ht="20.399999999999999" outlineLevel="1" x14ac:dyDescent="0.25">
      <c r="A95" s="175">
        <v>37</v>
      </c>
      <c r="B95" s="176" t="s">
        <v>760</v>
      </c>
      <c r="C95" s="187" t="s">
        <v>761</v>
      </c>
      <c r="D95" s="177" t="s">
        <v>256</v>
      </c>
      <c r="E95" s="178">
        <v>1</v>
      </c>
      <c r="F95" s="179"/>
      <c r="G95" s="180">
        <f t="shared" si="0"/>
        <v>0</v>
      </c>
      <c r="H95" s="159"/>
      <c r="I95" s="158">
        <f t="shared" si="1"/>
        <v>0</v>
      </c>
      <c r="J95" s="159"/>
      <c r="K95" s="158">
        <f t="shared" si="2"/>
        <v>0</v>
      </c>
      <c r="L95" s="158">
        <v>21</v>
      </c>
      <c r="M95" s="158">
        <f t="shared" si="3"/>
        <v>0</v>
      </c>
      <c r="N95" s="158">
        <v>1.8E-3</v>
      </c>
      <c r="O95" s="158">
        <f t="shared" si="4"/>
        <v>0</v>
      </c>
      <c r="P95" s="158">
        <v>0</v>
      </c>
      <c r="Q95" s="158">
        <f t="shared" si="5"/>
        <v>0</v>
      </c>
      <c r="R95" s="158" t="s">
        <v>268</v>
      </c>
      <c r="S95" s="158" t="s">
        <v>160</v>
      </c>
      <c r="T95" s="158" t="s">
        <v>160</v>
      </c>
      <c r="U95" s="158">
        <v>0</v>
      </c>
      <c r="V95" s="158">
        <f t="shared" si="6"/>
        <v>0</v>
      </c>
      <c r="W95" s="158"/>
      <c r="X95" s="158" t="s">
        <v>269</v>
      </c>
      <c r="Y95" s="148"/>
      <c r="Z95" s="148"/>
      <c r="AA95" s="148"/>
      <c r="AB95" s="148"/>
      <c r="AC95" s="148"/>
      <c r="AD95" s="148"/>
      <c r="AE95" s="148"/>
      <c r="AF95" s="148"/>
      <c r="AG95" s="148" t="s">
        <v>270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ht="20.399999999999999" outlineLevel="1" x14ac:dyDescent="0.25">
      <c r="A96" s="175">
        <v>38</v>
      </c>
      <c r="B96" s="176" t="s">
        <v>762</v>
      </c>
      <c r="C96" s="187" t="s">
        <v>763</v>
      </c>
      <c r="D96" s="177" t="s">
        <v>256</v>
      </c>
      <c r="E96" s="178">
        <v>1</v>
      </c>
      <c r="F96" s="179"/>
      <c r="G96" s="180">
        <f t="shared" si="0"/>
        <v>0</v>
      </c>
      <c r="H96" s="159"/>
      <c r="I96" s="158">
        <f t="shared" si="1"/>
        <v>0</v>
      </c>
      <c r="J96" s="159"/>
      <c r="K96" s="158">
        <f t="shared" si="2"/>
        <v>0</v>
      </c>
      <c r="L96" s="158">
        <v>21</v>
      </c>
      <c r="M96" s="158">
        <f t="shared" si="3"/>
        <v>0</v>
      </c>
      <c r="N96" s="158">
        <v>2.3999999999999998E-3</v>
      </c>
      <c r="O96" s="158">
        <f t="shared" si="4"/>
        <v>0</v>
      </c>
      <c r="P96" s="158">
        <v>0</v>
      </c>
      <c r="Q96" s="158">
        <f t="shared" si="5"/>
        <v>0</v>
      </c>
      <c r="R96" s="158" t="s">
        <v>268</v>
      </c>
      <c r="S96" s="158" t="s">
        <v>160</v>
      </c>
      <c r="T96" s="158" t="s">
        <v>160</v>
      </c>
      <c r="U96" s="158">
        <v>0</v>
      </c>
      <c r="V96" s="158">
        <f t="shared" si="6"/>
        <v>0</v>
      </c>
      <c r="W96" s="158"/>
      <c r="X96" s="158" t="s">
        <v>269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270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ht="20.399999999999999" outlineLevel="1" x14ac:dyDescent="0.25">
      <c r="A97" s="175">
        <v>39</v>
      </c>
      <c r="B97" s="176" t="s">
        <v>764</v>
      </c>
      <c r="C97" s="187" t="s">
        <v>765</v>
      </c>
      <c r="D97" s="177" t="s">
        <v>256</v>
      </c>
      <c r="E97" s="178">
        <v>1</v>
      </c>
      <c r="F97" s="179"/>
      <c r="G97" s="180">
        <f t="shared" si="0"/>
        <v>0</v>
      </c>
      <c r="H97" s="159"/>
      <c r="I97" s="158">
        <f t="shared" si="1"/>
        <v>0</v>
      </c>
      <c r="J97" s="159"/>
      <c r="K97" s="158">
        <f t="shared" si="2"/>
        <v>0</v>
      </c>
      <c r="L97" s="158">
        <v>21</v>
      </c>
      <c r="M97" s="158">
        <f t="shared" si="3"/>
        <v>0</v>
      </c>
      <c r="N97" s="158">
        <v>3.3399999999999999E-2</v>
      </c>
      <c r="O97" s="158">
        <f t="shared" si="4"/>
        <v>0.03</v>
      </c>
      <c r="P97" s="158">
        <v>0</v>
      </c>
      <c r="Q97" s="158">
        <f t="shared" si="5"/>
        <v>0</v>
      </c>
      <c r="R97" s="158" t="s">
        <v>268</v>
      </c>
      <c r="S97" s="158" t="s">
        <v>160</v>
      </c>
      <c r="T97" s="158" t="s">
        <v>160</v>
      </c>
      <c r="U97" s="158">
        <v>0</v>
      </c>
      <c r="V97" s="158">
        <f t="shared" si="6"/>
        <v>0</v>
      </c>
      <c r="W97" s="158"/>
      <c r="X97" s="158" t="s">
        <v>269</v>
      </c>
      <c r="Y97" s="148"/>
      <c r="Z97" s="148"/>
      <c r="AA97" s="148"/>
      <c r="AB97" s="148"/>
      <c r="AC97" s="148"/>
      <c r="AD97" s="148"/>
      <c r="AE97" s="148"/>
      <c r="AF97" s="148"/>
      <c r="AG97" s="148" t="s">
        <v>270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x14ac:dyDescent="0.25">
      <c r="A98" s="163" t="s">
        <v>155</v>
      </c>
      <c r="B98" s="164" t="s">
        <v>59</v>
      </c>
      <c r="C98" s="184" t="s">
        <v>60</v>
      </c>
      <c r="D98" s="165"/>
      <c r="E98" s="166"/>
      <c r="F98" s="167"/>
      <c r="G98" s="168">
        <f>SUMIF(AG99:AG100,"&lt;&gt;NOR",G99:G100)</f>
        <v>0</v>
      </c>
      <c r="H98" s="162"/>
      <c r="I98" s="162">
        <f>SUM(I99:I100)</f>
        <v>0</v>
      </c>
      <c r="J98" s="162"/>
      <c r="K98" s="162">
        <f>SUM(K99:K100)</f>
        <v>0</v>
      </c>
      <c r="L98" s="162"/>
      <c r="M98" s="162">
        <f>SUM(M99:M100)</f>
        <v>0</v>
      </c>
      <c r="N98" s="162"/>
      <c r="O98" s="162">
        <f>SUM(O99:O100)</f>
        <v>92.43</v>
      </c>
      <c r="P98" s="162"/>
      <c r="Q98" s="162">
        <f>SUM(Q99:Q100)</f>
        <v>0</v>
      </c>
      <c r="R98" s="162"/>
      <c r="S98" s="162"/>
      <c r="T98" s="162"/>
      <c r="U98" s="162"/>
      <c r="V98" s="162">
        <f>SUM(V99:V100)</f>
        <v>16.97</v>
      </c>
      <c r="W98" s="162"/>
      <c r="X98" s="162"/>
      <c r="AG98" t="s">
        <v>156</v>
      </c>
    </row>
    <row r="99" spans="1:60" outlineLevel="1" x14ac:dyDescent="0.25">
      <c r="A99" s="169">
        <v>40</v>
      </c>
      <c r="B99" s="170" t="s">
        <v>300</v>
      </c>
      <c r="C99" s="185" t="s">
        <v>301</v>
      </c>
      <c r="D99" s="171" t="s">
        <v>159</v>
      </c>
      <c r="E99" s="172">
        <v>184.5</v>
      </c>
      <c r="F99" s="173"/>
      <c r="G99" s="174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21</v>
      </c>
      <c r="M99" s="158">
        <f>G99*(1+L99/100)</f>
        <v>0</v>
      </c>
      <c r="N99" s="158">
        <v>0.501</v>
      </c>
      <c r="O99" s="158">
        <f>ROUND(E99*N99,2)</f>
        <v>92.43</v>
      </c>
      <c r="P99" s="158">
        <v>0</v>
      </c>
      <c r="Q99" s="158">
        <f>ROUND(E99*P99,2)</f>
        <v>0</v>
      </c>
      <c r="R99" s="158"/>
      <c r="S99" s="158" t="s">
        <v>160</v>
      </c>
      <c r="T99" s="158" t="s">
        <v>160</v>
      </c>
      <c r="U99" s="158">
        <v>9.1999999999999998E-2</v>
      </c>
      <c r="V99" s="158">
        <f>ROUND(E99*U99,2)</f>
        <v>16.97</v>
      </c>
      <c r="W99" s="158"/>
      <c r="X99" s="158" t="s">
        <v>161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162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5">
      <c r="A100" s="155"/>
      <c r="B100" s="156"/>
      <c r="C100" s="186" t="s">
        <v>766</v>
      </c>
      <c r="D100" s="160"/>
      <c r="E100" s="161">
        <v>184.5</v>
      </c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164</v>
      </c>
      <c r="AH100" s="148">
        <v>5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x14ac:dyDescent="0.25">
      <c r="A101" s="163" t="s">
        <v>155</v>
      </c>
      <c r="B101" s="164" t="s">
        <v>61</v>
      </c>
      <c r="C101" s="184" t="s">
        <v>62</v>
      </c>
      <c r="D101" s="165"/>
      <c r="E101" s="166"/>
      <c r="F101" s="167"/>
      <c r="G101" s="168">
        <f>SUMIF(AG102:AG107,"&lt;&gt;NOR",G102:G107)</f>
        <v>0</v>
      </c>
      <c r="H101" s="162"/>
      <c r="I101" s="162">
        <f>SUM(I102:I107)</f>
        <v>0</v>
      </c>
      <c r="J101" s="162"/>
      <c r="K101" s="162">
        <f>SUM(K102:K107)</f>
        <v>0</v>
      </c>
      <c r="L101" s="162"/>
      <c r="M101" s="162">
        <f>SUM(M102:M107)</f>
        <v>0</v>
      </c>
      <c r="N101" s="162"/>
      <c r="O101" s="162">
        <f>SUM(O102:O107)</f>
        <v>29.540000000000003</v>
      </c>
      <c r="P101" s="162"/>
      <c r="Q101" s="162">
        <f>SUM(Q102:Q107)</f>
        <v>0</v>
      </c>
      <c r="R101" s="162"/>
      <c r="S101" s="162"/>
      <c r="T101" s="162"/>
      <c r="U101" s="162"/>
      <c r="V101" s="162">
        <f>SUM(V102:V107)</f>
        <v>104.13</v>
      </c>
      <c r="W101" s="162"/>
      <c r="X101" s="162"/>
      <c r="AG101" t="s">
        <v>156</v>
      </c>
    </row>
    <row r="102" spans="1:60" ht="20.399999999999999" outlineLevel="1" x14ac:dyDescent="0.25">
      <c r="A102" s="169">
        <v>41</v>
      </c>
      <c r="B102" s="170" t="s">
        <v>311</v>
      </c>
      <c r="C102" s="185" t="s">
        <v>312</v>
      </c>
      <c r="D102" s="171" t="s">
        <v>159</v>
      </c>
      <c r="E102" s="172">
        <v>78.75</v>
      </c>
      <c r="F102" s="173"/>
      <c r="G102" s="174">
        <f>ROUND(E102*F102,2)</f>
        <v>0</v>
      </c>
      <c r="H102" s="159"/>
      <c r="I102" s="158">
        <f>ROUND(E102*H102,2)</f>
        <v>0</v>
      </c>
      <c r="J102" s="159"/>
      <c r="K102" s="158">
        <f>ROUND(E102*J102,2)</f>
        <v>0</v>
      </c>
      <c r="L102" s="158">
        <v>21</v>
      </c>
      <c r="M102" s="158">
        <f>G102*(1+L102/100)</f>
        <v>0</v>
      </c>
      <c r="N102" s="158">
        <v>0.23072999999999999</v>
      </c>
      <c r="O102" s="158">
        <f>ROUND(E102*N102,2)</f>
        <v>18.170000000000002</v>
      </c>
      <c r="P102" s="158">
        <v>0</v>
      </c>
      <c r="Q102" s="158">
        <f>ROUND(E102*P102,2)</f>
        <v>0</v>
      </c>
      <c r="R102" s="158"/>
      <c r="S102" s="158" t="s">
        <v>160</v>
      </c>
      <c r="T102" s="158" t="s">
        <v>160</v>
      </c>
      <c r="U102" s="158">
        <v>0.107</v>
      </c>
      <c r="V102" s="158">
        <f>ROUND(E102*U102,2)</f>
        <v>8.43</v>
      </c>
      <c r="W102" s="158"/>
      <c r="X102" s="158" t="s">
        <v>161</v>
      </c>
      <c r="Y102" s="148"/>
      <c r="Z102" s="148"/>
      <c r="AA102" s="148"/>
      <c r="AB102" s="148"/>
      <c r="AC102" s="148"/>
      <c r="AD102" s="148"/>
      <c r="AE102" s="148"/>
      <c r="AF102" s="148"/>
      <c r="AG102" s="148" t="s">
        <v>162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5">
      <c r="A103" s="155"/>
      <c r="B103" s="156"/>
      <c r="C103" s="186" t="s">
        <v>691</v>
      </c>
      <c r="D103" s="160"/>
      <c r="E103" s="161">
        <v>78.75</v>
      </c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164</v>
      </c>
      <c r="AH103" s="148">
        <v>5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5">
      <c r="A104" s="169">
        <v>42</v>
      </c>
      <c r="B104" s="170" t="s">
        <v>313</v>
      </c>
      <c r="C104" s="185" t="s">
        <v>314</v>
      </c>
      <c r="D104" s="171" t="s">
        <v>159</v>
      </c>
      <c r="E104" s="172">
        <v>105.75</v>
      </c>
      <c r="F104" s="173"/>
      <c r="G104" s="174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21</v>
      </c>
      <c r="M104" s="158">
        <f>G104*(1+L104/100)</f>
        <v>0</v>
      </c>
      <c r="N104" s="158">
        <v>9.2799999999999994E-2</v>
      </c>
      <c r="O104" s="158">
        <f>ROUND(E104*N104,2)</f>
        <v>9.81</v>
      </c>
      <c r="P104" s="158">
        <v>0</v>
      </c>
      <c r="Q104" s="158">
        <f>ROUND(E104*P104,2)</f>
        <v>0</v>
      </c>
      <c r="R104" s="158"/>
      <c r="S104" s="158" t="s">
        <v>160</v>
      </c>
      <c r="T104" s="158" t="s">
        <v>160</v>
      </c>
      <c r="U104" s="158">
        <v>0.47799999999999998</v>
      </c>
      <c r="V104" s="158">
        <f>ROUND(E104*U104,2)</f>
        <v>50.55</v>
      </c>
      <c r="W104" s="158"/>
      <c r="X104" s="158" t="s">
        <v>161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162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5">
      <c r="A105" s="155"/>
      <c r="B105" s="156"/>
      <c r="C105" s="186" t="s">
        <v>690</v>
      </c>
      <c r="D105" s="160"/>
      <c r="E105" s="161">
        <v>105.75</v>
      </c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164</v>
      </c>
      <c r="AH105" s="148">
        <v>5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5">
      <c r="A106" s="175">
        <v>43</v>
      </c>
      <c r="B106" s="176" t="s">
        <v>315</v>
      </c>
      <c r="C106" s="187" t="s">
        <v>316</v>
      </c>
      <c r="D106" s="177" t="s">
        <v>174</v>
      </c>
      <c r="E106" s="178">
        <v>105</v>
      </c>
      <c r="F106" s="179"/>
      <c r="G106" s="180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21</v>
      </c>
      <c r="M106" s="158">
        <f>G106*(1+L106/100)</f>
        <v>0</v>
      </c>
      <c r="N106" s="158">
        <v>3.6000000000000002E-4</v>
      </c>
      <c r="O106" s="158">
        <f>ROUND(E106*N106,2)</f>
        <v>0.04</v>
      </c>
      <c r="P106" s="158">
        <v>0</v>
      </c>
      <c r="Q106" s="158">
        <f>ROUND(E106*P106,2)</f>
        <v>0</v>
      </c>
      <c r="R106" s="158"/>
      <c r="S106" s="158" t="s">
        <v>160</v>
      </c>
      <c r="T106" s="158" t="s">
        <v>160</v>
      </c>
      <c r="U106" s="158">
        <v>0.43</v>
      </c>
      <c r="V106" s="158">
        <f>ROUND(E106*U106,2)</f>
        <v>45.15</v>
      </c>
      <c r="W106" s="158"/>
      <c r="X106" s="158" t="s">
        <v>161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162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5">
      <c r="A107" s="175">
        <v>44</v>
      </c>
      <c r="B107" s="176" t="s">
        <v>321</v>
      </c>
      <c r="C107" s="187" t="s">
        <v>767</v>
      </c>
      <c r="D107" s="177" t="s">
        <v>159</v>
      </c>
      <c r="E107" s="178">
        <v>10</v>
      </c>
      <c r="F107" s="179"/>
      <c r="G107" s="180">
        <f>ROUND(E107*F107,2)</f>
        <v>0</v>
      </c>
      <c r="H107" s="159"/>
      <c r="I107" s="158">
        <f>ROUND(E107*H107,2)</f>
        <v>0</v>
      </c>
      <c r="J107" s="159"/>
      <c r="K107" s="158">
        <f>ROUND(E107*J107,2)</f>
        <v>0</v>
      </c>
      <c r="L107" s="158">
        <v>21</v>
      </c>
      <c r="M107" s="158">
        <f>G107*(1+L107/100)</f>
        <v>0</v>
      </c>
      <c r="N107" s="158">
        <v>0.152</v>
      </c>
      <c r="O107" s="158">
        <f>ROUND(E107*N107,2)</f>
        <v>1.52</v>
      </c>
      <c r="P107" s="158">
        <v>0</v>
      </c>
      <c r="Q107" s="158">
        <f>ROUND(E107*P107,2)</f>
        <v>0</v>
      </c>
      <c r="R107" s="158" t="s">
        <v>268</v>
      </c>
      <c r="S107" s="158" t="s">
        <v>160</v>
      </c>
      <c r="T107" s="158" t="s">
        <v>160</v>
      </c>
      <c r="U107" s="158">
        <v>0</v>
      </c>
      <c r="V107" s="158">
        <f>ROUND(E107*U107,2)</f>
        <v>0</v>
      </c>
      <c r="W107" s="158"/>
      <c r="X107" s="158" t="s">
        <v>269</v>
      </c>
      <c r="Y107" s="148"/>
      <c r="Z107" s="148"/>
      <c r="AA107" s="148"/>
      <c r="AB107" s="148"/>
      <c r="AC107" s="148"/>
      <c r="AD107" s="148"/>
      <c r="AE107" s="148"/>
      <c r="AF107" s="148"/>
      <c r="AG107" s="148" t="s">
        <v>270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x14ac:dyDescent="0.25">
      <c r="A108" s="163" t="s">
        <v>155</v>
      </c>
      <c r="B108" s="164" t="s">
        <v>63</v>
      </c>
      <c r="C108" s="184" t="s">
        <v>64</v>
      </c>
      <c r="D108" s="165"/>
      <c r="E108" s="166"/>
      <c r="F108" s="167"/>
      <c r="G108" s="168">
        <f>SUMIF(AG109:AG117,"&lt;&gt;NOR",G109:G117)</f>
        <v>0</v>
      </c>
      <c r="H108" s="162"/>
      <c r="I108" s="162">
        <f>SUM(I109:I117)</f>
        <v>0</v>
      </c>
      <c r="J108" s="162"/>
      <c r="K108" s="162">
        <f>SUM(K109:K117)</f>
        <v>0</v>
      </c>
      <c r="L108" s="162"/>
      <c r="M108" s="162">
        <f>SUM(M109:M117)</f>
        <v>0</v>
      </c>
      <c r="N108" s="162"/>
      <c r="O108" s="162">
        <f>SUM(O109:O117)</f>
        <v>9.9899999999999984</v>
      </c>
      <c r="P108" s="162"/>
      <c r="Q108" s="162">
        <f>SUM(Q109:Q117)</f>
        <v>0</v>
      </c>
      <c r="R108" s="162"/>
      <c r="S108" s="162"/>
      <c r="T108" s="162"/>
      <c r="U108" s="162"/>
      <c r="V108" s="162">
        <f>SUM(V109:V117)</f>
        <v>288.07000000000005</v>
      </c>
      <c r="W108" s="162"/>
      <c r="X108" s="162"/>
      <c r="AG108" t="s">
        <v>156</v>
      </c>
    </row>
    <row r="109" spans="1:60" outlineLevel="1" x14ac:dyDescent="0.25">
      <c r="A109" s="169">
        <v>45</v>
      </c>
      <c r="B109" s="170" t="s">
        <v>768</v>
      </c>
      <c r="C109" s="185" t="s">
        <v>769</v>
      </c>
      <c r="D109" s="171" t="s">
        <v>159</v>
      </c>
      <c r="E109" s="172">
        <v>40</v>
      </c>
      <c r="F109" s="173"/>
      <c r="G109" s="174">
        <f>ROUND(E109*F109,2)</f>
        <v>0</v>
      </c>
      <c r="H109" s="159"/>
      <c r="I109" s="158">
        <f>ROUND(E109*H109,2)</f>
        <v>0</v>
      </c>
      <c r="J109" s="159"/>
      <c r="K109" s="158">
        <f>ROUND(E109*J109,2)</f>
        <v>0</v>
      </c>
      <c r="L109" s="158">
        <v>21</v>
      </c>
      <c r="M109" s="158">
        <f>G109*(1+L109/100)</f>
        <v>0</v>
      </c>
      <c r="N109" s="158">
        <v>2.97E-3</v>
      </c>
      <c r="O109" s="158">
        <f>ROUND(E109*N109,2)</f>
        <v>0.12</v>
      </c>
      <c r="P109" s="158">
        <v>0</v>
      </c>
      <c r="Q109" s="158">
        <f>ROUND(E109*P109,2)</f>
        <v>0</v>
      </c>
      <c r="R109" s="158"/>
      <c r="S109" s="158" t="s">
        <v>160</v>
      </c>
      <c r="T109" s="158" t="s">
        <v>160</v>
      </c>
      <c r="U109" s="158">
        <v>0.31</v>
      </c>
      <c r="V109" s="158">
        <f>ROUND(E109*U109,2)</f>
        <v>12.4</v>
      </c>
      <c r="W109" s="158"/>
      <c r="X109" s="158" t="s">
        <v>161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162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5">
      <c r="A110" s="155"/>
      <c r="B110" s="156"/>
      <c r="C110" s="252" t="s">
        <v>770</v>
      </c>
      <c r="D110" s="253"/>
      <c r="E110" s="253"/>
      <c r="F110" s="253"/>
      <c r="G110" s="253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  <c r="Y110" s="148"/>
      <c r="Z110" s="148"/>
      <c r="AA110" s="148"/>
      <c r="AB110" s="148"/>
      <c r="AC110" s="148"/>
      <c r="AD110" s="148"/>
      <c r="AE110" s="148"/>
      <c r="AF110" s="148"/>
      <c r="AG110" s="148" t="s">
        <v>233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5">
      <c r="A111" s="155"/>
      <c r="B111" s="156"/>
      <c r="C111" s="186" t="s">
        <v>771</v>
      </c>
      <c r="D111" s="160"/>
      <c r="E111" s="161">
        <v>40</v>
      </c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164</v>
      </c>
      <c r="AH111" s="148">
        <v>5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5">
      <c r="A112" s="169">
        <v>46</v>
      </c>
      <c r="B112" s="170" t="s">
        <v>330</v>
      </c>
      <c r="C112" s="185" t="s">
        <v>331</v>
      </c>
      <c r="D112" s="171" t="s">
        <v>159</v>
      </c>
      <c r="E112" s="172">
        <v>698.62374999999997</v>
      </c>
      <c r="F112" s="173"/>
      <c r="G112" s="174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21</v>
      </c>
      <c r="M112" s="158">
        <f>G112*(1+L112/100)</f>
        <v>0</v>
      </c>
      <c r="N112" s="158">
        <v>7.3499999999999998E-3</v>
      </c>
      <c r="O112" s="158">
        <f>ROUND(E112*N112,2)</f>
        <v>5.13</v>
      </c>
      <c r="P112" s="158">
        <v>0</v>
      </c>
      <c r="Q112" s="158">
        <f>ROUND(E112*P112,2)</f>
        <v>0</v>
      </c>
      <c r="R112" s="158"/>
      <c r="S112" s="158" t="s">
        <v>160</v>
      </c>
      <c r="T112" s="158" t="s">
        <v>160</v>
      </c>
      <c r="U112" s="158">
        <v>8.1000000000000003E-2</v>
      </c>
      <c r="V112" s="158">
        <f>ROUND(E112*U112,2)</f>
        <v>56.59</v>
      </c>
      <c r="W112" s="158"/>
      <c r="X112" s="158" t="s">
        <v>161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162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5">
      <c r="A113" s="155"/>
      <c r="B113" s="156"/>
      <c r="C113" s="186" t="s">
        <v>772</v>
      </c>
      <c r="D113" s="160"/>
      <c r="E113" s="161">
        <v>698.62374999999997</v>
      </c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164</v>
      </c>
      <c r="AH113" s="148">
        <v>5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ht="20.399999999999999" outlineLevel="1" x14ac:dyDescent="0.25">
      <c r="A114" s="169">
        <v>47</v>
      </c>
      <c r="B114" s="170" t="s">
        <v>333</v>
      </c>
      <c r="C114" s="185" t="s">
        <v>334</v>
      </c>
      <c r="D114" s="171" t="s">
        <v>159</v>
      </c>
      <c r="E114" s="172">
        <v>41.6</v>
      </c>
      <c r="F114" s="173"/>
      <c r="G114" s="174">
        <f>ROUND(E114*F114,2)</f>
        <v>0</v>
      </c>
      <c r="H114" s="159"/>
      <c r="I114" s="158">
        <f>ROUND(E114*H114,2)</f>
        <v>0</v>
      </c>
      <c r="J114" s="159"/>
      <c r="K114" s="158">
        <f>ROUND(E114*J114,2)</f>
        <v>0</v>
      </c>
      <c r="L114" s="158">
        <v>21</v>
      </c>
      <c r="M114" s="158">
        <f>G114*(1+L114/100)</f>
        <v>0</v>
      </c>
      <c r="N114" s="158">
        <v>3.465E-2</v>
      </c>
      <c r="O114" s="158">
        <f>ROUND(E114*N114,2)</f>
        <v>1.44</v>
      </c>
      <c r="P114" s="158">
        <v>0</v>
      </c>
      <c r="Q114" s="158">
        <f>ROUND(E114*P114,2)</f>
        <v>0</v>
      </c>
      <c r="R114" s="158"/>
      <c r="S114" s="158" t="s">
        <v>160</v>
      </c>
      <c r="T114" s="158" t="s">
        <v>160</v>
      </c>
      <c r="U114" s="158">
        <v>0.48</v>
      </c>
      <c r="V114" s="158">
        <f>ROUND(E114*U114,2)</f>
        <v>19.97</v>
      </c>
      <c r="W114" s="158"/>
      <c r="X114" s="158" t="s">
        <v>161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162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5">
      <c r="A115" s="155"/>
      <c r="B115" s="156"/>
      <c r="C115" s="186" t="s">
        <v>773</v>
      </c>
      <c r="D115" s="160"/>
      <c r="E115" s="161">
        <v>41.6</v>
      </c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164</v>
      </c>
      <c r="AH115" s="148">
        <v>5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5">
      <c r="A116" s="169">
        <v>48</v>
      </c>
      <c r="B116" s="170" t="s">
        <v>337</v>
      </c>
      <c r="C116" s="185" t="s">
        <v>338</v>
      </c>
      <c r="D116" s="171" t="s">
        <v>159</v>
      </c>
      <c r="E116" s="172">
        <v>698.62374999999997</v>
      </c>
      <c r="F116" s="173"/>
      <c r="G116" s="174">
        <f>ROUND(E116*F116,2)</f>
        <v>0</v>
      </c>
      <c r="H116" s="159"/>
      <c r="I116" s="158">
        <f>ROUND(E116*H116,2)</f>
        <v>0</v>
      </c>
      <c r="J116" s="159"/>
      <c r="K116" s="158">
        <f>ROUND(E116*J116,2)</f>
        <v>0</v>
      </c>
      <c r="L116" s="158">
        <v>21</v>
      </c>
      <c r="M116" s="158">
        <f>G116*(1+L116/100)</f>
        <v>0</v>
      </c>
      <c r="N116" s="158">
        <v>4.7299999999999998E-3</v>
      </c>
      <c r="O116" s="158">
        <f>ROUND(E116*N116,2)</f>
        <v>3.3</v>
      </c>
      <c r="P116" s="158">
        <v>0</v>
      </c>
      <c r="Q116" s="158">
        <f>ROUND(E116*P116,2)</f>
        <v>0</v>
      </c>
      <c r="R116" s="158"/>
      <c r="S116" s="158" t="s">
        <v>160</v>
      </c>
      <c r="T116" s="158" t="s">
        <v>160</v>
      </c>
      <c r="U116" s="158">
        <v>0.28499999999999998</v>
      </c>
      <c r="V116" s="158">
        <f>ROUND(E116*U116,2)</f>
        <v>199.11</v>
      </c>
      <c r="W116" s="158"/>
      <c r="X116" s="158" t="s">
        <v>161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162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5">
      <c r="A117" s="155"/>
      <c r="B117" s="156"/>
      <c r="C117" s="186" t="s">
        <v>772</v>
      </c>
      <c r="D117" s="160"/>
      <c r="E117" s="161">
        <v>698.62374999999997</v>
      </c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164</v>
      </c>
      <c r="AH117" s="148">
        <v>5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x14ac:dyDescent="0.25">
      <c r="A118" s="163" t="s">
        <v>155</v>
      </c>
      <c r="B118" s="164" t="s">
        <v>65</v>
      </c>
      <c r="C118" s="184" t="s">
        <v>66</v>
      </c>
      <c r="D118" s="165"/>
      <c r="E118" s="166"/>
      <c r="F118" s="167"/>
      <c r="G118" s="168">
        <f>SUMIF(AG119:AG124,"&lt;&gt;NOR",G119:G124)</f>
        <v>0</v>
      </c>
      <c r="H118" s="162"/>
      <c r="I118" s="162">
        <f>SUM(I119:I124)</f>
        <v>0</v>
      </c>
      <c r="J118" s="162"/>
      <c r="K118" s="162">
        <f>SUM(K119:K124)</f>
        <v>0</v>
      </c>
      <c r="L118" s="162"/>
      <c r="M118" s="162">
        <f>SUM(M119:M124)</f>
        <v>0</v>
      </c>
      <c r="N118" s="162"/>
      <c r="O118" s="162">
        <f>SUM(O119:O124)</f>
        <v>23.3</v>
      </c>
      <c r="P118" s="162"/>
      <c r="Q118" s="162">
        <f>SUM(Q119:Q124)</f>
        <v>0</v>
      </c>
      <c r="R118" s="162"/>
      <c r="S118" s="162"/>
      <c r="T118" s="162"/>
      <c r="U118" s="162"/>
      <c r="V118" s="162">
        <f>SUM(V119:V124)</f>
        <v>376.65999999999997</v>
      </c>
      <c r="W118" s="162"/>
      <c r="X118" s="162"/>
      <c r="AG118" t="s">
        <v>156</v>
      </c>
    </row>
    <row r="119" spans="1:60" outlineLevel="1" x14ac:dyDescent="0.25">
      <c r="A119" s="169">
        <v>49</v>
      </c>
      <c r="B119" s="170" t="s">
        <v>339</v>
      </c>
      <c r="C119" s="185" t="s">
        <v>340</v>
      </c>
      <c r="D119" s="171" t="s">
        <v>159</v>
      </c>
      <c r="E119" s="172">
        <v>140.4</v>
      </c>
      <c r="F119" s="173"/>
      <c r="G119" s="174">
        <f>ROUND(E119*F119,2)</f>
        <v>0</v>
      </c>
      <c r="H119" s="159"/>
      <c r="I119" s="158">
        <f>ROUND(E119*H119,2)</f>
        <v>0</v>
      </c>
      <c r="J119" s="159"/>
      <c r="K119" s="158">
        <f>ROUND(E119*J119,2)</f>
        <v>0</v>
      </c>
      <c r="L119" s="158">
        <v>21</v>
      </c>
      <c r="M119" s="158">
        <f>G119*(1+L119/100)</f>
        <v>0</v>
      </c>
      <c r="N119" s="158">
        <v>4.0000000000000003E-5</v>
      </c>
      <c r="O119" s="158">
        <f>ROUND(E119*N119,2)</f>
        <v>0.01</v>
      </c>
      <c r="P119" s="158">
        <v>0</v>
      </c>
      <c r="Q119" s="158">
        <f>ROUND(E119*P119,2)</f>
        <v>0</v>
      </c>
      <c r="R119" s="158"/>
      <c r="S119" s="158" t="s">
        <v>160</v>
      </c>
      <c r="T119" s="158" t="s">
        <v>160</v>
      </c>
      <c r="U119" s="158">
        <v>7.8E-2</v>
      </c>
      <c r="V119" s="158">
        <f>ROUND(E119*U119,2)</f>
        <v>10.95</v>
      </c>
      <c r="W119" s="158"/>
      <c r="X119" s="158" t="s">
        <v>161</v>
      </c>
      <c r="Y119" s="148"/>
      <c r="Z119" s="148"/>
      <c r="AA119" s="148"/>
      <c r="AB119" s="148"/>
      <c r="AC119" s="148"/>
      <c r="AD119" s="148"/>
      <c r="AE119" s="148"/>
      <c r="AF119" s="148"/>
      <c r="AG119" s="148" t="s">
        <v>162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5">
      <c r="A120" s="155"/>
      <c r="B120" s="156"/>
      <c r="C120" s="186" t="s">
        <v>774</v>
      </c>
      <c r="D120" s="160"/>
      <c r="E120" s="161">
        <v>140.4</v>
      </c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58"/>
      <c r="U120" s="158"/>
      <c r="V120" s="158"/>
      <c r="W120" s="158"/>
      <c r="X120" s="158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164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20.399999999999999" outlineLevel="1" x14ac:dyDescent="0.25">
      <c r="A121" s="169">
        <v>50</v>
      </c>
      <c r="B121" s="170" t="s">
        <v>342</v>
      </c>
      <c r="C121" s="185" t="s">
        <v>343</v>
      </c>
      <c r="D121" s="171" t="s">
        <v>159</v>
      </c>
      <c r="E121" s="172">
        <v>738.62374999999997</v>
      </c>
      <c r="F121" s="173"/>
      <c r="G121" s="174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21</v>
      </c>
      <c r="M121" s="158">
        <f>G121*(1+L121/100)</f>
        <v>0</v>
      </c>
      <c r="N121" s="158">
        <v>3.15E-2</v>
      </c>
      <c r="O121" s="158">
        <f>ROUND(E121*N121,2)</f>
        <v>23.27</v>
      </c>
      <c r="P121" s="158">
        <v>0</v>
      </c>
      <c r="Q121" s="158">
        <f>ROUND(E121*P121,2)</f>
        <v>0</v>
      </c>
      <c r="R121" s="158"/>
      <c r="S121" s="158" t="s">
        <v>160</v>
      </c>
      <c r="T121" s="158" t="s">
        <v>160</v>
      </c>
      <c r="U121" s="158">
        <v>0.49512</v>
      </c>
      <c r="V121" s="158">
        <f>ROUND(E121*U121,2)</f>
        <v>365.71</v>
      </c>
      <c r="W121" s="158"/>
      <c r="X121" s="158" t="s">
        <v>161</v>
      </c>
      <c r="Y121" s="148"/>
      <c r="Z121" s="148"/>
      <c r="AA121" s="148"/>
      <c r="AB121" s="148"/>
      <c r="AC121" s="148"/>
      <c r="AD121" s="148"/>
      <c r="AE121" s="148"/>
      <c r="AF121" s="148"/>
      <c r="AG121" s="148" t="s">
        <v>162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5">
      <c r="A122" s="155"/>
      <c r="B122" s="156"/>
      <c r="C122" s="186" t="s">
        <v>772</v>
      </c>
      <c r="D122" s="160"/>
      <c r="E122" s="161">
        <v>698.62374999999997</v>
      </c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164</v>
      </c>
      <c r="AH122" s="148">
        <v>5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5">
      <c r="A123" s="155"/>
      <c r="B123" s="156"/>
      <c r="C123" s="186" t="s">
        <v>771</v>
      </c>
      <c r="D123" s="160"/>
      <c r="E123" s="161">
        <v>40</v>
      </c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164</v>
      </c>
      <c r="AH123" s="148">
        <v>5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5">
      <c r="A124" s="175">
        <v>51</v>
      </c>
      <c r="B124" s="176" t="s">
        <v>775</v>
      </c>
      <c r="C124" s="187" t="s">
        <v>776</v>
      </c>
      <c r="D124" s="177" t="s">
        <v>256</v>
      </c>
      <c r="E124" s="178">
        <v>1</v>
      </c>
      <c r="F124" s="179"/>
      <c r="G124" s="180">
        <f>ROUND(E124*F124,2)</f>
        <v>0</v>
      </c>
      <c r="H124" s="159"/>
      <c r="I124" s="158">
        <f>ROUND(E124*H124,2)</f>
        <v>0</v>
      </c>
      <c r="J124" s="159"/>
      <c r="K124" s="158">
        <f>ROUND(E124*J124,2)</f>
        <v>0</v>
      </c>
      <c r="L124" s="158">
        <v>21</v>
      </c>
      <c r="M124" s="158">
        <f>G124*(1+L124/100)</f>
        <v>0</v>
      </c>
      <c r="N124" s="158">
        <v>2.1999999999999999E-2</v>
      </c>
      <c r="O124" s="158">
        <f>ROUND(E124*N124,2)</f>
        <v>0.02</v>
      </c>
      <c r="P124" s="158">
        <v>0</v>
      </c>
      <c r="Q124" s="158">
        <f>ROUND(E124*P124,2)</f>
        <v>0</v>
      </c>
      <c r="R124" s="158"/>
      <c r="S124" s="158" t="s">
        <v>298</v>
      </c>
      <c r="T124" s="158" t="s">
        <v>250</v>
      </c>
      <c r="U124" s="158">
        <v>0</v>
      </c>
      <c r="V124" s="158">
        <f>ROUND(E124*U124,2)</f>
        <v>0</v>
      </c>
      <c r="W124" s="158"/>
      <c r="X124" s="158" t="s">
        <v>269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270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x14ac:dyDescent="0.25">
      <c r="A125" s="163" t="s">
        <v>155</v>
      </c>
      <c r="B125" s="164" t="s">
        <v>67</v>
      </c>
      <c r="C125" s="184" t="s">
        <v>68</v>
      </c>
      <c r="D125" s="165"/>
      <c r="E125" s="166"/>
      <c r="F125" s="167"/>
      <c r="G125" s="168">
        <f>SUMIF(AG126:AG134,"&lt;&gt;NOR",G126:G134)</f>
        <v>0</v>
      </c>
      <c r="H125" s="162"/>
      <c r="I125" s="162">
        <f>SUM(I126:I134)</f>
        <v>0</v>
      </c>
      <c r="J125" s="162"/>
      <c r="K125" s="162">
        <f>SUM(K126:K134)</f>
        <v>0</v>
      </c>
      <c r="L125" s="162"/>
      <c r="M125" s="162">
        <f>SUM(M126:M134)</f>
        <v>0</v>
      </c>
      <c r="N125" s="162"/>
      <c r="O125" s="162">
        <f>SUM(O126:O134)</f>
        <v>3.37</v>
      </c>
      <c r="P125" s="162"/>
      <c r="Q125" s="162">
        <f>SUM(Q126:Q134)</f>
        <v>0</v>
      </c>
      <c r="R125" s="162"/>
      <c r="S125" s="162"/>
      <c r="T125" s="162"/>
      <c r="U125" s="162"/>
      <c r="V125" s="162">
        <f>SUM(V126:V134)</f>
        <v>386.76</v>
      </c>
      <c r="W125" s="162"/>
      <c r="X125" s="162"/>
      <c r="AG125" t="s">
        <v>156</v>
      </c>
    </row>
    <row r="126" spans="1:60" outlineLevel="1" x14ac:dyDescent="0.25">
      <c r="A126" s="169">
        <v>52</v>
      </c>
      <c r="B126" s="170" t="s">
        <v>347</v>
      </c>
      <c r="C126" s="185" t="s">
        <v>348</v>
      </c>
      <c r="D126" s="171" t="s">
        <v>159</v>
      </c>
      <c r="E126" s="172">
        <v>83.133750000000006</v>
      </c>
      <c r="F126" s="173"/>
      <c r="G126" s="174">
        <f>ROUND(E126*F126,2)</f>
        <v>0</v>
      </c>
      <c r="H126" s="159"/>
      <c r="I126" s="158">
        <f>ROUND(E126*H126,2)</f>
        <v>0</v>
      </c>
      <c r="J126" s="159"/>
      <c r="K126" s="158">
        <f>ROUND(E126*J126,2)</f>
        <v>0</v>
      </c>
      <c r="L126" s="158">
        <v>21</v>
      </c>
      <c r="M126" s="158">
        <f>G126*(1+L126/100)</f>
        <v>0</v>
      </c>
      <c r="N126" s="158">
        <v>4.2000000000000002E-4</v>
      </c>
      <c r="O126" s="158">
        <f>ROUND(E126*N126,2)</f>
        <v>0.03</v>
      </c>
      <c r="P126" s="158">
        <v>0</v>
      </c>
      <c r="Q126" s="158">
        <f>ROUND(E126*P126,2)</f>
        <v>0</v>
      </c>
      <c r="R126" s="158"/>
      <c r="S126" s="158" t="s">
        <v>160</v>
      </c>
      <c r="T126" s="158" t="s">
        <v>160</v>
      </c>
      <c r="U126" s="158">
        <v>0.12</v>
      </c>
      <c r="V126" s="158">
        <f>ROUND(E126*U126,2)</f>
        <v>9.98</v>
      </c>
      <c r="W126" s="158"/>
      <c r="X126" s="158" t="s">
        <v>161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162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5">
      <c r="A127" s="155"/>
      <c r="B127" s="156"/>
      <c r="C127" s="186" t="s">
        <v>724</v>
      </c>
      <c r="D127" s="160"/>
      <c r="E127" s="161">
        <v>83.133750000000006</v>
      </c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164</v>
      </c>
      <c r="AH127" s="148">
        <v>5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5">
      <c r="A128" s="169">
        <v>53</v>
      </c>
      <c r="B128" s="170" t="s">
        <v>349</v>
      </c>
      <c r="C128" s="185" t="s">
        <v>350</v>
      </c>
      <c r="D128" s="171" t="s">
        <v>159</v>
      </c>
      <c r="E128" s="172">
        <v>173.53813</v>
      </c>
      <c r="F128" s="173"/>
      <c r="G128" s="174">
        <f>ROUND(E128*F128,2)</f>
        <v>0</v>
      </c>
      <c r="H128" s="159"/>
      <c r="I128" s="158">
        <f>ROUND(E128*H128,2)</f>
        <v>0</v>
      </c>
      <c r="J128" s="159"/>
      <c r="K128" s="158">
        <f>ROUND(E128*J128,2)</f>
        <v>0</v>
      </c>
      <c r="L128" s="158">
        <v>21</v>
      </c>
      <c r="M128" s="158">
        <f>G128*(1+L128/100)</f>
        <v>0</v>
      </c>
      <c r="N128" s="158">
        <v>7.3600000000000002E-3</v>
      </c>
      <c r="O128" s="158">
        <f>ROUND(E128*N128,2)</f>
        <v>1.28</v>
      </c>
      <c r="P128" s="158">
        <v>0</v>
      </c>
      <c r="Q128" s="158">
        <f>ROUND(E128*P128,2)</f>
        <v>0</v>
      </c>
      <c r="R128" s="158"/>
      <c r="S128" s="158" t="s">
        <v>160</v>
      </c>
      <c r="T128" s="158" t="s">
        <v>160</v>
      </c>
      <c r="U128" s="158">
        <v>0.49299999999999999</v>
      </c>
      <c r="V128" s="158">
        <f>ROUND(E128*U128,2)</f>
        <v>85.55</v>
      </c>
      <c r="W128" s="158"/>
      <c r="X128" s="158" t="s">
        <v>161</v>
      </c>
      <c r="Y128" s="148"/>
      <c r="Z128" s="148"/>
      <c r="AA128" s="148"/>
      <c r="AB128" s="148"/>
      <c r="AC128" s="148"/>
      <c r="AD128" s="148"/>
      <c r="AE128" s="148"/>
      <c r="AF128" s="148"/>
      <c r="AG128" s="148" t="s">
        <v>162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5">
      <c r="A129" s="155"/>
      <c r="B129" s="156"/>
      <c r="C129" s="186" t="s">
        <v>726</v>
      </c>
      <c r="D129" s="160"/>
      <c r="E129" s="161">
        <v>173.53813</v>
      </c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164</v>
      </c>
      <c r="AH129" s="148">
        <v>5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5">
      <c r="A130" s="169">
        <v>54</v>
      </c>
      <c r="B130" s="170" t="s">
        <v>351</v>
      </c>
      <c r="C130" s="185" t="s">
        <v>352</v>
      </c>
      <c r="D130" s="171" t="s">
        <v>159</v>
      </c>
      <c r="E130" s="172">
        <v>173.53813</v>
      </c>
      <c r="F130" s="173"/>
      <c r="G130" s="174">
        <f>ROUND(E130*F130,2)</f>
        <v>0</v>
      </c>
      <c r="H130" s="159"/>
      <c r="I130" s="158">
        <f>ROUND(E130*H130,2)</f>
        <v>0</v>
      </c>
      <c r="J130" s="159"/>
      <c r="K130" s="158">
        <f>ROUND(E130*J130,2)</f>
        <v>0</v>
      </c>
      <c r="L130" s="158">
        <v>21</v>
      </c>
      <c r="M130" s="158">
        <f>G130*(1+L130/100)</f>
        <v>0</v>
      </c>
      <c r="N130" s="158">
        <v>0</v>
      </c>
      <c r="O130" s="158">
        <f>ROUND(E130*N130,2)</f>
        <v>0</v>
      </c>
      <c r="P130" s="158">
        <v>0</v>
      </c>
      <c r="Q130" s="158">
        <f>ROUND(E130*P130,2)</f>
        <v>0</v>
      </c>
      <c r="R130" s="158"/>
      <c r="S130" s="158" t="s">
        <v>160</v>
      </c>
      <c r="T130" s="158" t="s">
        <v>160</v>
      </c>
      <c r="U130" s="158">
        <v>0.38</v>
      </c>
      <c r="V130" s="158">
        <f>ROUND(E130*U130,2)</f>
        <v>65.94</v>
      </c>
      <c r="W130" s="158"/>
      <c r="X130" s="158" t="s">
        <v>161</v>
      </c>
      <c r="Y130" s="148"/>
      <c r="Z130" s="148"/>
      <c r="AA130" s="148"/>
      <c r="AB130" s="148"/>
      <c r="AC130" s="148"/>
      <c r="AD130" s="148"/>
      <c r="AE130" s="148"/>
      <c r="AF130" s="148"/>
      <c r="AG130" s="148" t="s">
        <v>162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5">
      <c r="A131" s="155"/>
      <c r="B131" s="156"/>
      <c r="C131" s="252" t="s">
        <v>353</v>
      </c>
      <c r="D131" s="253"/>
      <c r="E131" s="253"/>
      <c r="F131" s="253"/>
      <c r="G131" s="253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48"/>
      <c r="Z131" s="148"/>
      <c r="AA131" s="148"/>
      <c r="AB131" s="148"/>
      <c r="AC131" s="148"/>
      <c r="AD131" s="148"/>
      <c r="AE131" s="148"/>
      <c r="AF131" s="148"/>
      <c r="AG131" s="148" t="s">
        <v>233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5">
      <c r="A132" s="155"/>
      <c r="B132" s="156"/>
      <c r="C132" s="186" t="s">
        <v>726</v>
      </c>
      <c r="D132" s="160"/>
      <c r="E132" s="161">
        <v>173.53813</v>
      </c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164</v>
      </c>
      <c r="AH132" s="148">
        <v>5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ht="20.399999999999999" outlineLevel="1" x14ac:dyDescent="0.25">
      <c r="A133" s="169">
        <v>55</v>
      </c>
      <c r="B133" s="170" t="s">
        <v>360</v>
      </c>
      <c r="C133" s="185" t="s">
        <v>361</v>
      </c>
      <c r="D133" s="171" t="s">
        <v>159</v>
      </c>
      <c r="E133" s="172">
        <v>83.133750000000006</v>
      </c>
      <c r="F133" s="173"/>
      <c r="G133" s="174">
        <f>ROUND(E133*F133,2)</f>
        <v>0</v>
      </c>
      <c r="H133" s="159"/>
      <c r="I133" s="158">
        <f>ROUND(E133*H133,2)</f>
        <v>0</v>
      </c>
      <c r="J133" s="159"/>
      <c r="K133" s="158">
        <f>ROUND(E133*J133,2)</f>
        <v>0</v>
      </c>
      <c r="L133" s="158">
        <v>21</v>
      </c>
      <c r="M133" s="158">
        <f>G133*(1+L133/100)</f>
        <v>0</v>
      </c>
      <c r="N133" s="158">
        <v>2.4760000000000001E-2</v>
      </c>
      <c r="O133" s="158">
        <f>ROUND(E133*N133,2)</f>
        <v>2.06</v>
      </c>
      <c r="P133" s="158">
        <v>0</v>
      </c>
      <c r="Q133" s="158">
        <f>ROUND(E133*P133,2)</f>
        <v>0</v>
      </c>
      <c r="R133" s="158"/>
      <c r="S133" s="158" t="s">
        <v>160</v>
      </c>
      <c r="T133" s="158" t="s">
        <v>160</v>
      </c>
      <c r="U133" s="158">
        <v>2.71</v>
      </c>
      <c r="V133" s="158">
        <f>ROUND(E133*U133,2)</f>
        <v>225.29</v>
      </c>
      <c r="W133" s="158"/>
      <c r="X133" s="158" t="s">
        <v>161</v>
      </c>
      <c r="Y133" s="148"/>
      <c r="Z133" s="148"/>
      <c r="AA133" s="148"/>
      <c r="AB133" s="148"/>
      <c r="AC133" s="148"/>
      <c r="AD133" s="148"/>
      <c r="AE133" s="148"/>
      <c r="AF133" s="148"/>
      <c r="AG133" s="148" t="s">
        <v>162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5">
      <c r="A134" s="155"/>
      <c r="B134" s="156"/>
      <c r="C134" s="186" t="s">
        <v>724</v>
      </c>
      <c r="D134" s="160"/>
      <c r="E134" s="161">
        <v>83.133750000000006</v>
      </c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164</v>
      </c>
      <c r="AH134" s="148">
        <v>5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x14ac:dyDescent="0.25">
      <c r="A135" s="163" t="s">
        <v>155</v>
      </c>
      <c r="B135" s="164" t="s">
        <v>69</v>
      </c>
      <c r="C135" s="184" t="s">
        <v>70</v>
      </c>
      <c r="D135" s="165"/>
      <c r="E135" s="166"/>
      <c r="F135" s="167"/>
      <c r="G135" s="168">
        <f>SUMIF(AG136:AG148,"&lt;&gt;NOR",G136:G148)</f>
        <v>0</v>
      </c>
      <c r="H135" s="162"/>
      <c r="I135" s="162">
        <f>SUM(I136:I148)</f>
        <v>0</v>
      </c>
      <c r="J135" s="162"/>
      <c r="K135" s="162">
        <f>SUM(K136:K148)</f>
        <v>0</v>
      </c>
      <c r="L135" s="162"/>
      <c r="M135" s="162">
        <f>SUM(M136:M148)</f>
        <v>0</v>
      </c>
      <c r="N135" s="162"/>
      <c r="O135" s="162">
        <f>SUM(O136:O148)</f>
        <v>97.52000000000001</v>
      </c>
      <c r="P135" s="162"/>
      <c r="Q135" s="162">
        <f>SUM(Q136:Q148)</f>
        <v>0</v>
      </c>
      <c r="R135" s="162"/>
      <c r="S135" s="162"/>
      <c r="T135" s="162"/>
      <c r="U135" s="162"/>
      <c r="V135" s="162">
        <f>SUM(V136:V148)</f>
        <v>107.89999999999999</v>
      </c>
      <c r="W135" s="162"/>
      <c r="X135" s="162"/>
      <c r="AG135" t="s">
        <v>156</v>
      </c>
    </row>
    <row r="136" spans="1:60" ht="20.399999999999999" outlineLevel="1" x14ac:dyDescent="0.25">
      <c r="A136" s="169">
        <v>56</v>
      </c>
      <c r="B136" s="170" t="s">
        <v>777</v>
      </c>
      <c r="C136" s="185" t="s">
        <v>778</v>
      </c>
      <c r="D136" s="171" t="s">
        <v>182</v>
      </c>
      <c r="E136" s="172">
        <v>0.25</v>
      </c>
      <c r="F136" s="173"/>
      <c r="G136" s="174">
        <f>ROUND(E136*F136,2)</f>
        <v>0</v>
      </c>
      <c r="H136" s="159"/>
      <c r="I136" s="158">
        <f>ROUND(E136*H136,2)</f>
        <v>0</v>
      </c>
      <c r="J136" s="159"/>
      <c r="K136" s="158">
        <f>ROUND(E136*J136,2)</f>
        <v>0</v>
      </c>
      <c r="L136" s="158">
        <v>21</v>
      </c>
      <c r="M136" s="158">
        <f>G136*(1+L136/100)</f>
        <v>0</v>
      </c>
      <c r="N136" s="158">
        <v>2.5249999999999999</v>
      </c>
      <c r="O136" s="158">
        <f>ROUND(E136*N136,2)</f>
        <v>0.63</v>
      </c>
      <c r="P136" s="158">
        <v>0</v>
      </c>
      <c r="Q136" s="158">
        <f>ROUND(E136*P136,2)</f>
        <v>0</v>
      </c>
      <c r="R136" s="158"/>
      <c r="S136" s="158" t="s">
        <v>160</v>
      </c>
      <c r="T136" s="158" t="s">
        <v>160</v>
      </c>
      <c r="U136" s="158">
        <v>3.2130000000000001</v>
      </c>
      <c r="V136" s="158">
        <f>ROUND(E136*U136,2)</f>
        <v>0.8</v>
      </c>
      <c r="W136" s="158"/>
      <c r="X136" s="158" t="s">
        <v>161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162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5">
      <c r="A137" s="155"/>
      <c r="B137" s="156"/>
      <c r="C137" s="252" t="s">
        <v>364</v>
      </c>
      <c r="D137" s="253"/>
      <c r="E137" s="253"/>
      <c r="F137" s="253"/>
      <c r="G137" s="253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48"/>
      <c r="Z137" s="148"/>
      <c r="AA137" s="148"/>
      <c r="AB137" s="148"/>
      <c r="AC137" s="148"/>
      <c r="AD137" s="148"/>
      <c r="AE137" s="148"/>
      <c r="AF137" s="148"/>
      <c r="AG137" s="148" t="s">
        <v>233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5">
      <c r="A138" s="155"/>
      <c r="B138" s="156"/>
      <c r="C138" s="186" t="s">
        <v>779</v>
      </c>
      <c r="D138" s="160"/>
      <c r="E138" s="161">
        <v>0.25</v>
      </c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164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ht="20.399999999999999" outlineLevel="1" x14ac:dyDescent="0.25">
      <c r="A139" s="169">
        <v>57</v>
      </c>
      <c r="B139" s="170" t="s">
        <v>362</v>
      </c>
      <c r="C139" s="185" t="s">
        <v>363</v>
      </c>
      <c r="D139" s="171" t="s">
        <v>182</v>
      </c>
      <c r="E139" s="172">
        <v>3.6909999999999998</v>
      </c>
      <c r="F139" s="173"/>
      <c r="G139" s="174">
        <f>ROUND(E139*F139,2)</f>
        <v>0</v>
      </c>
      <c r="H139" s="159"/>
      <c r="I139" s="158">
        <f>ROUND(E139*H139,2)</f>
        <v>0</v>
      </c>
      <c r="J139" s="159"/>
      <c r="K139" s="158">
        <f>ROUND(E139*J139,2)</f>
        <v>0</v>
      </c>
      <c r="L139" s="158">
        <v>21</v>
      </c>
      <c r="M139" s="158">
        <f>G139*(1+L139/100)</f>
        <v>0</v>
      </c>
      <c r="N139" s="158">
        <v>2.5249999999999999</v>
      </c>
      <c r="O139" s="158">
        <f>ROUND(E139*N139,2)</f>
        <v>9.32</v>
      </c>
      <c r="P139" s="158">
        <v>0</v>
      </c>
      <c r="Q139" s="158">
        <f>ROUND(E139*P139,2)</f>
        <v>0</v>
      </c>
      <c r="R139" s="158"/>
      <c r="S139" s="158" t="s">
        <v>160</v>
      </c>
      <c r="T139" s="158" t="s">
        <v>160</v>
      </c>
      <c r="U139" s="158">
        <v>2.58</v>
      </c>
      <c r="V139" s="158">
        <f>ROUND(E139*U139,2)</f>
        <v>9.52</v>
      </c>
      <c r="W139" s="158"/>
      <c r="X139" s="158" t="s">
        <v>161</v>
      </c>
      <c r="Y139" s="148"/>
      <c r="Z139" s="148"/>
      <c r="AA139" s="148"/>
      <c r="AB139" s="148"/>
      <c r="AC139" s="148"/>
      <c r="AD139" s="148"/>
      <c r="AE139" s="148"/>
      <c r="AF139" s="148"/>
      <c r="AG139" s="148" t="s">
        <v>162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5">
      <c r="A140" s="155"/>
      <c r="B140" s="156"/>
      <c r="C140" s="252" t="s">
        <v>364</v>
      </c>
      <c r="D140" s="253"/>
      <c r="E140" s="253"/>
      <c r="F140" s="253"/>
      <c r="G140" s="253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48"/>
      <c r="Z140" s="148"/>
      <c r="AA140" s="148"/>
      <c r="AB140" s="148"/>
      <c r="AC140" s="148"/>
      <c r="AD140" s="148"/>
      <c r="AE140" s="148"/>
      <c r="AF140" s="148"/>
      <c r="AG140" s="148" t="s">
        <v>233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ht="20.399999999999999" outlineLevel="1" x14ac:dyDescent="0.25">
      <c r="A141" s="155"/>
      <c r="B141" s="156"/>
      <c r="C141" s="186" t="s">
        <v>780</v>
      </c>
      <c r="D141" s="160"/>
      <c r="E141" s="161">
        <v>3.6909999999999998</v>
      </c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164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5">
      <c r="A142" s="169">
        <v>58</v>
      </c>
      <c r="B142" s="170" t="s">
        <v>781</v>
      </c>
      <c r="C142" s="185" t="s">
        <v>782</v>
      </c>
      <c r="D142" s="171" t="s">
        <v>182</v>
      </c>
      <c r="E142" s="172">
        <v>28.605</v>
      </c>
      <c r="F142" s="173"/>
      <c r="G142" s="174">
        <f>ROUND(E142*F142,2)</f>
        <v>0</v>
      </c>
      <c r="H142" s="159"/>
      <c r="I142" s="158">
        <f>ROUND(E142*H142,2)</f>
        <v>0</v>
      </c>
      <c r="J142" s="159"/>
      <c r="K142" s="158">
        <f>ROUND(E142*J142,2)</f>
        <v>0</v>
      </c>
      <c r="L142" s="158">
        <v>21</v>
      </c>
      <c r="M142" s="158">
        <f>G142*(1+L142/100)</f>
        <v>0</v>
      </c>
      <c r="N142" s="158">
        <v>2.5249999999999999</v>
      </c>
      <c r="O142" s="158">
        <f>ROUND(E142*N142,2)</f>
        <v>72.23</v>
      </c>
      <c r="P142" s="158">
        <v>0</v>
      </c>
      <c r="Q142" s="158">
        <f>ROUND(E142*P142,2)</f>
        <v>0</v>
      </c>
      <c r="R142" s="158"/>
      <c r="S142" s="158" t="s">
        <v>160</v>
      </c>
      <c r="T142" s="158" t="s">
        <v>160</v>
      </c>
      <c r="U142" s="158">
        <v>2.3170000000000002</v>
      </c>
      <c r="V142" s="158">
        <f>ROUND(E142*U142,2)</f>
        <v>66.28</v>
      </c>
      <c r="W142" s="158"/>
      <c r="X142" s="158" t="s">
        <v>161</v>
      </c>
      <c r="Y142" s="148"/>
      <c r="Z142" s="148"/>
      <c r="AA142" s="148"/>
      <c r="AB142" s="148"/>
      <c r="AC142" s="148"/>
      <c r="AD142" s="148"/>
      <c r="AE142" s="148"/>
      <c r="AF142" s="148"/>
      <c r="AG142" s="148" t="s">
        <v>162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5">
      <c r="A143" s="155"/>
      <c r="B143" s="156"/>
      <c r="C143" s="252" t="s">
        <v>364</v>
      </c>
      <c r="D143" s="253"/>
      <c r="E143" s="253"/>
      <c r="F143" s="253"/>
      <c r="G143" s="253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48"/>
      <c r="Z143" s="148"/>
      <c r="AA143" s="148"/>
      <c r="AB143" s="148"/>
      <c r="AC143" s="148"/>
      <c r="AD143" s="148"/>
      <c r="AE143" s="148"/>
      <c r="AF143" s="148"/>
      <c r="AG143" s="148" t="s">
        <v>233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5">
      <c r="A144" s="155"/>
      <c r="B144" s="156"/>
      <c r="C144" s="186" t="s">
        <v>783</v>
      </c>
      <c r="D144" s="160"/>
      <c r="E144" s="161">
        <v>28.605</v>
      </c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48"/>
      <c r="Z144" s="148"/>
      <c r="AA144" s="148"/>
      <c r="AB144" s="148"/>
      <c r="AC144" s="148"/>
      <c r="AD144" s="148"/>
      <c r="AE144" s="148"/>
      <c r="AF144" s="148"/>
      <c r="AG144" s="148" t="s">
        <v>164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5">
      <c r="A145" s="169">
        <v>59</v>
      </c>
      <c r="B145" s="170" t="s">
        <v>784</v>
      </c>
      <c r="C145" s="185" t="s">
        <v>785</v>
      </c>
      <c r="D145" s="171" t="s">
        <v>208</v>
      </c>
      <c r="E145" s="172">
        <v>0.57782</v>
      </c>
      <c r="F145" s="173"/>
      <c r="G145" s="174">
        <f>ROUND(E145*F145,2)</f>
        <v>0</v>
      </c>
      <c r="H145" s="159"/>
      <c r="I145" s="158">
        <f>ROUND(E145*H145,2)</f>
        <v>0</v>
      </c>
      <c r="J145" s="159"/>
      <c r="K145" s="158">
        <f>ROUND(E145*J145,2)</f>
        <v>0</v>
      </c>
      <c r="L145" s="158">
        <v>21</v>
      </c>
      <c r="M145" s="158">
        <f>G145*(1+L145/100)</f>
        <v>0</v>
      </c>
      <c r="N145" s="158">
        <v>1.0662499999999999</v>
      </c>
      <c r="O145" s="158">
        <f>ROUND(E145*N145,2)</f>
        <v>0.62</v>
      </c>
      <c r="P145" s="158">
        <v>0</v>
      </c>
      <c r="Q145" s="158">
        <f>ROUND(E145*P145,2)</f>
        <v>0</v>
      </c>
      <c r="R145" s="158"/>
      <c r="S145" s="158" t="s">
        <v>160</v>
      </c>
      <c r="T145" s="158" t="s">
        <v>160</v>
      </c>
      <c r="U145" s="158">
        <v>15.231</v>
      </c>
      <c r="V145" s="158">
        <f>ROUND(E145*U145,2)</f>
        <v>8.8000000000000007</v>
      </c>
      <c r="W145" s="158"/>
      <c r="X145" s="158" t="s">
        <v>161</v>
      </c>
      <c r="Y145" s="148"/>
      <c r="Z145" s="148"/>
      <c r="AA145" s="148"/>
      <c r="AB145" s="148"/>
      <c r="AC145" s="148"/>
      <c r="AD145" s="148"/>
      <c r="AE145" s="148"/>
      <c r="AF145" s="148"/>
      <c r="AG145" s="148" t="s">
        <v>162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5">
      <c r="A146" s="155"/>
      <c r="B146" s="156"/>
      <c r="C146" s="186" t="s">
        <v>786</v>
      </c>
      <c r="D146" s="160"/>
      <c r="E146" s="161">
        <v>0.57782</v>
      </c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164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5">
      <c r="A147" s="169">
        <v>60</v>
      </c>
      <c r="B147" s="170" t="s">
        <v>787</v>
      </c>
      <c r="C147" s="185" t="s">
        <v>788</v>
      </c>
      <c r="D147" s="171" t="s">
        <v>159</v>
      </c>
      <c r="E147" s="172">
        <v>190.7</v>
      </c>
      <c r="F147" s="173"/>
      <c r="G147" s="174">
        <f>ROUND(E147*F147,2)</f>
        <v>0</v>
      </c>
      <c r="H147" s="159"/>
      <c r="I147" s="158">
        <f>ROUND(E147*H147,2)</f>
        <v>0</v>
      </c>
      <c r="J147" s="159"/>
      <c r="K147" s="158">
        <f>ROUND(E147*J147,2)</f>
        <v>0</v>
      </c>
      <c r="L147" s="158">
        <v>21</v>
      </c>
      <c r="M147" s="158">
        <f>G147*(1+L147/100)</f>
        <v>0</v>
      </c>
      <c r="N147" s="158">
        <v>7.7179999999999999E-2</v>
      </c>
      <c r="O147" s="158">
        <f>ROUND(E147*N147,2)</f>
        <v>14.72</v>
      </c>
      <c r="P147" s="158">
        <v>0</v>
      </c>
      <c r="Q147" s="158">
        <f>ROUND(E147*P147,2)</f>
        <v>0</v>
      </c>
      <c r="R147" s="158"/>
      <c r="S147" s="158" t="s">
        <v>160</v>
      </c>
      <c r="T147" s="158" t="s">
        <v>160</v>
      </c>
      <c r="U147" s="158">
        <v>0.11799999999999999</v>
      </c>
      <c r="V147" s="158">
        <f>ROUND(E147*U147,2)</f>
        <v>22.5</v>
      </c>
      <c r="W147" s="158"/>
      <c r="X147" s="158" t="s">
        <v>161</v>
      </c>
      <c r="Y147" s="148"/>
      <c r="Z147" s="148"/>
      <c r="AA147" s="148"/>
      <c r="AB147" s="148"/>
      <c r="AC147" s="148"/>
      <c r="AD147" s="148"/>
      <c r="AE147" s="148"/>
      <c r="AF147" s="148"/>
      <c r="AG147" s="148" t="s">
        <v>162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5">
      <c r="A148" s="155"/>
      <c r="B148" s="156"/>
      <c r="C148" s="186" t="s">
        <v>789</v>
      </c>
      <c r="D148" s="160"/>
      <c r="E148" s="161">
        <v>190.7</v>
      </c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164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x14ac:dyDescent="0.25">
      <c r="A149" s="163" t="s">
        <v>155</v>
      </c>
      <c r="B149" s="164" t="s">
        <v>71</v>
      </c>
      <c r="C149" s="184" t="s">
        <v>72</v>
      </c>
      <c r="D149" s="165"/>
      <c r="E149" s="166"/>
      <c r="F149" s="167"/>
      <c r="G149" s="168">
        <f>SUMIF(AG150:AG153,"&lt;&gt;NOR",G150:G153)</f>
        <v>0</v>
      </c>
      <c r="H149" s="162"/>
      <c r="I149" s="162">
        <f>SUM(I150:I153)</f>
        <v>0</v>
      </c>
      <c r="J149" s="162"/>
      <c r="K149" s="162">
        <f>SUM(K150:K153)</f>
        <v>0</v>
      </c>
      <c r="L149" s="162"/>
      <c r="M149" s="162">
        <f>SUM(M150:M153)</f>
        <v>0</v>
      </c>
      <c r="N149" s="162"/>
      <c r="O149" s="162">
        <f>SUM(O150:O153)</f>
        <v>0.34</v>
      </c>
      <c r="P149" s="162"/>
      <c r="Q149" s="162">
        <f>SUM(Q150:Q153)</f>
        <v>0</v>
      </c>
      <c r="R149" s="162"/>
      <c r="S149" s="162"/>
      <c r="T149" s="162"/>
      <c r="U149" s="162"/>
      <c r="V149" s="162">
        <f>SUM(V150:V153)</f>
        <v>18.600000000000001</v>
      </c>
      <c r="W149" s="162"/>
      <c r="X149" s="162"/>
      <c r="AG149" t="s">
        <v>156</v>
      </c>
    </row>
    <row r="150" spans="1:60" outlineLevel="1" x14ac:dyDescent="0.25">
      <c r="A150" s="169">
        <v>61</v>
      </c>
      <c r="B150" s="170" t="s">
        <v>370</v>
      </c>
      <c r="C150" s="185" t="s">
        <v>371</v>
      </c>
      <c r="D150" s="171" t="s">
        <v>256</v>
      </c>
      <c r="E150" s="172">
        <v>10</v>
      </c>
      <c r="F150" s="173"/>
      <c r="G150" s="174">
        <f>ROUND(E150*F150,2)</f>
        <v>0</v>
      </c>
      <c r="H150" s="159"/>
      <c r="I150" s="158">
        <f>ROUND(E150*H150,2)</f>
        <v>0</v>
      </c>
      <c r="J150" s="159"/>
      <c r="K150" s="158">
        <f>ROUND(E150*J150,2)</f>
        <v>0</v>
      </c>
      <c r="L150" s="158">
        <v>21</v>
      </c>
      <c r="M150" s="158">
        <f>G150*(1+L150/100)</f>
        <v>0</v>
      </c>
      <c r="N150" s="158">
        <v>1.8970000000000001E-2</v>
      </c>
      <c r="O150" s="158">
        <f>ROUND(E150*N150,2)</f>
        <v>0.19</v>
      </c>
      <c r="P150" s="158">
        <v>0</v>
      </c>
      <c r="Q150" s="158">
        <f>ROUND(E150*P150,2)</f>
        <v>0</v>
      </c>
      <c r="R150" s="158"/>
      <c r="S150" s="158" t="s">
        <v>160</v>
      </c>
      <c r="T150" s="158" t="s">
        <v>160</v>
      </c>
      <c r="U150" s="158">
        <v>1.86</v>
      </c>
      <c r="V150" s="158">
        <f>ROUND(E150*U150,2)</f>
        <v>18.600000000000001</v>
      </c>
      <c r="W150" s="158"/>
      <c r="X150" s="158" t="s">
        <v>161</v>
      </c>
      <c r="Y150" s="148"/>
      <c r="Z150" s="148"/>
      <c r="AA150" s="148"/>
      <c r="AB150" s="148"/>
      <c r="AC150" s="148"/>
      <c r="AD150" s="148"/>
      <c r="AE150" s="148"/>
      <c r="AF150" s="148"/>
      <c r="AG150" s="148" t="s">
        <v>162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5">
      <c r="A151" s="155"/>
      <c r="B151" s="156"/>
      <c r="C151" s="186" t="s">
        <v>790</v>
      </c>
      <c r="D151" s="160"/>
      <c r="E151" s="161">
        <v>10</v>
      </c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48"/>
      <c r="Z151" s="148"/>
      <c r="AA151" s="148"/>
      <c r="AB151" s="148"/>
      <c r="AC151" s="148"/>
      <c r="AD151" s="148"/>
      <c r="AE151" s="148"/>
      <c r="AF151" s="148"/>
      <c r="AG151" s="148" t="s">
        <v>164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ht="20.399999999999999" outlineLevel="1" x14ac:dyDescent="0.25">
      <c r="A152" s="175">
        <v>62</v>
      </c>
      <c r="B152" s="176" t="s">
        <v>791</v>
      </c>
      <c r="C152" s="187" t="s">
        <v>792</v>
      </c>
      <c r="D152" s="177" t="s">
        <v>256</v>
      </c>
      <c r="E152" s="178">
        <v>6</v>
      </c>
      <c r="F152" s="179"/>
      <c r="G152" s="180">
        <f>ROUND(E152*F152,2)</f>
        <v>0</v>
      </c>
      <c r="H152" s="159"/>
      <c r="I152" s="158">
        <f>ROUND(E152*H152,2)</f>
        <v>0</v>
      </c>
      <c r="J152" s="159"/>
      <c r="K152" s="158">
        <f>ROUND(E152*J152,2)</f>
        <v>0</v>
      </c>
      <c r="L152" s="158">
        <v>21</v>
      </c>
      <c r="M152" s="158">
        <f>G152*(1+L152/100)</f>
        <v>0</v>
      </c>
      <c r="N152" s="158">
        <v>1.474E-2</v>
      </c>
      <c r="O152" s="158">
        <f>ROUND(E152*N152,2)</f>
        <v>0.09</v>
      </c>
      <c r="P152" s="158">
        <v>0</v>
      </c>
      <c r="Q152" s="158">
        <f>ROUND(E152*P152,2)</f>
        <v>0</v>
      </c>
      <c r="R152" s="158" t="s">
        <v>268</v>
      </c>
      <c r="S152" s="158" t="s">
        <v>160</v>
      </c>
      <c r="T152" s="158" t="s">
        <v>160</v>
      </c>
      <c r="U152" s="158">
        <v>0</v>
      </c>
      <c r="V152" s="158">
        <f>ROUND(E152*U152,2)</f>
        <v>0</v>
      </c>
      <c r="W152" s="158"/>
      <c r="X152" s="158" t="s">
        <v>269</v>
      </c>
      <c r="Y152" s="148"/>
      <c r="Z152" s="148"/>
      <c r="AA152" s="148"/>
      <c r="AB152" s="148"/>
      <c r="AC152" s="148"/>
      <c r="AD152" s="148"/>
      <c r="AE152" s="148"/>
      <c r="AF152" s="148"/>
      <c r="AG152" s="148" t="s">
        <v>270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ht="20.399999999999999" outlineLevel="1" x14ac:dyDescent="0.25">
      <c r="A153" s="175">
        <v>63</v>
      </c>
      <c r="B153" s="176" t="s">
        <v>375</v>
      </c>
      <c r="C153" s="187" t="s">
        <v>376</v>
      </c>
      <c r="D153" s="177" t="s">
        <v>256</v>
      </c>
      <c r="E153" s="178">
        <v>4</v>
      </c>
      <c r="F153" s="179"/>
      <c r="G153" s="180">
        <f>ROUND(E153*F153,2)</f>
        <v>0</v>
      </c>
      <c r="H153" s="159"/>
      <c r="I153" s="158">
        <f>ROUND(E153*H153,2)</f>
        <v>0</v>
      </c>
      <c r="J153" s="159"/>
      <c r="K153" s="158">
        <f>ROUND(E153*J153,2)</f>
        <v>0</v>
      </c>
      <c r="L153" s="158">
        <v>21</v>
      </c>
      <c r="M153" s="158">
        <f>G153*(1+L153/100)</f>
        <v>0</v>
      </c>
      <c r="N153" s="158">
        <v>1.508E-2</v>
      </c>
      <c r="O153" s="158">
        <f>ROUND(E153*N153,2)</f>
        <v>0.06</v>
      </c>
      <c r="P153" s="158">
        <v>0</v>
      </c>
      <c r="Q153" s="158">
        <f>ROUND(E153*P153,2)</f>
        <v>0</v>
      </c>
      <c r="R153" s="158" t="s">
        <v>268</v>
      </c>
      <c r="S153" s="158" t="s">
        <v>160</v>
      </c>
      <c r="T153" s="158" t="s">
        <v>160</v>
      </c>
      <c r="U153" s="158">
        <v>0</v>
      </c>
      <c r="V153" s="158">
        <f>ROUND(E153*U153,2)</f>
        <v>0</v>
      </c>
      <c r="W153" s="158"/>
      <c r="X153" s="158" t="s">
        <v>269</v>
      </c>
      <c r="Y153" s="148"/>
      <c r="Z153" s="148"/>
      <c r="AA153" s="148"/>
      <c r="AB153" s="148"/>
      <c r="AC153" s="148"/>
      <c r="AD153" s="148"/>
      <c r="AE153" s="148"/>
      <c r="AF153" s="148"/>
      <c r="AG153" s="148" t="s">
        <v>270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x14ac:dyDescent="0.25">
      <c r="A154" s="163" t="s">
        <v>155</v>
      </c>
      <c r="B154" s="164" t="s">
        <v>73</v>
      </c>
      <c r="C154" s="184" t="s">
        <v>74</v>
      </c>
      <c r="D154" s="165"/>
      <c r="E154" s="166"/>
      <c r="F154" s="167"/>
      <c r="G154" s="168">
        <f>SUMIF(AG155:AG158,"&lt;&gt;NOR",G155:G158)</f>
        <v>0</v>
      </c>
      <c r="H154" s="162"/>
      <c r="I154" s="162">
        <f>SUM(I155:I158)</f>
        <v>0</v>
      </c>
      <c r="J154" s="162"/>
      <c r="K154" s="162">
        <f>SUM(K155:K158)</f>
        <v>0</v>
      </c>
      <c r="L154" s="162"/>
      <c r="M154" s="162">
        <f>SUM(M155:M158)</f>
        <v>0</v>
      </c>
      <c r="N154" s="162"/>
      <c r="O154" s="162">
        <f>SUM(O155:O158)</f>
        <v>12.8</v>
      </c>
      <c r="P154" s="162"/>
      <c r="Q154" s="162">
        <f>SUM(Q155:Q158)</f>
        <v>0</v>
      </c>
      <c r="R154" s="162"/>
      <c r="S154" s="162"/>
      <c r="T154" s="162"/>
      <c r="U154" s="162"/>
      <c r="V154" s="162">
        <f>SUM(V155:V158)</f>
        <v>12.73</v>
      </c>
      <c r="W154" s="162"/>
      <c r="X154" s="162"/>
      <c r="AG154" t="s">
        <v>156</v>
      </c>
    </row>
    <row r="155" spans="1:60" ht="20.399999999999999" outlineLevel="1" x14ac:dyDescent="0.25">
      <c r="A155" s="169">
        <v>64</v>
      </c>
      <c r="B155" s="170" t="s">
        <v>377</v>
      </c>
      <c r="C155" s="185" t="s">
        <v>378</v>
      </c>
      <c r="D155" s="171" t="s">
        <v>174</v>
      </c>
      <c r="E155" s="172">
        <v>42.3</v>
      </c>
      <c r="F155" s="173"/>
      <c r="G155" s="174">
        <f>ROUND(E155*F155,2)</f>
        <v>0</v>
      </c>
      <c r="H155" s="159"/>
      <c r="I155" s="158">
        <f>ROUND(E155*H155,2)</f>
        <v>0</v>
      </c>
      <c r="J155" s="159"/>
      <c r="K155" s="158">
        <f>ROUND(E155*J155,2)</f>
        <v>0</v>
      </c>
      <c r="L155" s="158">
        <v>21</v>
      </c>
      <c r="M155" s="158">
        <f>G155*(1+L155/100)</f>
        <v>0</v>
      </c>
      <c r="N155" s="158">
        <v>0.26940999999999998</v>
      </c>
      <c r="O155" s="158">
        <f>ROUND(E155*N155,2)</f>
        <v>11.4</v>
      </c>
      <c r="P155" s="158">
        <v>0</v>
      </c>
      <c r="Q155" s="158">
        <f>ROUND(E155*P155,2)</f>
        <v>0</v>
      </c>
      <c r="R155" s="158"/>
      <c r="S155" s="158" t="s">
        <v>160</v>
      </c>
      <c r="T155" s="158" t="s">
        <v>160</v>
      </c>
      <c r="U155" s="158">
        <v>0.27200000000000002</v>
      </c>
      <c r="V155" s="158">
        <f>ROUND(E155*U155,2)</f>
        <v>11.51</v>
      </c>
      <c r="W155" s="158"/>
      <c r="X155" s="158" t="s">
        <v>161</v>
      </c>
      <c r="Y155" s="148"/>
      <c r="Z155" s="148"/>
      <c r="AA155" s="148"/>
      <c r="AB155" s="148"/>
      <c r="AC155" s="148"/>
      <c r="AD155" s="148"/>
      <c r="AE155" s="148"/>
      <c r="AF155" s="148"/>
      <c r="AG155" s="148" t="s">
        <v>162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5">
      <c r="A156" s="155"/>
      <c r="B156" s="156"/>
      <c r="C156" s="186" t="s">
        <v>793</v>
      </c>
      <c r="D156" s="160"/>
      <c r="E156" s="161">
        <v>42.3</v>
      </c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164</v>
      </c>
      <c r="AH156" s="148">
        <v>5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ht="20.399999999999999" outlineLevel="1" x14ac:dyDescent="0.25">
      <c r="A157" s="169">
        <v>65</v>
      </c>
      <c r="B157" s="170" t="s">
        <v>794</v>
      </c>
      <c r="C157" s="185" t="s">
        <v>795</v>
      </c>
      <c r="D157" s="171" t="s">
        <v>174</v>
      </c>
      <c r="E157" s="172">
        <v>4.5</v>
      </c>
      <c r="F157" s="173"/>
      <c r="G157" s="174">
        <f>ROUND(E157*F157,2)</f>
        <v>0</v>
      </c>
      <c r="H157" s="159"/>
      <c r="I157" s="158">
        <f>ROUND(E157*H157,2)</f>
        <v>0</v>
      </c>
      <c r="J157" s="159"/>
      <c r="K157" s="158">
        <f>ROUND(E157*J157,2)</f>
        <v>0</v>
      </c>
      <c r="L157" s="158">
        <v>21</v>
      </c>
      <c r="M157" s="158">
        <f>G157*(1+L157/100)</f>
        <v>0</v>
      </c>
      <c r="N157" s="158">
        <v>0.31039</v>
      </c>
      <c r="O157" s="158">
        <f>ROUND(E157*N157,2)</f>
        <v>1.4</v>
      </c>
      <c r="P157" s="158">
        <v>0</v>
      </c>
      <c r="Q157" s="158">
        <f>ROUND(E157*P157,2)</f>
        <v>0</v>
      </c>
      <c r="R157" s="158"/>
      <c r="S157" s="158" t="s">
        <v>160</v>
      </c>
      <c r="T157" s="158" t="s">
        <v>160</v>
      </c>
      <c r="U157" s="158">
        <v>0.27200000000000002</v>
      </c>
      <c r="V157" s="158">
        <f>ROUND(E157*U157,2)</f>
        <v>1.22</v>
      </c>
      <c r="W157" s="158"/>
      <c r="X157" s="158" t="s">
        <v>161</v>
      </c>
      <c r="Y157" s="148"/>
      <c r="Z157" s="148"/>
      <c r="AA157" s="148"/>
      <c r="AB157" s="148"/>
      <c r="AC157" s="148"/>
      <c r="AD157" s="148"/>
      <c r="AE157" s="148"/>
      <c r="AF157" s="148"/>
      <c r="AG157" s="148" t="s">
        <v>162</v>
      </c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5">
      <c r="A158" s="155"/>
      <c r="B158" s="156"/>
      <c r="C158" s="186" t="s">
        <v>796</v>
      </c>
      <c r="D158" s="160"/>
      <c r="E158" s="161">
        <v>4.5</v>
      </c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164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x14ac:dyDescent="0.25">
      <c r="A159" s="163" t="s">
        <v>155</v>
      </c>
      <c r="B159" s="164" t="s">
        <v>75</v>
      </c>
      <c r="C159" s="184" t="s">
        <v>76</v>
      </c>
      <c r="D159" s="165"/>
      <c r="E159" s="166"/>
      <c r="F159" s="167"/>
      <c r="G159" s="168">
        <f>SUMIF(AG160:AG161,"&lt;&gt;NOR",G160:G161)</f>
        <v>0</v>
      </c>
      <c r="H159" s="162"/>
      <c r="I159" s="162">
        <f>SUM(I160:I161)</f>
        <v>0</v>
      </c>
      <c r="J159" s="162"/>
      <c r="K159" s="162">
        <f>SUM(K160:K161)</f>
        <v>0</v>
      </c>
      <c r="L159" s="162"/>
      <c r="M159" s="162">
        <f>SUM(M160:M161)</f>
        <v>0</v>
      </c>
      <c r="N159" s="162"/>
      <c r="O159" s="162">
        <f>SUM(O160:O161)</f>
        <v>0</v>
      </c>
      <c r="P159" s="162"/>
      <c r="Q159" s="162">
        <f>SUM(Q160:Q161)</f>
        <v>0</v>
      </c>
      <c r="R159" s="162"/>
      <c r="S159" s="162"/>
      <c r="T159" s="162"/>
      <c r="U159" s="162"/>
      <c r="V159" s="162">
        <f>SUM(V160:V161)</f>
        <v>7.72</v>
      </c>
      <c r="W159" s="162"/>
      <c r="X159" s="162"/>
      <c r="AG159" t="s">
        <v>156</v>
      </c>
    </row>
    <row r="160" spans="1:60" outlineLevel="1" x14ac:dyDescent="0.25">
      <c r="A160" s="169">
        <v>66</v>
      </c>
      <c r="B160" s="170" t="s">
        <v>380</v>
      </c>
      <c r="C160" s="185" t="s">
        <v>381</v>
      </c>
      <c r="D160" s="171" t="s">
        <v>159</v>
      </c>
      <c r="E160" s="172">
        <v>105.75</v>
      </c>
      <c r="F160" s="173"/>
      <c r="G160" s="174">
        <f>ROUND(E160*F160,2)</f>
        <v>0</v>
      </c>
      <c r="H160" s="159"/>
      <c r="I160" s="158">
        <f>ROUND(E160*H160,2)</f>
        <v>0</v>
      </c>
      <c r="J160" s="159"/>
      <c r="K160" s="158">
        <f>ROUND(E160*J160,2)</f>
        <v>0</v>
      </c>
      <c r="L160" s="158">
        <v>21</v>
      </c>
      <c r="M160" s="158">
        <f>G160*(1+L160/100)</f>
        <v>0</v>
      </c>
      <c r="N160" s="158">
        <v>0</v>
      </c>
      <c r="O160" s="158">
        <f>ROUND(E160*N160,2)</f>
        <v>0</v>
      </c>
      <c r="P160" s="158">
        <v>0</v>
      </c>
      <c r="Q160" s="158">
        <f>ROUND(E160*P160,2)</f>
        <v>0</v>
      </c>
      <c r="R160" s="158"/>
      <c r="S160" s="158" t="s">
        <v>160</v>
      </c>
      <c r="T160" s="158" t="s">
        <v>160</v>
      </c>
      <c r="U160" s="158">
        <v>7.2999999999999995E-2</v>
      </c>
      <c r="V160" s="158">
        <f>ROUND(E160*U160,2)</f>
        <v>7.72</v>
      </c>
      <c r="W160" s="158"/>
      <c r="X160" s="158" t="s">
        <v>161</v>
      </c>
      <c r="Y160" s="148"/>
      <c r="Z160" s="148"/>
      <c r="AA160" s="148"/>
      <c r="AB160" s="148"/>
      <c r="AC160" s="148"/>
      <c r="AD160" s="148"/>
      <c r="AE160" s="148"/>
      <c r="AF160" s="148"/>
      <c r="AG160" s="148" t="s">
        <v>162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5">
      <c r="A161" s="155"/>
      <c r="B161" s="156"/>
      <c r="C161" s="186" t="s">
        <v>690</v>
      </c>
      <c r="D161" s="160"/>
      <c r="E161" s="161">
        <v>105.75</v>
      </c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48"/>
      <c r="Z161" s="148"/>
      <c r="AA161" s="148"/>
      <c r="AB161" s="148"/>
      <c r="AC161" s="148"/>
      <c r="AD161" s="148"/>
      <c r="AE161" s="148"/>
      <c r="AF161" s="148"/>
      <c r="AG161" s="148" t="s">
        <v>164</v>
      </c>
      <c r="AH161" s="148">
        <v>5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x14ac:dyDescent="0.25">
      <c r="A162" s="163" t="s">
        <v>155</v>
      </c>
      <c r="B162" s="164" t="s">
        <v>77</v>
      </c>
      <c r="C162" s="184" t="s">
        <v>78</v>
      </c>
      <c r="D162" s="165"/>
      <c r="E162" s="166"/>
      <c r="F162" s="167"/>
      <c r="G162" s="168">
        <f>SUMIF(AG163:AG169,"&lt;&gt;NOR",G163:G169)</f>
        <v>0</v>
      </c>
      <c r="H162" s="162"/>
      <c r="I162" s="162">
        <f>SUM(I163:I169)</f>
        <v>0</v>
      </c>
      <c r="J162" s="162"/>
      <c r="K162" s="162">
        <f>SUM(K163:K169)</f>
        <v>0</v>
      </c>
      <c r="L162" s="162"/>
      <c r="M162" s="162">
        <f>SUM(M163:M169)</f>
        <v>0</v>
      </c>
      <c r="N162" s="162"/>
      <c r="O162" s="162">
        <f>SUM(O163:O169)</f>
        <v>17.579999999999998</v>
      </c>
      <c r="P162" s="162"/>
      <c r="Q162" s="162">
        <f>SUM(Q163:Q169)</f>
        <v>0</v>
      </c>
      <c r="R162" s="162"/>
      <c r="S162" s="162"/>
      <c r="T162" s="162"/>
      <c r="U162" s="162"/>
      <c r="V162" s="162">
        <f>SUM(V163:V169)</f>
        <v>221.85000000000002</v>
      </c>
      <c r="W162" s="162"/>
      <c r="X162" s="162"/>
      <c r="AG162" t="s">
        <v>156</v>
      </c>
    </row>
    <row r="163" spans="1:60" outlineLevel="1" x14ac:dyDescent="0.25">
      <c r="A163" s="169">
        <v>67</v>
      </c>
      <c r="B163" s="170" t="s">
        <v>382</v>
      </c>
      <c r="C163" s="185" t="s">
        <v>383</v>
      </c>
      <c r="D163" s="171" t="s">
        <v>159</v>
      </c>
      <c r="E163" s="172">
        <v>956.26188000000002</v>
      </c>
      <c r="F163" s="173"/>
      <c r="G163" s="174">
        <f>ROUND(E163*F163,2)</f>
        <v>0</v>
      </c>
      <c r="H163" s="159"/>
      <c r="I163" s="158">
        <f>ROUND(E163*H163,2)</f>
        <v>0</v>
      </c>
      <c r="J163" s="159"/>
      <c r="K163" s="158">
        <f>ROUND(E163*J163,2)</f>
        <v>0</v>
      </c>
      <c r="L163" s="158">
        <v>21</v>
      </c>
      <c r="M163" s="158">
        <f>G163*(1+L163/100)</f>
        <v>0</v>
      </c>
      <c r="N163" s="158">
        <v>1.8380000000000001E-2</v>
      </c>
      <c r="O163" s="158">
        <f>ROUND(E163*N163,2)</f>
        <v>17.579999999999998</v>
      </c>
      <c r="P163" s="158">
        <v>0</v>
      </c>
      <c r="Q163" s="158">
        <f>ROUND(E163*P163,2)</f>
        <v>0</v>
      </c>
      <c r="R163" s="158"/>
      <c r="S163" s="158" t="s">
        <v>160</v>
      </c>
      <c r="T163" s="158" t="s">
        <v>160</v>
      </c>
      <c r="U163" s="158">
        <v>0.13</v>
      </c>
      <c r="V163" s="158">
        <f>ROUND(E163*U163,2)</f>
        <v>124.31</v>
      </c>
      <c r="W163" s="158"/>
      <c r="X163" s="158" t="s">
        <v>161</v>
      </c>
      <c r="Y163" s="148"/>
      <c r="Z163" s="148"/>
      <c r="AA163" s="148"/>
      <c r="AB163" s="148"/>
      <c r="AC163" s="148"/>
      <c r="AD163" s="148"/>
      <c r="AE163" s="148"/>
      <c r="AF163" s="148"/>
      <c r="AG163" s="148" t="s">
        <v>162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5">
      <c r="A164" s="155"/>
      <c r="B164" s="156"/>
      <c r="C164" s="252" t="s">
        <v>384</v>
      </c>
      <c r="D164" s="253"/>
      <c r="E164" s="253"/>
      <c r="F164" s="253"/>
      <c r="G164" s="253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48"/>
      <c r="Z164" s="148"/>
      <c r="AA164" s="148"/>
      <c r="AB164" s="148"/>
      <c r="AC164" s="148"/>
      <c r="AD164" s="148"/>
      <c r="AE164" s="148"/>
      <c r="AF164" s="148"/>
      <c r="AG164" s="148" t="s">
        <v>233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5">
      <c r="A165" s="155"/>
      <c r="B165" s="156"/>
      <c r="C165" s="186" t="s">
        <v>797</v>
      </c>
      <c r="D165" s="160"/>
      <c r="E165" s="161">
        <v>41.6</v>
      </c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164</v>
      </c>
      <c r="AH165" s="148">
        <v>5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5">
      <c r="A166" s="155"/>
      <c r="B166" s="156"/>
      <c r="C166" s="186" t="s">
        <v>798</v>
      </c>
      <c r="D166" s="160"/>
      <c r="E166" s="161">
        <v>738.62374999999997</v>
      </c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164</v>
      </c>
      <c r="AH166" s="148">
        <v>5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5">
      <c r="A167" s="155"/>
      <c r="B167" s="156"/>
      <c r="C167" s="186" t="s">
        <v>799</v>
      </c>
      <c r="D167" s="160"/>
      <c r="E167" s="161">
        <v>176.03813</v>
      </c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48"/>
      <c r="Z167" s="148"/>
      <c r="AA167" s="148"/>
      <c r="AB167" s="148"/>
      <c r="AC167" s="148"/>
      <c r="AD167" s="148"/>
      <c r="AE167" s="148"/>
      <c r="AF167" s="148"/>
      <c r="AG167" s="148" t="s">
        <v>164</v>
      </c>
      <c r="AH167" s="148">
        <v>5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5">
      <c r="A168" s="169">
        <v>68</v>
      </c>
      <c r="B168" s="170" t="s">
        <v>388</v>
      </c>
      <c r="C168" s="185" t="s">
        <v>389</v>
      </c>
      <c r="D168" s="171" t="s">
        <v>159</v>
      </c>
      <c r="E168" s="172">
        <v>956.26188000000002</v>
      </c>
      <c r="F168" s="173"/>
      <c r="G168" s="174">
        <f>ROUND(E168*F168,2)</f>
        <v>0</v>
      </c>
      <c r="H168" s="159"/>
      <c r="I168" s="158">
        <f>ROUND(E168*H168,2)</f>
        <v>0</v>
      </c>
      <c r="J168" s="159"/>
      <c r="K168" s="158">
        <f>ROUND(E168*J168,2)</f>
        <v>0</v>
      </c>
      <c r="L168" s="158">
        <v>21</v>
      </c>
      <c r="M168" s="158">
        <f>G168*(1+L168/100)</f>
        <v>0</v>
      </c>
      <c r="N168" s="158">
        <v>0</v>
      </c>
      <c r="O168" s="158">
        <f>ROUND(E168*N168,2)</f>
        <v>0</v>
      </c>
      <c r="P168" s="158">
        <v>0</v>
      </c>
      <c r="Q168" s="158">
        <f>ROUND(E168*P168,2)</f>
        <v>0</v>
      </c>
      <c r="R168" s="158"/>
      <c r="S168" s="158" t="s">
        <v>160</v>
      </c>
      <c r="T168" s="158" t="s">
        <v>160</v>
      </c>
      <c r="U168" s="158">
        <v>0.10199999999999999</v>
      </c>
      <c r="V168" s="158">
        <f>ROUND(E168*U168,2)</f>
        <v>97.54</v>
      </c>
      <c r="W168" s="158"/>
      <c r="X168" s="158" t="s">
        <v>161</v>
      </c>
      <c r="Y168" s="148"/>
      <c r="Z168" s="148"/>
      <c r="AA168" s="148"/>
      <c r="AB168" s="148"/>
      <c r="AC168" s="148"/>
      <c r="AD168" s="148"/>
      <c r="AE168" s="148"/>
      <c r="AF168" s="148"/>
      <c r="AG168" s="148" t="s">
        <v>162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5">
      <c r="A169" s="155"/>
      <c r="B169" s="156"/>
      <c r="C169" s="186" t="s">
        <v>800</v>
      </c>
      <c r="D169" s="160"/>
      <c r="E169" s="161">
        <v>956.26188000000002</v>
      </c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164</v>
      </c>
      <c r="AH169" s="148">
        <v>5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ht="26.4" x14ac:dyDescent="0.25">
      <c r="A170" s="163" t="s">
        <v>155</v>
      </c>
      <c r="B170" s="164" t="s">
        <v>79</v>
      </c>
      <c r="C170" s="184" t="s">
        <v>80</v>
      </c>
      <c r="D170" s="165"/>
      <c r="E170" s="166"/>
      <c r="F170" s="167"/>
      <c r="G170" s="168">
        <f>SUMIF(AG171:AG172,"&lt;&gt;NOR",G171:G172)</f>
        <v>0</v>
      </c>
      <c r="H170" s="162"/>
      <c r="I170" s="162">
        <f>SUM(I171:I172)</f>
        <v>0</v>
      </c>
      <c r="J170" s="162"/>
      <c r="K170" s="162">
        <f>SUM(K171:K172)</f>
        <v>0</v>
      </c>
      <c r="L170" s="162"/>
      <c r="M170" s="162">
        <f>SUM(M171:M172)</f>
        <v>0</v>
      </c>
      <c r="N170" s="162"/>
      <c r="O170" s="162">
        <f>SUM(O171:O172)</f>
        <v>9.9999999999999992E-2</v>
      </c>
      <c r="P170" s="162"/>
      <c r="Q170" s="162">
        <f>SUM(Q171:Q172)</f>
        <v>0</v>
      </c>
      <c r="R170" s="162"/>
      <c r="S170" s="162"/>
      <c r="T170" s="162"/>
      <c r="U170" s="162"/>
      <c r="V170" s="162">
        <f>SUM(V171:V172)</f>
        <v>104.28</v>
      </c>
      <c r="W170" s="162"/>
      <c r="X170" s="162"/>
      <c r="AG170" t="s">
        <v>156</v>
      </c>
    </row>
    <row r="171" spans="1:60" outlineLevel="1" x14ac:dyDescent="0.25">
      <c r="A171" s="175">
        <v>69</v>
      </c>
      <c r="B171" s="176" t="s">
        <v>391</v>
      </c>
      <c r="C171" s="187" t="s">
        <v>392</v>
      </c>
      <c r="D171" s="177" t="s">
        <v>159</v>
      </c>
      <c r="E171" s="178">
        <v>333.5</v>
      </c>
      <c r="F171" s="179"/>
      <c r="G171" s="180">
        <f>ROUND(E171*F171,2)</f>
        <v>0</v>
      </c>
      <c r="H171" s="159"/>
      <c r="I171" s="158">
        <f>ROUND(E171*H171,2)</f>
        <v>0</v>
      </c>
      <c r="J171" s="159"/>
      <c r="K171" s="158">
        <f>ROUND(E171*J171,2)</f>
        <v>0</v>
      </c>
      <c r="L171" s="158">
        <v>21</v>
      </c>
      <c r="M171" s="158">
        <f>G171*(1+L171/100)</f>
        <v>0</v>
      </c>
      <c r="N171" s="158">
        <v>4.0000000000000003E-5</v>
      </c>
      <c r="O171" s="158">
        <f>ROUND(E171*N171,2)</f>
        <v>0.01</v>
      </c>
      <c r="P171" s="158">
        <v>0</v>
      </c>
      <c r="Q171" s="158">
        <f>ROUND(E171*P171,2)</f>
        <v>0</v>
      </c>
      <c r="R171" s="158"/>
      <c r="S171" s="158" t="s">
        <v>160</v>
      </c>
      <c r="T171" s="158" t="s">
        <v>160</v>
      </c>
      <c r="U171" s="158">
        <v>0.308</v>
      </c>
      <c r="V171" s="158">
        <f>ROUND(E171*U171,2)</f>
        <v>102.72</v>
      </c>
      <c r="W171" s="158"/>
      <c r="X171" s="158" t="s">
        <v>161</v>
      </c>
      <c r="Y171" s="148"/>
      <c r="Z171" s="148"/>
      <c r="AA171" s="148"/>
      <c r="AB171" s="148"/>
      <c r="AC171" s="148"/>
      <c r="AD171" s="148"/>
      <c r="AE171" s="148"/>
      <c r="AF171" s="148"/>
      <c r="AG171" s="148" t="s">
        <v>162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ht="20.399999999999999" outlineLevel="1" x14ac:dyDescent="0.25">
      <c r="A172" s="175">
        <v>70</v>
      </c>
      <c r="B172" s="176" t="s">
        <v>801</v>
      </c>
      <c r="C172" s="187" t="s">
        <v>802</v>
      </c>
      <c r="D172" s="177" t="s">
        <v>256</v>
      </c>
      <c r="E172" s="178">
        <v>3</v>
      </c>
      <c r="F172" s="179"/>
      <c r="G172" s="180">
        <f>ROUND(E172*F172,2)</f>
        <v>0</v>
      </c>
      <c r="H172" s="159"/>
      <c r="I172" s="158">
        <f>ROUND(E172*H172,2)</f>
        <v>0</v>
      </c>
      <c r="J172" s="159"/>
      <c r="K172" s="158">
        <f>ROUND(E172*J172,2)</f>
        <v>0</v>
      </c>
      <c r="L172" s="158">
        <v>21</v>
      </c>
      <c r="M172" s="158">
        <f>G172*(1+L172/100)</f>
        <v>0</v>
      </c>
      <c r="N172" s="158">
        <v>2.8639999999999999E-2</v>
      </c>
      <c r="O172" s="158">
        <f>ROUND(E172*N172,2)</f>
        <v>0.09</v>
      </c>
      <c r="P172" s="158">
        <v>0</v>
      </c>
      <c r="Q172" s="158">
        <f>ROUND(E172*P172,2)</f>
        <v>0</v>
      </c>
      <c r="R172" s="158"/>
      <c r="S172" s="158" t="s">
        <v>298</v>
      </c>
      <c r="T172" s="158" t="s">
        <v>250</v>
      </c>
      <c r="U172" s="158">
        <v>0.52</v>
      </c>
      <c r="V172" s="158">
        <f>ROUND(E172*U172,2)</f>
        <v>1.56</v>
      </c>
      <c r="W172" s="158"/>
      <c r="X172" s="158" t="s">
        <v>161</v>
      </c>
      <c r="Y172" s="148"/>
      <c r="Z172" s="148"/>
      <c r="AA172" s="148"/>
      <c r="AB172" s="148"/>
      <c r="AC172" s="148"/>
      <c r="AD172" s="148"/>
      <c r="AE172" s="148"/>
      <c r="AF172" s="148"/>
      <c r="AG172" s="148" t="s">
        <v>162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x14ac:dyDescent="0.25">
      <c r="A173" s="163" t="s">
        <v>155</v>
      </c>
      <c r="B173" s="164" t="s">
        <v>81</v>
      </c>
      <c r="C173" s="184" t="s">
        <v>82</v>
      </c>
      <c r="D173" s="165"/>
      <c r="E173" s="166"/>
      <c r="F173" s="167"/>
      <c r="G173" s="168">
        <f>SUMIF(AG174:AG232,"&lt;&gt;NOR",G174:G232)</f>
        <v>0</v>
      </c>
      <c r="H173" s="162"/>
      <c r="I173" s="162">
        <f>SUM(I174:I232)</f>
        <v>0</v>
      </c>
      <c r="J173" s="162"/>
      <c r="K173" s="162">
        <f>SUM(K174:K232)</f>
        <v>0</v>
      </c>
      <c r="L173" s="162"/>
      <c r="M173" s="162">
        <f>SUM(M174:M232)</f>
        <v>0</v>
      </c>
      <c r="N173" s="162"/>
      <c r="O173" s="162">
        <f>SUM(O174:O232)</f>
        <v>0.16</v>
      </c>
      <c r="P173" s="162"/>
      <c r="Q173" s="162">
        <f>SUM(Q174:Q232)</f>
        <v>127.57000000000002</v>
      </c>
      <c r="R173" s="162"/>
      <c r="S173" s="162"/>
      <c r="T173" s="162"/>
      <c r="U173" s="162"/>
      <c r="V173" s="162">
        <f>SUM(V174:V232)</f>
        <v>454.18999999999994</v>
      </c>
      <c r="W173" s="162"/>
      <c r="X173" s="162"/>
      <c r="AG173" t="s">
        <v>156</v>
      </c>
    </row>
    <row r="174" spans="1:60" outlineLevel="1" x14ac:dyDescent="0.25">
      <c r="A174" s="169">
        <v>71</v>
      </c>
      <c r="B174" s="170" t="s">
        <v>393</v>
      </c>
      <c r="C174" s="185" t="s">
        <v>394</v>
      </c>
      <c r="D174" s="171" t="s">
        <v>182</v>
      </c>
      <c r="E174" s="172">
        <v>3.375</v>
      </c>
      <c r="F174" s="173"/>
      <c r="G174" s="174">
        <f>ROUND(E174*F174,2)</f>
        <v>0</v>
      </c>
      <c r="H174" s="159"/>
      <c r="I174" s="158">
        <f>ROUND(E174*H174,2)</f>
        <v>0</v>
      </c>
      <c r="J174" s="159"/>
      <c r="K174" s="158">
        <f>ROUND(E174*J174,2)</f>
        <v>0</v>
      </c>
      <c r="L174" s="158">
        <v>21</v>
      </c>
      <c r="M174" s="158">
        <f>G174*(1+L174/100)</f>
        <v>0</v>
      </c>
      <c r="N174" s="158">
        <v>0</v>
      </c>
      <c r="O174" s="158">
        <f>ROUND(E174*N174,2)</f>
        <v>0</v>
      </c>
      <c r="P174" s="158">
        <v>2</v>
      </c>
      <c r="Q174" s="158">
        <f>ROUND(E174*P174,2)</f>
        <v>6.75</v>
      </c>
      <c r="R174" s="158"/>
      <c r="S174" s="158" t="s">
        <v>160</v>
      </c>
      <c r="T174" s="158" t="s">
        <v>160</v>
      </c>
      <c r="U174" s="158">
        <v>6.4359999999999999</v>
      </c>
      <c r="V174" s="158">
        <f>ROUND(E174*U174,2)</f>
        <v>21.72</v>
      </c>
      <c r="W174" s="158"/>
      <c r="X174" s="158" t="s">
        <v>161</v>
      </c>
      <c r="Y174" s="148"/>
      <c r="Z174" s="148"/>
      <c r="AA174" s="148"/>
      <c r="AB174" s="148"/>
      <c r="AC174" s="148"/>
      <c r="AD174" s="148"/>
      <c r="AE174" s="148"/>
      <c r="AF174" s="148"/>
      <c r="AG174" s="148" t="s">
        <v>162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5">
      <c r="A175" s="155"/>
      <c r="B175" s="156"/>
      <c r="C175" s="186" t="s">
        <v>803</v>
      </c>
      <c r="D175" s="160"/>
      <c r="E175" s="161">
        <v>3.375</v>
      </c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164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5">
      <c r="A176" s="169">
        <v>72</v>
      </c>
      <c r="B176" s="170" t="s">
        <v>804</v>
      </c>
      <c r="C176" s="185" t="s">
        <v>805</v>
      </c>
      <c r="D176" s="171" t="s">
        <v>182</v>
      </c>
      <c r="E176" s="172">
        <v>1.6537500000000001</v>
      </c>
      <c r="F176" s="173"/>
      <c r="G176" s="174">
        <f>ROUND(E176*F176,2)</f>
        <v>0</v>
      </c>
      <c r="H176" s="159"/>
      <c r="I176" s="158">
        <f>ROUND(E176*H176,2)</f>
        <v>0</v>
      </c>
      <c r="J176" s="159"/>
      <c r="K176" s="158">
        <f>ROUND(E176*J176,2)</f>
        <v>0</v>
      </c>
      <c r="L176" s="158">
        <v>21</v>
      </c>
      <c r="M176" s="158">
        <f>G176*(1+L176/100)</f>
        <v>0</v>
      </c>
      <c r="N176" s="158">
        <v>1.1199999999999999E-3</v>
      </c>
      <c r="O176" s="158">
        <f>ROUND(E176*N176,2)</f>
        <v>0</v>
      </c>
      <c r="P176" s="158">
        <v>2.5</v>
      </c>
      <c r="Q176" s="158">
        <f>ROUND(E176*P176,2)</f>
        <v>4.13</v>
      </c>
      <c r="R176" s="158"/>
      <c r="S176" s="158" t="s">
        <v>160</v>
      </c>
      <c r="T176" s="158" t="s">
        <v>160</v>
      </c>
      <c r="U176" s="158">
        <v>1.756</v>
      </c>
      <c r="V176" s="158">
        <f>ROUND(E176*U176,2)</f>
        <v>2.9</v>
      </c>
      <c r="W176" s="158"/>
      <c r="X176" s="158" t="s">
        <v>161</v>
      </c>
      <c r="Y176" s="148"/>
      <c r="Z176" s="148"/>
      <c r="AA176" s="148"/>
      <c r="AB176" s="148"/>
      <c r="AC176" s="148"/>
      <c r="AD176" s="148"/>
      <c r="AE176" s="148"/>
      <c r="AF176" s="148"/>
      <c r="AG176" s="148" t="s">
        <v>162</v>
      </c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5">
      <c r="A177" s="155"/>
      <c r="B177" s="156"/>
      <c r="C177" s="186" t="s">
        <v>806</v>
      </c>
      <c r="D177" s="160"/>
      <c r="E177" s="161">
        <v>1.6537500000000001</v>
      </c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164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5">
      <c r="A178" s="169">
        <v>73</v>
      </c>
      <c r="B178" s="170" t="s">
        <v>807</v>
      </c>
      <c r="C178" s="185" t="s">
        <v>808</v>
      </c>
      <c r="D178" s="171" t="s">
        <v>159</v>
      </c>
      <c r="E178" s="172">
        <v>38.302999999999997</v>
      </c>
      <c r="F178" s="173"/>
      <c r="G178" s="174">
        <f>ROUND(E178*F178,2)</f>
        <v>0</v>
      </c>
      <c r="H178" s="159"/>
      <c r="I178" s="158">
        <f>ROUND(E178*H178,2)</f>
        <v>0</v>
      </c>
      <c r="J178" s="159"/>
      <c r="K178" s="158">
        <f>ROUND(E178*J178,2)</f>
        <v>0</v>
      </c>
      <c r="L178" s="158">
        <v>21</v>
      </c>
      <c r="M178" s="158">
        <f>G178*(1+L178/100)</f>
        <v>0</v>
      </c>
      <c r="N178" s="158">
        <v>6.7000000000000002E-4</v>
      </c>
      <c r="O178" s="158">
        <f>ROUND(E178*N178,2)</f>
        <v>0.03</v>
      </c>
      <c r="P178" s="158">
        <v>0.31900000000000001</v>
      </c>
      <c r="Q178" s="158">
        <f>ROUND(E178*P178,2)</f>
        <v>12.22</v>
      </c>
      <c r="R178" s="158"/>
      <c r="S178" s="158" t="s">
        <v>160</v>
      </c>
      <c r="T178" s="158" t="s">
        <v>160</v>
      </c>
      <c r="U178" s="158">
        <v>0.317</v>
      </c>
      <c r="V178" s="158">
        <f>ROUND(E178*U178,2)</f>
        <v>12.14</v>
      </c>
      <c r="W178" s="158"/>
      <c r="X178" s="158" t="s">
        <v>161</v>
      </c>
      <c r="Y178" s="148"/>
      <c r="Z178" s="148"/>
      <c r="AA178" s="148"/>
      <c r="AB178" s="148"/>
      <c r="AC178" s="148"/>
      <c r="AD178" s="148"/>
      <c r="AE178" s="148"/>
      <c r="AF178" s="148"/>
      <c r="AG178" s="148" t="s">
        <v>162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5">
      <c r="A179" s="155"/>
      <c r="B179" s="156"/>
      <c r="C179" s="186" t="s">
        <v>809</v>
      </c>
      <c r="D179" s="160"/>
      <c r="E179" s="161">
        <v>38.302999999999997</v>
      </c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164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5">
      <c r="A180" s="169">
        <v>74</v>
      </c>
      <c r="B180" s="170" t="s">
        <v>810</v>
      </c>
      <c r="C180" s="185" t="s">
        <v>811</v>
      </c>
      <c r="D180" s="171" t="s">
        <v>159</v>
      </c>
      <c r="E180" s="172">
        <v>17.05</v>
      </c>
      <c r="F180" s="173"/>
      <c r="G180" s="174">
        <f>ROUND(E180*F180,2)</f>
        <v>0</v>
      </c>
      <c r="H180" s="159"/>
      <c r="I180" s="158">
        <f>ROUND(E180*H180,2)</f>
        <v>0</v>
      </c>
      <c r="J180" s="159"/>
      <c r="K180" s="158">
        <f>ROUND(E180*J180,2)</f>
        <v>0</v>
      </c>
      <c r="L180" s="158">
        <v>21</v>
      </c>
      <c r="M180" s="158">
        <f>G180*(1+L180/100)</f>
        <v>0</v>
      </c>
      <c r="N180" s="158">
        <v>6.7000000000000002E-4</v>
      </c>
      <c r="O180" s="158">
        <f>ROUND(E180*N180,2)</f>
        <v>0.01</v>
      </c>
      <c r="P180" s="158">
        <v>0.1</v>
      </c>
      <c r="Q180" s="158">
        <f>ROUND(E180*P180,2)</f>
        <v>1.71</v>
      </c>
      <c r="R180" s="158"/>
      <c r="S180" s="158" t="s">
        <v>160</v>
      </c>
      <c r="T180" s="158" t="s">
        <v>160</v>
      </c>
      <c r="U180" s="158">
        <v>0.35799999999999998</v>
      </c>
      <c r="V180" s="158">
        <f>ROUND(E180*U180,2)</f>
        <v>6.1</v>
      </c>
      <c r="W180" s="158"/>
      <c r="X180" s="158" t="s">
        <v>161</v>
      </c>
      <c r="Y180" s="148"/>
      <c r="Z180" s="148"/>
      <c r="AA180" s="148"/>
      <c r="AB180" s="148"/>
      <c r="AC180" s="148"/>
      <c r="AD180" s="148"/>
      <c r="AE180" s="148"/>
      <c r="AF180" s="148"/>
      <c r="AG180" s="148" t="s">
        <v>162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5">
      <c r="A181" s="155"/>
      <c r="B181" s="156"/>
      <c r="C181" s="186" t="s">
        <v>812</v>
      </c>
      <c r="D181" s="160"/>
      <c r="E181" s="161">
        <v>17.05</v>
      </c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164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5">
      <c r="A182" s="169">
        <v>75</v>
      </c>
      <c r="B182" s="170" t="s">
        <v>813</v>
      </c>
      <c r="C182" s="185" t="s">
        <v>814</v>
      </c>
      <c r="D182" s="171" t="s">
        <v>174</v>
      </c>
      <c r="E182" s="172">
        <v>3.3</v>
      </c>
      <c r="F182" s="173"/>
      <c r="G182" s="174">
        <f>ROUND(E182*F182,2)</f>
        <v>0</v>
      </c>
      <c r="H182" s="159"/>
      <c r="I182" s="158">
        <f>ROUND(E182*H182,2)</f>
        <v>0</v>
      </c>
      <c r="J182" s="159"/>
      <c r="K182" s="158">
        <f>ROUND(E182*J182,2)</f>
        <v>0</v>
      </c>
      <c r="L182" s="158">
        <v>21</v>
      </c>
      <c r="M182" s="158">
        <f>G182*(1+L182/100)</f>
        <v>0</v>
      </c>
      <c r="N182" s="158">
        <v>0</v>
      </c>
      <c r="O182" s="158">
        <f>ROUND(E182*N182,2)</f>
        <v>0</v>
      </c>
      <c r="P182" s="158">
        <v>0.112</v>
      </c>
      <c r="Q182" s="158">
        <f>ROUND(E182*P182,2)</f>
        <v>0.37</v>
      </c>
      <c r="R182" s="158"/>
      <c r="S182" s="158" t="s">
        <v>160</v>
      </c>
      <c r="T182" s="158" t="s">
        <v>160</v>
      </c>
      <c r="U182" s="158">
        <v>0.28499999999999998</v>
      </c>
      <c r="V182" s="158">
        <f>ROUND(E182*U182,2)</f>
        <v>0.94</v>
      </c>
      <c r="W182" s="158"/>
      <c r="X182" s="158" t="s">
        <v>161</v>
      </c>
      <c r="Y182" s="148"/>
      <c r="Z182" s="148"/>
      <c r="AA182" s="148"/>
      <c r="AB182" s="148"/>
      <c r="AC182" s="148"/>
      <c r="AD182" s="148"/>
      <c r="AE182" s="148"/>
      <c r="AF182" s="148"/>
      <c r="AG182" s="148" t="s">
        <v>162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5">
      <c r="A183" s="155"/>
      <c r="B183" s="156"/>
      <c r="C183" s="186" t="s">
        <v>815</v>
      </c>
      <c r="D183" s="160"/>
      <c r="E183" s="161">
        <v>3.3</v>
      </c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48"/>
      <c r="Z183" s="148"/>
      <c r="AA183" s="148"/>
      <c r="AB183" s="148"/>
      <c r="AC183" s="148"/>
      <c r="AD183" s="148"/>
      <c r="AE183" s="148"/>
      <c r="AF183" s="148"/>
      <c r="AG183" s="148" t="s">
        <v>164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ht="20.399999999999999" outlineLevel="1" x14ac:dyDescent="0.25">
      <c r="A184" s="169">
        <v>76</v>
      </c>
      <c r="B184" s="170" t="s">
        <v>816</v>
      </c>
      <c r="C184" s="185" t="s">
        <v>817</v>
      </c>
      <c r="D184" s="171" t="s">
        <v>182</v>
      </c>
      <c r="E184" s="172">
        <v>19.016999999999999</v>
      </c>
      <c r="F184" s="173"/>
      <c r="G184" s="174">
        <f>ROUND(E184*F184,2)</f>
        <v>0</v>
      </c>
      <c r="H184" s="159"/>
      <c r="I184" s="158">
        <f>ROUND(E184*H184,2)</f>
        <v>0</v>
      </c>
      <c r="J184" s="159"/>
      <c r="K184" s="158">
        <f>ROUND(E184*J184,2)</f>
        <v>0</v>
      </c>
      <c r="L184" s="158">
        <v>21</v>
      </c>
      <c r="M184" s="158">
        <f>G184*(1+L184/100)</f>
        <v>0</v>
      </c>
      <c r="N184" s="158">
        <v>0</v>
      </c>
      <c r="O184" s="158">
        <f>ROUND(E184*N184,2)</f>
        <v>0</v>
      </c>
      <c r="P184" s="158">
        <v>2.2000000000000002</v>
      </c>
      <c r="Q184" s="158">
        <f>ROUND(E184*P184,2)</f>
        <v>41.84</v>
      </c>
      <c r="R184" s="158"/>
      <c r="S184" s="158" t="s">
        <v>160</v>
      </c>
      <c r="T184" s="158" t="s">
        <v>160</v>
      </c>
      <c r="U184" s="158">
        <v>4.665</v>
      </c>
      <c r="V184" s="158">
        <f>ROUND(E184*U184,2)</f>
        <v>88.71</v>
      </c>
      <c r="W184" s="158"/>
      <c r="X184" s="158" t="s">
        <v>161</v>
      </c>
      <c r="Y184" s="148"/>
      <c r="Z184" s="148"/>
      <c r="AA184" s="148"/>
      <c r="AB184" s="148"/>
      <c r="AC184" s="148"/>
      <c r="AD184" s="148"/>
      <c r="AE184" s="148"/>
      <c r="AF184" s="148"/>
      <c r="AG184" s="148" t="s">
        <v>162</v>
      </c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5">
      <c r="A185" s="155"/>
      <c r="B185" s="156"/>
      <c r="C185" s="186" t="s">
        <v>818</v>
      </c>
      <c r="D185" s="160"/>
      <c r="E185" s="161">
        <v>1.0629999999999999</v>
      </c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164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5">
      <c r="A186" s="155"/>
      <c r="B186" s="156"/>
      <c r="C186" s="186" t="s">
        <v>819</v>
      </c>
      <c r="D186" s="160"/>
      <c r="E186" s="161">
        <v>1.1240000000000001</v>
      </c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48"/>
      <c r="Z186" s="148"/>
      <c r="AA186" s="148"/>
      <c r="AB186" s="148"/>
      <c r="AC186" s="148"/>
      <c r="AD186" s="148"/>
      <c r="AE186" s="148"/>
      <c r="AF186" s="148"/>
      <c r="AG186" s="148" t="s">
        <v>164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5">
      <c r="A187" s="155"/>
      <c r="B187" s="156"/>
      <c r="C187" s="186" t="s">
        <v>820</v>
      </c>
      <c r="D187" s="160"/>
      <c r="E187" s="161">
        <v>1.4650000000000001</v>
      </c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48"/>
      <c r="Z187" s="148"/>
      <c r="AA187" s="148"/>
      <c r="AB187" s="148"/>
      <c r="AC187" s="148"/>
      <c r="AD187" s="148"/>
      <c r="AE187" s="148"/>
      <c r="AF187" s="148"/>
      <c r="AG187" s="148" t="s">
        <v>164</v>
      </c>
      <c r="AH187" s="148">
        <v>0</v>
      </c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5">
      <c r="A188" s="155"/>
      <c r="B188" s="156"/>
      <c r="C188" s="186" t="s">
        <v>821</v>
      </c>
      <c r="D188" s="160"/>
      <c r="E188" s="161">
        <v>2.3559999999999999</v>
      </c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164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5">
      <c r="A189" s="155"/>
      <c r="B189" s="156"/>
      <c r="C189" s="186" t="s">
        <v>822</v>
      </c>
      <c r="D189" s="160"/>
      <c r="E189" s="161">
        <v>2.4969999999999999</v>
      </c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48"/>
      <c r="Z189" s="148"/>
      <c r="AA189" s="148"/>
      <c r="AB189" s="148"/>
      <c r="AC189" s="148"/>
      <c r="AD189" s="148"/>
      <c r="AE189" s="148"/>
      <c r="AF189" s="148"/>
      <c r="AG189" s="148" t="s">
        <v>164</v>
      </c>
      <c r="AH189" s="148">
        <v>0</v>
      </c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5">
      <c r="A190" s="155"/>
      <c r="B190" s="156"/>
      <c r="C190" s="186" t="s">
        <v>823</v>
      </c>
      <c r="D190" s="160"/>
      <c r="E190" s="161">
        <v>0.59699999999999998</v>
      </c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48"/>
      <c r="Z190" s="148"/>
      <c r="AA190" s="148"/>
      <c r="AB190" s="148"/>
      <c r="AC190" s="148"/>
      <c r="AD190" s="148"/>
      <c r="AE190" s="148"/>
      <c r="AF190" s="148"/>
      <c r="AG190" s="148" t="s">
        <v>164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5">
      <c r="A191" s="155"/>
      <c r="B191" s="156"/>
      <c r="C191" s="186" t="s">
        <v>824</v>
      </c>
      <c r="D191" s="160"/>
      <c r="E191" s="161">
        <v>1.9630000000000001</v>
      </c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164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5">
      <c r="A192" s="155"/>
      <c r="B192" s="156"/>
      <c r="C192" s="186" t="s">
        <v>825</v>
      </c>
      <c r="D192" s="160"/>
      <c r="E192" s="161">
        <v>1.2569999999999999</v>
      </c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164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5">
      <c r="A193" s="155"/>
      <c r="B193" s="156"/>
      <c r="C193" s="186" t="s">
        <v>826</v>
      </c>
      <c r="D193" s="160"/>
      <c r="E193" s="161">
        <v>0.57999999999999996</v>
      </c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48"/>
      <c r="Z193" s="148"/>
      <c r="AA193" s="148"/>
      <c r="AB193" s="148"/>
      <c r="AC193" s="148"/>
      <c r="AD193" s="148"/>
      <c r="AE193" s="148"/>
      <c r="AF193" s="148"/>
      <c r="AG193" s="148" t="s">
        <v>164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5">
      <c r="A194" s="155"/>
      <c r="B194" s="156"/>
      <c r="C194" s="186" t="s">
        <v>827</v>
      </c>
      <c r="D194" s="160"/>
      <c r="E194" s="161">
        <v>2.3490000000000002</v>
      </c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164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5">
      <c r="A195" s="155"/>
      <c r="B195" s="156"/>
      <c r="C195" s="186" t="s">
        <v>828</v>
      </c>
      <c r="D195" s="160"/>
      <c r="E195" s="161">
        <v>1.8069999999999999</v>
      </c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48"/>
      <c r="Z195" s="148"/>
      <c r="AA195" s="148"/>
      <c r="AB195" s="148"/>
      <c r="AC195" s="148"/>
      <c r="AD195" s="148"/>
      <c r="AE195" s="148"/>
      <c r="AF195" s="148"/>
      <c r="AG195" s="148" t="s">
        <v>164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5">
      <c r="A196" s="155"/>
      <c r="B196" s="156"/>
      <c r="C196" s="186" t="s">
        <v>829</v>
      </c>
      <c r="D196" s="160"/>
      <c r="E196" s="161">
        <v>1.9590000000000001</v>
      </c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48"/>
      <c r="Z196" s="148"/>
      <c r="AA196" s="148"/>
      <c r="AB196" s="148"/>
      <c r="AC196" s="148"/>
      <c r="AD196" s="148"/>
      <c r="AE196" s="148"/>
      <c r="AF196" s="148"/>
      <c r="AG196" s="148" t="s">
        <v>164</v>
      </c>
      <c r="AH196" s="148">
        <v>0</v>
      </c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ht="20.399999999999999" outlineLevel="1" x14ac:dyDescent="0.25">
      <c r="A197" s="169">
        <v>77</v>
      </c>
      <c r="B197" s="170" t="s">
        <v>408</v>
      </c>
      <c r="C197" s="185" t="s">
        <v>409</v>
      </c>
      <c r="D197" s="171" t="s">
        <v>159</v>
      </c>
      <c r="E197" s="172">
        <v>60.08</v>
      </c>
      <c r="F197" s="173"/>
      <c r="G197" s="174">
        <f>ROUND(E197*F197,2)</f>
        <v>0</v>
      </c>
      <c r="H197" s="159"/>
      <c r="I197" s="158">
        <f>ROUND(E197*H197,2)</f>
        <v>0</v>
      </c>
      <c r="J197" s="159"/>
      <c r="K197" s="158">
        <f>ROUND(E197*J197,2)</f>
        <v>0</v>
      </c>
      <c r="L197" s="158">
        <v>21</v>
      </c>
      <c r="M197" s="158">
        <f>G197*(1+L197/100)</f>
        <v>0</v>
      </c>
      <c r="N197" s="158">
        <v>0</v>
      </c>
      <c r="O197" s="158">
        <f>ROUND(E197*N197,2)</f>
        <v>0</v>
      </c>
      <c r="P197" s="158">
        <v>0.02</v>
      </c>
      <c r="Q197" s="158">
        <f>ROUND(E197*P197,2)</f>
        <v>1.2</v>
      </c>
      <c r="R197" s="158"/>
      <c r="S197" s="158" t="s">
        <v>160</v>
      </c>
      <c r="T197" s="158" t="s">
        <v>160</v>
      </c>
      <c r="U197" s="158">
        <v>7.8E-2</v>
      </c>
      <c r="V197" s="158">
        <f>ROUND(E197*U197,2)</f>
        <v>4.6900000000000004</v>
      </c>
      <c r="W197" s="158"/>
      <c r="X197" s="158" t="s">
        <v>161</v>
      </c>
      <c r="Y197" s="148"/>
      <c r="Z197" s="148"/>
      <c r="AA197" s="148"/>
      <c r="AB197" s="148"/>
      <c r="AC197" s="148"/>
      <c r="AD197" s="148"/>
      <c r="AE197" s="148"/>
      <c r="AF197" s="148"/>
      <c r="AG197" s="148" t="s">
        <v>162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5">
      <c r="A198" s="155"/>
      <c r="B198" s="156"/>
      <c r="C198" s="186" t="s">
        <v>830</v>
      </c>
      <c r="D198" s="160"/>
      <c r="E198" s="161">
        <v>10.63</v>
      </c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164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5">
      <c r="A199" s="155"/>
      <c r="B199" s="156"/>
      <c r="C199" s="186" t="s">
        <v>831</v>
      </c>
      <c r="D199" s="160"/>
      <c r="E199" s="161">
        <v>11.24</v>
      </c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164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5">
      <c r="A200" s="155"/>
      <c r="B200" s="156"/>
      <c r="C200" s="186" t="s">
        <v>832</v>
      </c>
      <c r="D200" s="160"/>
      <c r="E200" s="161">
        <v>14.65</v>
      </c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164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5">
      <c r="A201" s="155"/>
      <c r="B201" s="156"/>
      <c r="C201" s="186" t="s">
        <v>833</v>
      </c>
      <c r="D201" s="160"/>
      <c r="E201" s="161">
        <v>23.56</v>
      </c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48"/>
      <c r="Z201" s="148"/>
      <c r="AA201" s="148"/>
      <c r="AB201" s="148"/>
      <c r="AC201" s="148"/>
      <c r="AD201" s="148"/>
      <c r="AE201" s="148"/>
      <c r="AF201" s="148"/>
      <c r="AG201" s="148" t="s">
        <v>164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5">
      <c r="A202" s="169">
        <v>78</v>
      </c>
      <c r="B202" s="170" t="s">
        <v>834</v>
      </c>
      <c r="C202" s="185" t="s">
        <v>835</v>
      </c>
      <c r="D202" s="171" t="s">
        <v>256</v>
      </c>
      <c r="E202" s="172">
        <v>10</v>
      </c>
      <c r="F202" s="173"/>
      <c r="G202" s="174">
        <f>ROUND(E202*F202,2)</f>
        <v>0</v>
      </c>
      <c r="H202" s="159"/>
      <c r="I202" s="158">
        <f>ROUND(E202*H202,2)</f>
        <v>0</v>
      </c>
      <c r="J202" s="159"/>
      <c r="K202" s="158">
        <f>ROUND(E202*J202,2)</f>
        <v>0</v>
      </c>
      <c r="L202" s="158">
        <v>21</v>
      </c>
      <c r="M202" s="158">
        <f>G202*(1+L202/100)</f>
        <v>0</v>
      </c>
      <c r="N202" s="158">
        <v>0.01</v>
      </c>
      <c r="O202" s="158">
        <f>ROUND(E202*N202,2)</f>
        <v>0.1</v>
      </c>
      <c r="P202" s="158">
        <v>0</v>
      </c>
      <c r="Q202" s="158">
        <f>ROUND(E202*P202,2)</f>
        <v>0</v>
      </c>
      <c r="R202" s="158"/>
      <c r="S202" s="158" t="s">
        <v>160</v>
      </c>
      <c r="T202" s="158" t="s">
        <v>160</v>
      </c>
      <c r="U202" s="158">
        <v>0.09</v>
      </c>
      <c r="V202" s="158">
        <f>ROUND(E202*U202,2)</f>
        <v>0.9</v>
      </c>
      <c r="W202" s="158"/>
      <c r="X202" s="158" t="s">
        <v>161</v>
      </c>
      <c r="Y202" s="148"/>
      <c r="Z202" s="148"/>
      <c r="AA202" s="148"/>
      <c r="AB202" s="148"/>
      <c r="AC202" s="148"/>
      <c r="AD202" s="148"/>
      <c r="AE202" s="148"/>
      <c r="AF202" s="148"/>
      <c r="AG202" s="148" t="s">
        <v>162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5">
      <c r="A203" s="155"/>
      <c r="B203" s="156"/>
      <c r="C203" s="186" t="s">
        <v>790</v>
      </c>
      <c r="D203" s="160"/>
      <c r="E203" s="161">
        <v>10</v>
      </c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164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5">
      <c r="A204" s="169">
        <v>79</v>
      </c>
      <c r="B204" s="170" t="s">
        <v>418</v>
      </c>
      <c r="C204" s="185" t="s">
        <v>419</v>
      </c>
      <c r="D204" s="171" t="s">
        <v>159</v>
      </c>
      <c r="E204" s="172">
        <v>16.154</v>
      </c>
      <c r="F204" s="173"/>
      <c r="G204" s="174">
        <f>ROUND(E204*F204,2)</f>
        <v>0</v>
      </c>
      <c r="H204" s="159"/>
      <c r="I204" s="158">
        <f>ROUND(E204*H204,2)</f>
        <v>0</v>
      </c>
      <c r="J204" s="159"/>
      <c r="K204" s="158">
        <f>ROUND(E204*J204,2)</f>
        <v>0</v>
      </c>
      <c r="L204" s="158">
        <v>21</v>
      </c>
      <c r="M204" s="158">
        <f>G204*(1+L204/100)</f>
        <v>0</v>
      </c>
      <c r="N204" s="158">
        <v>1.17E-3</v>
      </c>
      <c r="O204" s="158">
        <f>ROUND(E204*N204,2)</f>
        <v>0.02</v>
      </c>
      <c r="P204" s="158">
        <v>7.5999999999999998E-2</v>
      </c>
      <c r="Q204" s="158">
        <f>ROUND(E204*P204,2)</f>
        <v>1.23</v>
      </c>
      <c r="R204" s="158"/>
      <c r="S204" s="158" t="s">
        <v>160</v>
      </c>
      <c r="T204" s="158" t="s">
        <v>160</v>
      </c>
      <c r="U204" s="158">
        <v>0.93899999999999995</v>
      </c>
      <c r="V204" s="158">
        <f>ROUND(E204*U204,2)</f>
        <v>15.17</v>
      </c>
      <c r="W204" s="158"/>
      <c r="X204" s="158" t="s">
        <v>161</v>
      </c>
      <c r="Y204" s="148"/>
      <c r="Z204" s="148"/>
      <c r="AA204" s="148"/>
      <c r="AB204" s="148"/>
      <c r="AC204" s="148"/>
      <c r="AD204" s="148"/>
      <c r="AE204" s="148"/>
      <c r="AF204" s="148"/>
      <c r="AG204" s="148" t="s">
        <v>162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5">
      <c r="A205" s="155"/>
      <c r="B205" s="156"/>
      <c r="C205" s="186" t="s">
        <v>836</v>
      </c>
      <c r="D205" s="160"/>
      <c r="E205" s="161">
        <v>16.154</v>
      </c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48"/>
      <c r="Z205" s="148"/>
      <c r="AA205" s="148"/>
      <c r="AB205" s="148"/>
      <c r="AC205" s="148"/>
      <c r="AD205" s="148"/>
      <c r="AE205" s="148"/>
      <c r="AF205" s="148"/>
      <c r="AG205" s="148" t="s">
        <v>164</v>
      </c>
      <c r="AH205" s="148">
        <v>0</v>
      </c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5">
      <c r="A206" s="175">
        <v>80</v>
      </c>
      <c r="B206" s="176" t="s">
        <v>837</v>
      </c>
      <c r="C206" s="187" t="s">
        <v>838</v>
      </c>
      <c r="D206" s="177" t="s">
        <v>174</v>
      </c>
      <c r="E206" s="178">
        <v>6</v>
      </c>
      <c r="F206" s="179"/>
      <c r="G206" s="180">
        <f>ROUND(E206*F206,2)</f>
        <v>0</v>
      </c>
      <c r="H206" s="159"/>
      <c r="I206" s="158">
        <f>ROUND(E206*H206,2)</f>
        <v>0</v>
      </c>
      <c r="J206" s="159"/>
      <c r="K206" s="158">
        <f>ROUND(E206*J206,2)</f>
        <v>0</v>
      </c>
      <c r="L206" s="158">
        <v>21</v>
      </c>
      <c r="M206" s="158">
        <f>G206*(1+L206/100)</f>
        <v>0</v>
      </c>
      <c r="N206" s="158">
        <v>5.9000000000000003E-4</v>
      </c>
      <c r="O206" s="158">
        <f>ROUND(E206*N206,2)</f>
        <v>0</v>
      </c>
      <c r="P206" s="158">
        <v>3.6999999999999998E-2</v>
      </c>
      <c r="Q206" s="158">
        <f>ROUND(E206*P206,2)</f>
        <v>0.22</v>
      </c>
      <c r="R206" s="158"/>
      <c r="S206" s="158" t="s">
        <v>160</v>
      </c>
      <c r="T206" s="158" t="s">
        <v>160</v>
      </c>
      <c r="U206" s="158">
        <v>0.443</v>
      </c>
      <c r="V206" s="158">
        <f>ROUND(E206*U206,2)</f>
        <v>2.66</v>
      </c>
      <c r="W206" s="158"/>
      <c r="X206" s="158" t="s">
        <v>161</v>
      </c>
      <c r="Y206" s="148"/>
      <c r="Z206" s="148"/>
      <c r="AA206" s="148"/>
      <c r="AB206" s="148"/>
      <c r="AC206" s="148"/>
      <c r="AD206" s="148"/>
      <c r="AE206" s="148"/>
      <c r="AF206" s="148"/>
      <c r="AG206" s="148" t="s">
        <v>162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5">
      <c r="A207" s="169">
        <v>81</v>
      </c>
      <c r="B207" s="170" t="s">
        <v>839</v>
      </c>
      <c r="C207" s="185" t="s">
        <v>840</v>
      </c>
      <c r="D207" s="171" t="s">
        <v>182</v>
      </c>
      <c r="E207" s="172">
        <v>0.36</v>
      </c>
      <c r="F207" s="173"/>
      <c r="G207" s="174">
        <f>ROUND(E207*F207,2)</f>
        <v>0</v>
      </c>
      <c r="H207" s="159"/>
      <c r="I207" s="158">
        <f>ROUND(E207*H207,2)</f>
        <v>0</v>
      </c>
      <c r="J207" s="159"/>
      <c r="K207" s="158">
        <f>ROUND(E207*J207,2)</f>
        <v>0</v>
      </c>
      <c r="L207" s="158">
        <v>21</v>
      </c>
      <c r="M207" s="158">
        <f>G207*(1+L207/100)</f>
        <v>0</v>
      </c>
      <c r="N207" s="158">
        <v>1.82E-3</v>
      </c>
      <c r="O207" s="158">
        <f>ROUND(E207*N207,2)</f>
        <v>0</v>
      </c>
      <c r="P207" s="158">
        <v>1.8</v>
      </c>
      <c r="Q207" s="158">
        <f>ROUND(E207*P207,2)</f>
        <v>0.65</v>
      </c>
      <c r="R207" s="158"/>
      <c r="S207" s="158" t="s">
        <v>160</v>
      </c>
      <c r="T207" s="158" t="s">
        <v>160</v>
      </c>
      <c r="U207" s="158">
        <v>3.6080000000000001</v>
      </c>
      <c r="V207" s="158">
        <f>ROUND(E207*U207,2)</f>
        <v>1.3</v>
      </c>
      <c r="W207" s="158"/>
      <c r="X207" s="158" t="s">
        <v>161</v>
      </c>
      <c r="Y207" s="148"/>
      <c r="Z207" s="148"/>
      <c r="AA207" s="148"/>
      <c r="AB207" s="148"/>
      <c r="AC207" s="148"/>
      <c r="AD207" s="148"/>
      <c r="AE207" s="148"/>
      <c r="AF207" s="148"/>
      <c r="AG207" s="148" t="s">
        <v>162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5">
      <c r="A208" s="155"/>
      <c r="B208" s="156"/>
      <c r="C208" s="252" t="s">
        <v>841</v>
      </c>
      <c r="D208" s="253"/>
      <c r="E208" s="253"/>
      <c r="F208" s="253"/>
      <c r="G208" s="253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48"/>
      <c r="Z208" s="148"/>
      <c r="AA208" s="148"/>
      <c r="AB208" s="148"/>
      <c r="AC208" s="148"/>
      <c r="AD208" s="148"/>
      <c r="AE208" s="148"/>
      <c r="AF208" s="148"/>
      <c r="AG208" s="148" t="s">
        <v>233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5">
      <c r="A209" s="155"/>
      <c r="B209" s="156"/>
      <c r="C209" s="186" t="s">
        <v>842</v>
      </c>
      <c r="D209" s="160"/>
      <c r="E209" s="161">
        <v>0.36</v>
      </c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48"/>
      <c r="Z209" s="148"/>
      <c r="AA209" s="148"/>
      <c r="AB209" s="148"/>
      <c r="AC209" s="148"/>
      <c r="AD209" s="148"/>
      <c r="AE209" s="148"/>
      <c r="AF209" s="148"/>
      <c r="AG209" s="148" t="s">
        <v>164</v>
      </c>
      <c r="AH209" s="148">
        <v>0</v>
      </c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5">
      <c r="A210" s="169">
        <v>82</v>
      </c>
      <c r="B210" s="170" t="s">
        <v>843</v>
      </c>
      <c r="C210" s="185" t="s">
        <v>844</v>
      </c>
      <c r="D210" s="171" t="s">
        <v>256</v>
      </c>
      <c r="E210" s="172">
        <v>1</v>
      </c>
      <c r="F210" s="173"/>
      <c r="G210" s="174">
        <f>ROUND(E210*F210,2)</f>
        <v>0</v>
      </c>
      <c r="H210" s="159"/>
      <c r="I210" s="158">
        <f>ROUND(E210*H210,2)</f>
        <v>0</v>
      </c>
      <c r="J210" s="159"/>
      <c r="K210" s="158">
        <f>ROUND(E210*J210,2)</f>
        <v>0</v>
      </c>
      <c r="L210" s="158">
        <v>21</v>
      </c>
      <c r="M210" s="158">
        <f>G210*(1+L210/100)</f>
        <v>0</v>
      </c>
      <c r="N210" s="158">
        <v>1.33E-3</v>
      </c>
      <c r="O210" s="158">
        <f>ROUND(E210*N210,2)</f>
        <v>0</v>
      </c>
      <c r="P210" s="158">
        <v>0.129</v>
      </c>
      <c r="Q210" s="158">
        <f>ROUND(E210*P210,2)</f>
        <v>0.13</v>
      </c>
      <c r="R210" s="158"/>
      <c r="S210" s="158" t="s">
        <v>160</v>
      </c>
      <c r="T210" s="158" t="s">
        <v>160</v>
      </c>
      <c r="U210" s="158">
        <v>0.751</v>
      </c>
      <c r="V210" s="158">
        <f>ROUND(E210*U210,2)</f>
        <v>0.75</v>
      </c>
      <c r="W210" s="158"/>
      <c r="X210" s="158" t="s">
        <v>161</v>
      </c>
      <c r="Y210" s="148"/>
      <c r="Z210" s="148"/>
      <c r="AA210" s="148"/>
      <c r="AB210" s="148"/>
      <c r="AC210" s="148"/>
      <c r="AD210" s="148"/>
      <c r="AE210" s="148"/>
      <c r="AF210" s="148"/>
      <c r="AG210" s="148" t="s">
        <v>162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5">
      <c r="A211" s="155"/>
      <c r="B211" s="156"/>
      <c r="C211" s="252" t="s">
        <v>841</v>
      </c>
      <c r="D211" s="253"/>
      <c r="E211" s="253"/>
      <c r="F211" s="253"/>
      <c r="G211" s="253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48"/>
      <c r="Z211" s="148"/>
      <c r="AA211" s="148"/>
      <c r="AB211" s="148"/>
      <c r="AC211" s="148"/>
      <c r="AD211" s="148"/>
      <c r="AE211" s="148"/>
      <c r="AF211" s="148"/>
      <c r="AG211" s="148" t="s">
        <v>233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5">
      <c r="A212" s="169">
        <v>83</v>
      </c>
      <c r="B212" s="170" t="s">
        <v>845</v>
      </c>
      <c r="C212" s="185" t="s">
        <v>846</v>
      </c>
      <c r="D212" s="171" t="s">
        <v>159</v>
      </c>
      <c r="E212" s="172">
        <v>40</v>
      </c>
      <c r="F212" s="173"/>
      <c r="G212" s="174">
        <f>ROUND(E212*F212,2)</f>
        <v>0</v>
      </c>
      <c r="H212" s="159"/>
      <c r="I212" s="158">
        <f>ROUND(E212*H212,2)</f>
        <v>0</v>
      </c>
      <c r="J212" s="159"/>
      <c r="K212" s="158">
        <f>ROUND(E212*J212,2)</f>
        <v>0</v>
      </c>
      <c r="L212" s="158">
        <v>21</v>
      </c>
      <c r="M212" s="158">
        <f>G212*(1+L212/100)</f>
        <v>0</v>
      </c>
      <c r="N212" s="158">
        <v>0</v>
      </c>
      <c r="O212" s="158">
        <f>ROUND(E212*N212,2)</f>
        <v>0</v>
      </c>
      <c r="P212" s="158">
        <v>0.05</v>
      </c>
      <c r="Q212" s="158">
        <f>ROUND(E212*P212,2)</f>
        <v>2</v>
      </c>
      <c r="R212" s="158"/>
      <c r="S212" s="158" t="s">
        <v>160</v>
      </c>
      <c r="T212" s="158" t="s">
        <v>160</v>
      </c>
      <c r="U212" s="158">
        <v>0.33</v>
      </c>
      <c r="V212" s="158">
        <f>ROUND(E212*U212,2)</f>
        <v>13.2</v>
      </c>
      <c r="W212" s="158"/>
      <c r="X212" s="158" t="s">
        <v>161</v>
      </c>
      <c r="Y212" s="148"/>
      <c r="Z212" s="148"/>
      <c r="AA212" s="148"/>
      <c r="AB212" s="148"/>
      <c r="AC212" s="148"/>
      <c r="AD212" s="148"/>
      <c r="AE212" s="148"/>
      <c r="AF212" s="148"/>
      <c r="AG212" s="148" t="s">
        <v>162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5">
      <c r="A213" s="155"/>
      <c r="B213" s="156"/>
      <c r="C213" s="186" t="s">
        <v>847</v>
      </c>
      <c r="D213" s="160"/>
      <c r="E213" s="161">
        <v>40</v>
      </c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48"/>
      <c r="Z213" s="148"/>
      <c r="AA213" s="148"/>
      <c r="AB213" s="148"/>
      <c r="AC213" s="148"/>
      <c r="AD213" s="148"/>
      <c r="AE213" s="148"/>
      <c r="AF213" s="148"/>
      <c r="AG213" s="148" t="s">
        <v>164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5">
      <c r="A214" s="169">
        <v>84</v>
      </c>
      <c r="B214" s="170" t="s">
        <v>424</v>
      </c>
      <c r="C214" s="185" t="s">
        <v>425</v>
      </c>
      <c r="D214" s="171" t="s">
        <v>159</v>
      </c>
      <c r="E214" s="172">
        <v>698.62374999999997</v>
      </c>
      <c r="F214" s="173"/>
      <c r="G214" s="174">
        <f>ROUND(E214*F214,2)</f>
        <v>0</v>
      </c>
      <c r="H214" s="159"/>
      <c r="I214" s="158">
        <f>ROUND(E214*H214,2)</f>
        <v>0</v>
      </c>
      <c r="J214" s="159"/>
      <c r="K214" s="158">
        <f>ROUND(E214*J214,2)</f>
        <v>0</v>
      </c>
      <c r="L214" s="158">
        <v>21</v>
      </c>
      <c r="M214" s="158">
        <f>G214*(1+L214/100)</f>
        <v>0</v>
      </c>
      <c r="N214" s="158">
        <v>0</v>
      </c>
      <c r="O214" s="158">
        <f>ROUND(E214*N214,2)</f>
        <v>0</v>
      </c>
      <c r="P214" s="158">
        <v>4.5999999999999999E-2</v>
      </c>
      <c r="Q214" s="158">
        <f>ROUND(E214*P214,2)</f>
        <v>32.14</v>
      </c>
      <c r="R214" s="158"/>
      <c r="S214" s="158" t="s">
        <v>160</v>
      </c>
      <c r="T214" s="158" t="s">
        <v>160</v>
      </c>
      <c r="U214" s="158">
        <v>0.26</v>
      </c>
      <c r="V214" s="158">
        <f>ROUND(E214*U214,2)</f>
        <v>181.64</v>
      </c>
      <c r="W214" s="158"/>
      <c r="X214" s="158" t="s">
        <v>161</v>
      </c>
      <c r="Y214" s="148"/>
      <c r="Z214" s="148"/>
      <c r="AA214" s="148"/>
      <c r="AB214" s="148"/>
      <c r="AC214" s="148"/>
      <c r="AD214" s="148"/>
      <c r="AE214" s="148"/>
      <c r="AF214" s="148"/>
      <c r="AG214" s="148" t="s">
        <v>162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5">
      <c r="A215" s="155"/>
      <c r="B215" s="156"/>
      <c r="C215" s="186" t="s">
        <v>848</v>
      </c>
      <c r="D215" s="160"/>
      <c r="E215" s="161">
        <v>60.5</v>
      </c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48"/>
      <c r="Z215" s="148"/>
      <c r="AA215" s="148"/>
      <c r="AB215" s="148"/>
      <c r="AC215" s="148"/>
      <c r="AD215" s="148"/>
      <c r="AE215" s="148"/>
      <c r="AF215" s="148"/>
      <c r="AG215" s="148" t="s">
        <v>164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5">
      <c r="A216" s="155"/>
      <c r="B216" s="156"/>
      <c r="C216" s="186" t="s">
        <v>849</v>
      </c>
      <c r="D216" s="160"/>
      <c r="E216" s="161">
        <v>27.5275</v>
      </c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48"/>
      <c r="Z216" s="148"/>
      <c r="AA216" s="148"/>
      <c r="AB216" s="148"/>
      <c r="AC216" s="148"/>
      <c r="AD216" s="148"/>
      <c r="AE216" s="148"/>
      <c r="AF216" s="148"/>
      <c r="AG216" s="148" t="s">
        <v>164</v>
      </c>
      <c r="AH216" s="148">
        <v>0</v>
      </c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5">
      <c r="A217" s="155"/>
      <c r="B217" s="156"/>
      <c r="C217" s="186" t="s">
        <v>850</v>
      </c>
      <c r="D217" s="160"/>
      <c r="E217" s="161">
        <v>44</v>
      </c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48"/>
      <c r="Z217" s="148"/>
      <c r="AA217" s="148"/>
      <c r="AB217" s="148"/>
      <c r="AC217" s="148"/>
      <c r="AD217" s="148"/>
      <c r="AE217" s="148"/>
      <c r="AF217" s="148"/>
      <c r="AG217" s="148" t="s">
        <v>164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5">
      <c r="A218" s="155"/>
      <c r="B218" s="156"/>
      <c r="C218" s="186" t="s">
        <v>851</v>
      </c>
      <c r="D218" s="160"/>
      <c r="E218" s="161">
        <v>57.103749999999998</v>
      </c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48"/>
      <c r="Z218" s="148"/>
      <c r="AA218" s="148"/>
      <c r="AB218" s="148"/>
      <c r="AC218" s="148"/>
      <c r="AD218" s="148"/>
      <c r="AE218" s="148"/>
      <c r="AF218" s="148"/>
      <c r="AG218" s="148" t="s">
        <v>164</v>
      </c>
      <c r="AH218" s="148">
        <v>0</v>
      </c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5">
      <c r="A219" s="155"/>
      <c r="B219" s="156"/>
      <c r="C219" s="186" t="s">
        <v>852</v>
      </c>
      <c r="D219" s="160"/>
      <c r="E219" s="161">
        <v>47.685000000000002</v>
      </c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164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5">
      <c r="A220" s="155"/>
      <c r="B220" s="156"/>
      <c r="C220" s="186" t="s">
        <v>853</v>
      </c>
      <c r="D220" s="160"/>
      <c r="E220" s="161">
        <v>29.204999999999998</v>
      </c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48"/>
      <c r="Z220" s="148"/>
      <c r="AA220" s="148"/>
      <c r="AB220" s="148"/>
      <c r="AC220" s="148"/>
      <c r="AD220" s="148"/>
      <c r="AE220" s="148"/>
      <c r="AF220" s="148"/>
      <c r="AG220" s="148" t="s">
        <v>164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5">
      <c r="A221" s="155"/>
      <c r="B221" s="156"/>
      <c r="C221" s="186" t="s">
        <v>854</v>
      </c>
      <c r="D221" s="160"/>
      <c r="E221" s="161">
        <v>212.905</v>
      </c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48"/>
      <c r="Z221" s="148"/>
      <c r="AA221" s="148"/>
      <c r="AB221" s="148"/>
      <c r="AC221" s="148"/>
      <c r="AD221" s="148"/>
      <c r="AE221" s="148"/>
      <c r="AF221" s="148"/>
      <c r="AG221" s="148" t="s">
        <v>164</v>
      </c>
      <c r="AH221" s="148">
        <v>0</v>
      </c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5">
      <c r="A222" s="155"/>
      <c r="B222" s="156"/>
      <c r="C222" s="186" t="s">
        <v>855</v>
      </c>
      <c r="D222" s="160"/>
      <c r="E222" s="161">
        <v>20.872499999999999</v>
      </c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48"/>
      <c r="Z222" s="148"/>
      <c r="AA222" s="148"/>
      <c r="AB222" s="148"/>
      <c r="AC222" s="148"/>
      <c r="AD222" s="148"/>
      <c r="AE222" s="148"/>
      <c r="AF222" s="148"/>
      <c r="AG222" s="148" t="s">
        <v>164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5">
      <c r="A223" s="155"/>
      <c r="B223" s="156"/>
      <c r="C223" s="186" t="s">
        <v>856</v>
      </c>
      <c r="D223" s="160"/>
      <c r="E223" s="161">
        <v>31.074999999999999</v>
      </c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48"/>
      <c r="Z223" s="148"/>
      <c r="AA223" s="148"/>
      <c r="AB223" s="148"/>
      <c r="AC223" s="148"/>
      <c r="AD223" s="148"/>
      <c r="AE223" s="148"/>
      <c r="AF223" s="148"/>
      <c r="AG223" s="148" t="s">
        <v>164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5">
      <c r="A224" s="155"/>
      <c r="B224" s="156"/>
      <c r="C224" s="186" t="s">
        <v>857</v>
      </c>
      <c r="D224" s="160"/>
      <c r="E224" s="161">
        <v>70.262500000000003</v>
      </c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48"/>
      <c r="Z224" s="148"/>
      <c r="AA224" s="148"/>
      <c r="AB224" s="148"/>
      <c r="AC224" s="148"/>
      <c r="AD224" s="148"/>
      <c r="AE224" s="148"/>
      <c r="AF224" s="148"/>
      <c r="AG224" s="148" t="s">
        <v>164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5">
      <c r="A225" s="155"/>
      <c r="B225" s="156"/>
      <c r="C225" s="186" t="s">
        <v>858</v>
      </c>
      <c r="D225" s="160"/>
      <c r="E225" s="161">
        <v>48.152500000000003</v>
      </c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48"/>
      <c r="Z225" s="148"/>
      <c r="AA225" s="148"/>
      <c r="AB225" s="148"/>
      <c r="AC225" s="148"/>
      <c r="AD225" s="148"/>
      <c r="AE225" s="148"/>
      <c r="AF225" s="148"/>
      <c r="AG225" s="148" t="s">
        <v>164</v>
      </c>
      <c r="AH225" s="148">
        <v>0</v>
      </c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outlineLevel="1" x14ac:dyDescent="0.25">
      <c r="A226" s="155"/>
      <c r="B226" s="156"/>
      <c r="C226" s="186" t="s">
        <v>859</v>
      </c>
      <c r="D226" s="160"/>
      <c r="E226" s="161">
        <v>49.335000000000001</v>
      </c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48"/>
      <c r="Z226" s="148"/>
      <c r="AA226" s="148"/>
      <c r="AB226" s="148"/>
      <c r="AC226" s="148"/>
      <c r="AD226" s="148"/>
      <c r="AE226" s="148"/>
      <c r="AF226" s="148"/>
      <c r="AG226" s="148" t="s">
        <v>164</v>
      </c>
      <c r="AH226" s="148">
        <v>0</v>
      </c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5">
      <c r="A227" s="169">
        <v>85</v>
      </c>
      <c r="B227" s="170" t="s">
        <v>432</v>
      </c>
      <c r="C227" s="185" t="s">
        <v>433</v>
      </c>
      <c r="D227" s="171" t="s">
        <v>159</v>
      </c>
      <c r="E227" s="172">
        <v>337.90050000000002</v>
      </c>
      <c r="F227" s="173"/>
      <c r="G227" s="174">
        <f>ROUND(E227*F227,2)</f>
        <v>0</v>
      </c>
      <c r="H227" s="159"/>
      <c r="I227" s="158">
        <f>ROUND(E227*H227,2)</f>
        <v>0</v>
      </c>
      <c r="J227" s="159"/>
      <c r="K227" s="158">
        <f>ROUND(E227*J227,2)</f>
        <v>0</v>
      </c>
      <c r="L227" s="158">
        <v>21</v>
      </c>
      <c r="M227" s="158">
        <f>G227*(1+L227/100)</f>
        <v>0</v>
      </c>
      <c r="N227" s="158">
        <v>0</v>
      </c>
      <c r="O227" s="158">
        <f>ROUND(E227*N227,2)</f>
        <v>0</v>
      </c>
      <c r="P227" s="158">
        <v>6.8000000000000005E-2</v>
      </c>
      <c r="Q227" s="158">
        <f>ROUND(E227*P227,2)</f>
        <v>22.98</v>
      </c>
      <c r="R227" s="158"/>
      <c r="S227" s="158" t="s">
        <v>160</v>
      </c>
      <c r="T227" s="158" t="s">
        <v>160</v>
      </c>
      <c r="U227" s="158">
        <v>0.3</v>
      </c>
      <c r="V227" s="158">
        <f>ROUND(E227*U227,2)</f>
        <v>101.37</v>
      </c>
      <c r="W227" s="158"/>
      <c r="X227" s="158" t="s">
        <v>161</v>
      </c>
      <c r="Y227" s="148"/>
      <c r="Z227" s="148"/>
      <c r="AA227" s="148"/>
      <c r="AB227" s="148"/>
      <c r="AC227" s="148"/>
      <c r="AD227" s="148"/>
      <c r="AE227" s="148"/>
      <c r="AF227" s="148"/>
      <c r="AG227" s="148" t="s">
        <v>162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5">
      <c r="A228" s="155"/>
      <c r="B228" s="156"/>
      <c r="C228" s="186" t="s">
        <v>860</v>
      </c>
      <c r="D228" s="160"/>
      <c r="E228" s="161">
        <v>41.6</v>
      </c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48"/>
      <c r="Z228" s="148"/>
      <c r="AA228" s="148"/>
      <c r="AB228" s="148"/>
      <c r="AC228" s="148"/>
      <c r="AD228" s="148"/>
      <c r="AE228" s="148"/>
      <c r="AF228" s="148"/>
      <c r="AG228" s="148" t="s">
        <v>164</v>
      </c>
      <c r="AH228" s="148">
        <v>0</v>
      </c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5">
      <c r="A229" s="155"/>
      <c r="B229" s="156"/>
      <c r="C229" s="186" t="s">
        <v>861</v>
      </c>
      <c r="D229" s="160"/>
      <c r="E229" s="161">
        <v>43.606499999999997</v>
      </c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48"/>
      <c r="Z229" s="148"/>
      <c r="AA229" s="148"/>
      <c r="AB229" s="148"/>
      <c r="AC229" s="148"/>
      <c r="AD229" s="148"/>
      <c r="AE229" s="148"/>
      <c r="AF229" s="148"/>
      <c r="AG229" s="148" t="s">
        <v>164</v>
      </c>
      <c r="AH229" s="148">
        <v>0</v>
      </c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5">
      <c r="A230" s="155"/>
      <c r="B230" s="156"/>
      <c r="C230" s="186" t="s">
        <v>862</v>
      </c>
      <c r="D230" s="160"/>
      <c r="E230" s="161">
        <v>36.414000000000001</v>
      </c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48"/>
      <c r="Z230" s="148"/>
      <c r="AA230" s="148"/>
      <c r="AB230" s="148"/>
      <c r="AC230" s="148"/>
      <c r="AD230" s="148"/>
      <c r="AE230" s="148"/>
      <c r="AF230" s="148"/>
      <c r="AG230" s="148" t="s">
        <v>164</v>
      </c>
      <c r="AH230" s="148">
        <v>0</v>
      </c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5">
      <c r="A231" s="155"/>
      <c r="B231" s="156"/>
      <c r="C231" s="186" t="s">
        <v>854</v>
      </c>
      <c r="D231" s="160"/>
      <c r="E231" s="161">
        <v>212.905</v>
      </c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48"/>
      <c r="Z231" s="148"/>
      <c r="AA231" s="148"/>
      <c r="AB231" s="148"/>
      <c r="AC231" s="148"/>
      <c r="AD231" s="148"/>
      <c r="AE231" s="148"/>
      <c r="AF231" s="148"/>
      <c r="AG231" s="148" t="s">
        <v>164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5">
      <c r="A232" s="155"/>
      <c r="B232" s="156"/>
      <c r="C232" s="186" t="s">
        <v>863</v>
      </c>
      <c r="D232" s="160"/>
      <c r="E232" s="161">
        <v>3.375</v>
      </c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48"/>
      <c r="Z232" s="148"/>
      <c r="AA232" s="148"/>
      <c r="AB232" s="148"/>
      <c r="AC232" s="148"/>
      <c r="AD232" s="148"/>
      <c r="AE232" s="148"/>
      <c r="AF232" s="148"/>
      <c r="AG232" s="148" t="s">
        <v>164</v>
      </c>
      <c r="AH232" s="148">
        <v>0</v>
      </c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x14ac:dyDescent="0.25">
      <c r="A233" s="163" t="s">
        <v>155</v>
      </c>
      <c r="B233" s="164" t="s">
        <v>83</v>
      </c>
      <c r="C233" s="184" t="s">
        <v>84</v>
      </c>
      <c r="D233" s="165"/>
      <c r="E233" s="166"/>
      <c r="F233" s="167"/>
      <c r="G233" s="168">
        <f>SUMIF(AG234:AG234,"&lt;&gt;NOR",G234:G234)</f>
        <v>0</v>
      </c>
      <c r="H233" s="162"/>
      <c r="I233" s="162">
        <f>SUM(I234:I234)</f>
        <v>0</v>
      </c>
      <c r="J233" s="162"/>
      <c r="K233" s="162">
        <f>SUM(K234:K234)</f>
        <v>0</v>
      </c>
      <c r="L233" s="162"/>
      <c r="M233" s="162">
        <f>SUM(M234:M234)</f>
        <v>0</v>
      </c>
      <c r="N233" s="162"/>
      <c r="O233" s="162">
        <f>SUM(O234:O234)</f>
        <v>0</v>
      </c>
      <c r="P233" s="162"/>
      <c r="Q233" s="162">
        <f>SUM(Q234:Q234)</f>
        <v>0</v>
      </c>
      <c r="R233" s="162"/>
      <c r="S233" s="162"/>
      <c r="T233" s="162"/>
      <c r="U233" s="162"/>
      <c r="V233" s="162">
        <f>SUM(V234:V234)</f>
        <v>799.35</v>
      </c>
      <c r="W233" s="162"/>
      <c r="X233" s="162"/>
      <c r="AG233" t="s">
        <v>156</v>
      </c>
    </row>
    <row r="234" spans="1:60" outlineLevel="1" x14ac:dyDescent="0.25">
      <c r="A234" s="175">
        <v>86</v>
      </c>
      <c r="B234" s="176" t="s">
        <v>450</v>
      </c>
      <c r="C234" s="187" t="s">
        <v>451</v>
      </c>
      <c r="D234" s="177" t="s">
        <v>208</v>
      </c>
      <c r="E234" s="178">
        <v>380.64370000000002</v>
      </c>
      <c r="F234" s="179"/>
      <c r="G234" s="180">
        <f>ROUND(E234*F234,2)</f>
        <v>0</v>
      </c>
      <c r="H234" s="159"/>
      <c r="I234" s="158">
        <f>ROUND(E234*H234,2)</f>
        <v>0</v>
      </c>
      <c r="J234" s="159"/>
      <c r="K234" s="158">
        <f>ROUND(E234*J234,2)</f>
        <v>0</v>
      </c>
      <c r="L234" s="158">
        <v>21</v>
      </c>
      <c r="M234" s="158">
        <f>G234*(1+L234/100)</f>
        <v>0</v>
      </c>
      <c r="N234" s="158">
        <v>0</v>
      </c>
      <c r="O234" s="158">
        <f>ROUND(E234*N234,2)</f>
        <v>0</v>
      </c>
      <c r="P234" s="158">
        <v>0</v>
      </c>
      <c r="Q234" s="158">
        <f>ROUND(E234*P234,2)</f>
        <v>0</v>
      </c>
      <c r="R234" s="158"/>
      <c r="S234" s="158" t="s">
        <v>160</v>
      </c>
      <c r="T234" s="158" t="s">
        <v>160</v>
      </c>
      <c r="U234" s="158">
        <v>2.1</v>
      </c>
      <c r="V234" s="158">
        <f>ROUND(E234*U234,2)</f>
        <v>799.35</v>
      </c>
      <c r="W234" s="158"/>
      <c r="X234" s="158" t="s">
        <v>452</v>
      </c>
      <c r="Y234" s="148"/>
      <c r="Z234" s="148"/>
      <c r="AA234" s="148"/>
      <c r="AB234" s="148"/>
      <c r="AC234" s="148"/>
      <c r="AD234" s="148"/>
      <c r="AE234" s="148"/>
      <c r="AF234" s="148"/>
      <c r="AG234" s="148" t="s">
        <v>453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x14ac:dyDescent="0.25">
      <c r="A235" s="163" t="s">
        <v>155</v>
      </c>
      <c r="B235" s="164" t="s">
        <v>85</v>
      </c>
      <c r="C235" s="184" t="s">
        <v>86</v>
      </c>
      <c r="D235" s="165"/>
      <c r="E235" s="166"/>
      <c r="F235" s="167"/>
      <c r="G235" s="168">
        <f>SUMIF(AG236:AG249,"&lt;&gt;NOR",G236:G249)</f>
        <v>0</v>
      </c>
      <c r="H235" s="162"/>
      <c r="I235" s="162">
        <f>SUM(I236:I249)</f>
        <v>0</v>
      </c>
      <c r="J235" s="162"/>
      <c r="K235" s="162">
        <f>SUM(K236:K249)</f>
        <v>0</v>
      </c>
      <c r="L235" s="162"/>
      <c r="M235" s="162">
        <f>SUM(M236:M249)</f>
        <v>0</v>
      </c>
      <c r="N235" s="162"/>
      <c r="O235" s="162">
        <f>SUM(O236:O249)</f>
        <v>2.08</v>
      </c>
      <c r="P235" s="162"/>
      <c r="Q235" s="162">
        <f>SUM(Q236:Q249)</f>
        <v>0.2</v>
      </c>
      <c r="R235" s="162"/>
      <c r="S235" s="162"/>
      <c r="T235" s="162"/>
      <c r="U235" s="162"/>
      <c r="V235" s="162">
        <f>SUM(V236:V249)</f>
        <v>195.11000000000004</v>
      </c>
      <c r="W235" s="162"/>
      <c r="X235" s="162"/>
      <c r="AG235" t="s">
        <v>156</v>
      </c>
    </row>
    <row r="236" spans="1:60" ht="20.399999999999999" outlineLevel="1" x14ac:dyDescent="0.25">
      <c r="A236" s="175">
        <v>87</v>
      </c>
      <c r="B236" s="176" t="s">
        <v>864</v>
      </c>
      <c r="C236" s="187" t="s">
        <v>865</v>
      </c>
      <c r="D236" s="177" t="s">
        <v>159</v>
      </c>
      <c r="E236" s="178">
        <v>190.7</v>
      </c>
      <c r="F236" s="179"/>
      <c r="G236" s="180">
        <f>ROUND(E236*F236,2)</f>
        <v>0</v>
      </c>
      <c r="H236" s="159"/>
      <c r="I236" s="158">
        <f>ROUND(E236*H236,2)</f>
        <v>0</v>
      </c>
      <c r="J236" s="159"/>
      <c r="K236" s="158">
        <f>ROUND(E236*J236,2)</f>
        <v>0</v>
      </c>
      <c r="L236" s="158">
        <v>21</v>
      </c>
      <c r="M236" s="158">
        <f>G236*(1+L236/100)</f>
        <v>0</v>
      </c>
      <c r="N236" s="158">
        <v>3.3E-4</v>
      </c>
      <c r="O236" s="158">
        <f>ROUND(E236*N236,2)</f>
        <v>0.06</v>
      </c>
      <c r="P236" s="158">
        <v>0</v>
      </c>
      <c r="Q236" s="158">
        <f>ROUND(E236*P236,2)</f>
        <v>0</v>
      </c>
      <c r="R236" s="158"/>
      <c r="S236" s="158" t="s">
        <v>160</v>
      </c>
      <c r="T236" s="158" t="s">
        <v>160</v>
      </c>
      <c r="U236" s="158">
        <v>2.75E-2</v>
      </c>
      <c r="V236" s="158">
        <f>ROUND(E236*U236,2)</f>
        <v>5.24</v>
      </c>
      <c r="W236" s="158"/>
      <c r="X236" s="158" t="s">
        <v>161</v>
      </c>
      <c r="Y236" s="148"/>
      <c r="Z236" s="148"/>
      <c r="AA236" s="148"/>
      <c r="AB236" s="148"/>
      <c r="AC236" s="148"/>
      <c r="AD236" s="148"/>
      <c r="AE236" s="148"/>
      <c r="AF236" s="148"/>
      <c r="AG236" s="148" t="s">
        <v>162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ht="20.399999999999999" outlineLevel="1" x14ac:dyDescent="0.25">
      <c r="A237" s="169">
        <v>88</v>
      </c>
      <c r="B237" s="170" t="s">
        <v>454</v>
      </c>
      <c r="C237" s="185" t="s">
        <v>455</v>
      </c>
      <c r="D237" s="171" t="s">
        <v>159</v>
      </c>
      <c r="E237" s="172">
        <v>173.53813</v>
      </c>
      <c r="F237" s="173"/>
      <c r="G237" s="174">
        <f>ROUND(E237*F237,2)</f>
        <v>0</v>
      </c>
      <c r="H237" s="159"/>
      <c r="I237" s="158">
        <f>ROUND(E237*H237,2)</f>
        <v>0</v>
      </c>
      <c r="J237" s="159"/>
      <c r="K237" s="158">
        <f>ROUND(E237*J237,2)</f>
        <v>0</v>
      </c>
      <c r="L237" s="158">
        <v>21</v>
      </c>
      <c r="M237" s="158">
        <f>G237*(1+L237/100)</f>
        <v>0</v>
      </c>
      <c r="N237" s="158">
        <v>0</v>
      </c>
      <c r="O237" s="158">
        <f>ROUND(E237*N237,2)</f>
        <v>0</v>
      </c>
      <c r="P237" s="158">
        <v>1.15E-3</v>
      </c>
      <c r="Q237" s="158">
        <f>ROUND(E237*P237,2)</f>
        <v>0.2</v>
      </c>
      <c r="R237" s="158"/>
      <c r="S237" s="158" t="s">
        <v>160</v>
      </c>
      <c r="T237" s="158" t="s">
        <v>160</v>
      </c>
      <c r="U237" s="158">
        <v>3.5000000000000003E-2</v>
      </c>
      <c r="V237" s="158">
        <f>ROUND(E237*U237,2)</f>
        <v>6.07</v>
      </c>
      <c r="W237" s="158"/>
      <c r="X237" s="158" t="s">
        <v>161</v>
      </c>
      <c r="Y237" s="148"/>
      <c r="Z237" s="148"/>
      <c r="AA237" s="148"/>
      <c r="AB237" s="148"/>
      <c r="AC237" s="148"/>
      <c r="AD237" s="148"/>
      <c r="AE237" s="148"/>
      <c r="AF237" s="148"/>
      <c r="AG237" s="148" t="s">
        <v>162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5">
      <c r="A238" s="155"/>
      <c r="B238" s="156"/>
      <c r="C238" s="186" t="s">
        <v>726</v>
      </c>
      <c r="D238" s="160"/>
      <c r="E238" s="161">
        <v>173.53813</v>
      </c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58"/>
      <c r="U238" s="158"/>
      <c r="V238" s="158"/>
      <c r="W238" s="158"/>
      <c r="X238" s="158"/>
      <c r="Y238" s="148"/>
      <c r="Z238" s="148"/>
      <c r="AA238" s="148"/>
      <c r="AB238" s="148"/>
      <c r="AC238" s="148"/>
      <c r="AD238" s="148"/>
      <c r="AE238" s="148"/>
      <c r="AF238" s="148"/>
      <c r="AG238" s="148" t="s">
        <v>164</v>
      </c>
      <c r="AH238" s="148">
        <v>5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ht="20.399999999999999" outlineLevel="1" x14ac:dyDescent="0.25">
      <c r="A239" s="169">
        <v>89</v>
      </c>
      <c r="B239" s="170" t="s">
        <v>866</v>
      </c>
      <c r="C239" s="185" t="s">
        <v>867</v>
      </c>
      <c r="D239" s="171" t="s">
        <v>159</v>
      </c>
      <c r="E239" s="172">
        <v>190.7</v>
      </c>
      <c r="F239" s="173"/>
      <c r="G239" s="174">
        <f>ROUND(E239*F239,2)</f>
        <v>0</v>
      </c>
      <c r="H239" s="159"/>
      <c r="I239" s="158">
        <f>ROUND(E239*H239,2)</f>
        <v>0</v>
      </c>
      <c r="J239" s="159"/>
      <c r="K239" s="158">
        <f>ROUND(E239*J239,2)</f>
        <v>0</v>
      </c>
      <c r="L239" s="158">
        <v>21</v>
      </c>
      <c r="M239" s="158">
        <f>G239*(1+L239/100)</f>
        <v>0</v>
      </c>
      <c r="N239" s="158">
        <v>5.7000000000000002E-3</v>
      </c>
      <c r="O239" s="158">
        <f>ROUND(E239*N239,2)</f>
        <v>1.0900000000000001</v>
      </c>
      <c r="P239" s="158">
        <v>0</v>
      </c>
      <c r="Q239" s="158">
        <f>ROUND(E239*P239,2)</f>
        <v>0</v>
      </c>
      <c r="R239" s="158"/>
      <c r="S239" s="158" t="s">
        <v>160</v>
      </c>
      <c r="T239" s="158" t="s">
        <v>160</v>
      </c>
      <c r="U239" s="158">
        <v>0.22991</v>
      </c>
      <c r="V239" s="158">
        <f>ROUND(E239*U239,2)</f>
        <v>43.84</v>
      </c>
      <c r="W239" s="158"/>
      <c r="X239" s="158" t="s">
        <v>161</v>
      </c>
      <c r="Y239" s="148"/>
      <c r="Z239" s="148"/>
      <c r="AA239" s="148"/>
      <c r="AB239" s="148"/>
      <c r="AC239" s="148"/>
      <c r="AD239" s="148"/>
      <c r="AE239" s="148"/>
      <c r="AF239" s="148"/>
      <c r="AG239" s="148" t="s">
        <v>162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5">
      <c r="A240" s="155"/>
      <c r="B240" s="156"/>
      <c r="C240" s="252" t="s">
        <v>868</v>
      </c>
      <c r="D240" s="253"/>
      <c r="E240" s="253"/>
      <c r="F240" s="253"/>
      <c r="G240" s="253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48"/>
      <c r="Z240" s="148"/>
      <c r="AA240" s="148"/>
      <c r="AB240" s="148"/>
      <c r="AC240" s="148"/>
      <c r="AD240" s="148"/>
      <c r="AE240" s="148"/>
      <c r="AF240" s="148"/>
      <c r="AG240" s="148" t="s">
        <v>233</v>
      </c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81" t="str">
        <f>C240</f>
        <v>Provedení očištění povrchu a natavení jedné vrstvy modifikovaného asfaltového pásu včetně dodávky materiálů.</v>
      </c>
      <c r="BB240" s="148"/>
      <c r="BC240" s="148"/>
      <c r="BD240" s="148"/>
      <c r="BE240" s="148"/>
      <c r="BF240" s="148"/>
      <c r="BG240" s="148"/>
      <c r="BH240" s="148"/>
    </row>
    <row r="241" spans="1:60" ht="20.399999999999999" outlineLevel="1" x14ac:dyDescent="0.25">
      <c r="A241" s="169">
        <v>90</v>
      </c>
      <c r="B241" s="170" t="s">
        <v>456</v>
      </c>
      <c r="C241" s="185" t="s">
        <v>869</v>
      </c>
      <c r="D241" s="171" t="s">
        <v>159</v>
      </c>
      <c r="E241" s="172">
        <v>176.03813</v>
      </c>
      <c r="F241" s="173"/>
      <c r="G241" s="174">
        <f>ROUND(E241*F241,2)</f>
        <v>0</v>
      </c>
      <c r="H241" s="159"/>
      <c r="I241" s="158">
        <f>ROUND(E241*H241,2)</f>
        <v>0</v>
      </c>
      <c r="J241" s="159"/>
      <c r="K241" s="158">
        <f>ROUND(E241*J241,2)</f>
        <v>0</v>
      </c>
      <c r="L241" s="158">
        <v>21</v>
      </c>
      <c r="M241" s="158">
        <f>G241*(1+L241/100)</f>
        <v>0</v>
      </c>
      <c r="N241" s="158">
        <v>4.6299999999999996E-3</v>
      </c>
      <c r="O241" s="158">
        <f>ROUND(E241*N241,2)</f>
        <v>0.82</v>
      </c>
      <c r="P241" s="158">
        <v>0</v>
      </c>
      <c r="Q241" s="158">
        <f>ROUND(E241*P241,2)</f>
        <v>0</v>
      </c>
      <c r="R241" s="158"/>
      <c r="S241" s="158" t="s">
        <v>160</v>
      </c>
      <c r="T241" s="158" t="s">
        <v>160</v>
      </c>
      <c r="U241" s="158">
        <v>0.59299999999999997</v>
      </c>
      <c r="V241" s="158">
        <f>ROUND(E241*U241,2)</f>
        <v>104.39</v>
      </c>
      <c r="W241" s="158"/>
      <c r="X241" s="158" t="s">
        <v>161</v>
      </c>
      <c r="Y241" s="148"/>
      <c r="Z241" s="148"/>
      <c r="AA241" s="148"/>
      <c r="AB241" s="148"/>
      <c r="AC241" s="148"/>
      <c r="AD241" s="148"/>
      <c r="AE241" s="148"/>
      <c r="AF241" s="148"/>
      <c r="AG241" s="148" t="s">
        <v>162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5">
      <c r="A242" s="155"/>
      <c r="B242" s="156"/>
      <c r="C242" s="186" t="s">
        <v>726</v>
      </c>
      <c r="D242" s="160"/>
      <c r="E242" s="161">
        <v>173.53813</v>
      </c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58"/>
      <c r="U242" s="158"/>
      <c r="V242" s="158"/>
      <c r="W242" s="158"/>
      <c r="X242" s="158"/>
      <c r="Y242" s="148"/>
      <c r="Z242" s="148"/>
      <c r="AA242" s="148"/>
      <c r="AB242" s="148"/>
      <c r="AC242" s="148"/>
      <c r="AD242" s="148"/>
      <c r="AE242" s="148"/>
      <c r="AF242" s="148"/>
      <c r="AG242" s="148" t="s">
        <v>164</v>
      </c>
      <c r="AH242" s="148">
        <v>5</v>
      </c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5">
      <c r="A243" s="155"/>
      <c r="B243" s="156"/>
      <c r="C243" s="186" t="s">
        <v>870</v>
      </c>
      <c r="D243" s="160"/>
      <c r="E243" s="161">
        <v>2.5</v>
      </c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58"/>
      <c r="U243" s="158"/>
      <c r="V243" s="158"/>
      <c r="W243" s="158"/>
      <c r="X243" s="158"/>
      <c r="Y243" s="148"/>
      <c r="Z243" s="148"/>
      <c r="AA243" s="148"/>
      <c r="AB243" s="148"/>
      <c r="AC243" s="148"/>
      <c r="AD243" s="148"/>
      <c r="AE243" s="148"/>
      <c r="AF243" s="148"/>
      <c r="AG243" s="148" t="s">
        <v>164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ht="20.399999999999999" outlineLevel="1" x14ac:dyDescent="0.25">
      <c r="A244" s="169">
        <v>91</v>
      </c>
      <c r="B244" s="170" t="s">
        <v>458</v>
      </c>
      <c r="C244" s="185" t="s">
        <v>459</v>
      </c>
      <c r="D244" s="171" t="s">
        <v>159</v>
      </c>
      <c r="E244" s="172">
        <v>173.53813</v>
      </c>
      <c r="F244" s="173"/>
      <c r="G244" s="174">
        <f>ROUND(E244*F244,2)</f>
        <v>0</v>
      </c>
      <c r="H244" s="159"/>
      <c r="I244" s="158">
        <f>ROUND(E244*H244,2)</f>
        <v>0</v>
      </c>
      <c r="J244" s="159"/>
      <c r="K244" s="158">
        <f>ROUND(E244*J244,2)</f>
        <v>0</v>
      </c>
      <c r="L244" s="158">
        <v>21</v>
      </c>
      <c r="M244" s="158">
        <f>G244*(1+L244/100)</f>
        <v>0</v>
      </c>
      <c r="N244" s="158">
        <v>6.3000000000000003E-4</v>
      </c>
      <c r="O244" s="158">
        <f>ROUND(E244*N244,2)</f>
        <v>0.11</v>
      </c>
      <c r="P244" s="158">
        <v>0</v>
      </c>
      <c r="Q244" s="158">
        <f>ROUND(E244*P244,2)</f>
        <v>0</v>
      </c>
      <c r="R244" s="158"/>
      <c r="S244" s="158" t="s">
        <v>160</v>
      </c>
      <c r="T244" s="158" t="s">
        <v>160</v>
      </c>
      <c r="U244" s="158">
        <v>0.16</v>
      </c>
      <c r="V244" s="158">
        <f>ROUND(E244*U244,2)</f>
        <v>27.77</v>
      </c>
      <c r="W244" s="158"/>
      <c r="X244" s="158" t="s">
        <v>161</v>
      </c>
      <c r="Y244" s="148"/>
      <c r="Z244" s="148"/>
      <c r="AA244" s="148"/>
      <c r="AB244" s="148"/>
      <c r="AC244" s="148"/>
      <c r="AD244" s="148"/>
      <c r="AE244" s="148"/>
      <c r="AF244" s="148"/>
      <c r="AG244" s="148" t="s">
        <v>162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5">
      <c r="A245" s="155"/>
      <c r="B245" s="156"/>
      <c r="C245" s="186" t="s">
        <v>726</v>
      </c>
      <c r="D245" s="160"/>
      <c r="E245" s="161">
        <v>173.53813</v>
      </c>
      <c r="F245" s="158"/>
      <c r="G245" s="158"/>
      <c r="H245" s="158"/>
      <c r="I245" s="158"/>
      <c r="J245" s="158"/>
      <c r="K245" s="158"/>
      <c r="L245" s="158"/>
      <c r="M245" s="158"/>
      <c r="N245" s="158"/>
      <c r="O245" s="158"/>
      <c r="P245" s="158"/>
      <c r="Q245" s="158"/>
      <c r="R245" s="158"/>
      <c r="S245" s="158"/>
      <c r="T245" s="158"/>
      <c r="U245" s="158"/>
      <c r="V245" s="158"/>
      <c r="W245" s="158"/>
      <c r="X245" s="158"/>
      <c r="Y245" s="148"/>
      <c r="Z245" s="148"/>
      <c r="AA245" s="148"/>
      <c r="AB245" s="148"/>
      <c r="AC245" s="148"/>
      <c r="AD245" s="148"/>
      <c r="AE245" s="148"/>
      <c r="AF245" s="148"/>
      <c r="AG245" s="148" t="s">
        <v>164</v>
      </c>
      <c r="AH245" s="148">
        <v>5</v>
      </c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5">
      <c r="A246" s="175">
        <v>92</v>
      </c>
      <c r="B246" s="176" t="s">
        <v>462</v>
      </c>
      <c r="C246" s="187" t="s">
        <v>463</v>
      </c>
      <c r="D246" s="177" t="s">
        <v>464</v>
      </c>
      <c r="E246" s="178">
        <v>2</v>
      </c>
      <c r="F246" s="179"/>
      <c r="G246" s="180">
        <f>ROUND(E246*F246,2)</f>
        <v>0</v>
      </c>
      <c r="H246" s="159"/>
      <c r="I246" s="158">
        <f>ROUND(E246*H246,2)</f>
        <v>0</v>
      </c>
      <c r="J246" s="159"/>
      <c r="K246" s="158">
        <f>ROUND(E246*J246,2)</f>
        <v>0</v>
      </c>
      <c r="L246" s="158">
        <v>21</v>
      </c>
      <c r="M246" s="158">
        <f>G246*(1+L246/100)</f>
        <v>0</v>
      </c>
      <c r="N246" s="158">
        <v>0</v>
      </c>
      <c r="O246" s="158">
        <f>ROUND(E246*N246,2)</f>
        <v>0</v>
      </c>
      <c r="P246" s="158">
        <v>0</v>
      </c>
      <c r="Q246" s="158">
        <f>ROUND(E246*P246,2)</f>
        <v>0</v>
      </c>
      <c r="R246" s="158"/>
      <c r="S246" s="158" t="s">
        <v>298</v>
      </c>
      <c r="T246" s="158" t="s">
        <v>250</v>
      </c>
      <c r="U246" s="158">
        <v>0.15</v>
      </c>
      <c r="V246" s="158">
        <f>ROUND(E246*U246,2)</f>
        <v>0.3</v>
      </c>
      <c r="W246" s="158"/>
      <c r="X246" s="158" t="s">
        <v>161</v>
      </c>
      <c r="Y246" s="148"/>
      <c r="Z246" s="148"/>
      <c r="AA246" s="148"/>
      <c r="AB246" s="148"/>
      <c r="AC246" s="148"/>
      <c r="AD246" s="148"/>
      <c r="AE246" s="148"/>
      <c r="AF246" s="148"/>
      <c r="AG246" s="148" t="s">
        <v>162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ht="20.399999999999999" outlineLevel="1" x14ac:dyDescent="0.25">
      <c r="A247" s="169">
        <v>93</v>
      </c>
      <c r="B247" s="170" t="s">
        <v>871</v>
      </c>
      <c r="C247" s="185" t="s">
        <v>872</v>
      </c>
      <c r="D247" s="171" t="s">
        <v>174</v>
      </c>
      <c r="E247" s="172">
        <v>75</v>
      </c>
      <c r="F247" s="173"/>
      <c r="G247" s="174">
        <f>ROUND(E247*F247,2)</f>
        <v>0</v>
      </c>
      <c r="H247" s="159"/>
      <c r="I247" s="158">
        <f>ROUND(E247*H247,2)</f>
        <v>0</v>
      </c>
      <c r="J247" s="159"/>
      <c r="K247" s="158">
        <f>ROUND(E247*J247,2)</f>
        <v>0</v>
      </c>
      <c r="L247" s="158">
        <v>21</v>
      </c>
      <c r="M247" s="158">
        <f>G247*(1+L247/100)</f>
        <v>0</v>
      </c>
      <c r="N247" s="158">
        <v>0</v>
      </c>
      <c r="O247" s="158">
        <f>ROUND(E247*N247,2)</f>
        <v>0</v>
      </c>
      <c r="P247" s="158">
        <v>0</v>
      </c>
      <c r="Q247" s="158">
        <f>ROUND(E247*P247,2)</f>
        <v>0</v>
      </c>
      <c r="R247" s="158"/>
      <c r="S247" s="158" t="s">
        <v>298</v>
      </c>
      <c r="T247" s="158" t="s">
        <v>250</v>
      </c>
      <c r="U247" s="158">
        <v>0.1</v>
      </c>
      <c r="V247" s="158">
        <f>ROUND(E247*U247,2)</f>
        <v>7.5</v>
      </c>
      <c r="W247" s="158"/>
      <c r="X247" s="158" t="s">
        <v>161</v>
      </c>
      <c r="Y247" s="148"/>
      <c r="Z247" s="148"/>
      <c r="AA247" s="148"/>
      <c r="AB247" s="148"/>
      <c r="AC247" s="148"/>
      <c r="AD247" s="148"/>
      <c r="AE247" s="148"/>
      <c r="AF247" s="148"/>
      <c r="AG247" s="148" t="s">
        <v>162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5">
      <c r="A248" s="155"/>
      <c r="B248" s="156"/>
      <c r="C248" s="186" t="s">
        <v>873</v>
      </c>
      <c r="D248" s="160"/>
      <c r="E248" s="161">
        <v>75</v>
      </c>
      <c r="F248" s="158"/>
      <c r="G248" s="158"/>
      <c r="H248" s="158"/>
      <c r="I248" s="158"/>
      <c r="J248" s="158"/>
      <c r="K248" s="158"/>
      <c r="L248" s="158"/>
      <c r="M248" s="158"/>
      <c r="N248" s="158"/>
      <c r="O248" s="158"/>
      <c r="P248" s="158"/>
      <c r="Q248" s="158"/>
      <c r="R248" s="158"/>
      <c r="S248" s="158"/>
      <c r="T248" s="158"/>
      <c r="U248" s="158"/>
      <c r="V248" s="158"/>
      <c r="W248" s="158"/>
      <c r="X248" s="158"/>
      <c r="Y248" s="148"/>
      <c r="Z248" s="148"/>
      <c r="AA248" s="148"/>
      <c r="AB248" s="148"/>
      <c r="AC248" s="148"/>
      <c r="AD248" s="148"/>
      <c r="AE248" s="148"/>
      <c r="AF248" s="148"/>
      <c r="AG248" s="148" t="s">
        <v>164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outlineLevel="1" x14ac:dyDescent="0.25">
      <c r="A249" s="155">
        <v>94</v>
      </c>
      <c r="B249" s="156" t="s">
        <v>469</v>
      </c>
      <c r="C249" s="188" t="s">
        <v>470</v>
      </c>
      <c r="D249" s="157" t="s">
        <v>0</v>
      </c>
      <c r="E249" s="182"/>
      <c r="F249" s="159"/>
      <c r="G249" s="158">
        <f>ROUND(E249*F249,2)</f>
        <v>0</v>
      </c>
      <c r="H249" s="159"/>
      <c r="I249" s="158">
        <f>ROUND(E249*H249,2)</f>
        <v>0</v>
      </c>
      <c r="J249" s="159"/>
      <c r="K249" s="158">
        <f>ROUND(E249*J249,2)</f>
        <v>0</v>
      </c>
      <c r="L249" s="158">
        <v>21</v>
      </c>
      <c r="M249" s="158">
        <f>G249*(1+L249/100)</f>
        <v>0</v>
      </c>
      <c r="N249" s="158">
        <v>0</v>
      </c>
      <c r="O249" s="158">
        <f>ROUND(E249*N249,2)</f>
        <v>0</v>
      </c>
      <c r="P249" s="158">
        <v>0</v>
      </c>
      <c r="Q249" s="158">
        <f>ROUND(E249*P249,2)</f>
        <v>0</v>
      </c>
      <c r="R249" s="158"/>
      <c r="S249" s="158" t="s">
        <v>160</v>
      </c>
      <c r="T249" s="158" t="s">
        <v>160</v>
      </c>
      <c r="U249" s="158">
        <v>0</v>
      </c>
      <c r="V249" s="158">
        <f>ROUND(E249*U249,2)</f>
        <v>0</v>
      </c>
      <c r="W249" s="158"/>
      <c r="X249" s="158" t="s">
        <v>452</v>
      </c>
      <c r="Y249" s="148"/>
      <c r="Z249" s="148"/>
      <c r="AA249" s="148"/>
      <c r="AB249" s="148"/>
      <c r="AC249" s="148"/>
      <c r="AD249" s="148"/>
      <c r="AE249" s="148"/>
      <c r="AF249" s="148"/>
      <c r="AG249" s="148" t="s">
        <v>453</v>
      </c>
      <c r="AH249" s="148"/>
      <c r="AI249" s="148"/>
      <c r="AJ249" s="148"/>
      <c r="AK249" s="148"/>
      <c r="AL249" s="148"/>
      <c r="AM249" s="148"/>
      <c r="AN249" s="148"/>
      <c r="AO249" s="148"/>
      <c r="AP249" s="148"/>
      <c r="AQ249" s="148"/>
      <c r="AR249" s="148"/>
      <c r="AS249" s="148"/>
      <c r="AT249" s="148"/>
      <c r="AU249" s="148"/>
      <c r="AV249" s="148"/>
      <c r="AW249" s="148"/>
      <c r="AX249" s="148"/>
      <c r="AY249" s="148"/>
      <c r="AZ249" s="148"/>
      <c r="BA249" s="148"/>
      <c r="BB249" s="148"/>
      <c r="BC249" s="148"/>
      <c r="BD249" s="148"/>
      <c r="BE249" s="148"/>
      <c r="BF249" s="148"/>
      <c r="BG249" s="148"/>
      <c r="BH249" s="148"/>
    </row>
    <row r="250" spans="1:60" x14ac:dyDescent="0.25">
      <c r="A250" s="163" t="s">
        <v>155</v>
      </c>
      <c r="B250" s="164" t="s">
        <v>87</v>
      </c>
      <c r="C250" s="184" t="s">
        <v>88</v>
      </c>
      <c r="D250" s="165"/>
      <c r="E250" s="166"/>
      <c r="F250" s="167"/>
      <c r="G250" s="168">
        <f>SUMIF(AG251:AG257,"&lt;&gt;NOR",G251:G257)</f>
        <v>0</v>
      </c>
      <c r="H250" s="162"/>
      <c r="I250" s="162">
        <f>SUM(I251:I257)</f>
        <v>0</v>
      </c>
      <c r="J250" s="162"/>
      <c r="K250" s="162">
        <f>SUM(K251:K257)</f>
        <v>0</v>
      </c>
      <c r="L250" s="162"/>
      <c r="M250" s="162">
        <f>SUM(M251:M257)</f>
        <v>0</v>
      </c>
      <c r="N250" s="162"/>
      <c r="O250" s="162">
        <f>SUM(O251:O257)</f>
        <v>0.54</v>
      </c>
      <c r="P250" s="162"/>
      <c r="Q250" s="162">
        <f>SUM(Q251:Q257)</f>
        <v>0</v>
      </c>
      <c r="R250" s="162"/>
      <c r="S250" s="162"/>
      <c r="T250" s="162"/>
      <c r="U250" s="162"/>
      <c r="V250" s="162">
        <f>SUM(V251:V257)</f>
        <v>67.900000000000006</v>
      </c>
      <c r="W250" s="162"/>
      <c r="X250" s="162"/>
      <c r="AG250" t="s">
        <v>156</v>
      </c>
    </row>
    <row r="251" spans="1:60" outlineLevel="1" x14ac:dyDescent="0.25">
      <c r="A251" s="175">
        <v>95</v>
      </c>
      <c r="B251" s="176" t="s">
        <v>874</v>
      </c>
      <c r="C251" s="187" t="s">
        <v>875</v>
      </c>
      <c r="D251" s="177" t="s">
        <v>159</v>
      </c>
      <c r="E251" s="178">
        <v>190.7</v>
      </c>
      <c r="F251" s="179"/>
      <c r="G251" s="180">
        <f>ROUND(E251*F251,2)</f>
        <v>0</v>
      </c>
      <c r="H251" s="159"/>
      <c r="I251" s="158">
        <f>ROUND(E251*H251,2)</f>
        <v>0</v>
      </c>
      <c r="J251" s="159"/>
      <c r="K251" s="158">
        <f>ROUND(E251*J251,2)</f>
        <v>0</v>
      </c>
      <c r="L251" s="158">
        <v>21</v>
      </c>
      <c r="M251" s="158">
        <f>G251*(1+L251/100)</f>
        <v>0</v>
      </c>
      <c r="N251" s="158">
        <v>0</v>
      </c>
      <c r="O251" s="158">
        <f>ROUND(E251*N251,2)</f>
        <v>0</v>
      </c>
      <c r="P251" s="158">
        <v>0</v>
      </c>
      <c r="Q251" s="158">
        <f>ROUND(E251*P251,2)</f>
        <v>0</v>
      </c>
      <c r="R251" s="158"/>
      <c r="S251" s="158" t="s">
        <v>160</v>
      </c>
      <c r="T251" s="158" t="s">
        <v>160</v>
      </c>
      <c r="U251" s="158">
        <v>0.15</v>
      </c>
      <c r="V251" s="158">
        <f>ROUND(E251*U251,2)</f>
        <v>28.61</v>
      </c>
      <c r="W251" s="158"/>
      <c r="X251" s="158" t="s">
        <v>161</v>
      </c>
      <c r="Y251" s="148"/>
      <c r="Z251" s="148"/>
      <c r="AA251" s="148"/>
      <c r="AB251" s="148"/>
      <c r="AC251" s="148"/>
      <c r="AD251" s="148"/>
      <c r="AE251" s="148"/>
      <c r="AF251" s="148"/>
      <c r="AG251" s="148" t="s">
        <v>162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outlineLevel="1" x14ac:dyDescent="0.25">
      <c r="A252" s="175">
        <v>96</v>
      </c>
      <c r="B252" s="176" t="s">
        <v>876</v>
      </c>
      <c r="C252" s="187" t="s">
        <v>877</v>
      </c>
      <c r="D252" s="177" t="s">
        <v>159</v>
      </c>
      <c r="E252" s="178">
        <v>190.7</v>
      </c>
      <c r="F252" s="179"/>
      <c r="G252" s="180">
        <f>ROUND(E252*F252,2)</f>
        <v>0</v>
      </c>
      <c r="H252" s="159"/>
      <c r="I252" s="158">
        <f>ROUND(E252*H252,2)</f>
        <v>0</v>
      </c>
      <c r="J252" s="159"/>
      <c r="K252" s="158">
        <f>ROUND(E252*J252,2)</f>
        <v>0</v>
      </c>
      <c r="L252" s="158">
        <v>21</v>
      </c>
      <c r="M252" s="158">
        <f>G252*(1+L252/100)</f>
        <v>0</v>
      </c>
      <c r="N252" s="158">
        <v>1.0000000000000001E-5</v>
      </c>
      <c r="O252" s="158">
        <f>ROUND(E252*N252,2)</f>
        <v>0</v>
      </c>
      <c r="P252" s="158">
        <v>0</v>
      </c>
      <c r="Q252" s="158">
        <f>ROUND(E252*P252,2)</f>
        <v>0</v>
      </c>
      <c r="R252" s="158"/>
      <c r="S252" s="158" t="s">
        <v>160</v>
      </c>
      <c r="T252" s="158" t="s">
        <v>160</v>
      </c>
      <c r="U252" s="158">
        <v>7.0000000000000007E-2</v>
      </c>
      <c r="V252" s="158">
        <f>ROUND(E252*U252,2)</f>
        <v>13.35</v>
      </c>
      <c r="W252" s="158"/>
      <c r="X252" s="158" t="s">
        <v>161</v>
      </c>
      <c r="Y252" s="148"/>
      <c r="Z252" s="148"/>
      <c r="AA252" s="148"/>
      <c r="AB252" s="148"/>
      <c r="AC252" s="148"/>
      <c r="AD252" s="148"/>
      <c r="AE252" s="148"/>
      <c r="AF252" s="148"/>
      <c r="AG252" s="148" t="s">
        <v>162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5">
      <c r="A253" s="175">
        <v>97</v>
      </c>
      <c r="B253" s="176" t="s">
        <v>878</v>
      </c>
      <c r="C253" s="187" t="s">
        <v>879</v>
      </c>
      <c r="D253" s="177" t="s">
        <v>174</v>
      </c>
      <c r="E253" s="178">
        <v>500</v>
      </c>
      <c r="F253" s="179"/>
      <c r="G253" s="180">
        <f>ROUND(E253*F253,2)</f>
        <v>0</v>
      </c>
      <c r="H253" s="159"/>
      <c r="I253" s="158">
        <f>ROUND(E253*H253,2)</f>
        <v>0</v>
      </c>
      <c r="J253" s="159"/>
      <c r="K253" s="158">
        <f>ROUND(E253*J253,2)</f>
        <v>0</v>
      </c>
      <c r="L253" s="158">
        <v>21</v>
      </c>
      <c r="M253" s="158">
        <f>G253*(1+L253/100)</f>
        <v>0</v>
      </c>
      <c r="N253" s="158">
        <v>0</v>
      </c>
      <c r="O253" s="158">
        <f>ROUND(E253*N253,2)</f>
        <v>0</v>
      </c>
      <c r="P253" s="158">
        <v>0</v>
      </c>
      <c r="Q253" s="158">
        <f>ROUND(E253*P253,2)</f>
        <v>0</v>
      </c>
      <c r="R253" s="158"/>
      <c r="S253" s="158" t="s">
        <v>160</v>
      </c>
      <c r="T253" s="158" t="s">
        <v>160</v>
      </c>
      <c r="U253" s="158">
        <v>0.05</v>
      </c>
      <c r="V253" s="158">
        <f>ROUND(E253*U253,2)</f>
        <v>25</v>
      </c>
      <c r="W253" s="158"/>
      <c r="X253" s="158" t="s">
        <v>161</v>
      </c>
      <c r="Y253" s="148"/>
      <c r="Z253" s="148"/>
      <c r="AA253" s="148"/>
      <c r="AB253" s="148"/>
      <c r="AC253" s="148"/>
      <c r="AD253" s="148"/>
      <c r="AE253" s="148"/>
      <c r="AF253" s="148"/>
      <c r="AG253" s="148" t="s">
        <v>162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5">
      <c r="A254" s="175">
        <v>98</v>
      </c>
      <c r="B254" s="176" t="s">
        <v>880</v>
      </c>
      <c r="C254" s="187" t="s">
        <v>881</v>
      </c>
      <c r="D254" s="177" t="s">
        <v>174</v>
      </c>
      <c r="E254" s="178">
        <v>550</v>
      </c>
      <c r="F254" s="179"/>
      <c r="G254" s="180">
        <f>ROUND(E254*F254,2)</f>
        <v>0</v>
      </c>
      <c r="H254" s="159"/>
      <c r="I254" s="158">
        <f>ROUND(E254*H254,2)</f>
        <v>0</v>
      </c>
      <c r="J254" s="159"/>
      <c r="K254" s="158">
        <f>ROUND(E254*J254,2)</f>
        <v>0</v>
      </c>
      <c r="L254" s="158">
        <v>21</v>
      </c>
      <c r="M254" s="158">
        <f>G254*(1+L254/100)</f>
        <v>0</v>
      </c>
      <c r="N254" s="158">
        <v>1E-4</v>
      </c>
      <c r="O254" s="158">
        <f>ROUND(E254*N254,2)</f>
        <v>0.06</v>
      </c>
      <c r="P254" s="158">
        <v>0</v>
      </c>
      <c r="Q254" s="158">
        <f>ROUND(E254*P254,2)</f>
        <v>0</v>
      </c>
      <c r="R254" s="158" t="s">
        <v>268</v>
      </c>
      <c r="S254" s="158" t="s">
        <v>160</v>
      </c>
      <c r="T254" s="158" t="s">
        <v>160</v>
      </c>
      <c r="U254" s="158">
        <v>0</v>
      </c>
      <c r="V254" s="158">
        <f>ROUND(E254*U254,2)</f>
        <v>0</v>
      </c>
      <c r="W254" s="158"/>
      <c r="X254" s="158" t="s">
        <v>269</v>
      </c>
      <c r="Y254" s="148"/>
      <c r="Z254" s="148"/>
      <c r="AA254" s="148"/>
      <c r="AB254" s="148"/>
      <c r="AC254" s="148"/>
      <c r="AD254" s="148"/>
      <c r="AE254" s="148"/>
      <c r="AF254" s="148"/>
      <c r="AG254" s="148" t="s">
        <v>270</v>
      </c>
      <c r="AH254" s="148"/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5">
      <c r="A255" s="169">
        <v>99</v>
      </c>
      <c r="B255" s="170" t="s">
        <v>882</v>
      </c>
      <c r="C255" s="185" t="s">
        <v>883</v>
      </c>
      <c r="D255" s="171" t="s">
        <v>159</v>
      </c>
      <c r="E255" s="172">
        <v>419.54</v>
      </c>
      <c r="F255" s="173"/>
      <c r="G255" s="174">
        <f>ROUND(E255*F255,2)</f>
        <v>0</v>
      </c>
      <c r="H255" s="159"/>
      <c r="I255" s="158">
        <f>ROUND(E255*H255,2)</f>
        <v>0</v>
      </c>
      <c r="J255" s="159"/>
      <c r="K255" s="158">
        <f>ROUND(E255*J255,2)</f>
        <v>0</v>
      </c>
      <c r="L255" s="158">
        <v>21</v>
      </c>
      <c r="M255" s="158">
        <f>G255*(1+L255/100)</f>
        <v>0</v>
      </c>
      <c r="N255" s="158">
        <v>1.15E-3</v>
      </c>
      <c r="O255" s="158">
        <f>ROUND(E255*N255,2)</f>
        <v>0.48</v>
      </c>
      <c r="P255" s="158">
        <v>0</v>
      </c>
      <c r="Q255" s="158">
        <f>ROUND(E255*P255,2)</f>
        <v>0</v>
      </c>
      <c r="R255" s="158" t="s">
        <v>268</v>
      </c>
      <c r="S255" s="158" t="s">
        <v>160</v>
      </c>
      <c r="T255" s="158" t="s">
        <v>160</v>
      </c>
      <c r="U255" s="158">
        <v>0</v>
      </c>
      <c r="V255" s="158">
        <f>ROUND(E255*U255,2)</f>
        <v>0</v>
      </c>
      <c r="W255" s="158"/>
      <c r="X255" s="158" t="s">
        <v>269</v>
      </c>
      <c r="Y255" s="148"/>
      <c r="Z255" s="148"/>
      <c r="AA255" s="148"/>
      <c r="AB255" s="148"/>
      <c r="AC255" s="148"/>
      <c r="AD255" s="148"/>
      <c r="AE255" s="148"/>
      <c r="AF255" s="148"/>
      <c r="AG255" s="148" t="s">
        <v>270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5">
      <c r="A256" s="155"/>
      <c r="B256" s="156"/>
      <c r="C256" s="186" t="s">
        <v>884</v>
      </c>
      <c r="D256" s="160"/>
      <c r="E256" s="161">
        <v>419.54</v>
      </c>
      <c r="F256" s="158"/>
      <c r="G256" s="158"/>
      <c r="H256" s="158"/>
      <c r="I256" s="158"/>
      <c r="J256" s="158"/>
      <c r="K256" s="158"/>
      <c r="L256" s="158"/>
      <c r="M256" s="158"/>
      <c r="N256" s="158"/>
      <c r="O256" s="158"/>
      <c r="P256" s="158"/>
      <c r="Q256" s="158"/>
      <c r="R256" s="158"/>
      <c r="S256" s="158"/>
      <c r="T256" s="158"/>
      <c r="U256" s="158"/>
      <c r="V256" s="158"/>
      <c r="W256" s="158"/>
      <c r="X256" s="158"/>
      <c r="Y256" s="148"/>
      <c r="Z256" s="148"/>
      <c r="AA256" s="148"/>
      <c r="AB256" s="148"/>
      <c r="AC256" s="148"/>
      <c r="AD256" s="148"/>
      <c r="AE256" s="148"/>
      <c r="AF256" s="148"/>
      <c r="AG256" s="148" t="s">
        <v>164</v>
      </c>
      <c r="AH256" s="148">
        <v>0</v>
      </c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5">
      <c r="A257" s="175">
        <v>100</v>
      </c>
      <c r="B257" s="176" t="s">
        <v>885</v>
      </c>
      <c r="C257" s="187" t="s">
        <v>886</v>
      </c>
      <c r="D257" s="177" t="s">
        <v>208</v>
      </c>
      <c r="E257" s="178">
        <v>0.53937999999999997</v>
      </c>
      <c r="F257" s="179"/>
      <c r="G257" s="180">
        <f>ROUND(E257*F257,2)</f>
        <v>0</v>
      </c>
      <c r="H257" s="159"/>
      <c r="I257" s="158">
        <f>ROUND(E257*H257,2)</f>
        <v>0</v>
      </c>
      <c r="J257" s="159"/>
      <c r="K257" s="158">
        <f>ROUND(E257*J257,2)</f>
        <v>0</v>
      </c>
      <c r="L257" s="158">
        <v>21</v>
      </c>
      <c r="M257" s="158">
        <f>G257*(1+L257/100)</f>
        <v>0</v>
      </c>
      <c r="N257" s="158">
        <v>0</v>
      </c>
      <c r="O257" s="158">
        <f>ROUND(E257*N257,2)</f>
        <v>0</v>
      </c>
      <c r="P257" s="158">
        <v>0</v>
      </c>
      <c r="Q257" s="158">
        <f>ROUND(E257*P257,2)</f>
        <v>0</v>
      </c>
      <c r="R257" s="158"/>
      <c r="S257" s="158" t="s">
        <v>160</v>
      </c>
      <c r="T257" s="158" t="s">
        <v>160</v>
      </c>
      <c r="U257" s="158">
        <v>1.74</v>
      </c>
      <c r="V257" s="158">
        <f>ROUND(E257*U257,2)</f>
        <v>0.94</v>
      </c>
      <c r="W257" s="158"/>
      <c r="X257" s="158" t="s">
        <v>452</v>
      </c>
      <c r="Y257" s="148"/>
      <c r="Z257" s="148"/>
      <c r="AA257" s="148"/>
      <c r="AB257" s="148"/>
      <c r="AC257" s="148"/>
      <c r="AD257" s="148"/>
      <c r="AE257" s="148"/>
      <c r="AF257" s="148"/>
      <c r="AG257" s="148" t="s">
        <v>453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x14ac:dyDescent="0.25">
      <c r="A258" s="163" t="s">
        <v>155</v>
      </c>
      <c r="B258" s="164" t="s">
        <v>89</v>
      </c>
      <c r="C258" s="184" t="s">
        <v>90</v>
      </c>
      <c r="D258" s="165"/>
      <c r="E258" s="166"/>
      <c r="F258" s="167"/>
      <c r="G258" s="168">
        <f>SUMIF(AG259:AG267,"&lt;&gt;NOR",G259:G267)</f>
        <v>0</v>
      </c>
      <c r="H258" s="162"/>
      <c r="I258" s="162">
        <f>SUM(I259:I267)</f>
        <v>0</v>
      </c>
      <c r="J258" s="162"/>
      <c r="K258" s="162">
        <f>SUM(K259:K267)</f>
        <v>0</v>
      </c>
      <c r="L258" s="162"/>
      <c r="M258" s="162">
        <f>SUM(M259:M267)</f>
        <v>0</v>
      </c>
      <c r="N258" s="162"/>
      <c r="O258" s="162">
        <f>SUM(O259:O267)</f>
        <v>0.54</v>
      </c>
      <c r="P258" s="162"/>
      <c r="Q258" s="162">
        <f>SUM(Q259:Q267)</f>
        <v>0.13</v>
      </c>
      <c r="R258" s="162"/>
      <c r="S258" s="162"/>
      <c r="T258" s="162"/>
      <c r="U258" s="162"/>
      <c r="V258" s="162">
        <f>SUM(V259:V267)</f>
        <v>30.46</v>
      </c>
      <c r="W258" s="162"/>
      <c r="X258" s="162"/>
      <c r="AG258" t="s">
        <v>156</v>
      </c>
    </row>
    <row r="259" spans="1:60" outlineLevel="1" x14ac:dyDescent="0.25">
      <c r="A259" s="169">
        <v>101</v>
      </c>
      <c r="B259" s="170" t="s">
        <v>887</v>
      </c>
      <c r="C259" s="185" t="s">
        <v>478</v>
      </c>
      <c r="D259" s="171" t="s">
        <v>174</v>
      </c>
      <c r="E259" s="172">
        <v>17</v>
      </c>
      <c r="F259" s="173"/>
      <c r="G259" s="174">
        <f>ROUND(E259*F259,2)</f>
        <v>0</v>
      </c>
      <c r="H259" s="159"/>
      <c r="I259" s="158">
        <f>ROUND(E259*H259,2)</f>
        <v>0</v>
      </c>
      <c r="J259" s="159"/>
      <c r="K259" s="158">
        <f>ROUND(E259*J259,2)</f>
        <v>0</v>
      </c>
      <c r="L259" s="158">
        <v>21</v>
      </c>
      <c r="M259" s="158">
        <f>G259*(1+L259/100)</f>
        <v>0</v>
      </c>
      <c r="N259" s="158">
        <v>2.0999999999999999E-3</v>
      </c>
      <c r="O259" s="158">
        <f>ROUND(E259*N259,2)</f>
        <v>0.04</v>
      </c>
      <c r="P259" s="158">
        <v>0</v>
      </c>
      <c r="Q259" s="158">
        <f>ROUND(E259*P259,2)</f>
        <v>0</v>
      </c>
      <c r="R259" s="158"/>
      <c r="S259" s="158" t="s">
        <v>160</v>
      </c>
      <c r="T259" s="158" t="s">
        <v>160</v>
      </c>
      <c r="U259" s="158">
        <v>0.8</v>
      </c>
      <c r="V259" s="158">
        <f>ROUND(E259*U259,2)</f>
        <v>13.6</v>
      </c>
      <c r="W259" s="158"/>
      <c r="X259" s="158" t="s">
        <v>161</v>
      </c>
      <c r="Y259" s="148"/>
      <c r="Z259" s="148"/>
      <c r="AA259" s="148"/>
      <c r="AB259" s="148"/>
      <c r="AC259" s="148"/>
      <c r="AD259" s="148"/>
      <c r="AE259" s="148"/>
      <c r="AF259" s="148"/>
      <c r="AG259" s="148" t="s">
        <v>162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 x14ac:dyDescent="0.25">
      <c r="A260" s="155"/>
      <c r="B260" s="156"/>
      <c r="C260" s="252" t="s">
        <v>473</v>
      </c>
      <c r="D260" s="253"/>
      <c r="E260" s="253"/>
      <c r="F260" s="253"/>
      <c r="G260" s="253"/>
      <c r="H260" s="158"/>
      <c r="I260" s="158"/>
      <c r="J260" s="158"/>
      <c r="K260" s="158"/>
      <c r="L260" s="158"/>
      <c r="M260" s="158"/>
      <c r="N260" s="158"/>
      <c r="O260" s="158"/>
      <c r="P260" s="158"/>
      <c r="Q260" s="158"/>
      <c r="R260" s="158"/>
      <c r="S260" s="158"/>
      <c r="T260" s="158"/>
      <c r="U260" s="158"/>
      <c r="V260" s="158"/>
      <c r="W260" s="158"/>
      <c r="X260" s="158"/>
      <c r="Y260" s="148"/>
      <c r="Z260" s="148"/>
      <c r="AA260" s="148"/>
      <c r="AB260" s="148"/>
      <c r="AC260" s="148"/>
      <c r="AD260" s="148"/>
      <c r="AE260" s="148"/>
      <c r="AF260" s="148"/>
      <c r="AG260" s="148" t="s">
        <v>233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outlineLevel="1" x14ac:dyDescent="0.25">
      <c r="A261" s="155"/>
      <c r="B261" s="156"/>
      <c r="C261" s="186" t="s">
        <v>888</v>
      </c>
      <c r="D261" s="160"/>
      <c r="E261" s="161">
        <v>17</v>
      </c>
      <c r="F261" s="158"/>
      <c r="G261" s="158"/>
      <c r="H261" s="158"/>
      <c r="I261" s="158"/>
      <c r="J261" s="158"/>
      <c r="K261" s="158"/>
      <c r="L261" s="158"/>
      <c r="M261" s="158"/>
      <c r="N261" s="158"/>
      <c r="O261" s="158"/>
      <c r="P261" s="158"/>
      <c r="Q261" s="158"/>
      <c r="R261" s="158"/>
      <c r="S261" s="158"/>
      <c r="T261" s="158"/>
      <c r="U261" s="158"/>
      <c r="V261" s="158"/>
      <c r="W261" s="158"/>
      <c r="X261" s="158"/>
      <c r="Y261" s="148"/>
      <c r="Z261" s="148"/>
      <c r="AA261" s="148"/>
      <c r="AB261" s="148"/>
      <c r="AC261" s="148"/>
      <c r="AD261" s="148"/>
      <c r="AE261" s="148"/>
      <c r="AF261" s="148"/>
      <c r="AG261" s="148" t="s">
        <v>164</v>
      </c>
      <c r="AH261" s="148">
        <v>0</v>
      </c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ht="20.399999999999999" outlineLevel="1" x14ac:dyDescent="0.25">
      <c r="A262" s="169">
        <v>102</v>
      </c>
      <c r="B262" s="170" t="s">
        <v>471</v>
      </c>
      <c r="C262" s="185" t="s">
        <v>472</v>
      </c>
      <c r="D262" s="171" t="s">
        <v>174</v>
      </c>
      <c r="E262" s="172">
        <v>12</v>
      </c>
      <c r="F262" s="173"/>
      <c r="G262" s="174">
        <f>ROUND(E262*F262,2)</f>
        <v>0</v>
      </c>
      <c r="H262" s="159"/>
      <c r="I262" s="158">
        <f>ROUND(E262*H262,2)</f>
        <v>0</v>
      </c>
      <c r="J262" s="159"/>
      <c r="K262" s="158">
        <f>ROUND(E262*J262,2)</f>
        <v>0</v>
      </c>
      <c r="L262" s="158">
        <v>21</v>
      </c>
      <c r="M262" s="158">
        <f>G262*(1+L262/100)</f>
        <v>0</v>
      </c>
      <c r="N262" s="158">
        <v>2.5200000000000001E-3</v>
      </c>
      <c r="O262" s="158">
        <f>ROUND(E262*N262,2)</f>
        <v>0.03</v>
      </c>
      <c r="P262" s="158">
        <v>0</v>
      </c>
      <c r="Q262" s="158">
        <f>ROUND(E262*P262,2)</f>
        <v>0</v>
      </c>
      <c r="R262" s="158"/>
      <c r="S262" s="158" t="s">
        <v>160</v>
      </c>
      <c r="T262" s="158" t="s">
        <v>160</v>
      </c>
      <c r="U262" s="158">
        <v>0.8</v>
      </c>
      <c r="V262" s="158">
        <f>ROUND(E262*U262,2)</f>
        <v>9.6</v>
      </c>
      <c r="W262" s="158"/>
      <c r="X262" s="158" t="s">
        <v>161</v>
      </c>
      <c r="Y262" s="148"/>
      <c r="Z262" s="148"/>
      <c r="AA262" s="148"/>
      <c r="AB262" s="148"/>
      <c r="AC262" s="148"/>
      <c r="AD262" s="148"/>
      <c r="AE262" s="148"/>
      <c r="AF262" s="148"/>
      <c r="AG262" s="148" t="s">
        <v>162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outlineLevel="1" x14ac:dyDescent="0.25">
      <c r="A263" s="155"/>
      <c r="B263" s="156"/>
      <c r="C263" s="252" t="s">
        <v>473</v>
      </c>
      <c r="D263" s="253"/>
      <c r="E263" s="253"/>
      <c r="F263" s="253"/>
      <c r="G263" s="253"/>
      <c r="H263" s="158"/>
      <c r="I263" s="158"/>
      <c r="J263" s="158"/>
      <c r="K263" s="158"/>
      <c r="L263" s="158"/>
      <c r="M263" s="158"/>
      <c r="N263" s="158"/>
      <c r="O263" s="158"/>
      <c r="P263" s="158"/>
      <c r="Q263" s="158"/>
      <c r="R263" s="158"/>
      <c r="S263" s="158"/>
      <c r="T263" s="158"/>
      <c r="U263" s="158"/>
      <c r="V263" s="158"/>
      <c r="W263" s="158"/>
      <c r="X263" s="158"/>
      <c r="Y263" s="148"/>
      <c r="Z263" s="148"/>
      <c r="AA263" s="148"/>
      <c r="AB263" s="148"/>
      <c r="AC263" s="148"/>
      <c r="AD263" s="148"/>
      <c r="AE263" s="148"/>
      <c r="AF263" s="148"/>
      <c r="AG263" s="148" t="s">
        <v>233</v>
      </c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5">
      <c r="A264" s="175">
        <v>103</v>
      </c>
      <c r="B264" s="176" t="s">
        <v>889</v>
      </c>
      <c r="C264" s="187" t="s">
        <v>890</v>
      </c>
      <c r="D264" s="177" t="s">
        <v>256</v>
      </c>
      <c r="E264" s="178">
        <v>3</v>
      </c>
      <c r="F264" s="179"/>
      <c r="G264" s="180">
        <f>ROUND(E264*F264,2)</f>
        <v>0</v>
      </c>
      <c r="H264" s="159"/>
      <c r="I264" s="158">
        <f>ROUND(E264*H264,2)</f>
        <v>0</v>
      </c>
      <c r="J264" s="159"/>
      <c r="K264" s="158">
        <f>ROUND(E264*J264,2)</f>
        <v>0</v>
      </c>
      <c r="L264" s="158">
        <v>21</v>
      </c>
      <c r="M264" s="158">
        <f>G264*(1+L264/100)</f>
        <v>0</v>
      </c>
      <c r="N264" s="158">
        <v>5.7000000000000002E-3</v>
      </c>
      <c r="O264" s="158">
        <f>ROUND(E264*N264,2)</f>
        <v>0.02</v>
      </c>
      <c r="P264" s="158">
        <v>0</v>
      </c>
      <c r="Q264" s="158">
        <f>ROUND(E264*P264,2)</f>
        <v>0</v>
      </c>
      <c r="R264" s="158"/>
      <c r="S264" s="158" t="s">
        <v>160</v>
      </c>
      <c r="T264" s="158" t="s">
        <v>160</v>
      </c>
      <c r="U264" s="158">
        <v>0.35</v>
      </c>
      <c r="V264" s="158">
        <f>ROUND(E264*U264,2)</f>
        <v>1.05</v>
      </c>
      <c r="W264" s="158"/>
      <c r="X264" s="158" t="s">
        <v>161</v>
      </c>
      <c r="Y264" s="148"/>
      <c r="Z264" s="148"/>
      <c r="AA264" s="148"/>
      <c r="AB264" s="148"/>
      <c r="AC264" s="148"/>
      <c r="AD264" s="148"/>
      <c r="AE264" s="148"/>
      <c r="AF264" s="148"/>
      <c r="AG264" s="148" t="s">
        <v>162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5">
      <c r="A265" s="175">
        <v>104</v>
      </c>
      <c r="B265" s="176" t="s">
        <v>474</v>
      </c>
      <c r="C265" s="187" t="s">
        <v>475</v>
      </c>
      <c r="D265" s="177" t="s">
        <v>256</v>
      </c>
      <c r="E265" s="178">
        <v>6</v>
      </c>
      <c r="F265" s="179"/>
      <c r="G265" s="180">
        <f>ROUND(E265*F265,2)</f>
        <v>0</v>
      </c>
      <c r="H265" s="159"/>
      <c r="I265" s="158">
        <f>ROUND(E265*H265,2)</f>
        <v>0</v>
      </c>
      <c r="J265" s="159"/>
      <c r="K265" s="158">
        <f>ROUND(E265*J265,2)</f>
        <v>0</v>
      </c>
      <c r="L265" s="158">
        <v>21</v>
      </c>
      <c r="M265" s="158">
        <f>G265*(1+L265/100)</f>
        <v>0</v>
      </c>
      <c r="N265" s="158">
        <v>7.5800000000000006E-2</v>
      </c>
      <c r="O265" s="158">
        <f>ROUND(E265*N265,2)</f>
        <v>0.45</v>
      </c>
      <c r="P265" s="158">
        <v>0</v>
      </c>
      <c r="Q265" s="158">
        <f>ROUND(E265*P265,2)</f>
        <v>0</v>
      </c>
      <c r="R265" s="158"/>
      <c r="S265" s="158" t="s">
        <v>160</v>
      </c>
      <c r="T265" s="158" t="s">
        <v>160</v>
      </c>
      <c r="U265" s="158">
        <v>0.5</v>
      </c>
      <c r="V265" s="158">
        <f>ROUND(E265*U265,2)</f>
        <v>3</v>
      </c>
      <c r="W265" s="158"/>
      <c r="X265" s="158" t="s">
        <v>161</v>
      </c>
      <c r="Y265" s="148"/>
      <c r="Z265" s="148"/>
      <c r="AA265" s="148"/>
      <c r="AB265" s="148"/>
      <c r="AC265" s="148"/>
      <c r="AD265" s="148"/>
      <c r="AE265" s="148"/>
      <c r="AF265" s="148"/>
      <c r="AG265" s="148" t="s">
        <v>162</v>
      </c>
      <c r="AH265" s="148"/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5">
      <c r="A266" s="175">
        <v>105</v>
      </c>
      <c r="B266" s="176" t="s">
        <v>476</v>
      </c>
      <c r="C266" s="187" t="s">
        <v>477</v>
      </c>
      <c r="D266" s="177" t="s">
        <v>256</v>
      </c>
      <c r="E266" s="178">
        <v>6</v>
      </c>
      <c r="F266" s="179"/>
      <c r="G266" s="180">
        <f>ROUND(E266*F266,2)</f>
        <v>0</v>
      </c>
      <c r="H266" s="159"/>
      <c r="I266" s="158">
        <f>ROUND(E266*H266,2)</f>
        <v>0</v>
      </c>
      <c r="J266" s="159"/>
      <c r="K266" s="158">
        <f>ROUND(E266*J266,2)</f>
        <v>0</v>
      </c>
      <c r="L266" s="158">
        <v>21</v>
      </c>
      <c r="M266" s="158">
        <f>G266*(1+L266/100)</f>
        <v>0</v>
      </c>
      <c r="N266" s="158">
        <v>0</v>
      </c>
      <c r="O266" s="158">
        <f>ROUND(E266*N266,2)</f>
        <v>0</v>
      </c>
      <c r="P266" s="158">
        <v>2.1129999999999999E-2</v>
      </c>
      <c r="Q266" s="158">
        <f>ROUND(E266*P266,2)</f>
        <v>0.13</v>
      </c>
      <c r="R266" s="158"/>
      <c r="S266" s="158" t="s">
        <v>160</v>
      </c>
      <c r="T266" s="158" t="s">
        <v>160</v>
      </c>
      <c r="U266" s="158">
        <v>0.40300000000000002</v>
      </c>
      <c r="V266" s="158">
        <f>ROUND(E266*U266,2)</f>
        <v>2.42</v>
      </c>
      <c r="W266" s="158"/>
      <c r="X266" s="158" t="s">
        <v>161</v>
      </c>
      <c r="Y266" s="148"/>
      <c r="Z266" s="148"/>
      <c r="AA266" s="148"/>
      <c r="AB266" s="148"/>
      <c r="AC266" s="148"/>
      <c r="AD266" s="148"/>
      <c r="AE266" s="148"/>
      <c r="AF266" s="148"/>
      <c r="AG266" s="148" t="s">
        <v>162</v>
      </c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outlineLevel="1" x14ac:dyDescent="0.25">
      <c r="A267" s="175">
        <v>106</v>
      </c>
      <c r="B267" s="176" t="s">
        <v>479</v>
      </c>
      <c r="C267" s="187" t="s">
        <v>480</v>
      </c>
      <c r="D267" s="177" t="s">
        <v>208</v>
      </c>
      <c r="E267" s="178">
        <v>0.53783999999999998</v>
      </c>
      <c r="F267" s="179"/>
      <c r="G267" s="180">
        <f>ROUND(E267*F267,2)</f>
        <v>0</v>
      </c>
      <c r="H267" s="159"/>
      <c r="I267" s="158">
        <f>ROUND(E267*H267,2)</f>
        <v>0</v>
      </c>
      <c r="J267" s="159"/>
      <c r="K267" s="158">
        <f>ROUND(E267*J267,2)</f>
        <v>0</v>
      </c>
      <c r="L267" s="158">
        <v>21</v>
      </c>
      <c r="M267" s="158">
        <f>G267*(1+L267/100)</f>
        <v>0</v>
      </c>
      <c r="N267" s="158">
        <v>0</v>
      </c>
      <c r="O267" s="158">
        <f>ROUND(E267*N267,2)</f>
        <v>0</v>
      </c>
      <c r="P267" s="158">
        <v>0</v>
      </c>
      <c r="Q267" s="158">
        <f>ROUND(E267*P267,2)</f>
        <v>0</v>
      </c>
      <c r="R267" s="158"/>
      <c r="S267" s="158" t="s">
        <v>160</v>
      </c>
      <c r="T267" s="158" t="s">
        <v>160</v>
      </c>
      <c r="U267" s="158">
        <v>1.47</v>
      </c>
      <c r="V267" s="158">
        <f>ROUND(E267*U267,2)</f>
        <v>0.79</v>
      </c>
      <c r="W267" s="158"/>
      <c r="X267" s="158" t="s">
        <v>452</v>
      </c>
      <c r="Y267" s="148"/>
      <c r="Z267" s="148"/>
      <c r="AA267" s="148"/>
      <c r="AB267" s="148"/>
      <c r="AC267" s="148"/>
      <c r="AD267" s="148"/>
      <c r="AE267" s="148"/>
      <c r="AF267" s="148"/>
      <c r="AG267" s="148" t="s">
        <v>453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x14ac:dyDescent="0.25">
      <c r="A268" s="163" t="s">
        <v>155</v>
      </c>
      <c r="B268" s="164" t="s">
        <v>91</v>
      </c>
      <c r="C268" s="184" t="s">
        <v>92</v>
      </c>
      <c r="D268" s="165"/>
      <c r="E268" s="166"/>
      <c r="F268" s="167"/>
      <c r="G268" s="168">
        <f>SUMIF(AG269:AG273,"&lt;&gt;NOR",G269:G273)</f>
        <v>0</v>
      </c>
      <c r="H268" s="162"/>
      <c r="I268" s="162">
        <f>SUM(I269:I273)</f>
        <v>0</v>
      </c>
      <c r="J268" s="162"/>
      <c r="K268" s="162">
        <f>SUM(K269:K273)</f>
        <v>0</v>
      </c>
      <c r="L268" s="162"/>
      <c r="M268" s="162">
        <f>SUM(M269:M273)</f>
        <v>0</v>
      </c>
      <c r="N268" s="162"/>
      <c r="O268" s="162">
        <f>SUM(O269:O273)</f>
        <v>1.1500000000000001</v>
      </c>
      <c r="P268" s="162"/>
      <c r="Q268" s="162">
        <f>SUM(Q269:Q273)</f>
        <v>0.38</v>
      </c>
      <c r="R268" s="162"/>
      <c r="S268" s="162"/>
      <c r="T268" s="162"/>
      <c r="U268" s="162"/>
      <c r="V268" s="162">
        <f>SUM(V269:V273)</f>
        <v>77.42</v>
      </c>
      <c r="W268" s="162"/>
      <c r="X268" s="162"/>
      <c r="AG268" t="s">
        <v>156</v>
      </c>
    </row>
    <row r="269" spans="1:60" outlineLevel="1" x14ac:dyDescent="0.25">
      <c r="A269" s="175">
        <v>107</v>
      </c>
      <c r="B269" s="176" t="s">
        <v>481</v>
      </c>
      <c r="C269" s="187" t="s">
        <v>482</v>
      </c>
      <c r="D269" s="177" t="s">
        <v>174</v>
      </c>
      <c r="E269" s="178">
        <v>150</v>
      </c>
      <c r="F269" s="179"/>
      <c r="G269" s="180">
        <f>ROUND(E269*F269,2)</f>
        <v>0</v>
      </c>
      <c r="H269" s="159"/>
      <c r="I269" s="158">
        <f>ROUND(E269*H269,2)</f>
        <v>0</v>
      </c>
      <c r="J269" s="159"/>
      <c r="K269" s="158">
        <f>ROUND(E269*J269,2)</f>
        <v>0</v>
      </c>
      <c r="L269" s="158">
        <v>21</v>
      </c>
      <c r="M269" s="158">
        <f>G269*(1+L269/100)</f>
        <v>0</v>
      </c>
      <c r="N269" s="158">
        <v>2.5000000000000001E-4</v>
      </c>
      <c r="O269" s="158">
        <f>ROUND(E269*N269,2)</f>
        <v>0.04</v>
      </c>
      <c r="P269" s="158">
        <v>2.5400000000000002E-3</v>
      </c>
      <c r="Q269" s="158">
        <f>ROUND(E269*P269,2)</f>
        <v>0.38</v>
      </c>
      <c r="R269" s="158"/>
      <c r="S269" s="158" t="s">
        <v>160</v>
      </c>
      <c r="T269" s="158" t="s">
        <v>160</v>
      </c>
      <c r="U269" s="158">
        <v>0.03</v>
      </c>
      <c r="V269" s="158">
        <f>ROUND(E269*U269,2)</f>
        <v>4.5</v>
      </c>
      <c r="W269" s="158"/>
      <c r="X269" s="158" t="s">
        <v>161</v>
      </c>
      <c r="Y269" s="148"/>
      <c r="Z269" s="148"/>
      <c r="AA269" s="148"/>
      <c r="AB269" s="148"/>
      <c r="AC269" s="148"/>
      <c r="AD269" s="148"/>
      <c r="AE269" s="148"/>
      <c r="AF269" s="148"/>
      <c r="AG269" s="148" t="s">
        <v>162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 x14ac:dyDescent="0.25">
      <c r="A270" s="169">
        <v>108</v>
      </c>
      <c r="B270" s="170" t="s">
        <v>483</v>
      </c>
      <c r="C270" s="185" t="s">
        <v>484</v>
      </c>
      <c r="D270" s="171" t="s">
        <v>174</v>
      </c>
      <c r="E270" s="172">
        <v>150</v>
      </c>
      <c r="F270" s="173"/>
      <c r="G270" s="174">
        <f>ROUND(E270*F270,2)</f>
        <v>0</v>
      </c>
      <c r="H270" s="159"/>
      <c r="I270" s="158">
        <f>ROUND(E270*H270,2)</f>
        <v>0</v>
      </c>
      <c r="J270" s="159"/>
      <c r="K270" s="158">
        <f>ROUND(E270*J270,2)</f>
        <v>0</v>
      </c>
      <c r="L270" s="158">
        <v>21</v>
      </c>
      <c r="M270" s="158">
        <f>G270*(1+L270/100)</f>
        <v>0</v>
      </c>
      <c r="N270" s="158">
        <v>7.3699999999999998E-3</v>
      </c>
      <c r="O270" s="158">
        <f>ROUND(E270*N270,2)</f>
        <v>1.1100000000000001</v>
      </c>
      <c r="P270" s="158">
        <v>0</v>
      </c>
      <c r="Q270" s="158">
        <f>ROUND(E270*P270,2)</f>
        <v>0</v>
      </c>
      <c r="R270" s="158"/>
      <c r="S270" s="158" t="s">
        <v>160</v>
      </c>
      <c r="T270" s="158" t="s">
        <v>160</v>
      </c>
      <c r="U270" s="158">
        <v>0.47599999999999998</v>
      </c>
      <c r="V270" s="158">
        <f>ROUND(E270*U270,2)</f>
        <v>71.400000000000006</v>
      </c>
      <c r="W270" s="158"/>
      <c r="X270" s="158" t="s">
        <v>161</v>
      </c>
      <c r="Y270" s="148"/>
      <c r="Z270" s="148"/>
      <c r="AA270" s="148"/>
      <c r="AB270" s="148"/>
      <c r="AC270" s="148"/>
      <c r="AD270" s="148"/>
      <c r="AE270" s="148"/>
      <c r="AF270" s="148"/>
      <c r="AG270" s="148" t="s">
        <v>162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outlineLevel="1" x14ac:dyDescent="0.25">
      <c r="A271" s="155"/>
      <c r="B271" s="156"/>
      <c r="C271" s="252" t="s">
        <v>485</v>
      </c>
      <c r="D271" s="253"/>
      <c r="E271" s="253"/>
      <c r="F271" s="253"/>
      <c r="G271" s="253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48"/>
      <c r="Z271" s="148"/>
      <c r="AA271" s="148"/>
      <c r="AB271" s="148"/>
      <c r="AC271" s="148"/>
      <c r="AD271" s="148"/>
      <c r="AE271" s="148"/>
      <c r="AF271" s="148"/>
      <c r="AG271" s="148" t="s">
        <v>233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5">
      <c r="A272" s="155"/>
      <c r="B272" s="156"/>
      <c r="C272" s="254" t="s">
        <v>486</v>
      </c>
      <c r="D272" s="255"/>
      <c r="E272" s="255"/>
      <c r="F272" s="255"/>
      <c r="G272" s="255"/>
      <c r="H272" s="158"/>
      <c r="I272" s="158"/>
      <c r="J272" s="158"/>
      <c r="K272" s="158"/>
      <c r="L272" s="158"/>
      <c r="M272" s="158"/>
      <c r="N272" s="158"/>
      <c r="O272" s="158"/>
      <c r="P272" s="158"/>
      <c r="Q272" s="158"/>
      <c r="R272" s="158"/>
      <c r="S272" s="158"/>
      <c r="T272" s="158"/>
      <c r="U272" s="158"/>
      <c r="V272" s="158"/>
      <c r="W272" s="158"/>
      <c r="X272" s="158"/>
      <c r="Y272" s="148"/>
      <c r="Z272" s="148"/>
      <c r="AA272" s="148"/>
      <c r="AB272" s="148"/>
      <c r="AC272" s="148"/>
      <c r="AD272" s="148"/>
      <c r="AE272" s="148"/>
      <c r="AF272" s="148"/>
      <c r="AG272" s="148" t="s">
        <v>233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outlineLevel="1" x14ac:dyDescent="0.25">
      <c r="A273" s="175">
        <v>109</v>
      </c>
      <c r="B273" s="176" t="s">
        <v>488</v>
      </c>
      <c r="C273" s="187" t="s">
        <v>489</v>
      </c>
      <c r="D273" s="177" t="s">
        <v>208</v>
      </c>
      <c r="E273" s="178">
        <v>1.143</v>
      </c>
      <c r="F273" s="179"/>
      <c r="G273" s="180">
        <f>ROUND(E273*F273,2)</f>
        <v>0</v>
      </c>
      <c r="H273" s="159"/>
      <c r="I273" s="158">
        <f>ROUND(E273*H273,2)</f>
        <v>0</v>
      </c>
      <c r="J273" s="159"/>
      <c r="K273" s="158">
        <f>ROUND(E273*J273,2)</f>
        <v>0</v>
      </c>
      <c r="L273" s="158">
        <v>21</v>
      </c>
      <c r="M273" s="158">
        <f>G273*(1+L273/100)</f>
        <v>0</v>
      </c>
      <c r="N273" s="158">
        <v>0</v>
      </c>
      <c r="O273" s="158">
        <f>ROUND(E273*N273,2)</f>
        <v>0</v>
      </c>
      <c r="P273" s="158">
        <v>0</v>
      </c>
      <c r="Q273" s="158">
        <f>ROUND(E273*P273,2)</f>
        <v>0</v>
      </c>
      <c r="R273" s="158"/>
      <c r="S273" s="158" t="s">
        <v>160</v>
      </c>
      <c r="T273" s="158" t="s">
        <v>160</v>
      </c>
      <c r="U273" s="158">
        <v>1.333</v>
      </c>
      <c r="V273" s="158">
        <f>ROUND(E273*U273,2)</f>
        <v>1.52</v>
      </c>
      <c r="W273" s="158"/>
      <c r="X273" s="158" t="s">
        <v>452</v>
      </c>
      <c r="Y273" s="148"/>
      <c r="Z273" s="148"/>
      <c r="AA273" s="148"/>
      <c r="AB273" s="148"/>
      <c r="AC273" s="148"/>
      <c r="AD273" s="148"/>
      <c r="AE273" s="148"/>
      <c r="AF273" s="148"/>
      <c r="AG273" s="148" t="s">
        <v>453</v>
      </c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x14ac:dyDescent="0.25">
      <c r="A274" s="163" t="s">
        <v>155</v>
      </c>
      <c r="B274" s="164" t="s">
        <v>95</v>
      </c>
      <c r="C274" s="184" t="s">
        <v>96</v>
      </c>
      <c r="D274" s="165"/>
      <c r="E274" s="166"/>
      <c r="F274" s="167"/>
      <c r="G274" s="168">
        <f>SUMIF(AG275:AG279,"&lt;&gt;NOR",G275:G279)</f>
        <v>0</v>
      </c>
      <c r="H274" s="162"/>
      <c r="I274" s="162">
        <f>SUM(I275:I279)</f>
        <v>0</v>
      </c>
      <c r="J274" s="162"/>
      <c r="K274" s="162">
        <f>SUM(K275:K279)</f>
        <v>0</v>
      </c>
      <c r="L274" s="162"/>
      <c r="M274" s="162">
        <f>SUM(M275:M279)</f>
        <v>0</v>
      </c>
      <c r="N274" s="162"/>
      <c r="O274" s="162">
        <f>SUM(O275:O279)</f>
        <v>0.01</v>
      </c>
      <c r="P274" s="162"/>
      <c r="Q274" s="162">
        <f>SUM(Q275:Q279)</f>
        <v>0.02</v>
      </c>
      <c r="R274" s="162"/>
      <c r="S274" s="162"/>
      <c r="T274" s="162"/>
      <c r="U274" s="162"/>
      <c r="V274" s="162">
        <f>SUM(V275:V279)</f>
        <v>4.6000000000000005</v>
      </c>
      <c r="W274" s="162"/>
      <c r="X274" s="162"/>
      <c r="AG274" t="s">
        <v>156</v>
      </c>
    </row>
    <row r="275" spans="1:60" outlineLevel="1" x14ac:dyDescent="0.25">
      <c r="A275" s="175">
        <v>110</v>
      </c>
      <c r="B275" s="176" t="s">
        <v>891</v>
      </c>
      <c r="C275" s="187" t="s">
        <v>892</v>
      </c>
      <c r="D275" s="177" t="s">
        <v>256</v>
      </c>
      <c r="E275" s="178">
        <v>2</v>
      </c>
      <c r="F275" s="179"/>
      <c r="G275" s="180">
        <f>ROUND(E275*F275,2)</f>
        <v>0</v>
      </c>
      <c r="H275" s="159"/>
      <c r="I275" s="158">
        <f>ROUND(E275*H275,2)</f>
        <v>0</v>
      </c>
      <c r="J275" s="159"/>
      <c r="K275" s="158">
        <f>ROUND(E275*J275,2)</f>
        <v>0</v>
      </c>
      <c r="L275" s="158">
        <v>21</v>
      </c>
      <c r="M275" s="158">
        <f>G275*(1+L275/100)</f>
        <v>0</v>
      </c>
      <c r="N275" s="158">
        <v>0</v>
      </c>
      <c r="O275" s="158">
        <f>ROUND(E275*N275,2)</f>
        <v>0</v>
      </c>
      <c r="P275" s="158">
        <v>8.9999999999999993E-3</v>
      </c>
      <c r="Q275" s="158">
        <f>ROUND(E275*P275,2)</f>
        <v>0.02</v>
      </c>
      <c r="R275" s="158"/>
      <c r="S275" s="158" t="s">
        <v>160</v>
      </c>
      <c r="T275" s="158" t="s">
        <v>160</v>
      </c>
      <c r="U275" s="158">
        <v>1.7224999999999999</v>
      </c>
      <c r="V275" s="158">
        <f>ROUND(E275*U275,2)</f>
        <v>3.45</v>
      </c>
      <c r="W275" s="158"/>
      <c r="X275" s="158" t="s">
        <v>161</v>
      </c>
      <c r="Y275" s="148"/>
      <c r="Z275" s="148"/>
      <c r="AA275" s="148"/>
      <c r="AB275" s="148"/>
      <c r="AC275" s="148"/>
      <c r="AD275" s="148"/>
      <c r="AE275" s="148"/>
      <c r="AF275" s="148"/>
      <c r="AG275" s="148" t="s">
        <v>162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5">
      <c r="A276" s="175">
        <v>111</v>
      </c>
      <c r="B276" s="176" t="s">
        <v>510</v>
      </c>
      <c r="C276" s="187" t="s">
        <v>511</v>
      </c>
      <c r="D276" s="177" t="s">
        <v>256</v>
      </c>
      <c r="E276" s="178">
        <v>2</v>
      </c>
      <c r="F276" s="179"/>
      <c r="G276" s="180">
        <f>ROUND(E276*F276,2)</f>
        <v>0</v>
      </c>
      <c r="H276" s="159"/>
      <c r="I276" s="158">
        <f>ROUND(E276*H276,2)</f>
        <v>0</v>
      </c>
      <c r="J276" s="159"/>
      <c r="K276" s="158">
        <f>ROUND(E276*J276,2)</f>
        <v>0</v>
      </c>
      <c r="L276" s="158">
        <v>21</v>
      </c>
      <c r="M276" s="158">
        <f>G276*(1+L276/100)</f>
        <v>0</v>
      </c>
      <c r="N276" s="158">
        <v>0</v>
      </c>
      <c r="O276" s="158">
        <f>ROUND(E276*N276,2)</f>
        <v>0</v>
      </c>
      <c r="P276" s="158">
        <v>0</v>
      </c>
      <c r="Q276" s="158">
        <f>ROUND(E276*P276,2)</f>
        <v>0</v>
      </c>
      <c r="R276" s="158"/>
      <c r="S276" s="158" t="s">
        <v>160</v>
      </c>
      <c r="T276" s="158" t="s">
        <v>160</v>
      </c>
      <c r="U276" s="158">
        <v>0.55000000000000004</v>
      </c>
      <c r="V276" s="158">
        <f>ROUND(E276*U276,2)</f>
        <v>1.1000000000000001</v>
      </c>
      <c r="W276" s="158"/>
      <c r="X276" s="158" t="s">
        <v>161</v>
      </c>
      <c r="Y276" s="148"/>
      <c r="Z276" s="148"/>
      <c r="AA276" s="148"/>
      <c r="AB276" s="148"/>
      <c r="AC276" s="148"/>
      <c r="AD276" s="148"/>
      <c r="AE276" s="148"/>
      <c r="AF276" s="148"/>
      <c r="AG276" s="148" t="s">
        <v>162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 x14ac:dyDescent="0.25">
      <c r="A277" s="175">
        <v>112</v>
      </c>
      <c r="B277" s="176" t="s">
        <v>512</v>
      </c>
      <c r="C277" s="187" t="s">
        <v>513</v>
      </c>
      <c r="D277" s="177" t="s">
        <v>464</v>
      </c>
      <c r="E277" s="178">
        <v>2</v>
      </c>
      <c r="F277" s="179"/>
      <c r="G277" s="180">
        <f>ROUND(E277*F277,2)</f>
        <v>0</v>
      </c>
      <c r="H277" s="159"/>
      <c r="I277" s="158">
        <f>ROUND(E277*H277,2)</f>
        <v>0</v>
      </c>
      <c r="J277" s="159"/>
      <c r="K277" s="158">
        <f>ROUND(E277*J277,2)</f>
        <v>0</v>
      </c>
      <c r="L277" s="158">
        <v>21</v>
      </c>
      <c r="M277" s="158">
        <f>G277*(1+L277/100)</f>
        <v>0</v>
      </c>
      <c r="N277" s="158">
        <v>5.0000000000000001E-3</v>
      </c>
      <c r="O277" s="158">
        <f>ROUND(E277*N277,2)</f>
        <v>0.01</v>
      </c>
      <c r="P277" s="158">
        <v>0</v>
      </c>
      <c r="Q277" s="158">
        <f>ROUND(E277*P277,2)</f>
        <v>0</v>
      </c>
      <c r="R277" s="158"/>
      <c r="S277" s="158" t="s">
        <v>298</v>
      </c>
      <c r="T277" s="158" t="s">
        <v>250</v>
      </c>
      <c r="U277" s="158">
        <v>0</v>
      </c>
      <c r="V277" s="158">
        <f>ROUND(E277*U277,2)</f>
        <v>0</v>
      </c>
      <c r="W277" s="158"/>
      <c r="X277" s="158" t="s">
        <v>269</v>
      </c>
      <c r="Y277" s="148"/>
      <c r="Z277" s="148"/>
      <c r="AA277" s="148"/>
      <c r="AB277" s="148"/>
      <c r="AC277" s="148"/>
      <c r="AD277" s="148"/>
      <c r="AE277" s="148"/>
      <c r="AF277" s="148"/>
      <c r="AG277" s="148" t="s">
        <v>270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 x14ac:dyDescent="0.25">
      <c r="A278" s="175">
        <v>113</v>
      </c>
      <c r="B278" s="176" t="s">
        <v>514</v>
      </c>
      <c r="C278" s="187" t="s">
        <v>893</v>
      </c>
      <c r="D278" s="177" t="s">
        <v>256</v>
      </c>
      <c r="E278" s="178">
        <v>2</v>
      </c>
      <c r="F278" s="179"/>
      <c r="G278" s="180">
        <f>ROUND(E278*F278,2)</f>
        <v>0</v>
      </c>
      <c r="H278" s="159"/>
      <c r="I278" s="158">
        <f>ROUND(E278*H278,2)</f>
        <v>0</v>
      </c>
      <c r="J278" s="159"/>
      <c r="K278" s="158">
        <f>ROUND(E278*J278,2)</f>
        <v>0</v>
      </c>
      <c r="L278" s="158">
        <v>21</v>
      </c>
      <c r="M278" s="158">
        <f>G278*(1+L278/100)</f>
        <v>0</v>
      </c>
      <c r="N278" s="158">
        <v>1.4999999999999999E-4</v>
      </c>
      <c r="O278" s="158">
        <f>ROUND(E278*N278,2)</f>
        <v>0</v>
      </c>
      <c r="P278" s="158">
        <v>0</v>
      </c>
      <c r="Q278" s="158">
        <f>ROUND(E278*P278,2)</f>
        <v>0</v>
      </c>
      <c r="R278" s="158" t="s">
        <v>268</v>
      </c>
      <c r="S278" s="158" t="s">
        <v>160</v>
      </c>
      <c r="T278" s="158" t="s">
        <v>160</v>
      </c>
      <c r="U278" s="158">
        <v>0</v>
      </c>
      <c r="V278" s="158">
        <f>ROUND(E278*U278,2)</f>
        <v>0</v>
      </c>
      <c r="W278" s="158"/>
      <c r="X278" s="158" t="s">
        <v>269</v>
      </c>
      <c r="Y278" s="148"/>
      <c r="Z278" s="148"/>
      <c r="AA278" s="148"/>
      <c r="AB278" s="148"/>
      <c r="AC278" s="148"/>
      <c r="AD278" s="148"/>
      <c r="AE278" s="148"/>
      <c r="AF278" s="148"/>
      <c r="AG278" s="148" t="s">
        <v>270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1" x14ac:dyDescent="0.25">
      <c r="A279" s="175">
        <v>114</v>
      </c>
      <c r="B279" s="176" t="s">
        <v>520</v>
      </c>
      <c r="C279" s="187" t="s">
        <v>521</v>
      </c>
      <c r="D279" s="177" t="s">
        <v>208</v>
      </c>
      <c r="E279" s="178">
        <v>1.03E-2</v>
      </c>
      <c r="F279" s="179"/>
      <c r="G279" s="180">
        <f>ROUND(E279*F279,2)</f>
        <v>0</v>
      </c>
      <c r="H279" s="159"/>
      <c r="I279" s="158">
        <f>ROUND(E279*H279,2)</f>
        <v>0</v>
      </c>
      <c r="J279" s="159"/>
      <c r="K279" s="158">
        <f>ROUND(E279*J279,2)</f>
        <v>0</v>
      </c>
      <c r="L279" s="158">
        <v>21</v>
      </c>
      <c r="M279" s="158">
        <f>G279*(1+L279/100)</f>
        <v>0</v>
      </c>
      <c r="N279" s="158">
        <v>0</v>
      </c>
      <c r="O279" s="158">
        <f>ROUND(E279*N279,2)</f>
        <v>0</v>
      </c>
      <c r="P279" s="158">
        <v>0</v>
      </c>
      <c r="Q279" s="158">
        <f>ROUND(E279*P279,2)</f>
        <v>0</v>
      </c>
      <c r="R279" s="158"/>
      <c r="S279" s="158" t="s">
        <v>160</v>
      </c>
      <c r="T279" s="158" t="s">
        <v>160</v>
      </c>
      <c r="U279" s="158">
        <v>5.0640000000000001</v>
      </c>
      <c r="V279" s="158">
        <f>ROUND(E279*U279,2)</f>
        <v>0.05</v>
      </c>
      <c r="W279" s="158"/>
      <c r="X279" s="158" t="s">
        <v>452</v>
      </c>
      <c r="Y279" s="148"/>
      <c r="Z279" s="148"/>
      <c r="AA279" s="148"/>
      <c r="AB279" s="148"/>
      <c r="AC279" s="148"/>
      <c r="AD279" s="148"/>
      <c r="AE279" s="148"/>
      <c r="AF279" s="148"/>
      <c r="AG279" s="148" t="s">
        <v>453</v>
      </c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x14ac:dyDescent="0.25">
      <c r="A280" s="163" t="s">
        <v>155</v>
      </c>
      <c r="B280" s="164" t="s">
        <v>97</v>
      </c>
      <c r="C280" s="184" t="s">
        <v>98</v>
      </c>
      <c r="D280" s="165"/>
      <c r="E280" s="166"/>
      <c r="F280" s="167"/>
      <c r="G280" s="168">
        <f>SUMIF(AG281:AG281,"&lt;&gt;NOR",G281:G281)</f>
        <v>0</v>
      </c>
      <c r="H280" s="162"/>
      <c r="I280" s="162">
        <f>SUM(I281:I281)</f>
        <v>0</v>
      </c>
      <c r="J280" s="162"/>
      <c r="K280" s="162">
        <f>SUM(K281:K281)</f>
        <v>0</v>
      </c>
      <c r="L280" s="162"/>
      <c r="M280" s="162">
        <f>SUM(M281:M281)</f>
        <v>0</v>
      </c>
      <c r="N280" s="162"/>
      <c r="O280" s="162">
        <f>SUM(O281:O281)</f>
        <v>0</v>
      </c>
      <c r="P280" s="162"/>
      <c r="Q280" s="162">
        <f>SUM(Q281:Q281)</f>
        <v>0</v>
      </c>
      <c r="R280" s="162"/>
      <c r="S280" s="162"/>
      <c r="T280" s="162"/>
      <c r="U280" s="162"/>
      <c r="V280" s="162">
        <f>SUM(V281:V281)</f>
        <v>0.2</v>
      </c>
      <c r="W280" s="162"/>
      <c r="X280" s="162"/>
      <c r="AG280" t="s">
        <v>156</v>
      </c>
    </row>
    <row r="281" spans="1:60" outlineLevel="1" x14ac:dyDescent="0.25">
      <c r="A281" s="175">
        <v>115</v>
      </c>
      <c r="B281" s="176" t="s">
        <v>522</v>
      </c>
      <c r="C281" s="187" t="s">
        <v>523</v>
      </c>
      <c r="D281" s="177" t="s">
        <v>256</v>
      </c>
      <c r="E281" s="178">
        <v>3</v>
      </c>
      <c r="F281" s="179"/>
      <c r="G281" s="180">
        <f>ROUND(E281*F281,2)</f>
        <v>0</v>
      </c>
      <c r="H281" s="159"/>
      <c r="I281" s="158">
        <f>ROUND(E281*H281,2)</f>
        <v>0</v>
      </c>
      <c r="J281" s="159"/>
      <c r="K281" s="158">
        <f>ROUND(E281*J281,2)</f>
        <v>0</v>
      </c>
      <c r="L281" s="158">
        <v>21</v>
      </c>
      <c r="M281" s="158">
        <f>G281*(1+L281/100)</f>
        <v>0</v>
      </c>
      <c r="N281" s="158">
        <v>0</v>
      </c>
      <c r="O281" s="158">
        <f>ROUND(E281*N281,2)</f>
        <v>0</v>
      </c>
      <c r="P281" s="158">
        <v>0</v>
      </c>
      <c r="Q281" s="158">
        <f>ROUND(E281*P281,2)</f>
        <v>0</v>
      </c>
      <c r="R281" s="158"/>
      <c r="S281" s="158" t="s">
        <v>298</v>
      </c>
      <c r="T281" s="158" t="s">
        <v>250</v>
      </c>
      <c r="U281" s="158">
        <v>6.5000000000000002E-2</v>
      </c>
      <c r="V281" s="158">
        <f>ROUND(E281*U281,2)</f>
        <v>0.2</v>
      </c>
      <c r="W281" s="158"/>
      <c r="X281" s="158" t="s">
        <v>161</v>
      </c>
      <c r="Y281" s="148"/>
      <c r="Z281" s="148"/>
      <c r="AA281" s="148"/>
      <c r="AB281" s="148"/>
      <c r="AC281" s="148"/>
      <c r="AD281" s="148"/>
      <c r="AE281" s="148"/>
      <c r="AF281" s="148"/>
      <c r="AG281" s="148" t="s">
        <v>162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x14ac:dyDescent="0.25">
      <c r="A282" s="163" t="s">
        <v>155</v>
      </c>
      <c r="B282" s="164" t="s">
        <v>99</v>
      </c>
      <c r="C282" s="184" t="s">
        <v>100</v>
      </c>
      <c r="D282" s="165"/>
      <c r="E282" s="166"/>
      <c r="F282" s="167"/>
      <c r="G282" s="168">
        <f>SUMIF(AG283:AG286,"&lt;&gt;NOR",G283:G286)</f>
        <v>0</v>
      </c>
      <c r="H282" s="162"/>
      <c r="I282" s="162">
        <f>SUM(I283:I286)</f>
        <v>0</v>
      </c>
      <c r="J282" s="162"/>
      <c r="K282" s="162">
        <f>SUM(K283:K286)</f>
        <v>0</v>
      </c>
      <c r="L282" s="162"/>
      <c r="M282" s="162">
        <f>SUM(M283:M286)</f>
        <v>0</v>
      </c>
      <c r="N282" s="162"/>
      <c r="O282" s="162">
        <f>SUM(O283:O286)</f>
        <v>0</v>
      </c>
      <c r="P282" s="162"/>
      <c r="Q282" s="162">
        <f>SUM(Q283:Q286)</f>
        <v>0.32</v>
      </c>
      <c r="R282" s="162"/>
      <c r="S282" s="162"/>
      <c r="T282" s="162"/>
      <c r="U282" s="162"/>
      <c r="V282" s="162">
        <f>SUM(V283:V286)</f>
        <v>14.99</v>
      </c>
      <c r="W282" s="162"/>
      <c r="X282" s="162"/>
      <c r="AG282" t="s">
        <v>156</v>
      </c>
    </row>
    <row r="283" spans="1:60" outlineLevel="1" x14ac:dyDescent="0.25">
      <c r="A283" s="175">
        <v>116</v>
      </c>
      <c r="B283" s="176" t="s">
        <v>524</v>
      </c>
      <c r="C283" s="187" t="s">
        <v>525</v>
      </c>
      <c r="D283" s="177" t="s">
        <v>256</v>
      </c>
      <c r="E283" s="178">
        <v>13</v>
      </c>
      <c r="F283" s="179"/>
      <c r="G283" s="180">
        <f>ROUND(E283*F283,2)</f>
        <v>0</v>
      </c>
      <c r="H283" s="159"/>
      <c r="I283" s="158">
        <f>ROUND(E283*H283,2)</f>
        <v>0</v>
      </c>
      <c r="J283" s="159"/>
      <c r="K283" s="158">
        <f>ROUND(E283*J283,2)</f>
        <v>0</v>
      </c>
      <c r="L283" s="158">
        <v>21</v>
      </c>
      <c r="M283" s="158">
        <f>G283*(1+L283/100)</f>
        <v>0</v>
      </c>
      <c r="N283" s="158">
        <v>0</v>
      </c>
      <c r="O283" s="158">
        <f>ROUND(E283*N283,2)</f>
        <v>0</v>
      </c>
      <c r="P283" s="158">
        <v>0</v>
      </c>
      <c r="Q283" s="158">
        <f>ROUND(E283*P283,2)</f>
        <v>0</v>
      </c>
      <c r="R283" s="158"/>
      <c r="S283" s="158" t="s">
        <v>160</v>
      </c>
      <c r="T283" s="158" t="s">
        <v>160</v>
      </c>
      <c r="U283" s="158">
        <v>0.61699999999999999</v>
      </c>
      <c r="V283" s="158">
        <f>ROUND(E283*U283,2)</f>
        <v>8.02</v>
      </c>
      <c r="W283" s="158"/>
      <c r="X283" s="158" t="s">
        <v>161</v>
      </c>
      <c r="Y283" s="148"/>
      <c r="Z283" s="148"/>
      <c r="AA283" s="148"/>
      <c r="AB283" s="148"/>
      <c r="AC283" s="148"/>
      <c r="AD283" s="148"/>
      <c r="AE283" s="148"/>
      <c r="AF283" s="148"/>
      <c r="AG283" s="148" t="s">
        <v>162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outlineLevel="1" x14ac:dyDescent="0.25">
      <c r="A284" s="175">
        <v>117</v>
      </c>
      <c r="B284" s="176" t="s">
        <v>527</v>
      </c>
      <c r="C284" s="187" t="s">
        <v>528</v>
      </c>
      <c r="D284" s="177" t="s">
        <v>256</v>
      </c>
      <c r="E284" s="178">
        <v>13</v>
      </c>
      <c r="F284" s="179"/>
      <c r="G284" s="180">
        <f>ROUND(E284*F284,2)</f>
        <v>0</v>
      </c>
      <c r="H284" s="159"/>
      <c r="I284" s="158">
        <f>ROUND(E284*H284,2)</f>
        <v>0</v>
      </c>
      <c r="J284" s="159"/>
      <c r="K284" s="158">
        <f>ROUND(E284*J284,2)</f>
        <v>0</v>
      </c>
      <c r="L284" s="158">
        <v>21</v>
      </c>
      <c r="M284" s="158">
        <f>G284*(1+L284/100)</f>
        <v>0</v>
      </c>
      <c r="N284" s="158">
        <v>8.0000000000000007E-5</v>
      </c>
      <c r="O284" s="158">
        <f>ROUND(E284*N284,2)</f>
        <v>0</v>
      </c>
      <c r="P284" s="158">
        <v>2.4930000000000001E-2</v>
      </c>
      <c r="Q284" s="158">
        <f>ROUND(E284*P284,2)</f>
        <v>0.32</v>
      </c>
      <c r="R284" s="158"/>
      <c r="S284" s="158" t="s">
        <v>160</v>
      </c>
      <c r="T284" s="158" t="s">
        <v>160</v>
      </c>
      <c r="U284" s="158">
        <v>0.26800000000000002</v>
      </c>
      <c r="V284" s="158">
        <f>ROUND(E284*U284,2)</f>
        <v>3.48</v>
      </c>
      <c r="W284" s="158"/>
      <c r="X284" s="158" t="s">
        <v>161</v>
      </c>
      <c r="Y284" s="148"/>
      <c r="Z284" s="148"/>
      <c r="AA284" s="148"/>
      <c r="AB284" s="148"/>
      <c r="AC284" s="148"/>
      <c r="AD284" s="148"/>
      <c r="AE284" s="148"/>
      <c r="AF284" s="148"/>
      <c r="AG284" s="148" t="s">
        <v>162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outlineLevel="1" x14ac:dyDescent="0.25">
      <c r="A285" s="175">
        <v>118</v>
      </c>
      <c r="B285" s="176" t="s">
        <v>529</v>
      </c>
      <c r="C285" s="187" t="s">
        <v>530</v>
      </c>
      <c r="D285" s="177" t="s">
        <v>256</v>
      </c>
      <c r="E285" s="178">
        <v>13</v>
      </c>
      <c r="F285" s="179"/>
      <c r="G285" s="180">
        <f>ROUND(E285*F285,2)</f>
        <v>0</v>
      </c>
      <c r="H285" s="159"/>
      <c r="I285" s="158">
        <f>ROUND(E285*H285,2)</f>
        <v>0</v>
      </c>
      <c r="J285" s="159"/>
      <c r="K285" s="158">
        <f>ROUND(E285*J285,2)</f>
        <v>0</v>
      </c>
      <c r="L285" s="158">
        <v>21</v>
      </c>
      <c r="M285" s="158">
        <f>G285*(1+L285/100)</f>
        <v>0</v>
      </c>
      <c r="N285" s="158">
        <v>1.2999999999999999E-4</v>
      </c>
      <c r="O285" s="158">
        <f>ROUND(E285*N285,2)</f>
        <v>0</v>
      </c>
      <c r="P285" s="158">
        <v>0</v>
      </c>
      <c r="Q285" s="158">
        <f>ROUND(E285*P285,2)</f>
        <v>0</v>
      </c>
      <c r="R285" s="158"/>
      <c r="S285" s="158" t="s">
        <v>160</v>
      </c>
      <c r="T285" s="158" t="s">
        <v>160</v>
      </c>
      <c r="U285" s="158">
        <v>0.26800000000000002</v>
      </c>
      <c r="V285" s="158">
        <f>ROUND(E285*U285,2)</f>
        <v>3.48</v>
      </c>
      <c r="W285" s="158"/>
      <c r="X285" s="158" t="s">
        <v>161</v>
      </c>
      <c r="Y285" s="148"/>
      <c r="Z285" s="148"/>
      <c r="AA285" s="148"/>
      <c r="AB285" s="148"/>
      <c r="AC285" s="148"/>
      <c r="AD285" s="148"/>
      <c r="AE285" s="148"/>
      <c r="AF285" s="148"/>
      <c r="AG285" s="148" t="s">
        <v>162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1" x14ac:dyDescent="0.25">
      <c r="A286" s="175">
        <v>119</v>
      </c>
      <c r="B286" s="176" t="s">
        <v>531</v>
      </c>
      <c r="C286" s="187" t="s">
        <v>532</v>
      </c>
      <c r="D286" s="177" t="s">
        <v>208</v>
      </c>
      <c r="E286" s="178">
        <v>2.7299999999999998E-3</v>
      </c>
      <c r="F286" s="179"/>
      <c r="G286" s="180">
        <f>ROUND(E286*F286,2)</f>
        <v>0</v>
      </c>
      <c r="H286" s="159"/>
      <c r="I286" s="158">
        <f>ROUND(E286*H286,2)</f>
        <v>0</v>
      </c>
      <c r="J286" s="159"/>
      <c r="K286" s="158">
        <f>ROUND(E286*J286,2)</f>
        <v>0</v>
      </c>
      <c r="L286" s="158">
        <v>21</v>
      </c>
      <c r="M286" s="158">
        <f>G286*(1+L286/100)</f>
        <v>0</v>
      </c>
      <c r="N286" s="158">
        <v>0</v>
      </c>
      <c r="O286" s="158">
        <f>ROUND(E286*N286,2)</f>
        <v>0</v>
      </c>
      <c r="P286" s="158">
        <v>0</v>
      </c>
      <c r="Q286" s="158">
        <f>ROUND(E286*P286,2)</f>
        <v>0</v>
      </c>
      <c r="R286" s="158"/>
      <c r="S286" s="158" t="s">
        <v>160</v>
      </c>
      <c r="T286" s="158" t="s">
        <v>160</v>
      </c>
      <c r="U286" s="158">
        <v>3.0750000000000002</v>
      </c>
      <c r="V286" s="158">
        <f>ROUND(E286*U286,2)</f>
        <v>0.01</v>
      </c>
      <c r="W286" s="158"/>
      <c r="X286" s="158" t="s">
        <v>452</v>
      </c>
      <c r="Y286" s="148"/>
      <c r="Z286" s="148"/>
      <c r="AA286" s="148"/>
      <c r="AB286" s="148"/>
      <c r="AC286" s="148"/>
      <c r="AD286" s="148"/>
      <c r="AE286" s="148"/>
      <c r="AF286" s="148"/>
      <c r="AG286" s="148" t="s">
        <v>453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x14ac:dyDescent="0.25">
      <c r="A287" s="163" t="s">
        <v>155</v>
      </c>
      <c r="B287" s="164" t="s">
        <v>101</v>
      </c>
      <c r="C287" s="184" t="s">
        <v>102</v>
      </c>
      <c r="D287" s="165"/>
      <c r="E287" s="166"/>
      <c r="F287" s="167"/>
      <c r="G287" s="168">
        <f>SUMIF(AG288:AG292,"&lt;&gt;NOR",G288:G292)</f>
        <v>0</v>
      </c>
      <c r="H287" s="162"/>
      <c r="I287" s="162">
        <f>SUM(I288:I292)</f>
        <v>0</v>
      </c>
      <c r="J287" s="162"/>
      <c r="K287" s="162">
        <f>SUM(K288:K292)</f>
        <v>0</v>
      </c>
      <c r="L287" s="162"/>
      <c r="M287" s="162">
        <f>SUM(M288:M292)</f>
        <v>0</v>
      </c>
      <c r="N287" s="162"/>
      <c r="O287" s="162">
        <f>SUM(O288:O292)</f>
        <v>0.17</v>
      </c>
      <c r="P287" s="162"/>
      <c r="Q287" s="162">
        <f>SUM(Q288:Q292)</f>
        <v>0</v>
      </c>
      <c r="R287" s="162"/>
      <c r="S287" s="162"/>
      <c r="T287" s="162"/>
      <c r="U287" s="162"/>
      <c r="V287" s="162">
        <f>SUM(V288:V292)</f>
        <v>1.9000000000000001</v>
      </c>
      <c r="W287" s="162"/>
      <c r="X287" s="162"/>
      <c r="AG287" t="s">
        <v>156</v>
      </c>
    </row>
    <row r="288" spans="1:60" outlineLevel="1" x14ac:dyDescent="0.25">
      <c r="A288" s="169">
        <v>120</v>
      </c>
      <c r="B288" s="170" t="s">
        <v>894</v>
      </c>
      <c r="C288" s="185" t="s">
        <v>895</v>
      </c>
      <c r="D288" s="171" t="s">
        <v>159</v>
      </c>
      <c r="E288" s="172">
        <v>16.8</v>
      </c>
      <c r="F288" s="173"/>
      <c r="G288" s="174">
        <f>ROUND(E288*F288,2)</f>
        <v>0</v>
      </c>
      <c r="H288" s="159"/>
      <c r="I288" s="158">
        <f>ROUND(E288*H288,2)</f>
        <v>0</v>
      </c>
      <c r="J288" s="159"/>
      <c r="K288" s="158">
        <f>ROUND(E288*J288,2)</f>
        <v>0</v>
      </c>
      <c r="L288" s="158">
        <v>21</v>
      </c>
      <c r="M288" s="158">
        <f>G288*(1+L288/100)</f>
        <v>0</v>
      </c>
      <c r="N288" s="158">
        <v>0</v>
      </c>
      <c r="O288" s="158">
        <f>ROUND(E288*N288,2)</f>
        <v>0</v>
      </c>
      <c r="P288" s="158">
        <v>0</v>
      </c>
      <c r="Q288" s="158">
        <f>ROUND(E288*P288,2)</f>
        <v>0</v>
      </c>
      <c r="R288" s="158"/>
      <c r="S288" s="158" t="s">
        <v>160</v>
      </c>
      <c r="T288" s="158" t="s">
        <v>160</v>
      </c>
      <c r="U288" s="158">
        <v>9.6000000000000002E-2</v>
      </c>
      <c r="V288" s="158">
        <f>ROUND(E288*U288,2)</f>
        <v>1.61</v>
      </c>
      <c r="W288" s="158"/>
      <c r="X288" s="158" t="s">
        <v>161</v>
      </c>
      <c r="Y288" s="148"/>
      <c r="Z288" s="148"/>
      <c r="AA288" s="148"/>
      <c r="AB288" s="148"/>
      <c r="AC288" s="148"/>
      <c r="AD288" s="148"/>
      <c r="AE288" s="148"/>
      <c r="AF288" s="148"/>
      <c r="AG288" s="148" t="s">
        <v>162</v>
      </c>
      <c r="AH288" s="148"/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outlineLevel="1" x14ac:dyDescent="0.25">
      <c r="A289" s="155"/>
      <c r="B289" s="156"/>
      <c r="C289" s="186" t="s">
        <v>896</v>
      </c>
      <c r="D289" s="160"/>
      <c r="E289" s="161">
        <v>16.8</v>
      </c>
      <c r="F289" s="158"/>
      <c r="G289" s="158"/>
      <c r="H289" s="158"/>
      <c r="I289" s="158"/>
      <c r="J289" s="158"/>
      <c r="K289" s="158"/>
      <c r="L289" s="158"/>
      <c r="M289" s="158"/>
      <c r="N289" s="158"/>
      <c r="O289" s="158"/>
      <c r="P289" s="158"/>
      <c r="Q289" s="158"/>
      <c r="R289" s="158"/>
      <c r="S289" s="158"/>
      <c r="T289" s="158"/>
      <c r="U289" s="158"/>
      <c r="V289" s="158"/>
      <c r="W289" s="158"/>
      <c r="X289" s="158"/>
      <c r="Y289" s="148"/>
      <c r="Z289" s="148"/>
      <c r="AA289" s="148"/>
      <c r="AB289" s="148"/>
      <c r="AC289" s="148"/>
      <c r="AD289" s="148"/>
      <c r="AE289" s="148"/>
      <c r="AF289" s="148"/>
      <c r="AG289" s="148" t="s">
        <v>164</v>
      </c>
      <c r="AH289" s="148">
        <v>0</v>
      </c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1" x14ac:dyDescent="0.25">
      <c r="A290" s="175">
        <v>121</v>
      </c>
      <c r="B290" s="176" t="s">
        <v>533</v>
      </c>
      <c r="C290" s="187" t="s">
        <v>534</v>
      </c>
      <c r="D290" s="177" t="s">
        <v>256</v>
      </c>
      <c r="E290" s="178">
        <v>6</v>
      </c>
      <c r="F290" s="179"/>
      <c r="G290" s="180">
        <f>ROUND(E290*F290,2)</f>
        <v>0</v>
      </c>
      <c r="H290" s="159"/>
      <c r="I290" s="158">
        <f>ROUND(E290*H290,2)</f>
        <v>0</v>
      </c>
      <c r="J290" s="159"/>
      <c r="K290" s="158">
        <f>ROUND(E290*J290,2)</f>
        <v>0</v>
      </c>
      <c r="L290" s="158">
        <v>21</v>
      </c>
      <c r="M290" s="158">
        <f>G290*(1+L290/100)</f>
        <v>0</v>
      </c>
      <c r="N290" s="158">
        <v>1.6E-2</v>
      </c>
      <c r="O290" s="158">
        <f>ROUND(E290*N290,2)</f>
        <v>0.1</v>
      </c>
      <c r="P290" s="158">
        <v>0</v>
      </c>
      <c r="Q290" s="158">
        <f>ROUND(E290*P290,2)</f>
        <v>0</v>
      </c>
      <c r="R290" s="158" t="s">
        <v>268</v>
      </c>
      <c r="S290" s="158" t="s">
        <v>160</v>
      </c>
      <c r="T290" s="158" t="s">
        <v>160</v>
      </c>
      <c r="U290" s="158">
        <v>0</v>
      </c>
      <c r="V290" s="158">
        <f>ROUND(E290*U290,2)</f>
        <v>0</v>
      </c>
      <c r="W290" s="158"/>
      <c r="X290" s="158" t="s">
        <v>269</v>
      </c>
      <c r="Y290" s="148"/>
      <c r="Z290" s="148"/>
      <c r="AA290" s="148"/>
      <c r="AB290" s="148"/>
      <c r="AC290" s="148"/>
      <c r="AD290" s="148"/>
      <c r="AE290" s="148"/>
      <c r="AF290" s="148"/>
      <c r="AG290" s="148" t="s">
        <v>270</v>
      </c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1" x14ac:dyDescent="0.25">
      <c r="A291" s="175">
        <v>122</v>
      </c>
      <c r="B291" s="176" t="s">
        <v>535</v>
      </c>
      <c r="C291" s="187" t="s">
        <v>536</v>
      </c>
      <c r="D291" s="177" t="s">
        <v>256</v>
      </c>
      <c r="E291" s="178">
        <v>4</v>
      </c>
      <c r="F291" s="179"/>
      <c r="G291" s="180">
        <f>ROUND(E291*F291,2)</f>
        <v>0</v>
      </c>
      <c r="H291" s="159"/>
      <c r="I291" s="158">
        <f>ROUND(E291*H291,2)</f>
        <v>0</v>
      </c>
      <c r="J291" s="159"/>
      <c r="K291" s="158">
        <f>ROUND(E291*J291,2)</f>
        <v>0</v>
      </c>
      <c r="L291" s="158">
        <v>21</v>
      </c>
      <c r="M291" s="158">
        <f>G291*(1+L291/100)</f>
        <v>0</v>
      </c>
      <c r="N291" s="158">
        <v>1.7000000000000001E-2</v>
      </c>
      <c r="O291" s="158">
        <f>ROUND(E291*N291,2)</f>
        <v>7.0000000000000007E-2</v>
      </c>
      <c r="P291" s="158">
        <v>0</v>
      </c>
      <c r="Q291" s="158">
        <f>ROUND(E291*P291,2)</f>
        <v>0</v>
      </c>
      <c r="R291" s="158" t="s">
        <v>268</v>
      </c>
      <c r="S291" s="158" t="s">
        <v>160</v>
      </c>
      <c r="T291" s="158" t="s">
        <v>160</v>
      </c>
      <c r="U291" s="158">
        <v>0</v>
      </c>
      <c r="V291" s="158">
        <f>ROUND(E291*U291,2)</f>
        <v>0</v>
      </c>
      <c r="W291" s="158"/>
      <c r="X291" s="158" t="s">
        <v>269</v>
      </c>
      <c r="Y291" s="148"/>
      <c r="Z291" s="148"/>
      <c r="AA291" s="148"/>
      <c r="AB291" s="148"/>
      <c r="AC291" s="148"/>
      <c r="AD291" s="148"/>
      <c r="AE291" s="148"/>
      <c r="AF291" s="148"/>
      <c r="AG291" s="148" t="s">
        <v>270</v>
      </c>
      <c r="AH291" s="148"/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 x14ac:dyDescent="0.25">
      <c r="A292" s="175">
        <v>123</v>
      </c>
      <c r="B292" s="176" t="s">
        <v>537</v>
      </c>
      <c r="C292" s="187" t="s">
        <v>538</v>
      </c>
      <c r="D292" s="177" t="s">
        <v>208</v>
      </c>
      <c r="E292" s="178">
        <v>0.16400000000000001</v>
      </c>
      <c r="F292" s="179"/>
      <c r="G292" s="180">
        <f>ROUND(E292*F292,2)</f>
        <v>0</v>
      </c>
      <c r="H292" s="159"/>
      <c r="I292" s="158">
        <f>ROUND(E292*H292,2)</f>
        <v>0</v>
      </c>
      <c r="J292" s="159"/>
      <c r="K292" s="158">
        <f>ROUND(E292*J292,2)</f>
        <v>0</v>
      </c>
      <c r="L292" s="158">
        <v>21</v>
      </c>
      <c r="M292" s="158">
        <f>G292*(1+L292/100)</f>
        <v>0</v>
      </c>
      <c r="N292" s="158">
        <v>0</v>
      </c>
      <c r="O292" s="158">
        <f>ROUND(E292*N292,2)</f>
        <v>0</v>
      </c>
      <c r="P292" s="158">
        <v>0</v>
      </c>
      <c r="Q292" s="158">
        <f>ROUND(E292*P292,2)</f>
        <v>0</v>
      </c>
      <c r="R292" s="158"/>
      <c r="S292" s="158" t="s">
        <v>160</v>
      </c>
      <c r="T292" s="158" t="s">
        <v>160</v>
      </c>
      <c r="U292" s="158">
        <v>1.7509999999999999</v>
      </c>
      <c r="V292" s="158">
        <f>ROUND(E292*U292,2)</f>
        <v>0.28999999999999998</v>
      </c>
      <c r="W292" s="158"/>
      <c r="X292" s="158" t="s">
        <v>452</v>
      </c>
      <c r="Y292" s="148"/>
      <c r="Z292" s="148"/>
      <c r="AA292" s="148"/>
      <c r="AB292" s="148"/>
      <c r="AC292" s="148"/>
      <c r="AD292" s="148"/>
      <c r="AE292" s="148"/>
      <c r="AF292" s="148"/>
      <c r="AG292" s="148" t="s">
        <v>453</v>
      </c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x14ac:dyDescent="0.25">
      <c r="A293" s="163" t="s">
        <v>155</v>
      </c>
      <c r="B293" s="164" t="s">
        <v>105</v>
      </c>
      <c r="C293" s="184" t="s">
        <v>106</v>
      </c>
      <c r="D293" s="165"/>
      <c r="E293" s="166"/>
      <c r="F293" s="167"/>
      <c r="G293" s="168">
        <f>SUMIF(AG294:AG295,"&lt;&gt;NOR",G294:G295)</f>
        <v>0</v>
      </c>
      <c r="H293" s="162"/>
      <c r="I293" s="162">
        <f>SUM(I294:I295)</f>
        <v>0</v>
      </c>
      <c r="J293" s="162"/>
      <c r="K293" s="162">
        <f>SUM(K294:K295)</f>
        <v>0</v>
      </c>
      <c r="L293" s="162"/>
      <c r="M293" s="162">
        <f>SUM(M294:M295)</f>
        <v>0</v>
      </c>
      <c r="N293" s="162"/>
      <c r="O293" s="162">
        <f>SUM(O294:O295)</f>
        <v>0</v>
      </c>
      <c r="P293" s="162"/>
      <c r="Q293" s="162">
        <f>SUM(Q294:Q295)</f>
        <v>0</v>
      </c>
      <c r="R293" s="162"/>
      <c r="S293" s="162"/>
      <c r="T293" s="162"/>
      <c r="U293" s="162"/>
      <c r="V293" s="162">
        <f>SUM(V294:V295)</f>
        <v>2.29</v>
      </c>
      <c r="W293" s="162"/>
      <c r="X293" s="162"/>
      <c r="AG293" t="s">
        <v>156</v>
      </c>
    </row>
    <row r="294" spans="1:60" outlineLevel="1" x14ac:dyDescent="0.25">
      <c r="A294" s="175">
        <v>124</v>
      </c>
      <c r="B294" s="176" t="s">
        <v>897</v>
      </c>
      <c r="C294" s="187" t="s">
        <v>898</v>
      </c>
      <c r="D294" s="177" t="s">
        <v>256</v>
      </c>
      <c r="E294" s="178">
        <v>1</v>
      </c>
      <c r="F294" s="179"/>
      <c r="G294" s="180">
        <f>ROUND(E294*F294,2)</f>
        <v>0</v>
      </c>
      <c r="H294" s="159"/>
      <c r="I294" s="158">
        <f>ROUND(E294*H294,2)</f>
        <v>0</v>
      </c>
      <c r="J294" s="159"/>
      <c r="K294" s="158">
        <f>ROUND(E294*J294,2)</f>
        <v>0</v>
      </c>
      <c r="L294" s="158">
        <v>21</v>
      </c>
      <c r="M294" s="158">
        <f>G294*(1+L294/100)</f>
        <v>0</v>
      </c>
      <c r="N294" s="158">
        <v>8.9999999999999998E-4</v>
      </c>
      <c r="O294" s="158">
        <f>ROUND(E294*N294,2)</f>
        <v>0</v>
      </c>
      <c r="P294" s="158">
        <v>0</v>
      </c>
      <c r="Q294" s="158">
        <f>ROUND(E294*P294,2)</f>
        <v>0</v>
      </c>
      <c r="R294" s="158"/>
      <c r="S294" s="158" t="s">
        <v>160</v>
      </c>
      <c r="T294" s="158" t="s">
        <v>160</v>
      </c>
      <c r="U294" s="158">
        <v>2.29</v>
      </c>
      <c r="V294" s="158">
        <f>ROUND(E294*U294,2)</f>
        <v>2.29</v>
      </c>
      <c r="W294" s="158"/>
      <c r="X294" s="158" t="s">
        <v>161</v>
      </c>
      <c r="Y294" s="148"/>
      <c r="Z294" s="148"/>
      <c r="AA294" s="148"/>
      <c r="AB294" s="148"/>
      <c r="AC294" s="148"/>
      <c r="AD294" s="148"/>
      <c r="AE294" s="148"/>
      <c r="AF294" s="148"/>
      <c r="AG294" s="148" t="s">
        <v>162</v>
      </c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1" x14ac:dyDescent="0.25">
      <c r="A295" s="175">
        <v>125</v>
      </c>
      <c r="B295" s="176" t="s">
        <v>899</v>
      </c>
      <c r="C295" s="187" t="s">
        <v>900</v>
      </c>
      <c r="D295" s="177" t="s">
        <v>208</v>
      </c>
      <c r="E295" s="178">
        <v>8.9999999999999998E-4</v>
      </c>
      <c r="F295" s="179"/>
      <c r="G295" s="180">
        <f>ROUND(E295*F295,2)</f>
        <v>0</v>
      </c>
      <c r="H295" s="159"/>
      <c r="I295" s="158">
        <f>ROUND(E295*H295,2)</f>
        <v>0</v>
      </c>
      <c r="J295" s="159"/>
      <c r="K295" s="158">
        <f>ROUND(E295*J295,2)</f>
        <v>0</v>
      </c>
      <c r="L295" s="158">
        <v>21</v>
      </c>
      <c r="M295" s="158">
        <f>G295*(1+L295/100)</f>
        <v>0</v>
      </c>
      <c r="N295" s="158">
        <v>0</v>
      </c>
      <c r="O295" s="158">
        <f>ROUND(E295*N295,2)</f>
        <v>0</v>
      </c>
      <c r="P295" s="158">
        <v>0</v>
      </c>
      <c r="Q295" s="158">
        <f>ROUND(E295*P295,2)</f>
        <v>0</v>
      </c>
      <c r="R295" s="158"/>
      <c r="S295" s="158" t="s">
        <v>160</v>
      </c>
      <c r="T295" s="158" t="s">
        <v>160</v>
      </c>
      <c r="U295" s="158">
        <v>2.4209999999999998</v>
      </c>
      <c r="V295" s="158">
        <f>ROUND(E295*U295,2)</f>
        <v>0</v>
      </c>
      <c r="W295" s="158"/>
      <c r="X295" s="158" t="s">
        <v>452</v>
      </c>
      <c r="Y295" s="148"/>
      <c r="Z295" s="148"/>
      <c r="AA295" s="148"/>
      <c r="AB295" s="148"/>
      <c r="AC295" s="148"/>
      <c r="AD295" s="148"/>
      <c r="AE295" s="148"/>
      <c r="AF295" s="148"/>
      <c r="AG295" s="148" t="s">
        <v>453</v>
      </c>
      <c r="AH295" s="148"/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x14ac:dyDescent="0.25">
      <c r="A296" s="163" t="s">
        <v>155</v>
      </c>
      <c r="B296" s="164" t="s">
        <v>107</v>
      </c>
      <c r="C296" s="184" t="s">
        <v>108</v>
      </c>
      <c r="D296" s="165"/>
      <c r="E296" s="166"/>
      <c r="F296" s="167"/>
      <c r="G296" s="168">
        <f>SUMIF(AG297:AG306,"&lt;&gt;NOR",G297:G306)</f>
        <v>0</v>
      </c>
      <c r="H296" s="162"/>
      <c r="I296" s="162">
        <f>SUM(I297:I306)</f>
        <v>0</v>
      </c>
      <c r="J296" s="162"/>
      <c r="K296" s="162">
        <f>SUM(K297:K306)</f>
        <v>0</v>
      </c>
      <c r="L296" s="162"/>
      <c r="M296" s="162">
        <f>SUM(M297:M306)</f>
        <v>0</v>
      </c>
      <c r="N296" s="162"/>
      <c r="O296" s="162">
        <f>SUM(O297:O306)</f>
        <v>0</v>
      </c>
      <c r="P296" s="162"/>
      <c r="Q296" s="162">
        <f>SUM(Q297:Q306)</f>
        <v>0.41</v>
      </c>
      <c r="R296" s="162"/>
      <c r="S296" s="162"/>
      <c r="T296" s="162"/>
      <c r="U296" s="162"/>
      <c r="V296" s="162">
        <f>SUM(V297:V306)</f>
        <v>23.800000000000004</v>
      </c>
      <c r="W296" s="162"/>
      <c r="X296" s="162"/>
      <c r="AG296" t="s">
        <v>156</v>
      </c>
    </row>
    <row r="297" spans="1:60" outlineLevel="1" x14ac:dyDescent="0.25">
      <c r="A297" s="169">
        <v>126</v>
      </c>
      <c r="B297" s="170" t="s">
        <v>901</v>
      </c>
      <c r="C297" s="185" t="s">
        <v>902</v>
      </c>
      <c r="D297" s="171" t="s">
        <v>159</v>
      </c>
      <c r="E297" s="172">
        <v>23.81</v>
      </c>
      <c r="F297" s="173"/>
      <c r="G297" s="174">
        <f>ROUND(E297*F297,2)</f>
        <v>0</v>
      </c>
      <c r="H297" s="159"/>
      <c r="I297" s="158">
        <f>ROUND(E297*H297,2)</f>
        <v>0</v>
      </c>
      <c r="J297" s="159"/>
      <c r="K297" s="158">
        <f>ROUND(E297*J297,2)</f>
        <v>0</v>
      </c>
      <c r="L297" s="158">
        <v>21</v>
      </c>
      <c r="M297" s="158">
        <f>G297*(1+L297/100)</f>
        <v>0</v>
      </c>
      <c r="N297" s="158">
        <v>0</v>
      </c>
      <c r="O297" s="158">
        <f>ROUND(E297*N297,2)</f>
        <v>0</v>
      </c>
      <c r="P297" s="158">
        <v>1.0200000000000001E-2</v>
      </c>
      <c r="Q297" s="158">
        <f>ROUND(E297*P297,2)</f>
        <v>0.24</v>
      </c>
      <c r="R297" s="158"/>
      <c r="S297" s="158" t="s">
        <v>160</v>
      </c>
      <c r="T297" s="158" t="s">
        <v>160</v>
      </c>
      <c r="U297" s="158">
        <v>0.17599999999999999</v>
      </c>
      <c r="V297" s="158">
        <f>ROUND(E297*U297,2)</f>
        <v>4.1900000000000004</v>
      </c>
      <c r="W297" s="158"/>
      <c r="X297" s="158" t="s">
        <v>161</v>
      </c>
      <c r="Y297" s="148"/>
      <c r="Z297" s="148"/>
      <c r="AA297" s="148"/>
      <c r="AB297" s="148"/>
      <c r="AC297" s="148"/>
      <c r="AD297" s="148"/>
      <c r="AE297" s="148"/>
      <c r="AF297" s="148"/>
      <c r="AG297" s="148" t="s">
        <v>162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 x14ac:dyDescent="0.25">
      <c r="A298" s="155"/>
      <c r="B298" s="156"/>
      <c r="C298" s="186" t="s">
        <v>831</v>
      </c>
      <c r="D298" s="160"/>
      <c r="E298" s="161">
        <v>11.24</v>
      </c>
      <c r="F298" s="158"/>
      <c r="G298" s="158"/>
      <c r="H298" s="158"/>
      <c r="I298" s="158"/>
      <c r="J298" s="158"/>
      <c r="K298" s="158"/>
      <c r="L298" s="158"/>
      <c r="M298" s="158"/>
      <c r="N298" s="158"/>
      <c r="O298" s="158"/>
      <c r="P298" s="158"/>
      <c r="Q298" s="158"/>
      <c r="R298" s="158"/>
      <c r="S298" s="158"/>
      <c r="T298" s="158"/>
      <c r="U298" s="158"/>
      <c r="V298" s="158"/>
      <c r="W298" s="158"/>
      <c r="X298" s="158"/>
      <c r="Y298" s="148"/>
      <c r="Z298" s="148"/>
      <c r="AA298" s="148"/>
      <c r="AB298" s="148"/>
      <c r="AC298" s="148"/>
      <c r="AD298" s="148"/>
      <c r="AE298" s="148"/>
      <c r="AF298" s="148"/>
      <c r="AG298" s="148" t="s">
        <v>164</v>
      </c>
      <c r="AH298" s="148">
        <v>0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5">
      <c r="A299" s="155"/>
      <c r="B299" s="156"/>
      <c r="C299" s="186" t="s">
        <v>903</v>
      </c>
      <c r="D299" s="160"/>
      <c r="E299" s="161">
        <v>12.57</v>
      </c>
      <c r="F299" s="158"/>
      <c r="G299" s="158"/>
      <c r="H299" s="158"/>
      <c r="I299" s="158"/>
      <c r="J299" s="158"/>
      <c r="K299" s="158"/>
      <c r="L299" s="158"/>
      <c r="M299" s="158"/>
      <c r="N299" s="158"/>
      <c r="O299" s="158"/>
      <c r="P299" s="158"/>
      <c r="Q299" s="158"/>
      <c r="R299" s="158"/>
      <c r="S299" s="158"/>
      <c r="T299" s="158"/>
      <c r="U299" s="158"/>
      <c r="V299" s="158"/>
      <c r="W299" s="158"/>
      <c r="X299" s="158"/>
      <c r="Y299" s="148"/>
      <c r="Z299" s="148"/>
      <c r="AA299" s="148"/>
      <c r="AB299" s="148"/>
      <c r="AC299" s="148"/>
      <c r="AD299" s="148"/>
      <c r="AE299" s="148"/>
      <c r="AF299" s="148"/>
      <c r="AG299" s="148" t="s">
        <v>164</v>
      </c>
      <c r="AH299" s="148">
        <v>0</v>
      </c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1" x14ac:dyDescent="0.25">
      <c r="A300" s="169">
        <v>127</v>
      </c>
      <c r="B300" s="170" t="s">
        <v>547</v>
      </c>
      <c r="C300" s="185" t="s">
        <v>548</v>
      </c>
      <c r="D300" s="171" t="s">
        <v>174</v>
      </c>
      <c r="E300" s="172">
        <v>6.55</v>
      </c>
      <c r="F300" s="173"/>
      <c r="G300" s="174">
        <f>ROUND(E300*F300,2)</f>
        <v>0</v>
      </c>
      <c r="H300" s="159"/>
      <c r="I300" s="158">
        <f>ROUND(E300*H300,2)</f>
        <v>0</v>
      </c>
      <c r="J300" s="159"/>
      <c r="K300" s="158">
        <f>ROUND(E300*J300,2)</f>
        <v>0</v>
      </c>
      <c r="L300" s="158">
        <v>21</v>
      </c>
      <c r="M300" s="158">
        <f>G300*(1+L300/100)</f>
        <v>0</v>
      </c>
      <c r="N300" s="158">
        <v>6.0000000000000002E-5</v>
      </c>
      <c r="O300" s="158">
        <f>ROUND(E300*N300,2)</f>
        <v>0</v>
      </c>
      <c r="P300" s="158">
        <v>0</v>
      </c>
      <c r="Q300" s="158">
        <f>ROUND(E300*P300,2)</f>
        <v>0</v>
      </c>
      <c r="R300" s="158"/>
      <c r="S300" s="158" t="s">
        <v>160</v>
      </c>
      <c r="T300" s="158" t="s">
        <v>250</v>
      </c>
      <c r="U300" s="158">
        <v>0.4</v>
      </c>
      <c r="V300" s="158">
        <f>ROUND(E300*U300,2)</f>
        <v>2.62</v>
      </c>
      <c r="W300" s="158"/>
      <c r="X300" s="158" t="s">
        <v>161</v>
      </c>
      <c r="Y300" s="148"/>
      <c r="Z300" s="148"/>
      <c r="AA300" s="148"/>
      <c r="AB300" s="148"/>
      <c r="AC300" s="148"/>
      <c r="AD300" s="148"/>
      <c r="AE300" s="148"/>
      <c r="AF300" s="148"/>
      <c r="AG300" s="148" t="s">
        <v>162</v>
      </c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5">
      <c r="A301" s="155"/>
      <c r="B301" s="156"/>
      <c r="C301" s="186" t="s">
        <v>904</v>
      </c>
      <c r="D301" s="160"/>
      <c r="E301" s="161">
        <v>1.05</v>
      </c>
      <c r="F301" s="158"/>
      <c r="G301" s="158"/>
      <c r="H301" s="158"/>
      <c r="I301" s="158"/>
      <c r="J301" s="158"/>
      <c r="K301" s="158"/>
      <c r="L301" s="158"/>
      <c r="M301" s="158"/>
      <c r="N301" s="158"/>
      <c r="O301" s="158"/>
      <c r="P301" s="158"/>
      <c r="Q301" s="158"/>
      <c r="R301" s="158"/>
      <c r="S301" s="158"/>
      <c r="T301" s="158"/>
      <c r="U301" s="158"/>
      <c r="V301" s="158"/>
      <c r="W301" s="158"/>
      <c r="X301" s="158"/>
      <c r="Y301" s="148"/>
      <c r="Z301" s="148"/>
      <c r="AA301" s="148"/>
      <c r="AB301" s="148"/>
      <c r="AC301" s="148"/>
      <c r="AD301" s="148"/>
      <c r="AE301" s="148"/>
      <c r="AF301" s="148"/>
      <c r="AG301" s="148" t="s">
        <v>164</v>
      </c>
      <c r="AH301" s="148">
        <v>0</v>
      </c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1" x14ac:dyDescent="0.25">
      <c r="A302" s="155"/>
      <c r="B302" s="156"/>
      <c r="C302" s="186" t="s">
        <v>905</v>
      </c>
      <c r="D302" s="160"/>
      <c r="E302" s="161">
        <v>5.5</v>
      </c>
      <c r="F302" s="158"/>
      <c r="G302" s="158"/>
      <c r="H302" s="158"/>
      <c r="I302" s="158"/>
      <c r="J302" s="158"/>
      <c r="K302" s="158"/>
      <c r="L302" s="158"/>
      <c r="M302" s="158"/>
      <c r="N302" s="158"/>
      <c r="O302" s="158"/>
      <c r="P302" s="158"/>
      <c r="Q302" s="158"/>
      <c r="R302" s="158"/>
      <c r="S302" s="158"/>
      <c r="T302" s="158"/>
      <c r="U302" s="158"/>
      <c r="V302" s="158"/>
      <c r="W302" s="158"/>
      <c r="X302" s="158"/>
      <c r="Y302" s="148"/>
      <c r="Z302" s="148"/>
      <c r="AA302" s="148"/>
      <c r="AB302" s="148"/>
      <c r="AC302" s="148"/>
      <c r="AD302" s="148"/>
      <c r="AE302" s="148"/>
      <c r="AF302" s="148"/>
      <c r="AG302" s="148" t="s">
        <v>164</v>
      </c>
      <c r="AH302" s="148">
        <v>0</v>
      </c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 x14ac:dyDescent="0.25">
      <c r="A303" s="169">
        <v>128</v>
      </c>
      <c r="B303" s="170" t="s">
        <v>906</v>
      </c>
      <c r="C303" s="185" t="s">
        <v>907</v>
      </c>
      <c r="D303" s="171" t="s">
        <v>159</v>
      </c>
      <c r="E303" s="172">
        <v>23.81</v>
      </c>
      <c r="F303" s="173"/>
      <c r="G303" s="174">
        <f>ROUND(E303*F303,2)</f>
        <v>0</v>
      </c>
      <c r="H303" s="159"/>
      <c r="I303" s="158">
        <f>ROUND(E303*H303,2)</f>
        <v>0</v>
      </c>
      <c r="J303" s="159"/>
      <c r="K303" s="158">
        <f>ROUND(E303*J303,2)</f>
        <v>0</v>
      </c>
      <c r="L303" s="158">
        <v>21</v>
      </c>
      <c r="M303" s="158">
        <f>G303*(1+L303/100)</f>
        <v>0</v>
      </c>
      <c r="N303" s="158">
        <v>0</v>
      </c>
      <c r="O303" s="158">
        <f>ROUND(E303*N303,2)</f>
        <v>0</v>
      </c>
      <c r="P303" s="158">
        <v>5.0000000000000001E-3</v>
      </c>
      <c r="Q303" s="158">
        <f>ROUND(E303*P303,2)</f>
        <v>0.12</v>
      </c>
      <c r="R303" s="158"/>
      <c r="S303" s="158" t="s">
        <v>160</v>
      </c>
      <c r="T303" s="158" t="s">
        <v>160</v>
      </c>
      <c r="U303" s="158">
        <v>0.51</v>
      </c>
      <c r="V303" s="158">
        <f>ROUND(E303*U303,2)</f>
        <v>12.14</v>
      </c>
      <c r="W303" s="158"/>
      <c r="X303" s="158" t="s">
        <v>161</v>
      </c>
      <c r="Y303" s="148"/>
      <c r="Z303" s="148"/>
      <c r="AA303" s="148"/>
      <c r="AB303" s="148"/>
      <c r="AC303" s="148"/>
      <c r="AD303" s="148"/>
      <c r="AE303" s="148"/>
      <c r="AF303" s="148"/>
      <c r="AG303" s="148" t="s">
        <v>162</v>
      </c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outlineLevel="1" x14ac:dyDescent="0.25">
      <c r="A304" s="155"/>
      <c r="B304" s="156"/>
      <c r="C304" s="186" t="s">
        <v>908</v>
      </c>
      <c r="D304" s="160"/>
      <c r="E304" s="161">
        <v>23.81</v>
      </c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48"/>
      <c r="Z304" s="148"/>
      <c r="AA304" s="148"/>
      <c r="AB304" s="148"/>
      <c r="AC304" s="148"/>
      <c r="AD304" s="148"/>
      <c r="AE304" s="148"/>
      <c r="AF304" s="148"/>
      <c r="AG304" s="148" t="s">
        <v>164</v>
      </c>
      <c r="AH304" s="148">
        <v>5</v>
      </c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outlineLevel="1" x14ac:dyDescent="0.25">
      <c r="A305" s="169">
        <v>129</v>
      </c>
      <c r="B305" s="170" t="s">
        <v>553</v>
      </c>
      <c r="C305" s="185" t="s">
        <v>554</v>
      </c>
      <c r="D305" s="171" t="s">
        <v>555</v>
      </c>
      <c r="E305" s="172">
        <v>50</v>
      </c>
      <c r="F305" s="173"/>
      <c r="G305" s="174">
        <f>ROUND(E305*F305,2)</f>
        <v>0</v>
      </c>
      <c r="H305" s="159"/>
      <c r="I305" s="158">
        <f>ROUND(E305*H305,2)</f>
        <v>0</v>
      </c>
      <c r="J305" s="159"/>
      <c r="K305" s="158">
        <f>ROUND(E305*J305,2)</f>
        <v>0</v>
      </c>
      <c r="L305" s="158">
        <v>21</v>
      </c>
      <c r="M305" s="158">
        <f>G305*(1+L305/100)</f>
        <v>0</v>
      </c>
      <c r="N305" s="158">
        <v>5.0000000000000002E-5</v>
      </c>
      <c r="O305" s="158">
        <f>ROUND(E305*N305,2)</f>
        <v>0</v>
      </c>
      <c r="P305" s="158">
        <v>1E-3</v>
      </c>
      <c r="Q305" s="158">
        <f>ROUND(E305*P305,2)</f>
        <v>0.05</v>
      </c>
      <c r="R305" s="158"/>
      <c r="S305" s="158" t="s">
        <v>160</v>
      </c>
      <c r="T305" s="158" t="s">
        <v>160</v>
      </c>
      <c r="U305" s="158">
        <v>9.7000000000000003E-2</v>
      </c>
      <c r="V305" s="158">
        <f>ROUND(E305*U305,2)</f>
        <v>4.8499999999999996</v>
      </c>
      <c r="W305" s="158"/>
      <c r="X305" s="158" t="s">
        <v>161</v>
      </c>
      <c r="Y305" s="148"/>
      <c r="Z305" s="148"/>
      <c r="AA305" s="148"/>
      <c r="AB305" s="148"/>
      <c r="AC305" s="148"/>
      <c r="AD305" s="148"/>
      <c r="AE305" s="148"/>
      <c r="AF305" s="148"/>
      <c r="AG305" s="148" t="s">
        <v>162</v>
      </c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 x14ac:dyDescent="0.25">
      <c r="A306" s="155">
        <v>130</v>
      </c>
      <c r="B306" s="156" t="s">
        <v>560</v>
      </c>
      <c r="C306" s="188" t="s">
        <v>561</v>
      </c>
      <c r="D306" s="157" t="s">
        <v>0</v>
      </c>
      <c r="E306" s="182"/>
      <c r="F306" s="159"/>
      <c r="G306" s="158">
        <f>ROUND(E306*F306,2)</f>
        <v>0</v>
      </c>
      <c r="H306" s="159"/>
      <c r="I306" s="158">
        <f>ROUND(E306*H306,2)</f>
        <v>0</v>
      </c>
      <c r="J306" s="159"/>
      <c r="K306" s="158">
        <f>ROUND(E306*J306,2)</f>
        <v>0</v>
      </c>
      <c r="L306" s="158">
        <v>21</v>
      </c>
      <c r="M306" s="158">
        <f>G306*(1+L306/100)</f>
        <v>0</v>
      </c>
      <c r="N306" s="158">
        <v>0</v>
      </c>
      <c r="O306" s="158">
        <f>ROUND(E306*N306,2)</f>
        <v>0</v>
      </c>
      <c r="P306" s="158">
        <v>0</v>
      </c>
      <c r="Q306" s="158">
        <f>ROUND(E306*P306,2)</f>
        <v>0</v>
      </c>
      <c r="R306" s="158"/>
      <c r="S306" s="158" t="s">
        <v>160</v>
      </c>
      <c r="T306" s="158" t="s">
        <v>160</v>
      </c>
      <c r="U306" s="158">
        <v>0</v>
      </c>
      <c r="V306" s="158">
        <f>ROUND(E306*U306,2)</f>
        <v>0</v>
      </c>
      <c r="W306" s="158"/>
      <c r="X306" s="158" t="s">
        <v>452</v>
      </c>
      <c r="Y306" s="148"/>
      <c r="Z306" s="148"/>
      <c r="AA306" s="148"/>
      <c r="AB306" s="148"/>
      <c r="AC306" s="148"/>
      <c r="AD306" s="148"/>
      <c r="AE306" s="148"/>
      <c r="AF306" s="148"/>
      <c r="AG306" s="148" t="s">
        <v>453</v>
      </c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x14ac:dyDescent="0.25">
      <c r="A307" s="163" t="s">
        <v>155</v>
      </c>
      <c r="B307" s="164" t="s">
        <v>109</v>
      </c>
      <c r="C307" s="184" t="s">
        <v>110</v>
      </c>
      <c r="D307" s="165"/>
      <c r="E307" s="166"/>
      <c r="F307" s="167"/>
      <c r="G307" s="168">
        <f>SUMIF(AG308:AG327,"&lt;&gt;NOR",G308:G327)</f>
        <v>0</v>
      </c>
      <c r="H307" s="162"/>
      <c r="I307" s="162">
        <f>SUM(I308:I327)</f>
        <v>0</v>
      </c>
      <c r="J307" s="162"/>
      <c r="K307" s="162">
        <f>SUM(K308:K327)</f>
        <v>0</v>
      </c>
      <c r="L307" s="162"/>
      <c r="M307" s="162">
        <f>SUM(M308:M327)</f>
        <v>0</v>
      </c>
      <c r="N307" s="162"/>
      <c r="O307" s="162">
        <f>SUM(O308:O327)</f>
        <v>4.7200000000000006</v>
      </c>
      <c r="P307" s="162"/>
      <c r="Q307" s="162">
        <f>SUM(Q308:Q327)</f>
        <v>0</v>
      </c>
      <c r="R307" s="162"/>
      <c r="S307" s="162"/>
      <c r="T307" s="162"/>
      <c r="U307" s="162"/>
      <c r="V307" s="162">
        <f>SUM(V308:V327)</f>
        <v>253.92999999999998</v>
      </c>
      <c r="W307" s="162"/>
      <c r="X307" s="162"/>
      <c r="AG307" t="s">
        <v>156</v>
      </c>
    </row>
    <row r="308" spans="1:60" outlineLevel="1" x14ac:dyDescent="0.25">
      <c r="A308" s="169">
        <v>131</v>
      </c>
      <c r="B308" s="170" t="s">
        <v>909</v>
      </c>
      <c r="C308" s="185" t="s">
        <v>910</v>
      </c>
      <c r="D308" s="171" t="s">
        <v>159</v>
      </c>
      <c r="E308" s="172">
        <v>190.7</v>
      </c>
      <c r="F308" s="173"/>
      <c r="G308" s="174">
        <f>ROUND(E308*F308,2)</f>
        <v>0</v>
      </c>
      <c r="H308" s="159"/>
      <c r="I308" s="158">
        <f>ROUND(E308*H308,2)</f>
        <v>0</v>
      </c>
      <c r="J308" s="159"/>
      <c r="K308" s="158">
        <f>ROUND(E308*J308,2)</f>
        <v>0</v>
      </c>
      <c r="L308" s="158">
        <v>21</v>
      </c>
      <c r="M308" s="158">
        <f>G308*(1+L308/100)</f>
        <v>0</v>
      </c>
      <c r="N308" s="158">
        <v>0</v>
      </c>
      <c r="O308" s="158">
        <f>ROUND(E308*N308,2)</f>
        <v>0</v>
      </c>
      <c r="P308" s="158">
        <v>0</v>
      </c>
      <c r="Q308" s="158">
        <f>ROUND(E308*P308,2)</f>
        <v>0</v>
      </c>
      <c r="R308" s="158"/>
      <c r="S308" s="158" t="s">
        <v>160</v>
      </c>
      <c r="T308" s="158" t="s">
        <v>160</v>
      </c>
      <c r="U308" s="158">
        <v>0.97799999999999998</v>
      </c>
      <c r="V308" s="158">
        <f>ROUND(E308*U308,2)</f>
        <v>186.5</v>
      </c>
      <c r="W308" s="158"/>
      <c r="X308" s="158" t="s">
        <v>161</v>
      </c>
      <c r="Y308" s="148"/>
      <c r="Z308" s="148"/>
      <c r="AA308" s="148"/>
      <c r="AB308" s="148"/>
      <c r="AC308" s="148"/>
      <c r="AD308" s="148"/>
      <c r="AE308" s="148"/>
      <c r="AF308" s="148"/>
      <c r="AG308" s="148" t="s">
        <v>162</v>
      </c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1" x14ac:dyDescent="0.25">
      <c r="A309" s="155"/>
      <c r="B309" s="156"/>
      <c r="C309" s="186" t="s">
        <v>789</v>
      </c>
      <c r="D309" s="160"/>
      <c r="E309" s="161">
        <v>190.7</v>
      </c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8"/>
      <c r="R309" s="158"/>
      <c r="S309" s="158"/>
      <c r="T309" s="158"/>
      <c r="U309" s="158"/>
      <c r="V309" s="158"/>
      <c r="W309" s="158"/>
      <c r="X309" s="158"/>
      <c r="Y309" s="148"/>
      <c r="Z309" s="148"/>
      <c r="AA309" s="148"/>
      <c r="AB309" s="148"/>
      <c r="AC309" s="148"/>
      <c r="AD309" s="148"/>
      <c r="AE309" s="148"/>
      <c r="AF309" s="148"/>
      <c r="AG309" s="148" t="s">
        <v>164</v>
      </c>
      <c r="AH309" s="148">
        <v>0</v>
      </c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ht="20.399999999999999" outlineLevel="1" x14ac:dyDescent="0.25">
      <c r="A310" s="169">
        <v>132</v>
      </c>
      <c r="B310" s="170" t="s">
        <v>562</v>
      </c>
      <c r="C310" s="185" t="s">
        <v>563</v>
      </c>
      <c r="D310" s="171" t="s">
        <v>174</v>
      </c>
      <c r="E310" s="172">
        <v>177.51</v>
      </c>
      <c r="F310" s="173"/>
      <c r="G310" s="174">
        <f>ROUND(E310*F310,2)</f>
        <v>0</v>
      </c>
      <c r="H310" s="159"/>
      <c r="I310" s="158">
        <f>ROUND(E310*H310,2)</f>
        <v>0</v>
      </c>
      <c r="J310" s="159"/>
      <c r="K310" s="158">
        <f>ROUND(E310*J310,2)</f>
        <v>0</v>
      </c>
      <c r="L310" s="158">
        <v>21</v>
      </c>
      <c r="M310" s="158">
        <f>G310*(1+L310/100)</f>
        <v>0</v>
      </c>
      <c r="N310" s="158">
        <v>3.2000000000000003E-4</v>
      </c>
      <c r="O310" s="158">
        <f>ROUND(E310*N310,2)</f>
        <v>0.06</v>
      </c>
      <c r="P310" s="158">
        <v>0</v>
      </c>
      <c r="Q310" s="158">
        <f>ROUND(E310*P310,2)</f>
        <v>0</v>
      </c>
      <c r="R310" s="158"/>
      <c r="S310" s="158" t="s">
        <v>160</v>
      </c>
      <c r="T310" s="158" t="s">
        <v>160</v>
      </c>
      <c r="U310" s="158">
        <v>0.23599999999999999</v>
      </c>
      <c r="V310" s="158">
        <f>ROUND(E310*U310,2)</f>
        <v>41.89</v>
      </c>
      <c r="W310" s="158"/>
      <c r="X310" s="158" t="s">
        <v>161</v>
      </c>
      <c r="Y310" s="148"/>
      <c r="Z310" s="148"/>
      <c r="AA310" s="148"/>
      <c r="AB310" s="148"/>
      <c r="AC310" s="148"/>
      <c r="AD310" s="148"/>
      <c r="AE310" s="148"/>
      <c r="AF310" s="148"/>
      <c r="AG310" s="148" t="s">
        <v>162</v>
      </c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1" x14ac:dyDescent="0.25">
      <c r="A311" s="155"/>
      <c r="B311" s="156"/>
      <c r="C311" s="186" t="s">
        <v>911</v>
      </c>
      <c r="D311" s="160"/>
      <c r="E311" s="161">
        <v>10.5</v>
      </c>
      <c r="F311" s="158"/>
      <c r="G311" s="158"/>
      <c r="H311" s="158"/>
      <c r="I311" s="158"/>
      <c r="J311" s="158"/>
      <c r="K311" s="158"/>
      <c r="L311" s="158"/>
      <c r="M311" s="158"/>
      <c r="N311" s="158"/>
      <c r="O311" s="158"/>
      <c r="P311" s="158"/>
      <c r="Q311" s="158"/>
      <c r="R311" s="158"/>
      <c r="S311" s="158"/>
      <c r="T311" s="158"/>
      <c r="U311" s="158"/>
      <c r="V311" s="158"/>
      <c r="W311" s="158"/>
      <c r="X311" s="158"/>
      <c r="Y311" s="148"/>
      <c r="Z311" s="148"/>
      <c r="AA311" s="148"/>
      <c r="AB311" s="148"/>
      <c r="AC311" s="148"/>
      <c r="AD311" s="148"/>
      <c r="AE311" s="148"/>
      <c r="AF311" s="148"/>
      <c r="AG311" s="148" t="s">
        <v>164</v>
      </c>
      <c r="AH311" s="148">
        <v>0</v>
      </c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outlineLevel="1" x14ac:dyDescent="0.25">
      <c r="A312" s="155"/>
      <c r="B312" s="156"/>
      <c r="C312" s="186" t="s">
        <v>912</v>
      </c>
      <c r="D312" s="160"/>
      <c r="E312" s="161">
        <v>16.7</v>
      </c>
      <c r="F312" s="158"/>
      <c r="G312" s="158"/>
      <c r="H312" s="158"/>
      <c r="I312" s="158"/>
      <c r="J312" s="158"/>
      <c r="K312" s="158"/>
      <c r="L312" s="158"/>
      <c r="M312" s="158"/>
      <c r="N312" s="158"/>
      <c r="O312" s="158"/>
      <c r="P312" s="158"/>
      <c r="Q312" s="158"/>
      <c r="R312" s="158"/>
      <c r="S312" s="158"/>
      <c r="T312" s="158"/>
      <c r="U312" s="158"/>
      <c r="V312" s="158"/>
      <c r="W312" s="158"/>
      <c r="X312" s="158"/>
      <c r="Y312" s="148"/>
      <c r="Z312" s="148"/>
      <c r="AA312" s="148"/>
      <c r="AB312" s="148"/>
      <c r="AC312" s="148"/>
      <c r="AD312" s="148"/>
      <c r="AE312" s="148"/>
      <c r="AF312" s="148"/>
      <c r="AG312" s="148" t="s">
        <v>164</v>
      </c>
      <c r="AH312" s="148">
        <v>0</v>
      </c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1" x14ac:dyDescent="0.25">
      <c r="A313" s="155"/>
      <c r="B313" s="156"/>
      <c r="C313" s="186" t="s">
        <v>913</v>
      </c>
      <c r="D313" s="160"/>
      <c r="E313" s="161">
        <v>20.72</v>
      </c>
      <c r="F313" s="158"/>
      <c r="G313" s="158"/>
      <c r="H313" s="158"/>
      <c r="I313" s="158"/>
      <c r="J313" s="158"/>
      <c r="K313" s="158"/>
      <c r="L313" s="158"/>
      <c r="M313" s="158"/>
      <c r="N313" s="158"/>
      <c r="O313" s="158"/>
      <c r="P313" s="158"/>
      <c r="Q313" s="158"/>
      <c r="R313" s="158"/>
      <c r="S313" s="158"/>
      <c r="T313" s="158"/>
      <c r="U313" s="158"/>
      <c r="V313" s="158"/>
      <c r="W313" s="158"/>
      <c r="X313" s="158"/>
      <c r="Y313" s="148"/>
      <c r="Z313" s="148"/>
      <c r="AA313" s="148"/>
      <c r="AB313" s="148"/>
      <c r="AC313" s="148"/>
      <c r="AD313" s="148"/>
      <c r="AE313" s="148"/>
      <c r="AF313" s="148"/>
      <c r="AG313" s="148" t="s">
        <v>164</v>
      </c>
      <c r="AH313" s="148">
        <v>0</v>
      </c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outlineLevel="1" x14ac:dyDescent="0.25">
      <c r="A314" s="155"/>
      <c r="B314" s="156"/>
      <c r="C314" s="186" t="s">
        <v>914</v>
      </c>
      <c r="D314" s="160"/>
      <c r="E314" s="161">
        <v>17.600000000000001</v>
      </c>
      <c r="F314" s="158"/>
      <c r="G314" s="158"/>
      <c r="H314" s="158"/>
      <c r="I314" s="158"/>
      <c r="J314" s="158"/>
      <c r="K314" s="158"/>
      <c r="L314" s="158"/>
      <c r="M314" s="158"/>
      <c r="N314" s="158"/>
      <c r="O314" s="158"/>
      <c r="P314" s="158"/>
      <c r="Q314" s="158"/>
      <c r="R314" s="158"/>
      <c r="S314" s="158"/>
      <c r="T314" s="158"/>
      <c r="U314" s="158"/>
      <c r="V314" s="158"/>
      <c r="W314" s="158"/>
      <c r="X314" s="158"/>
      <c r="Y314" s="148"/>
      <c r="Z314" s="148"/>
      <c r="AA314" s="148"/>
      <c r="AB314" s="148"/>
      <c r="AC314" s="148"/>
      <c r="AD314" s="148"/>
      <c r="AE314" s="148"/>
      <c r="AF314" s="148"/>
      <c r="AG314" s="148" t="s">
        <v>164</v>
      </c>
      <c r="AH314" s="148">
        <v>0</v>
      </c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 x14ac:dyDescent="0.25">
      <c r="A315" s="155"/>
      <c r="B315" s="156"/>
      <c r="C315" s="186" t="s">
        <v>915</v>
      </c>
      <c r="D315" s="160"/>
      <c r="E315" s="161">
        <v>13.36</v>
      </c>
      <c r="F315" s="158"/>
      <c r="G315" s="158"/>
      <c r="H315" s="158"/>
      <c r="I315" s="158"/>
      <c r="J315" s="158"/>
      <c r="K315" s="158"/>
      <c r="L315" s="158"/>
      <c r="M315" s="158"/>
      <c r="N315" s="158"/>
      <c r="O315" s="158"/>
      <c r="P315" s="158"/>
      <c r="Q315" s="158"/>
      <c r="R315" s="158"/>
      <c r="S315" s="158"/>
      <c r="T315" s="158"/>
      <c r="U315" s="158"/>
      <c r="V315" s="158"/>
      <c r="W315" s="158"/>
      <c r="X315" s="158"/>
      <c r="Y315" s="148"/>
      <c r="Z315" s="148"/>
      <c r="AA315" s="148"/>
      <c r="AB315" s="148"/>
      <c r="AC315" s="148"/>
      <c r="AD315" s="148"/>
      <c r="AE315" s="148"/>
      <c r="AF315" s="148"/>
      <c r="AG315" s="148" t="s">
        <v>164</v>
      </c>
      <c r="AH315" s="148">
        <v>0</v>
      </c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outlineLevel="1" x14ac:dyDescent="0.25">
      <c r="A316" s="155"/>
      <c r="B316" s="156"/>
      <c r="C316" s="186" t="s">
        <v>916</v>
      </c>
      <c r="D316" s="160"/>
      <c r="E316" s="161">
        <v>17.7</v>
      </c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48"/>
      <c r="Z316" s="148"/>
      <c r="AA316" s="148"/>
      <c r="AB316" s="148"/>
      <c r="AC316" s="148"/>
      <c r="AD316" s="148"/>
      <c r="AE316" s="148"/>
      <c r="AF316" s="148"/>
      <c r="AG316" s="148" t="s">
        <v>164</v>
      </c>
      <c r="AH316" s="148">
        <v>0</v>
      </c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1" x14ac:dyDescent="0.25">
      <c r="A317" s="155"/>
      <c r="B317" s="156"/>
      <c r="C317" s="186" t="s">
        <v>917</v>
      </c>
      <c r="D317" s="160"/>
      <c r="E317" s="161">
        <v>15.18</v>
      </c>
      <c r="F317" s="158"/>
      <c r="G317" s="158"/>
      <c r="H317" s="158"/>
      <c r="I317" s="158"/>
      <c r="J317" s="158"/>
      <c r="K317" s="158"/>
      <c r="L317" s="158"/>
      <c r="M317" s="158"/>
      <c r="N317" s="158"/>
      <c r="O317" s="158"/>
      <c r="P317" s="158"/>
      <c r="Q317" s="158"/>
      <c r="R317" s="158"/>
      <c r="S317" s="158"/>
      <c r="T317" s="158"/>
      <c r="U317" s="158"/>
      <c r="V317" s="158"/>
      <c r="W317" s="158"/>
      <c r="X317" s="158"/>
      <c r="Y317" s="148"/>
      <c r="Z317" s="148"/>
      <c r="AA317" s="148"/>
      <c r="AB317" s="148"/>
      <c r="AC317" s="148"/>
      <c r="AD317" s="148"/>
      <c r="AE317" s="148"/>
      <c r="AF317" s="148"/>
      <c r="AG317" s="148" t="s">
        <v>164</v>
      </c>
      <c r="AH317" s="148">
        <v>0</v>
      </c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outlineLevel="1" x14ac:dyDescent="0.25">
      <c r="A318" s="155"/>
      <c r="B318" s="156"/>
      <c r="C318" s="186" t="s">
        <v>918</v>
      </c>
      <c r="D318" s="160"/>
      <c r="E318" s="161">
        <v>9.6999999999999993</v>
      </c>
      <c r="F318" s="158"/>
      <c r="G318" s="158"/>
      <c r="H318" s="158"/>
      <c r="I318" s="158"/>
      <c r="J318" s="158"/>
      <c r="K318" s="158"/>
      <c r="L318" s="158"/>
      <c r="M318" s="158"/>
      <c r="N318" s="158"/>
      <c r="O318" s="158"/>
      <c r="P318" s="158"/>
      <c r="Q318" s="158"/>
      <c r="R318" s="158"/>
      <c r="S318" s="158"/>
      <c r="T318" s="158"/>
      <c r="U318" s="158"/>
      <c r="V318" s="158"/>
      <c r="W318" s="158"/>
      <c r="X318" s="158"/>
      <c r="Y318" s="148"/>
      <c r="Z318" s="148"/>
      <c r="AA318" s="148"/>
      <c r="AB318" s="148"/>
      <c r="AC318" s="148"/>
      <c r="AD318" s="148"/>
      <c r="AE318" s="148"/>
      <c r="AF318" s="148"/>
      <c r="AG318" s="148" t="s">
        <v>164</v>
      </c>
      <c r="AH318" s="148">
        <v>0</v>
      </c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1" x14ac:dyDescent="0.25">
      <c r="A319" s="155"/>
      <c r="B319" s="156"/>
      <c r="C319" s="186" t="s">
        <v>919</v>
      </c>
      <c r="D319" s="160"/>
      <c r="E319" s="161">
        <v>20.6</v>
      </c>
      <c r="F319" s="158"/>
      <c r="G319" s="158"/>
      <c r="H319" s="158"/>
      <c r="I319" s="158"/>
      <c r="J319" s="158"/>
      <c r="K319" s="158"/>
      <c r="L319" s="158"/>
      <c r="M319" s="158"/>
      <c r="N319" s="158"/>
      <c r="O319" s="158"/>
      <c r="P319" s="158"/>
      <c r="Q319" s="158"/>
      <c r="R319" s="158"/>
      <c r="S319" s="158"/>
      <c r="T319" s="158"/>
      <c r="U319" s="158"/>
      <c r="V319" s="158"/>
      <c r="W319" s="158"/>
      <c r="X319" s="158"/>
      <c r="Y319" s="148"/>
      <c r="Z319" s="148"/>
      <c r="AA319" s="148"/>
      <c r="AB319" s="148"/>
      <c r="AC319" s="148"/>
      <c r="AD319" s="148"/>
      <c r="AE319" s="148"/>
      <c r="AF319" s="148"/>
      <c r="AG319" s="148" t="s">
        <v>164</v>
      </c>
      <c r="AH319" s="148">
        <v>0</v>
      </c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outlineLevel="1" x14ac:dyDescent="0.25">
      <c r="A320" s="155"/>
      <c r="B320" s="156"/>
      <c r="C320" s="186" t="s">
        <v>920</v>
      </c>
      <c r="D320" s="160"/>
      <c r="E320" s="161">
        <v>17.510000000000002</v>
      </c>
      <c r="F320" s="158"/>
      <c r="G320" s="158"/>
      <c r="H320" s="158"/>
      <c r="I320" s="158"/>
      <c r="J320" s="158"/>
      <c r="K320" s="158"/>
      <c r="L320" s="158"/>
      <c r="M320" s="158"/>
      <c r="N320" s="158"/>
      <c r="O320" s="158"/>
      <c r="P320" s="158"/>
      <c r="Q320" s="158"/>
      <c r="R320" s="158"/>
      <c r="S320" s="158"/>
      <c r="T320" s="158"/>
      <c r="U320" s="158"/>
      <c r="V320" s="158"/>
      <c r="W320" s="158"/>
      <c r="X320" s="158"/>
      <c r="Y320" s="148"/>
      <c r="Z320" s="148"/>
      <c r="AA320" s="148"/>
      <c r="AB320" s="148"/>
      <c r="AC320" s="148"/>
      <c r="AD320" s="148"/>
      <c r="AE320" s="148"/>
      <c r="AF320" s="148"/>
      <c r="AG320" s="148" t="s">
        <v>164</v>
      </c>
      <c r="AH320" s="148">
        <v>0</v>
      </c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1" x14ac:dyDescent="0.25">
      <c r="A321" s="155"/>
      <c r="B321" s="156"/>
      <c r="C321" s="186" t="s">
        <v>921</v>
      </c>
      <c r="D321" s="160"/>
      <c r="E321" s="161">
        <v>17.940000000000001</v>
      </c>
      <c r="F321" s="158"/>
      <c r="G321" s="158"/>
      <c r="H321" s="158"/>
      <c r="I321" s="158"/>
      <c r="J321" s="158"/>
      <c r="K321" s="158"/>
      <c r="L321" s="158"/>
      <c r="M321" s="158"/>
      <c r="N321" s="158"/>
      <c r="O321" s="158"/>
      <c r="P321" s="158"/>
      <c r="Q321" s="158"/>
      <c r="R321" s="158"/>
      <c r="S321" s="158"/>
      <c r="T321" s="158"/>
      <c r="U321" s="158"/>
      <c r="V321" s="158"/>
      <c r="W321" s="158"/>
      <c r="X321" s="158"/>
      <c r="Y321" s="148"/>
      <c r="Z321" s="148"/>
      <c r="AA321" s="148"/>
      <c r="AB321" s="148"/>
      <c r="AC321" s="148"/>
      <c r="AD321" s="148"/>
      <c r="AE321" s="148"/>
      <c r="AF321" s="148"/>
      <c r="AG321" s="148" t="s">
        <v>164</v>
      </c>
      <c r="AH321" s="148">
        <v>0</v>
      </c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outlineLevel="1" x14ac:dyDescent="0.25">
      <c r="A322" s="175">
        <v>133</v>
      </c>
      <c r="B322" s="176" t="s">
        <v>922</v>
      </c>
      <c r="C322" s="187" t="s">
        <v>923</v>
      </c>
      <c r="D322" s="177" t="s">
        <v>174</v>
      </c>
      <c r="E322" s="178">
        <v>120</v>
      </c>
      <c r="F322" s="179"/>
      <c r="G322" s="180">
        <f>ROUND(E322*F322,2)</f>
        <v>0</v>
      </c>
      <c r="H322" s="159"/>
      <c r="I322" s="158">
        <f>ROUND(E322*H322,2)</f>
        <v>0</v>
      </c>
      <c r="J322" s="159"/>
      <c r="K322" s="158">
        <f>ROUND(E322*J322,2)</f>
        <v>0</v>
      </c>
      <c r="L322" s="158">
        <v>21</v>
      </c>
      <c r="M322" s="158">
        <f>G322*(1+L322/100)</f>
        <v>0</v>
      </c>
      <c r="N322" s="158">
        <v>4.4000000000000002E-4</v>
      </c>
      <c r="O322" s="158">
        <f>ROUND(E322*N322,2)</f>
        <v>0.05</v>
      </c>
      <c r="P322" s="158">
        <v>0</v>
      </c>
      <c r="Q322" s="158">
        <f>ROUND(E322*P322,2)</f>
        <v>0</v>
      </c>
      <c r="R322" s="158"/>
      <c r="S322" s="158" t="s">
        <v>298</v>
      </c>
      <c r="T322" s="158" t="s">
        <v>299</v>
      </c>
      <c r="U322" s="158">
        <v>0.15</v>
      </c>
      <c r="V322" s="158">
        <f>ROUND(E322*U322,2)</f>
        <v>18</v>
      </c>
      <c r="W322" s="158"/>
      <c r="X322" s="158" t="s">
        <v>161</v>
      </c>
      <c r="Y322" s="148"/>
      <c r="Z322" s="148"/>
      <c r="AA322" s="148"/>
      <c r="AB322" s="148"/>
      <c r="AC322" s="148"/>
      <c r="AD322" s="148"/>
      <c r="AE322" s="148"/>
      <c r="AF322" s="148"/>
      <c r="AG322" s="148" t="s">
        <v>162</v>
      </c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1" x14ac:dyDescent="0.25">
      <c r="A323" s="169">
        <v>134</v>
      </c>
      <c r="B323" s="170" t="s">
        <v>567</v>
      </c>
      <c r="C323" s="185" t="s">
        <v>568</v>
      </c>
      <c r="D323" s="171" t="s">
        <v>159</v>
      </c>
      <c r="E323" s="172">
        <v>219.30500000000001</v>
      </c>
      <c r="F323" s="173"/>
      <c r="G323" s="174">
        <f>ROUND(E323*F323,2)</f>
        <v>0</v>
      </c>
      <c r="H323" s="159"/>
      <c r="I323" s="158">
        <f>ROUND(E323*H323,2)</f>
        <v>0</v>
      </c>
      <c r="J323" s="159"/>
      <c r="K323" s="158">
        <f>ROUND(E323*J323,2)</f>
        <v>0</v>
      </c>
      <c r="L323" s="158">
        <v>21</v>
      </c>
      <c r="M323" s="158">
        <f>G323*(1+L323/100)</f>
        <v>0</v>
      </c>
      <c r="N323" s="158">
        <v>1.9199999999999998E-2</v>
      </c>
      <c r="O323" s="158">
        <f>ROUND(E323*N323,2)</f>
        <v>4.21</v>
      </c>
      <c r="P323" s="158">
        <v>0</v>
      </c>
      <c r="Q323" s="158">
        <f>ROUND(E323*P323,2)</f>
        <v>0</v>
      </c>
      <c r="R323" s="158" t="s">
        <v>268</v>
      </c>
      <c r="S323" s="158" t="s">
        <v>160</v>
      </c>
      <c r="T323" s="158" t="s">
        <v>160</v>
      </c>
      <c r="U323" s="158">
        <v>0</v>
      </c>
      <c r="V323" s="158">
        <f>ROUND(E323*U323,2)</f>
        <v>0</v>
      </c>
      <c r="W323" s="158"/>
      <c r="X323" s="158" t="s">
        <v>269</v>
      </c>
      <c r="Y323" s="148"/>
      <c r="Z323" s="148"/>
      <c r="AA323" s="148"/>
      <c r="AB323" s="148"/>
      <c r="AC323" s="148"/>
      <c r="AD323" s="148"/>
      <c r="AE323" s="148"/>
      <c r="AF323" s="148"/>
      <c r="AG323" s="148" t="s">
        <v>270</v>
      </c>
      <c r="AH323" s="148"/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1" x14ac:dyDescent="0.25">
      <c r="A324" s="155"/>
      <c r="B324" s="156"/>
      <c r="C324" s="186" t="s">
        <v>924</v>
      </c>
      <c r="D324" s="160"/>
      <c r="E324" s="161">
        <v>219.30500000000001</v>
      </c>
      <c r="F324" s="158"/>
      <c r="G324" s="158"/>
      <c r="H324" s="158"/>
      <c r="I324" s="158"/>
      <c r="J324" s="158"/>
      <c r="K324" s="158"/>
      <c r="L324" s="158"/>
      <c r="M324" s="158"/>
      <c r="N324" s="158"/>
      <c r="O324" s="158"/>
      <c r="P324" s="158"/>
      <c r="Q324" s="158"/>
      <c r="R324" s="158"/>
      <c r="S324" s="158"/>
      <c r="T324" s="158"/>
      <c r="U324" s="158"/>
      <c r="V324" s="158"/>
      <c r="W324" s="158"/>
      <c r="X324" s="158"/>
      <c r="Y324" s="148"/>
      <c r="Z324" s="148"/>
      <c r="AA324" s="148"/>
      <c r="AB324" s="148"/>
      <c r="AC324" s="148"/>
      <c r="AD324" s="148"/>
      <c r="AE324" s="148"/>
      <c r="AF324" s="148"/>
      <c r="AG324" s="148" t="s">
        <v>164</v>
      </c>
      <c r="AH324" s="148">
        <v>0</v>
      </c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ht="20.399999999999999" outlineLevel="1" x14ac:dyDescent="0.25">
      <c r="A325" s="169">
        <v>135</v>
      </c>
      <c r="B325" s="170" t="s">
        <v>570</v>
      </c>
      <c r="C325" s="185" t="s">
        <v>571</v>
      </c>
      <c r="D325" s="171" t="s">
        <v>256</v>
      </c>
      <c r="E325" s="172">
        <v>325.435</v>
      </c>
      <c r="F325" s="173"/>
      <c r="G325" s="174">
        <f>ROUND(E325*F325,2)</f>
        <v>0</v>
      </c>
      <c r="H325" s="159"/>
      <c r="I325" s="158">
        <f>ROUND(E325*H325,2)</f>
        <v>0</v>
      </c>
      <c r="J325" s="159"/>
      <c r="K325" s="158">
        <f>ROUND(E325*J325,2)</f>
        <v>0</v>
      </c>
      <c r="L325" s="158">
        <v>21</v>
      </c>
      <c r="M325" s="158">
        <f>G325*(1+L325/100)</f>
        <v>0</v>
      </c>
      <c r="N325" s="158">
        <v>1.2199999999999999E-3</v>
      </c>
      <c r="O325" s="158">
        <f>ROUND(E325*N325,2)</f>
        <v>0.4</v>
      </c>
      <c r="P325" s="158">
        <v>0</v>
      </c>
      <c r="Q325" s="158">
        <f>ROUND(E325*P325,2)</f>
        <v>0</v>
      </c>
      <c r="R325" s="158" t="s">
        <v>268</v>
      </c>
      <c r="S325" s="158" t="s">
        <v>160</v>
      </c>
      <c r="T325" s="158" t="s">
        <v>160</v>
      </c>
      <c r="U325" s="158">
        <v>0</v>
      </c>
      <c r="V325" s="158">
        <f>ROUND(E325*U325,2)</f>
        <v>0</v>
      </c>
      <c r="W325" s="158"/>
      <c r="X325" s="158" t="s">
        <v>269</v>
      </c>
      <c r="Y325" s="148"/>
      <c r="Z325" s="148"/>
      <c r="AA325" s="148"/>
      <c r="AB325" s="148"/>
      <c r="AC325" s="148"/>
      <c r="AD325" s="148"/>
      <c r="AE325" s="148"/>
      <c r="AF325" s="148"/>
      <c r="AG325" s="148" t="s">
        <v>270</v>
      </c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1" x14ac:dyDescent="0.25">
      <c r="A326" s="155"/>
      <c r="B326" s="156"/>
      <c r="C326" s="186" t="s">
        <v>925</v>
      </c>
      <c r="D326" s="160"/>
      <c r="E326" s="161">
        <v>325.435</v>
      </c>
      <c r="F326" s="158"/>
      <c r="G326" s="158"/>
      <c r="H326" s="158"/>
      <c r="I326" s="158"/>
      <c r="J326" s="158"/>
      <c r="K326" s="158"/>
      <c r="L326" s="158"/>
      <c r="M326" s="158"/>
      <c r="N326" s="158"/>
      <c r="O326" s="158"/>
      <c r="P326" s="158"/>
      <c r="Q326" s="158"/>
      <c r="R326" s="158"/>
      <c r="S326" s="158"/>
      <c r="T326" s="158"/>
      <c r="U326" s="158"/>
      <c r="V326" s="158"/>
      <c r="W326" s="158"/>
      <c r="X326" s="158"/>
      <c r="Y326" s="148"/>
      <c r="Z326" s="148"/>
      <c r="AA326" s="148"/>
      <c r="AB326" s="148"/>
      <c r="AC326" s="148"/>
      <c r="AD326" s="148"/>
      <c r="AE326" s="148"/>
      <c r="AF326" s="148"/>
      <c r="AG326" s="148" t="s">
        <v>164</v>
      </c>
      <c r="AH326" s="148">
        <v>0</v>
      </c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 x14ac:dyDescent="0.25">
      <c r="A327" s="175">
        <v>136</v>
      </c>
      <c r="B327" s="176" t="s">
        <v>573</v>
      </c>
      <c r="C327" s="187" t="s">
        <v>574</v>
      </c>
      <c r="D327" s="177" t="s">
        <v>208</v>
      </c>
      <c r="E327" s="178">
        <v>4.7172900000000002</v>
      </c>
      <c r="F327" s="179"/>
      <c r="G327" s="180">
        <f>ROUND(E327*F327,2)</f>
        <v>0</v>
      </c>
      <c r="H327" s="159"/>
      <c r="I327" s="158">
        <f>ROUND(E327*H327,2)</f>
        <v>0</v>
      </c>
      <c r="J327" s="159"/>
      <c r="K327" s="158">
        <f>ROUND(E327*J327,2)</f>
        <v>0</v>
      </c>
      <c r="L327" s="158">
        <v>21</v>
      </c>
      <c r="M327" s="158">
        <f>G327*(1+L327/100)</f>
        <v>0</v>
      </c>
      <c r="N327" s="158">
        <v>0</v>
      </c>
      <c r="O327" s="158">
        <f>ROUND(E327*N327,2)</f>
        <v>0</v>
      </c>
      <c r="P327" s="158">
        <v>0</v>
      </c>
      <c r="Q327" s="158">
        <f>ROUND(E327*P327,2)</f>
        <v>0</v>
      </c>
      <c r="R327" s="158"/>
      <c r="S327" s="158" t="s">
        <v>160</v>
      </c>
      <c r="T327" s="158" t="s">
        <v>160</v>
      </c>
      <c r="U327" s="158">
        <v>1.5980000000000001</v>
      </c>
      <c r="V327" s="158">
        <f>ROUND(E327*U327,2)</f>
        <v>7.54</v>
      </c>
      <c r="W327" s="158"/>
      <c r="X327" s="158" t="s">
        <v>452</v>
      </c>
      <c r="Y327" s="148"/>
      <c r="Z327" s="148"/>
      <c r="AA327" s="148"/>
      <c r="AB327" s="148"/>
      <c r="AC327" s="148"/>
      <c r="AD327" s="148"/>
      <c r="AE327" s="148"/>
      <c r="AF327" s="148"/>
      <c r="AG327" s="148" t="s">
        <v>453</v>
      </c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x14ac:dyDescent="0.25">
      <c r="A328" s="163" t="s">
        <v>155</v>
      </c>
      <c r="B328" s="164" t="s">
        <v>111</v>
      </c>
      <c r="C328" s="184" t="s">
        <v>112</v>
      </c>
      <c r="D328" s="165"/>
      <c r="E328" s="166"/>
      <c r="F328" s="167"/>
      <c r="G328" s="168">
        <f>SUMIF(AG329:AG337,"&lt;&gt;NOR",G329:G337)</f>
        <v>0</v>
      </c>
      <c r="H328" s="162"/>
      <c r="I328" s="162">
        <f>SUM(I329:I337)</f>
        <v>0</v>
      </c>
      <c r="J328" s="162"/>
      <c r="K328" s="162">
        <f>SUM(K329:K337)</f>
        <v>0</v>
      </c>
      <c r="L328" s="162"/>
      <c r="M328" s="162">
        <f>SUM(M329:M337)</f>
        <v>0</v>
      </c>
      <c r="N328" s="162"/>
      <c r="O328" s="162">
        <f>SUM(O329:O337)</f>
        <v>1.24</v>
      </c>
      <c r="P328" s="162"/>
      <c r="Q328" s="162">
        <f>SUM(Q329:Q337)</f>
        <v>0</v>
      </c>
      <c r="R328" s="162"/>
      <c r="S328" s="162"/>
      <c r="T328" s="162"/>
      <c r="U328" s="162"/>
      <c r="V328" s="162">
        <f>SUM(V329:V337)</f>
        <v>63.15</v>
      </c>
      <c r="W328" s="162"/>
      <c r="X328" s="162"/>
      <c r="AG328" t="s">
        <v>156</v>
      </c>
    </row>
    <row r="329" spans="1:60" outlineLevel="1" x14ac:dyDescent="0.25">
      <c r="A329" s="169">
        <v>137</v>
      </c>
      <c r="B329" s="170" t="s">
        <v>575</v>
      </c>
      <c r="C329" s="185" t="s">
        <v>576</v>
      </c>
      <c r="D329" s="171" t="s">
        <v>159</v>
      </c>
      <c r="E329" s="172">
        <v>41.6</v>
      </c>
      <c r="F329" s="173"/>
      <c r="G329" s="174">
        <f>ROUND(E329*F329,2)</f>
        <v>0</v>
      </c>
      <c r="H329" s="159"/>
      <c r="I329" s="158">
        <f>ROUND(E329*H329,2)</f>
        <v>0</v>
      </c>
      <c r="J329" s="159"/>
      <c r="K329" s="158">
        <f>ROUND(E329*J329,2)</f>
        <v>0</v>
      </c>
      <c r="L329" s="158">
        <v>21</v>
      </c>
      <c r="M329" s="158">
        <f>G329*(1+L329/100)</f>
        <v>0</v>
      </c>
      <c r="N329" s="158">
        <v>5.2399999999999999E-3</v>
      </c>
      <c r="O329" s="158">
        <f>ROUND(E329*N329,2)</f>
        <v>0.22</v>
      </c>
      <c r="P329" s="158">
        <v>0</v>
      </c>
      <c r="Q329" s="158">
        <f>ROUND(E329*P329,2)</f>
        <v>0</v>
      </c>
      <c r="R329" s="158"/>
      <c r="S329" s="158" t="s">
        <v>160</v>
      </c>
      <c r="T329" s="158" t="s">
        <v>160</v>
      </c>
      <c r="U329" s="158">
        <v>0.95840000000000003</v>
      </c>
      <c r="V329" s="158">
        <f>ROUND(E329*U329,2)</f>
        <v>39.869999999999997</v>
      </c>
      <c r="W329" s="158"/>
      <c r="X329" s="158" t="s">
        <v>161</v>
      </c>
      <c r="Y329" s="148"/>
      <c r="Z329" s="148"/>
      <c r="AA329" s="148"/>
      <c r="AB329" s="148"/>
      <c r="AC329" s="148"/>
      <c r="AD329" s="148"/>
      <c r="AE329" s="148"/>
      <c r="AF329" s="148"/>
      <c r="AG329" s="148" t="s">
        <v>162</v>
      </c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1" x14ac:dyDescent="0.25">
      <c r="A330" s="155"/>
      <c r="B330" s="156"/>
      <c r="C330" s="186" t="s">
        <v>860</v>
      </c>
      <c r="D330" s="160"/>
      <c r="E330" s="161">
        <v>41.6</v>
      </c>
      <c r="F330" s="158"/>
      <c r="G330" s="158"/>
      <c r="H330" s="158"/>
      <c r="I330" s="158"/>
      <c r="J330" s="158"/>
      <c r="K330" s="158"/>
      <c r="L330" s="158"/>
      <c r="M330" s="158"/>
      <c r="N330" s="158"/>
      <c r="O330" s="158"/>
      <c r="P330" s="158"/>
      <c r="Q330" s="158"/>
      <c r="R330" s="158"/>
      <c r="S330" s="158"/>
      <c r="T330" s="158"/>
      <c r="U330" s="158"/>
      <c r="V330" s="158"/>
      <c r="W330" s="158"/>
      <c r="X330" s="158"/>
      <c r="Y330" s="148"/>
      <c r="Z330" s="148"/>
      <c r="AA330" s="148"/>
      <c r="AB330" s="148"/>
      <c r="AC330" s="148"/>
      <c r="AD330" s="148"/>
      <c r="AE330" s="148"/>
      <c r="AF330" s="148"/>
      <c r="AG330" s="148" t="s">
        <v>164</v>
      </c>
      <c r="AH330" s="148">
        <v>0</v>
      </c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outlineLevel="1" x14ac:dyDescent="0.25">
      <c r="A331" s="169">
        <v>138</v>
      </c>
      <c r="B331" s="170" t="s">
        <v>579</v>
      </c>
      <c r="C331" s="185" t="s">
        <v>580</v>
      </c>
      <c r="D331" s="171" t="s">
        <v>174</v>
      </c>
      <c r="E331" s="172">
        <v>177.51</v>
      </c>
      <c r="F331" s="173"/>
      <c r="G331" s="174">
        <f>ROUND(E331*F331,2)</f>
        <v>0</v>
      </c>
      <c r="H331" s="159"/>
      <c r="I331" s="158">
        <f>ROUND(E331*H331,2)</f>
        <v>0</v>
      </c>
      <c r="J331" s="159"/>
      <c r="K331" s="158">
        <f>ROUND(E331*J331,2)</f>
        <v>0</v>
      </c>
      <c r="L331" s="158">
        <v>21</v>
      </c>
      <c r="M331" s="158">
        <f>G331*(1+L331/100)</f>
        <v>0</v>
      </c>
      <c r="N331" s="158">
        <v>4.2000000000000002E-4</v>
      </c>
      <c r="O331" s="158">
        <f>ROUND(E331*N331,2)</f>
        <v>7.0000000000000007E-2</v>
      </c>
      <c r="P331" s="158">
        <v>0</v>
      </c>
      <c r="Q331" s="158">
        <f>ROUND(E331*P331,2)</f>
        <v>0</v>
      </c>
      <c r="R331" s="158"/>
      <c r="S331" s="158" t="s">
        <v>298</v>
      </c>
      <c r="T331" s="158" t="s">
        <v>250</v>
      </c>
      <c r="U331" s="158">
        <v>0.12</v>
      </c>
      <c r="V331" s="158">
        <f>ROUND(E331*U331,2)</f>
        <v>21.3</v>
      </c>
      <c r="W331" s="158"/>
      <c r="X331" s="158" t="s">
        <v>161</v>
      </c>
      <c r="Y331" s="148"/>
      <c r="Z331" s="148"/>
      <c r="AA331" s="148"/>
      <c r="AB331" s="148"/>
      <c r="AC331" s="148"/>
      <c r="AD331" s="148"/>
      <c r="AE331" s="148"/>
      <c r="AF331" s="148"/>
      <c r="AG331" s="148" t="s">
        <v>162</v>
      </c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1" x14ac:dyDescent="0.25">
      <c r="A332" s="155"/>
      <c r="B332" s="156"/>
      <c r="C332" s="186" t="s">
        <v>738</v>
      </c>
      <c r="D332" s="160"/>
      <c r="E332" s="161">
        <v>177.51</v>
      </c>
      <c r="F332" s="158"/>
      <c r="G332" s="158"/>
      <c r="H332" s="158"/>
      <c r="I332" s="158"/>
      <c r="J332" s="158"/>
      <c r="K332" s="158"/>
      <c r="L332" s="158"/>
      <c r="M332" s="158"/>
      <c r="N332" s="158"/>
      <c r="O332" s="158"/>
      <c r="P332" s="158"/>
      <c r="Q332" s="158"/>
      <c r="R332" s="158"/>
      <c r="S332" s="158"/>
      <c r="T332" s="158"/>
      <c r="U332" s="158"/>
      <c r="V332" s="158"/>
      <c r="W332" s="158"/>
      <c r="X332" s="158"/>
      <c r="Y332" s="148"/>
      <c r="Z332" s="148"/>
      <c r="AA332" s="148"/>
      <c r="AB332" s="148"/>
      <c r="AC332" s="148"/>
      <c r="AD332" s="148"/>
      <c r="AE332" s="148"/>
      <c r="AF332" s="148"/>
      <c r="AG332" s="148" t="s">
        <v>164</v>
      </c>
      <c r="AH332" s="148">
        <v>5</v>
      </c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ht="20.399999999999999" outlineLevel="1" x14ac:dyDescent="0.25">
      <c r="A333" s="169">
        <v>139</v>
      </c>
      <c r="B333" s="170" t="s">
        <v>584</v>
      </c>
      <c r="C333" s="185" t="s">
        <v>585</v>
      </c>
      <c r="D333" s="171" t="s">
        <v>256</v>
      </c>
      <c r="E333" s="172">
        <v>78.099999999999994</v>
      </c>
      <c r="F333" s="173"/>
      <c r="G333" s="174">
        <f>ROUND(E333*F333,2)</f>
        <v>0</v>
      </c>
      <c r="H333" s="159"/>
      <c r="I333" s="158">
        <f>ROUND(E333*H333,2)</f>
        <v>0</v>
      </c>
      <c r="J333" s="159"/>
      <c r="K333" s="158">
        <f>ROUND(E333*J333,2)</f>
        <v>0</v>
      </c>
      <c r="L333" s="158">
        <v>21</v>
      </c>
      <c r="M333" s="158">
        <f>G333*(1+L333/100)</f>
        <v>0</v>
      </c>
      <c r="N333" s="158">
        <v>1.2999999999999999E-4</v>
      </c>
      <c r="O333" s="158">
        <f>ROUND(E333*N333,2)</f>
        <v>0.01</v>
      </c>
      <c r="P333" s="158">
        <v>0</v>
      </c>
      <c r="Q333" s="158">
        <f>ROUND(E333*P333,2)</f>
        <v>0</v>
      </c>
      <c r="R333" s="158" t="s">
        <v>268</v>
      </c>
      <c r="S333" s="158" t="s">
        <v>160</v>
      </c>
      <c r="T333" s="158" t="s">
        <v>160</v>
      </c>
      <c r="U333" s="158">
        <v>0</v>
      </c>
      <c r="V333" s="158">
        <f>ROUND(E333*U333,2)</f>
        <v>0</v>
      </c>
      <c r="W333" s="158"/>
      <c r="X333" s="158" t="s">
        <v>269</v>
      </c>
      <c r="Y333" s="148"/>
      <c r="Z333" s="148"/>
      <c r="AA333" s="148"/>
      <c r="AB333" s="148"/>
      <c r="AC333" s="148"/>
      <c r="AD333" s="148"/>
      <c r="AE333" s="148"/>
      <c r="AF333" s="148"/>
      <c r="AG333" s="148" t="s">
        <v>270</v>
      </c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1" x14ac:dyDescent="0.25">
      <c r="A334" s="155"/>
      <c r="B334" s="156"/>
      <c r="C334" s="186" t="s">
        <v>926</v>
      </c>
      <c r="D334" s="160"/>
      <c r="E334" s="161">
        <v>78.099999999999994</v>
      </c>
      <c r="F334" s="158"/>
      <c r="G334" s="158"/>
      <c r="H334" s="158"/>
      <c r="I334" s="158"/>
      <c r="J334" s="158"/>
      <c r="K334" s="158"/>
      <c r="L334" s="158"/>
      <c r="M334" s="158"/>
      <c r="N334" s="158"/>
      <c r="O334" s="158"/>
      <c r="P334" s="158"/>
      <c r="Q334" s="158"/>
      <c r="R334" s="158"/>
      <c r="S334" s="158"/>
      <c r="T334" s="158"/>
      <c r="U334" s="158"/>
      <c r="V334" s="158"/>
      <c r="W334" s="158"/>
      <c r="X334" s="158"/>
      <c r="Y334" s="148"/>
      <c r="Z334" s="148"/>
      <c r="AA334" s="148"/>
      <c r="AB334" s="148"/>
      <c r="AC334" s="148"/>
      <c r="AD334" s="148"/>
      <c r="AE334" s="148"/>
      <c r="AF334" s="148"/>
      <c r="AG334" s="148" t="s">
        <v>164</v>
      </c>
      <c r="AH334" s="148">
        <v>0</v>
      </c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outlineLevel="1" x14ac:dyDescent="0.25">
      <c r="A335" s="169">
        <v>140</v>
      </c>
      <c r="B335" s="170" t="s">
        <v>587</v>
      </c>
      <c r="C335" s="185" t="s">
        <v>588</v>
      </c>
      <c r="D335" s="171" t="s">
        <v>159</v>
      </c>
      <c r="E335" s="172">
        <v>52</v>
      </c>
      <c r="F335" s="173"/>
      <c r="G335" s="174">
        <f>ROUND(E335*F335,2)</f>
        <v>0</v>
      </c>
      <c r="H335" s="159"/>
      <c r="I335" s="158">
        <f>ROUND(E335*H335,2)</f>
        <v>0</v>
      </c>
      <c r="J335" s="159"/>
      <c r="K335" s="158">
        <f>ROUND(E335*J335,2)</f>
        <v>0</v>
      </c>
      <c r="L335" s="158">
        <v>21</v>
      </c>
      <c r="M335" s="158">
        <f>G335*(1+L335/100)</f>
        <v>0</v>
      </c>
      <c r="N335" s="158">
        <v>1.7999999999999999E-2</v>
      </c>
      <c r="O335" s="158">
        <f>ROUND(E335*N335,2)</f>
        <v>0.94</v>
      </c>
      <c r="P335" s="158">
        <v>0</v>
      </c>
      <c r="Q335" s="158">
        <f>ROUND(E335*P335,2)</f>
        <v>0</v>
      </c>
      <c r="R335" s="158" t="s">
        <v>268</v>
      </c>
      <c r="S335" s="158" t="s">
        <v>160</v>
      </c>
      <c r="T335" s="158" t="s">
        <v>160</v>
      </c>
      <c r="U335" s="158">
        <v>0</v>
      </c>
      <c r="V335" s="158">
        <f>ROUND(E335*U335,2)</f>
        <v>0</v>
      </c>
      <c r="W335" s="158"/>
      <c r="X335" s="158" t="s">
        <v>269</v>
      </c>
      <c r="Y335" s="148"/>
      <c r="Z335" s="148"/>
      <c r="AA335" s="148"/>
      <c r="AB335" s="148"/>
      <c r="AC335" s="148"/>
      <c r="AD335" s="148"/>
      <c r="AE335" s="148"/>
      <c r="AF335" s="148"/>
      <c r="AG335" s="148" t="s">
        <v>270</v>
      </c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</row>
    <row r="336" spans="1:60" outlineLevel="1" x14ac:dyDescent="0.25">
      <c r="A336" s="155"/>
      <c r="B336" s="156"/>
      <c r="C336" s="186" t="s">
        <v>927</v>
      </c>
      <c r="D336" s="160"/>
      <c r="E336" s="161">
        <v>52</v>
      </c>
      <c r="F336" s="158"/>
      <c r="G336" s="158"/>
      <c r="H336" s="158"/>
      <c r="I336" s="158"/>
      <c r="J336" s="158"/>
      <c r="K336" s="158"/>
      <c r="L336" s="158"/>
      <c r="M336" s="158"/>
      <c r="N336" s="158"/>
      <c r="O336" s="158"/>
      <c r="P336" s="158"/>
      <c r="Q336" s="158"/>
      <c r="R336" s="158"/>
      <c r="S336" s="158"/>
      <c r="T336" s="158"/>
      <c r="U336" s="158"/>
      <c r="V336" s="158"/>
      <c r="W336" s="158"/>
      <c r="X336" s="158"/>
      <c r="Y336" s="148"/>
      <c r="Z336" s="148"/>
      <c r="AA336" s="148"/>
      <c r="AB336" s="148"/>
      <c r="AC336" s="148"/>
      <c r="AD336" s="148"/>
      <c r="AE336" s="148"/>
      <c r="AF336" s="148"/>
      <c r="AG336" s="148" t="s">
        <v>164</v>
      </c>
      <c r="AH336" s="148">
        <v>5</v>
      </c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1" x14ac:dyDescent="0.25">
      <c r="A337" s="175">
        <v>141</v>
      </c>
      <c r="B337" s="176" t="s">
        <v>590</v>
      </c>
      <c r="C337" s="187" t="s">
        <v>591</v>
      </c>
      <c r="D337" s="177" t="s">
        <v>208</v>
      </c>
      <c r="E337" s="178">
        <v>1.2386900000000001</v>
      </c>
      <c r="F337" s="179"/>
      <c r="G337" s="180">
        <f>ROUND(E337*F337,2)</f>
        <v>0</v>
      </c>
      <c r="H337" s="159"/>
      <c r="I337" s="158">
        <f>ROUND(E337*H337,2)</f>
        <v>0</v>
      </c>
      <c r="J337" s="159"/>
      <c r="K337" s="158">
        <f>ROUND(E337*J337,2)</f>
        <v>0</v>
      </c>
      <c r="L337" s="158">
        <v>21</v>
      </c>
      <c r="M337" s="158">
        <f>G337*(1+L337/100)</f>
        <v>0</v>
      </c>
      <c r="N337" s="158">
        <v>0</v>
      </c>
      <c r="O337" s="158">
        <f>ROUND(E337*N337,2)</f>
        <v>0</v>
      </c>
      <c r="P337" s="158">
        <v>0</v>
      </c>
      <c r="Q337" s="158">
        <f>ROUND(E337*P337,2)</f>
        <v>0</v>
      </c>
      <c r="R337" s="158"/>
      <c r="S337" s="158" t="s">
        <v>160</v>
      </c>
      <c r="T337" s="158" t="s">
        <v>160</v>
      </c>
      <c r="U337" s="158">
        <v>1.5980000000000001</v>
      </c>
      <c r="V337" s="158">
        <f>ROUND(E337*U337,2)</f>
        <v>1.98</v>
      </c>
      <c r="W337" s="158"/>
      <c r="X337" s="158" t="s">
        <v>452</v>
      </c>
      <c r="Y337" s="148"/>
      <c r="Z337" s="148"/>
      <c r="AA337" s="148"/>
      <c r="AB337" s="148"/>
      <c r="AC337" s="148"/>
      <c r="AD337" s="148"/>
      <c r="AE337" s="148"/>
      <c r="AF337" s="148"/>
      <c r="AG337" s="148" t="s">
        <v>453</v>
      </c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x14ac:dyDescent="0.25">
      <c r="A338" s="163" t="s">
        <v>155</v>
      </c>
      <c r="B338" s="164" t="s">
        <v>113</v>
      </c>
      <c r="C338" s="184" t="s">
        <v>114</v>
      </c>
      <c r="D338" s="165"/>
      <c r="E338" s="166"/>
      <c r="F338" s="167"/>
      <c r="G338" s="168">
        <f>SUMIF(AG339:AG340,"&lt;&gt;NOR",G339:G340)</f>
        <v>0</v>
      </c>
      <c r="H338" s="162"/>
      <c r="I338" s="162">
        <f>SUM(I339:I340)</f>
        <v>0</v>
      </c>
      <c r="J338" s="162"/>
      <c r="K338" s="162">
        <f>SUM(K339:K340)</f>
        <v>0</v>
      </c>
      <c r="L338" s="162"/>
      <c r="M338" s="162">
        <f>SUM(M339:M340)</f>
        <v>0</v>
      </c>
      <c r="N338" s="162"/>
      <c r="O338" s="162">
        <f>SUM(O339:O340)</f>
        <v>0</v>
      </c>
      <c r="P338" s="162"/>
      <c r="Q338" s="162">
        <f>SUM(Q339:Q340)</f>
        <v>0</v>
      </c>
      <c r="R338" s="162"/>
      <c r="S338" s="162"/>
      <c r="T338" s="162"/>
      <c r="U338" s="162"/>
      <c r="V338" s="162">
        <f>SUM(V339:V340)</f>
        <v>23.26</v>
      </c>
      <c r="W338" s="162"/>
      <c r="X338" s="162"/>
      <c r="AG338" t="s">
        <v>156</v>
      </c>
    </row>
    <row r="339" spans="1:60" outlineLevel="1" x14ac:dyDescent="0.25">
      <c r="A339" s="169">
        <v>142</v>
      </c>
      <c r="B339" s="170" t="s">
        <v>928</v>
      </c>
      <c r="C339" s="185" t="s">
        <v>929</v>
      </c>
      <c r="D339" s="171" t="s">
        <v>159</v>
      </c>
      <c r="E339" s="172">
        <v>190.65</v>
      </c>
      <c r="F339" s="173"/>
      <c r="G339" s="174">
        <f>ROUND(E339*F339,2)</f>
        <v>0</v>
      </c>
      <c r="H339" s="159"/>
      <c r="I339" s="158">
        <f>ROUND(E339*H339,2)</f>
        <v>0</v>
      </c>
      <c r="J339" s="159"/>
      <c r="K339" s="158">
        <f>ROUND(E339*J339,2)</f>
        <v>0</v>
      </c>
      <c r="L339" s="158">
        <v>21</v>
      </c>
      <c r="M339" s="158">
        <f>G339*(1+L339/100)</f>
        <v>0</v>
      </c>
      <c r="N339" s="158">
        <v>1.0000000000000001E-5</v>
      </c>
      <c r="O339" s="158">
        <f>ROUND(E339*N339,2)</f>
        <v>0</v>
      </c>
      <c r="P339" s="158">
        <v>0</v>
      </c>
      <c r="Q339" s="158">
        <f>ROUND(E339*P339,2)</f>
        <v>0</v>
      </c>
      <c r="R339" s="158"/>
      <c r="S339" s="158" t="s">
        <v>160</v>
      </c>
      <c r="T339" s="158" t="s">
        <v>160</v>
      </c>
      <c r="U339" s="158">
        <v>0.122</v>
      </c>
      <c r="V339" s="158">
        <f>ROUND(E339*U339,2)</f>
        <v>23.26</v>
      </c>
      <c r="W339" s="158"/>
      <c r="X339" s="158" t="s">
        <v>161</v>
      </c>
      <c r="Y339" s="148"/>
      <c r="Z339" s="148"/>
      <c r="AA339" s="148"/>
      <c r="AB339" s="148"/>
      <c r="AC339" s="148"/>
      <c r="AD339" s="148"/>
      <c r="AE339" s="148"/>
      <c r="AF339" s="148"/>
      <c r="AG339" s="148" t="s">
        <v>162</v>
      </c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</row>
    <row r="340" spans="1:60" ht="20.399999999999999" outlineLevel="1" x14ac:dyDescent="0.25">
      <c r="A340" s="155"/>
      <c r="B340" s="156"/>
      <c r="C340" s="186" t="s">
        <v>930</v>
      </c>
      <c r="D340" s="160"/>
      <c r="E340" s="161">
        <v>190.65</v>
      </c>
      <c r="F340" s="158"/>
      <c r="G340" s="158"/>
      <c r="H340" s="158"/>
      <c r="I340" s="158"/>
      <c r="J340" s="158"/>
      <c r="K340" s="158"/>
      <c r="L340" s="158"/>
      <c r="M340" s="158"/>
      <c r="N340" s="158"/>
      <c r="O340" s="158"/>
      <c r="P340" s="158"/>
      <c r="Q340" s="158"/>
      <c r="R340" s="158"/>
      <c r="S340" s="158"/>
      <c r="T340" s="158"/>
      <c r="U340" s="158"/>
      <c r="V340" s="158"/>
      <c r="W340" s="158"/>
      <c r="X340" s="158"/>
      <c r="Y340" s="148"/>
      <c r="Z340" s="148"/>
      <c r="AA340" s="148"/>
      <c r="AB340" s="148"/>
      <c r="AC340" s="148"/>
      <c r="AD340" s="148"/>
      <c r="AE340" s="148"/>
      <c r="AF340" s="148"/>
      <c r="AG340" s="148" t="s">
        <v>164</v>
      </c>
      <c r="AH340" s="148">
        <v>0</v>
      </c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x14ac:dyDescent="0.25">
      <c r="A341" s="163" t="s">
        <v>155</v>
      </c>
      <c r="B341" s="164" t="s">
        <v>115</v>
      </c>
      <c r="C341" s="184" t="s">
        <v>116</v>
      </c>
      <c r="D341" s="165"/>
      <c r="E341" s="166"/>
      <c r="F341" s="167"/>
      <c r="G341" s="168">
        <f>SUMIF(AG342:AG348,"&lt;&gt;NOR",G342:G348)</f>
        <v>0</v>
      </c>
      <c r="H341" s="162"/>
      <c r="I341" s="162">
        <f>SUM(I342:I348)</f>
        <v>0</v>
      </c>
      <c r="J341" s="162"/>
      <c r="K341" s="162">
        <f>SUM(K342:K348)</f>
        <v>0</v>
      </c>
      <c r="L341" s="162"/>
      <c r="M341" s="162">
        <f>SUM(M342:M348)</f>
        <v>0</v>
      </c>
      <c r="N341" s="162"/>
      <c r="O341" s="162">
        <f>SUM(O342:O348)</f>
        <v>0.47</v>
      </c>
      <c r="P341" s="162"/>
      <c r="Q341" s="162">
        <f>SUM(Q342:Q348)</f>
        <v>0</v>
      </c>
      <c r="R341" s="162"/>
      <c r="S341" s="162"/>
      <c r="T341" s="162"/>
      <c r="U341" s="162"/>
      <c r="V341" s="162">
        <f>SUM(V342:V348)</f>
        <v>124.55999999999999</v>
      </c>
      <c r="W341" s="162"/>
      <c r="X341" s="162"/>
      <c r="AG341" t="s">
        <v>156</v>
      </c>
    </row>
    <row r="342" spans="1:60" outlineLevel="1" x14ac:dyDescent="0.25">
      <c r="A342" s="169">
        <v>143</v>
      </c>
      <c r="B342" s="170" t="s">
        <v>603</v>
      </c>
      <c r="C342" s="185" t="s">
        <v>604</v>
      </c>
      <c r="D342" s="171" t="s">
        <v>159</v>
      </c>
      <c r="E342" s="172">
        <v>889.27374999999995</v>
      </c>
      <c r="F342" s="173"/>
      <c r="G342" s="174">
        <f>ROUND(E342*F342,2)</f>
        <v>0</v>
      </c>
      <c r="H342" s="159"/>
      <c r="I342" s="158">
        <f>ROUND(E342*H342,2)</f>
        <v>0</v>
      </c>
      <c r="J342" s="159"/>
      <c r="K342" s="158">
        <f>ROUND(E342*J342,2)</f>
        <v>0</v>
      </c>
      <c r="L342" s="158">
        <v>21</v>
      </c>
      <c r="M342" s="158">
        <f>G342*(1+L342/100)</f>
        <v>0</v>
      </c>
      <c r="N342" s="158">
        <v>6.9999999999999994E-5</v>
      </c>
      <c r="O342" s="158">
        <f>ROUND(E342*N342,2)</f>
        <v>0.06</v>
      </c>
      <c r="P342" s="158">
        <v>0</v>
      </c>
      <c r="Q342" s="158">
        <f>ROUND(E342*P342,2)</f>
        <v>0</v>
      </c>
      <c r="R342" s="158"/>
      <c r="S342" s="158" t="s">
        <v>160</v>
      </c>
      <c r="T342" s="158" t="s">
        <v>160</v>
      </c>
      <c r="U342" s="158">
        <v>3.2480000000000002E-2</v>
      </c>
      <c r="V342" s="158">
        <f>ROUND(E342*U342,2)</f>
        <v>28.88</v>
      </c>
      <c r="W342" s="158"/>
      <c r="X342" s="158" t="s">
        <v>161</v>
      </c>
      <c r="Y342" s="148"/>
      <c r="Z342" s="148"/>
      <c r="AA342" s="148"/>
      <c r="AB342" s="148"/>
      <c r="AC342" s="148"/>
      <c r="AD342" s="148"/>
      <c r="AE342" s="148"/>
      <c r="AF342" s="148"/>
      <c r="AG342" s="148" t="s">
        <v>162</v>
      </c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outlineLevel="1" x14ac:dyDescent="0.25">
      <c r="A343" s="155"/>
      <c r="B343" s="156"/>
      <c r="C343" s="186" t="s">
        <v>772</v>
      </c>
      <c r="D343" s="160"/>
      <c r="E343" s="161">
        <v>698.62374999999997</v>
      </c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8"/>
      <c r="R343" s="158"/>
      <c r="S343" s="158"/>
      <c r="T343" s="158"/>
      <c r="U343" s="158"/>
      <c r="V343" s="158"/>
      <c r="W343" s="158"/>
      <c r="X343" s="158"/>
      <c r="Y343" s="148"/>
      <c r="Z343" s="148"/>
      <c r="AA343" s="148"/>
      <c r="AB343" s="148"/>
      <c r="AC343" s="148"/>
      <c r="AD343" s="148"/>
      <c r="AE343" s="148"/>
      <c r="AF343" s="148"/>
      <c r="AG343" s="148" t="s">
        <v>164</v>
      </c>
      <c r="AH343" s="148">
        <v>5</v>
      </c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/>
      <c r="AU343" s="148"/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</row>
    <row r="344" spans="1:60" outlineLevel="1" x14ac:dyDescent="0.25">
      <c r="A344" s="155"/>
      <c r="B344" s="156"/>
      <c r="C344" s="186" t="s">
        <v>931</v>
      </c>
      <c r="D344" s="160"/>
      <c r="E344" s="161">
        <v>190.65</v>
      </c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48"/>
      <c r="Z344" s="148"/>
      <c r="AA344" s="148"/>
      <c r="AB344" s="148"/>
      <c r="AC344" s="148"/>
      <c r="AD344" s="148"/>
      <c r="AE344" s="148"/>
      <c r="AF344" s="148"/>
      <c r="AG344" s="148" t="s">
        <v>164</v>
      </c>
      <c r="AH344" s="148">
        <v>5</v>
      </c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/>
      <c r="AU344" s="148"/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</row>
    <row r="345" spans="1:60" outlineLevel="1" x14ac:dyDescent="0.25">
      <c r="A345" s="169">
        <v>144</v>
      </c>
      <c r="B345" s="170" t="s">
        <v>606</v>
      </c>
      <c r="C345" s="185" t="s">
        <v>607</v>
      </c>
      <c r="D345" s="171" t="s">
        <v>159</v>
      </c>
      <c r="E345" s="172">
        <v>889.27374999999995</v>
      </c>
      <c r="F345" s="173"/>
      <c r="G345" s="174">
        <f>ROUND(E345*F345,2)</f>
        <v>0</v>
      </c>
      <c r="H345" s="159"/>
      <c r="I345" s="158">
        <f>ROUND(E345*H345,2)</f>
        <v>0</v>
      </c>
      <c r="J345" s="159"/>
      <c r="K345" s="158">
        <f>ROUND(E345*J345,2)</f>
        <v>0</v>
      </c>
      <c r="L345" s="158">
        <v>21</v>
      </c>
      <c r="M345" s="158">
        <f>G345*(1+L345/100)</f>
        <v>0</v>
      </c>
      <c r="N345" s="158">
        <v>4.6000000000000001E-4</v>
      </c>
      <c r="O345" s="158">
        <f>ROUND(E345*N345,2)</f>
        <v>0.41</v>
      </c>
      <c r="P345" s="158">
        <v>0</v>
      </c>
      <c r="Q345" s="158">
        <f>ROUND(E345*P345,2)</f>
        <v>0</v>
      </c>
      <c r="R345" s="158"/>
      <c r="S345" s="158" t="s">
        <v>160</v>
      </c>
      <c r="T345" s="158" t="s">
        <v>160</v>
      </c>
      <c r="U345" s="158">
        <v>0.10191</v>
      </c>
      <c r="V345" s="158">
        <f>ROUND(E345*U345,2)</f>
        <v>90.63</v>
      </c>
      <c r="W345" s="158"/>
      <c r="X345" s="158" t="s">
        <v>161</v>
      </c>
      <c r="Y345" s="148"/>
      <c r="Z345" s="148"/>
      <c r="AA345" s="148"/>
      <c r="AB345" s="148"/>
      <c r="AC345" s="148"/>
      <c r="AD345" s="148"/>
      <c r="AE345" s="148"/>
      <c r="AF345" s="148"/>
      <c r="AG345" s="148" t="s">
        <v>162</v>
      </c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</row>
    <row r="346" spans="1:60" outlineLevel="1" x14ac:dyDescent="0.25">
      <c r="A346" s="155"/>
      <c r="B346" s="156"/>
      <c r="C346" s="186" t="s">
        <v>932</v>
      </c>
      <c r="D346" s="160"/>
      <c r="E346" s="161">
        <v>889.27374999999995</v>
      </c>
      <c r="F346" s="158"/>
      <c r="G346" s="158"/>
      <c r="H346" s="158"/>
      <c r="I346" s="158"/>
      <c r="J346" s="158"/>
      <c r="K346" s="158"/>
      <c r="L346" s="158"/>
      <c r="M346" s="158"/>
      <c r="N346" s="158"/>
      <c r="O346" s="158"/>
      <c r="P346" s="158"/>
      <c r="Q346" s="158"/>
      <c r="R346" s="158"/>
      <c r="S346" s="158"/>
      <c r="T346" s="158"/>
      <c r="U346" s="158"/>
      <c r="V346" s="158"/>
      <c r="W346" s="158"/>
      <c r="X346" s="158"/>
      <c r="Y346" s="148"/>
      <c r="Z346" s="148"/>
      <c r="AA346" s="148"/>
      <c r="AB346" s="148"/>
      <c r="AC346" s="148"/>
      <c r="AD346" s="148"/>
      <c r="AE346" s="148"/>
      <c r="AF346" s="148"/>
      <c r="AG346" s="148" t="s">
        <v>164</v>
      </c>
      <c r="AH346" s="148">
        <v>5</v>
      </c>
      <c r="AI346" s="148"/>
      <c r="AJ346" s="148"/>
      <c r="AK346" s="148"/>
      <c r="AL346" s="148"/>
      <c r="AM346" s="148"/>
      <c r="AN346" s="148"/>
      <c r="AO346" s="148"/>
      <c r="AP346" s="148"/>
      <c r="AQ346" s="148"/>
      <c r="AR346" s="148"/>
      <c r="AS346" s="148"/>
      <c r="AT346" s="148"/>
      <c r="AU346" s="148"/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</row>
    <row r="347" spans="1:60" outlineLevel="1" x14ac:dyDescent="0.25">
      <c r="A347" s="169">
        <v>145</v>
      </c>
      <c r="B347" s="170" t="s">
        <v>612</v>
      </c>
      <c r="C347" s="185" t="s">
        <v>613</v>
      </c>
      <c r="D347" s="171" t="s">
        <v>159</v>
      </c>
      <c r="E347" s="172">
        <v>190.65</v>
      </c>
      <c r="F347" s="173"/>
      <c r="G347" s="174">
        <f>ROUND(E347*F347,2)</f>
        <v>0</v>
      </c>
      <c r="H347" s="159"/>
      <c r="I347" s="158">
        <f>ROUND(E347*H347,2)</f>
        <v>0</v>
      </c>
      <c r="J347" s="159"/>
      <c r="K347" s="158">
        <f>ROUND(E347*J347,2)</f>
        <v>0</v>
      </c>
      <c r="L347" s="158">
        <v>21</v>
      </c>
      <c r="M347" s="158">
        <f>G347*(1+L347/100)</f>
        <v>0</v>
      </c>
      <c r="N347" s="158">
        <v>0</v>
      </c>
      <c r="O347" s="158">
        <f>ROUND(E347*N347,2)</f>
        <v>0</v>
      </c>
      <c r="P347" s="158">
        <v>0</v>
      </c>
      <c r="Q347" s="158">
        <f>ROUND(E347*P347,2)</f>
        <v>0</v>
      </c>
      <c r="R347" s="158"/>
      <c r="S347" s="158" t="s">
        <v>160</v>
      </c>
      <c r="T347" s="158" t="s">
        <v>160</v>
      </c>
      <c r="U347" s="158">
        <v>2.6499999999999999E-2</v>
      </c>
      <c r="V347" s="158">
        <f>ROUND(E347*U347,2)</f>
        <v>5.05</v>
      </c>
      <c r="W347" s="158"/>
      <c r="X347" s="158" t="s">
        <v>161</v>
      </c>
      <c r="Y347" s="148"/>
      <c r="Z347" s="148"/>
      <c r="AA347" s="148"/>
      <c r="AB347" s="148"/>
      <c r="AC347" s="148"/>
      <c r="AD347" s="148"/>
      <c r="AE347" s="148"/>
      <c r="AF347" s="148"/>
      <c r="AG347" s="148" t="s">
        <v>162</v>
      </c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</row>
    <row r="348" spans="1:60" outlineLevel="1" x14ac:dyDescent="0.25">
      <c r="A348" s="155"/>
      <c r="B348" s="156"/>
      <c r="C348" s="186" t="s">
        <v>931</v>
      </c>
      <c r="D348" s="160"/>
      <c r="E348" s="161">
        <v>190.65</v>
      </c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48"/>
      <c r="Z348" s="148"/>
      <c r="AA348" s="148"/>
      <c r="AB348" s="148"/>
      <c r="AC348" s="148"/>
      <c r="AD348" s="148"/>
      <c r="AE348" s="148"/>
      <c r="AF348" s="148"/>
      <c r="AG348" s="148" t="s">
        <v>164</v>
      </c>
      <c r="AH348" s="148">
        <v>5</v>
      </c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/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</row>
    <row r="349" spans="1:60" x14ac:dyDescent="0.25">
      <c r="A349" s="163" t="s">
        <v>155</v>
      </c>
      <c r="B349" s="164" t="s">
        <v>117</v>
      </c>
      <c r="C349" s="184" t="s">
        <v>118</v>
      </c>
      <c r="D349" s="165"/>
      <c r="E349" s="166"/>
      <c r="F349" s="167"/>
      <c r="G349" s="168">
        <f>SUMIF(AG350:AG350,"&lt;&gt;NOR",G350:G350)</f>
        <v>0</v>
      </c>
      <c r="H349" s="162"/>
      <c r="I349" s="162">
        <f>SUM(I350:I350)</f>
        <v>0</v>
      </c>
      <c r="J349" s="162"/>
      <c r="K349" s="162">
        <f>SUM(K350:K350)</f>
        <v>0</v>
      </c>
      <c r="L349" s="162"/>
      <c r="M349" s="162">
        <f>SUM(M350:M350)</f>
        <v>0</v>
      </c>
      <c r="N349" s="162"/>
      <c r="O349" s="162">
        <f>SUM(O350:O350)</f>
        <v>0</v>
      </c>
      <c r="P349" s="162"/>
      <c r="Q349" s="162">
        <f>SUM(Q350:Q350)</f>
        <v>0</v>
      </c>
      <c r="R349" s="162"/>
      <c r="S349" s="162"/>
      <c r="T349" s="162"/>
      <c r="U349" s="162"/>
      <c r="V349" s="162">
        <f>SUM(V350:V350)</f>
        <v>0.52</v>
      </c>
      <c r="W349" s="162"/>
      <c r="X349" s="162"/>
      <c r="AG349" t="s">
        <v>156</v>
      </c>
    </row>
    <row r="350" spans="1:60" outlineLevel="1" x14ac:dyDescent="0.25">
      <c r="A350" s="175">
        <v>146</v>
      </c>
      <c r="B350" s="176" t="s">
        <v>615</v>
      </c>
      <c r="C350" s="187" t="s">
        <v>616</v>
      </c>
      <c r="D350" s="177" t="s">
        <v>256</v>
      </c>
      <c r="E350" s="178">
        <v>2</v>
      </c>
      <c r="F350" s="179"/>
      <c r="G350" s="180">
        <f>ROUND(E350*F350,2)</f>
        <v>0</v>
      </c>
      <c r="H350" s="159"/>
      <c r="I350" s="158">
        <f>ROUND(E350*H350,2)</f>
        <v>0</v>
      </c>
      <c r="J350" s="159"/>
      <c r="K350" s="158">
        <f>ROUND(E350*J350,2)</f>
        <v>0</v>
      </c>
      <c r="L350" s="158">
        <v>21</v>
      </c>
      <c r="M350" s="158">
        <f>G350*(1+L350/100)</f>
        <v>0</v>
      </c>
      <c r="N350" s="158">
        <v>0</v>
      </c>
      <c r="O350" s="158">
        <f>ROUND(E350*N350,2)</f>
        <v>0</v>
      </c>
      <c r="P350" s="158">
        <v>0</v>
      </c>
      <c r="Q350" s="158">
        <f>ROUND(E350*P350,2)</f>
        <v>0</v>
      </c>
      <c r="R350" s="158"/>
      <c r="S350" s="158" t="s">
        <v>160</v>
      </c>
      <c r="T350" s="158" t="s">
        <v>160</v>
      </c>
      <c r="U350" s="158">
        <v>0.25979999999999998</v>
      </c>
      <c r="V350" s="158">
        <f>ROUND(E350*U350,2)</f>
        <v>0.52</v>
      </c>
      <c r="W350" s="158"/>
      <c r="X350" s="158" t="s">
        <v>161</v>
      </c>
      <c r="Y350" s="148"/>
      <c r="Z350" s="148"/>
      <c r="AA350" s="148"/>
      <c r="AB350" s="148"/>
      <c r="AC350" s="148"/>
      <c r="AD350" s="148"/>
      <c r="AE350" s="148"/>
      <c r="AF350" s="148"/>
      <c r="AG350" s="148" t="s">
        <v>162</v>
      </c>
      <c r="AH350" s="148"/>
      <c r="AI350" s="148"/>
      <c r="AJ350" s="148"/>
      <c r="AK350" s="148"/>
      <c r="AL350" s="148"/>
      <c r="AM350" s="148"/>
      <c r="AN350" s="148"/>
      <c r="AO350" s="148"/>
      <c r="AP350" s="148"/>
      <c r="AQ350" s="148"/>
      <c r="AR350" s="148"/>
      <c r="AS350" s="148"/>
      <c r="AT350" s="148"/>
      <c r="AU350" s="148"/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</row>
    <row r="351" spans="1:60" x14ac:dyDescent="0.25">
      <c r="A351" s="163" t="s">
        <v>155</v>
      </c>
      <c r="B351" s="164" t="s">
        <v>119</v>
      </c>
      <c r="C351" s="184" t="s">
        <v>120</v>
      </c>
      <c r="D351" s="165"/>
      <c r="E351" s="166"/>
      <c r="F351" s="167"/>
      <c r="G351" s="168">
        <f>SUMIF(AG352:AG352,"&lt;&gt;NOR",G352:G352)</f>
        <v>0</v>
      </c>
      <c r="H351" s="162"/>
      <c r="I351" s="162">
        <f>SUM(I352:I352)</f>
        <v>0</v>
      </c>
      <c r="J351" s="162"/>
      <c r="K351" s="162">
        <f>SUM(K352:K352)</f>
        <v>0</v>
      </c>
      <c r="L351" s="162"/>
      <c r="M351" s="162">
        <f>SUM(M352:M352)</f>
        <v>0</v>
      </c>
      <c r="N351" s="162"/>
      <c r="O351" s="162">
        <f>SUM(O352:O352)</f>
        <v>0</v>
      </c>
      <c r="P351" s="162"/>
      <c r="Q351" s="162">
        <f>SUM(Q352:Q352)</f>
        <v>0</v>
      </c>
      <c r="R351" s="162"/>
      <c r="S351" s="162"/>
      <c r="T351" s="162"/>
      <c r="U351" s="162"/>
      <c r="V351" s="162">
        <f>SUM(V352:V352)</f>
        <v>0.28999999999999998</v>
      </c>
      <c r="W351" s="162"/>
      <c r="X351" s="162"/>
      <c r="AG351" t="s">
        <v>156</v>
      </c>
    </row>
    <row r="352" spans="1:60" outlineLevel="1" x14ac:dyDescent="0.25">
      <c r="A352" s="175">
        <v>147</v>
      </c>
      <c r="B352" s="176" t="s">
        <v>933</v>
      </c>
      <c r="C352" s="187" t="s">
        <v>934</v>
      </c>
      <c r="D352" s="177" t="s">
        <v>256</v>
      </c>
      <c r="E352" s="178">
        <v>1</v>
      </c>
      <c r="F352" s="179"/>
      <c r="G352" s="180">
        <f>ROUND(E352*F352,2)</f>
        <v>0</v>
      </c>
      <c r="H352" s="159"/>
      <c r="I352" s="158">
        <f>ROUND(E352*H352,2)</f>
        <v>0</v>
      </c>
      <c r="J352" s="159"/>
      <c r="K352" s="158">
        <f>ROUND(E352*J352,2)</f>
        <v>0</v>
      </c>
      <c r="L352" s="158">
        <v>21</v>
      </c>
      <c r="M352" s="158">
        <f>G352*(1+L352/100)</f>
        <v>0</v>
      </c>
      <c r="N352" s="158">
        <v>0</v>
      </c>
      <c r="O352" s="158">
        <f>ROUND(E352*N352,2)</f>
        <v>0</v>
      </c>
      <c r="P352" s="158">
        <v>0</v>
      </c>
      <c r="Q352" s="158">
        <f>ROUND(E352*P352,2)</f>
        <v>0</v>
      </c>
      <c r="R352" s="158"/>
      <c r="S352" s="158" t="s">
        <v>298</v>
      </c>
      <c r="T352" s="158" t="s">
        <v>250</v>
      </c>
      <c r="U352" s="158">
        <v>0.28599999999999998</v>
      </c>
      <c r="V352" s="158">
        <f>ROUND(E352*U352,2)</f>
        <v>0.28999999999999998</v>
      </c>
      <c r="W352" s="158"/>
      <c r="X352" s="158" t="s">
        <v>161</v>
      </c>
      <c r="Y352" s="148"/>
      <c r="Z352" s="148"/>
      <c r="AA352" s="148"/>
      <c r="AB352" s="148"/>
      <c r="AC352" s="148"/>
      <c r="AD352" s="148"/>
      <c r="AE352" s="148"/>
      <c r="AF352" s="148"/>
      <c r="AG352" s="148" t="s">
        <v>162</v>
      </c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</row>
    <row r="353" spans="1:60" x14ac:dyDescent="0.25">
      <c r="A353" s="163" t="s">
        <v>155</v>
      </c>
      <c r="B353" s="164" t="s">
        <v>121</v>
      </c>
      <c r="C353" s="184" t="s">
        <v>122</v>
      </c>
      <c r="D353" s="165"/>
      <c r="E353" s="166"/>
      <c r="F353" s="167"/>
      <c r="G353" s="168">
        <f>SUMIF(AG354:AG356,"&lt;&gt;NOR",G354:G356)</f>
        <v>0</v>
      </c>
      <c r="H353" s="162"/>
      <c r="I353" s="162">
        <f>SUM(I354:I356)</f>
        <v>0</v>
      </c>
      <c r="J353" s="162"/>
      <c r="K353" s="162">
        <f>SUM(K354:K356)</f>
        <v>0</v>
      </c>
      <c r="L353" s="162"/>
      <c r="M353" s="162">
        <f>SUM(M354:M356)</f>
        <v>0</v>
      </c>
      <c r="N353" s="162"/>
      <c r="O353" s="162">
        <f>SUM(O354:O356)</f>
        <v>0</v>
      </c>
      <c r="P353" s="162"/>
      <c r="Q353" s="162">
        <f>SUM(Q354:Q356)</f>
        <v>0</v>
      </c>
      <c r="R353" s="162"/>
      <c r="S353" s="162"/>
      <c r="T353" s="162"/>
      <c r="U353" s="162"/>
      <c r="V353" s="162">
        <f>SUM(V354:V356)</f>
        <v>22.65</v>
      </c>
      <c r="W353" s="162"/>
      <c r="X353" s="162"/>
      <c r="AG353" t="s">
        <v>156</v>
      </c>
    </row>
    <row r="354" spans="1:60" outlineLevel="1" x14ac:dyDescent="0.25">
      <c r="A354" s="175">
        <v>148</v>
      </c>
      <c r="B354" s="176" t="s">
        <v>625</v>
      </c>
      <c r="C354" s="187" t="s">
        <v>626</v>
      </c>
      <c r="D354" s="177" t="s">
        <v>174</v>
      </c>
      <c r="E354" s="178">
        <v>75</v>
      </c>
      <c r="F354" s="179"/>
      <c r="G354" s="180">
        <f>ROUND(E354*F354,2)</f>
        <v>0</v>
      </c>
      <c r="H354" s="159"/>
      <c r="I354" s="158">
        <f>ROUND(E354*H354,2)</f>
        <v>0</v>
      </c>
      <c r="J354" s="159"/>
      <c r="K354" s="158">
        <f>ROUND(E354*J354,2)</f>
        <v>0</v>
      </c>
      <c r="L354" s="158">
        <v>21</v>
      </c>
      <c r="M354" s="158">
        <f>G354*(1+L354/100)</f>
        <v>0</v>
      </c>
      <c r="N354" s="158">
        <v>0</v>
      </c>
      <c r="O354" s="158">
        <f>ROUND(E354*N354,2)</f>
        <v>0</v>
      </c>
      <c r="P354" s="158">
        <v>0</v>
      </c>
      <c r="Q354" s="158">
        <f>ROUND(E354*P354,2)</f>
        <v>0</v>
      </c>
      <c r="R354" s="158"/>
      <c r="S354" s="158" t="s">
        <v>160</v>
      </c>
      <c r="T354" s="158" t="s">
        <v>160</v>
      </c>
      <c r="U354" s="158">
        <v>0.14499999999999999</v>
      </c>
      <c r="V354" s="158">
        <f>ROUND(E354*U354,2)</f>
        <v>10.88</v>
      </c>
      <c r="W354" s="158"/>
      <c r="X354" s="158" t="s">
        <v>161</v>
      </c>
      <c r="Y354" s="148"/>
      <c r="Z354" s="148"/>
      <c r="AA354" s="148"/>
      <c r="AB354" s="148"/>
      <c r="AC354" s="148"/>
      <c r="AD354" s="148"/>
      <c r="AE354" s="148"/>
      <c r="AF354" s="148"/>
      <c r="AG354" s="148" t="s">
        <v>162</v>
      </c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</row>
    <row r="355" spans="1:60" ht="20.399999999999999" outlineLevel="1" x14ac:dyDescent="0.25">
      <c r="A355" s="169">
        <v>149</v>
      </c>
      <c r="B355" s="170" t="s">
        <v>935</v>
      </c>
      <c r="C355" s="185" t="s">
        <v>936</v>
      </c>
      <c r="D355" s="171" t="s">
        <v>174</v>
      </c>
      <c r="E355" s="172">
        <v>42.8</v>
      </c>
      <c r="F355" s="173"/>
      <c r="G355" s="174">
        <f>ROUND(E355*F355,2)</f>
        <v>0</v>
      </c>
      <c r="H355" s="159"/>
      <c r="I355" s="158">
        <f>ROUND(E355*H355,2)</f>
        <v>0</v>
      </c>
      <c r="J355" s="159"/>
      <c r="K355" s="158">
        <f>ROUND(E355*J355,2)</f>
        <v>0</v>
      </c>
      <c r="L355" s="158">
        <v>21</v>
      </c>
      <c r="M355" s="158">
        <f>G355*(1+L355/100)</f>
        <v>0</v>
      </c>
      <c r="N355" s="158">
        <v>0</v>
      </c>
      <c r="O355" s="158">
        <f>ROUND(E355*N355,2)</f>
        <v>0</v>
      </c>
      <c r="P355" s="158">
        <v>0</v>
      </c>
      <c r="Q355" s="158">
        <f>ROUND(E355*P355,2)</f>
        <v>0</v>
      </c>
      <c r="R355" s="158"/>
      <c r="S355" s="158" t="s">
        <v>160</v>
      </c>
      <c r="T355" s="158" t="s">
        <v>160</v>
      </c>
      <c r="U355" s="158">
        <v>0.27500000000000002</v>
      </c>
      <c r="V355" s="158">
        <f>ROUND(E355*U355,2)</f>
        <v>11.77</v>
      </c>
      <c r="W355" s="158"/>
      <c r="X355" s="158" t="s">
        <v>161</v>
      </c>
      <c r="Y355" s="148"/>
      <c r="Z355" s="148"/>
      <c r="AA355" s="148"/>
      <c r="AB355" s="148"/>
      <c r="AC355" s="148"/>
      <c r="AD355" s="148"/>
      <c r="AE355" s="148"/>
      <c r="AF355" s="148"/>
      <c r="AG355" s="148" t="s">
        <v>162</v>
      </c>
      <c r="AH355" s="148"/>
      <c r="AI355" s="148"/>
      <c r="AJ355" s="148"/>
      <c r="AK355" s="148"/>
      <c r="AL355" s="148"/>
      <c r="AM355" s="148"/>
      <c r="AN355" s="148"/>
      <c r="AO355" s="148"/>
      <c r="AP355" s="148"/>
      <c r="AQ355" s="148"/>
      <c r="AR355" s="148"/>
      <c r="AS355" s="148"/>
      <c r="AT355" s="148"/>
      <c r="AU355" s="148"/>
      <c r="AV355" s="148"/>
      <c r="AW355" s="148"/>
      <c r="AX355" s="148"/>
      <c r="AY355" s="148"/>
      <c r="AZ355" s="148"/>
      <c r="BA355" s="148"/>
      <c r="BB355" s="148"/>
      <c r="BC355" s="148"/>
      <c r="BD355" s="148"/>
      <c r="BE355" s="148"/>
      <c r="BF355" s="148"/>
      <c r="BG355" s="148"/>
      <c r="BH355" s="148"/>
    </row>
    <row r="356" spans="1:60" outlineLevel="1" x14ac:dyDescent="0.25">
      <c r="A356" s="155"/>
      <c r="B356" s="156"/>
      <c r="C356" s="186" t="s">
        <v>937</v>
      </c>
      <c r="D356" s="160"/>
      <c r="E356" s="161">
        <v>42.8</v>
      </c>
      <c r="F356" s="158"/>
      <c r="G356" s="158"/>
      <c r="H356" s="158"/>
      <c r="I356" s="158"/>
      <c r="J356" s="158"/>
      <c r="K356" s="158"/>
      <c r="L356" s="158"/>
      <c r="M356" s="158"/>
      <c r="N356" s="158"/>
      <c r="O356" s="158"/>
      <c r="P356" s="158"/>
      <c r="Q356" s="158"/>
      <c r="R356" s="158"/>
      <c r="S356" s="158"/>
      <c r="T356" s="158"/>
      <c r="U356" s="158"/>
      <c r="V356" s="158"/>
      <c r="W356" s="158"/>
      <c r="X356" s="158"/>
      <c r="Y356" s="148"/>
      <c r="Z356" s="148"/>
      <c r="AA356" s="148"/>
      <c r="AB356" s="148"/>
      <c r="AC356" s="148"/>
      <c r="AD356" s="148"/>
      <c r="AE356" s="148"/>
      <c r="AF356" s="148"/>
      <c r="AG356" s="148" t="s">
        <v>164</v>
      </c>
      <c r="AH356" s="148">
        <v>0</v>
      </c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</row>
    <row r="357" spans="1:60" x14ac:dyDescent="0.25">
      <c r="A357" s="163" t="s">
        <v>155</v>
      </c>
      <c r="B357" s="164" t="s">
        <v>123</v>
      </c>
      <c r="C357" s="184" t="s">
        <v>124</v>
      </c>
      <c r="D357" s="165"/>
      <c r="E357" s="166"/>
      <c r="F357" s="167"/>
      <c r="G357" s="168">
        <f>SUMIF(AG358:AG360,"&lt;&gt;NOR",G358:G360)</f>
        <v>0</v>
      </c>
      <c r="H357" s="162"/>
      <c r="I357" s="162">
        <f>SUM(I358:I360)</f>
        <v>0</v>
      </c>
      <c r="J357" s="162"/>
      <c r="K357" s="162">
        <f>SUM(K358:K360)</f>
        <v>0</v>
      </c>
      <c r="L357" s="162"/>
      <c r="M357" s="162">
        <f>SUM(M358:M360)</f>
        <v>0</v>
      </c>
      <c r="N357" s="162"/>
      <c r="O357" s="162">
        <f>SUM(O358:O360)</f>
        <v>0</v>
      </c>
      <c r="P357" s="162"/>
      <c r="Q357" s="162">
        <f>SUM(Q358:Q360)</f>
        <v>0</v>
      </c>
      <c r="R357" s="162"/>
      <c r="S357" s="162"/>
      <c r="T357" s="162"/>
      <c r="U357" s="162"/>
      <c r="V357" s="162">
        <f>SUM(V358:V360)</f>
        <v>201</v>
      </c>
      <c r="W357" s="162"/>
      <c r="X357" s="162"/>
      <c r="AG357" t="s">
        <v>156</v>
      </c>
    </row>
    <row r="358" spans="1:60" outlineLevel="1" x14ac:dyDescent="0.25">
      <c r="A358" s="175">
        <v>150</v>
      </c>
      <c r="B358" s="176" t="s">
        <v>938</v>
      </c>
      <c r="C358" s="187" t="s">
        <v>628</v>
      </c>
      <c r="D358" s="177" t="s">
        <v>256</v>
      </c>
      <c r="E358" s="178">
        <v>1</v>
      </c>
      <c r="F358" s="179"/>
      <c r="G358" s="180">
        <f>ROUND(E358*F358,2)</f>
        <v>0</v>
      </c>
      <c r="H358" s="159"/>
      <c r="I358" s="158">
        <f>ROUND(E358*H358,2)</f>
        <v>0</v>
      </c>
      <c r="J358" s="159"/>
      <c r="K358" s="158">
        <f>ROUND(E358*J358,2)</f>
        <v>0</v>
      </c>
      <c r="L358" s="158">
        <v>21</v>
      </c>
      <c r="M358" s="158">
        <f>G358*(1+L358/100)</f>
        <v>0</v>
      </c>
      <c r="N358" s="158">
        <v>0</v>
      </c>
      <c r="O358" s="158">
        <f>ROUND(E358*N358,2)</f>
        <v>0</v>
      </c>
      <c r="P358" s="158">
        <v>0</v>
      </c>
      <c r="Q358" s="158">
        <f>ROUND(E358*P358,2)</f>
        <v>0</v>
      </c>
      <c r="R358" s="158"/>
      <c r="S358" s="158" t="s">
        <v>160</v>
      </c>
      <c r="T358" s="158" t="s">
        <v>250</v>
      </c>
      <c r="U358" s="158">
        <v>1</v>
      </c>
      <c r="V358" s="158">
        <f>ROUND(E358*U358,2)</f>
        <v>1</v>
      </c>
      <c r="W358" s="158"/>
      <c r="X358" s="158" t="s">
        <v>161</v>
      </c>
      <c r="Y358" s="148"/>
      <c r="Z358" s="148"/>
      <c r="AA358" s="148"/>
      <c r="AB358" s="148"/>
      <c r="AC358" s="148"/>
      <c r="AD358" s="148"/>
      <c r="AE358" s="148"/>
      <c r="AF358" s="148"/>
      <c r="AG358" s="148" t="s">
        <v>162</v>
      </c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</row>
    <row r="359" spans="1:60" outlineLevel="1" x14ac:dyDescent="0.25">
      <c r="A359" s="175">
        <v>151</v>
      </c>
      <c r="B359" s="176" t="s">
        <v>629</v>
      </c>
      <c r="C359" s="187" t="s">
        <v>630</v>
      </c>
      <c r="D359" s="177" t="s">
        <v>631</v>
      </c>
      <c r="E359" s="178">
        <v>50</v>
      </c>
      <c r="F359" s="179"/>
      <c r="G359" s="180">
        <f>ROUND(E359*F359,2)</f>
        <v>0</v>
      </c>
      <c r="H359" s="159"/>
      <c r="I359" s="158">
        <f>ROUND(E359*H359,2)</f>
        <v>0</v>
      </c>
      <c r="J359" s="159"/>
      <c r="K359" s="158">
        <f>ROUND(E359*J359,2)</f>
        <v>0</v>
      </c>
      <c r="L359" s="158">
        <v>21</v>
      </c>
      <c r="M359" s="158">
        <f>G359*(1+L359/100)</f>
        <v>0</v>
      </c>
      <c r="N359" s="158">
        <v>0</v>
      </c>
      <c r="O359" s="158">
        <f>ROUND(E359*N359,2)</f>
        <v>0</v>
      </c>
      <c r="P359" s="158">
        <v>0</v>
      </c>
      <c r="Q359" s="158">
        <f>ROUND(E359*P359,2)</f>
        <v>0</v>
      </c>
      <c r="R359" s="158" t="s">
        <v>632</v>
      </c>
      <c r="S359" s="158" t="s">
        <v>160</v>
      </c>
      <c r="T359" s="158" t="s">
        <v>160</v>
      </c>
      <c r="U359" s="158">
        <v>1</v>
      </c>
      <c r="V359" s="158">
        <f>ROUND(E359*U359,2)</f>
        <v>50</v>
      </c>
      <c r="W359" s="158"/>
      <c r="X359" s="158" t="s">
        <v>633</v>
      </c>
      <c r="Y359" s="148"/>
      <c r="Z359" s="148"/>
      <c r="AA359" s="148"/>
      <c r="AB359" s="148"/>
      <c r="AC359" s="148"/>
      <c r="AD359" s="148"/>
      <c r="AE359" s="148"/>
      <c r="AF359" s="148"/>
      <c r="AG359" s="148" t="s">
        <v>634</v>
      </c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48"/>
      <c r="AX359" s="148"/>
      <c r="AY359" s="148"/>
      <c r="AZ359" s="148"/>
      <c r="BA359" s="148"/>
      <c r="BB359" s="148"/>
      <c r="BC359" s="148"/>
      <c r="BD359" s="148"/>
      <c r="BE359" s="148"/>
      <c r="BF359" s="148"/>
      <c r="BG359" s="148"/>
      <c r="BH359" s="148"/>
    </row>
    <row r="360" spans="1:60" ht="20.399999999999999" outlineLevel="1" x14ac:dyDescent="0.25">
      <c r="A360" s="175">
        <v>152</v>
      </c>
      <c r="B360" s="176" t="s">
        <v>635</v>
      </c>
      <c r="C360" s="187" t="s">
        <v>636</v>
      </c>
      <c r="D360" s="177" t="s">
        <v>631</v>
      </c>
      <c r="E360" s="178">
        <v>150</v>
      </c>
      <c r="F360" s="179"/>
      <c r="G360" s="180">
        <f>ROUND(E360*F360,2)</f>
        <v>0</v>
      </c>
      <c r="H360" s="159"/>
      <c r="I360" s="158">
        <f>ROUND(E360*H360,2)</f>
        <v>0</v>
      </c>
      <c r="J360" s="159"/>
      <c r="K360" s="158">
        <f>ROUND(E360*J360,2)</f>
        <v>0</v>
      </c>
      <c r="L360" s="158">
        <v>21</v>
      </c>
      <c r="M360" s="158">
        <f>G360*(1+L360/100)</f>
        <v>0</v>
      </c>
      <c r="N360" s="158">
        <v>0</v>
      </c>
      <c r="O360" s="158">
        <f>ROUND(E360*N360,2)</f>
        <v>0</v>
      </c>
      <c r="P360" s="158">
        <v>0</v>
      </c>
      <c r="Q360" s="158">
        <f>ROUND(E360*P360,2)</f>
        <v>0</v>
      </c>
      <c r="R360" s="158" t="s">
        <v>632</v>
      </c>
      <c r="S360" s="158" t="s">
        <v>160</v>
      </c>
      <c r="T360" s="158" t="s">
        <v>160</v>
      </c>
      <c r="U360" s="158">
        <v>1</v>
      </c>
      <c r="V360" s="158">
        <f>ROUND(E360*U360,2)</f>
        <v>150</v>
      </c>
      <c r="W360" s="158"/>
      <c r="X360" s="158" t="s">
        <v>633</v>
      </c>
      <c r="Y360" s="148"/>
      <c r="Z360" s="148"/>
      <c r="AA360" s="148"/>
      <c r="AB360" s="148"/>
      <c r="AC360" s="148"/>
      <c r="AD360" s="148"/>
      <c r="AE360" s="148"/>
      <c r="AF360" s="148"/>
      <c r="AG360" s="148" t="s">
        <v>634</v>
      </c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48"/>
      <c r="AX360" s="148"/>
      <c r="AY360" s="148"/>
      <c r="AZ360" s="148"/>
      <c r="BA360" s="148"/>
      <c r="BB360" s="148"/>
      <c r="BC360" s="148"/>
      <c r="BD360" s="148"/>
      <c r="BE360" s="148"/>
      <c r="BF360" s="148"/>
      <c r="BG360" s="148"/>
      <c r="BH360" s="148"/>
    </row>
    <row r="361" spans="1:60" x14ac:dyDescent="0.25">
      <c r="A361" s="163" t="s">
        <v>155</v>
      </c>
      <c r="B361" s="164" t="s">
        <v>125</v>
      </c>
      <c r="C361" s="184" t="s">
        <v>126</v>
      </c>
      <c r="D361" s="165"/>
      <c r="E361" s="166"/>
      <c r="F361" s="167"/>
      <c r="G361" s="168">
        <f>SUMIF(AG362:AG375,"&lt;&gt;NOR",G362:G375)</f>
        <v>0</v>
      </c>
      <c r="H361" s="162"/>
      <c r="I361" s="162">
        <f>SUM(I362:I375)</f>
        <v>0</v>
      </c>
      <c r="J361" s="162"/>
      <c r="K361" s="162">
        <f>SUM(K362:K375)</f>
        <v>0</v>
      </c>
      <c r="L361" s="162"/>
      <c r="M361" s="162">
        <f>SUM(M362:M375)</f>
        <v>0</v>
      </c>
      <c r="N361" s="162"/>
      <c r="O361" s="162">
        <f>SUM(O362:O375)</f>
        <v>0</v>
      </c>
      <c r="P361" s="162"/>
      <c r="Q361" s="162">
        <f>SUM(Q362:Q375)</f>
        <v>0</v>
      </c>
      <c r="R361" s="162"/>
      <c r="S361" s="162"/>
      <c r="T361" s="162"/>
      <c r="U361" s="162"/>
      <c r="V361" s="162">
        <f>SUM(V362:V375)</f>
        <v>445.06</v>
      </c>
      <c r="W361" s="162"/>
      <c r="X361" s="162"/>
      <c r="AG361" t="s">
        <v>156</v>
      </c>
    </row>
    <row r="362" spans="1:60" outlineLevel="1" x14ac:dyDescent="0.25">
      <c r="A362" s="169">
        <v>153</v>
      </c>
      <c r="B362" s="170" t="s">
        <v>637</v>
      </c>
      <c r="C362" s="185" t="s">
        <v>638</v>
      </c>
      <c r="D362" s="171" t="s">
        <v>208</v>
      </c>
      <c r="E362" s="172">
        <v>134.83000000000001</v>
      </c>
      <c r="F362" s="173"/>
      <c r="G362" s="174">
        <f>ROUND(E362*F362,2)</f>
        <v>0</v>
      </c>
      <c r="H362" s="159"/>
      <c r="I362" s="158">
        <f>ROUND(E362*H362,2)</f>
        <v>0</v>
      </c>
      <c r="J362" s="159"/>
      <c r="K362" s="158">
        <f>ROUND(E362*J362,2)</f>
        <v>0</v>
      </c>
      <c r="L362" s="158">
        <v>21</v>
      </c>
      <c r="M362" s="158">
        <f>G362*(1+L362/100)</f>
        <v>0</v>
      </c>
      <c r="N362" s="158">
        <v>0</v>
      </c>
      <c r="O362" s="158">
        <f>ROUND(E362*N362,2)</f>
        <v>0</v>
      </c>
      <c r="P362" s="158">
        <v>0</v>
      </c>
      <c r="Q362" s="158">
        <f>ROUND(E362*P362,2)</f>
        <v>0</v>
      </c>
      <c r="R362" s="158"/>
      <c r="S362" s="158" t="s">
        <v>160</v>
      </c>
      <c r="T362" s="158" t="s">
        <v>160</v>
      </c>
      <c r="U362" s="158">
        <v>2.0670000000000002</v>
      </c>
      <c r="V362" s="158">
        <f>ROUND(E362*U362,2)</f>
        <v>278.69</v>
      </c>
      <c r="W362" s="158"/>
      <c r="X362" s="158" t="s">
        <v>161</v>
      </c>
      <c r="Y362" s="148"/>
      <c r="Z362" s="148"/>
      <c r="AA362" s="148"/>
      <c r="AB362" s="148"/>
      <c r="AC362" s="148"/>
      <c r="AD362" s="148"/>
      <c r="AE362" s="148"/>
      <c r="AF362" s="148"/>
      <c r="AG362" s="148" t="s">
        <v>162</v>
      </c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48"/>
      <c r="AX362" s="148"/>
      <c r="AY362" s="148"/>
      <c r="AZ362" s="148"/>
      <c r="BA362" s="148"/>
      <c r="BB362" s="148"/>
      <c r="BC362" s="148"/>
      <c r="BD362" s="148"/>
      <c r="BE362" s="148"/>
      <c r="BF362" s="148"/>
      <c r="BG362" s="148"/>
      <c r="BH362" s="148"/>
    </row>
    <row r="363" spans="1:60" outlineLevel="1" x14ac:dyDescent="0.25">
      <c r="A363" s="155"/>
      <c r="B363" s="156"/>
      <c r="C363" s="186" t="s">
        <v>939</v>
      </c>
      <c r="D363" s="160"/>
      <c r="E363" s="161">
        <v>134.83000000000001</v>
      </c>
      <c r="F363" s="158"/>
      <c r="G363" s="158"/>
      <c r="H363" s="158"/>
      <c r="I363" s="158"/>
      <c r="J363" s="158"/>
      <c r="K363" s="158"/>
      <c r="L363" s="158"/>
      <c r="M363" s="158"/>
      <c r="N363" s="158"/>
      <c r="O363" s="158"/>
      <c r="P363" s="158"/>
      <c r="Q363" s="158"/>
      <c r="R363" s="158"/>
      <c r="S363" s="158"/>
      <c r="T363" s="158"/>
      <c r="U363" s="158"/>
      <c r="V363" s="158"/>
      <c r="W363" s="158"/>
      <c r="X363" s="158"/>
      <c r="Y363" s="148"/>
      <c r="Z363" s="148"/>
      <c r="AA363" s="148"/>
      <c r="AB363" s="148"/>
      <c r="AC363" s="148"/>
      <c r="AD363" s="148"/>
      <c r="AE363" s="148"/>
      <c r="AF363" s="148"/>
      <c r="AG363" s="148" t="s">
        <v>164</v>
      </c>
      <c r="AH363" s="148">
        <v>0</v>
      </c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/>
      <c r="BE363" s="148"/>
      <c r="BF363" s="148"/>
      <c r="BG363" s="148"/>
      <c r="BH363" s="148"/>
    </row>
    <row r="364" spans="1:60" outlineLevel="1" x14ac:dyDescent="0.25">
      <c r="A364" s="169">
        <v>154</v>
      </c>
      <c r="B364" s="170" t="s">
        <v>640</v>
      </c>
      <c r="C364" s="185" t="s">
        <v>641</v>
      </c>
      <c r="D364" s="171" t="s">
        <v>208</v>
      </c>
      <c r="E364" s="172">
        <v>404.49</v>
      </c>
      <c r="F364" s="173"/>
      <c r="G364" s="174">
        <f>ROUND(E364*F364,2)</f>
        <v>0</v>
      </c>
      <c r="H364" s="159"/>
      <c r="I364" s="158">
        <f>ROUND(E364*H364,2)</f>
        <v>0</v>
      </c>
      <c r="J364" s="159"/>
      <c r="K364" s="158">
        <f>ROUND(E364*J364,2)</f>
        <v>0</v>
      </c>
      <c r="L364" s="158">
        <v>21</v>
      </c>
      <c r="M364" s="158">
        <f>G364*(1+L364/100)</f>
        <v>0</v>
      </c>
      <c r="N364" s="158">
        <v>0</v>
      </c>
      <c r="O364" s="158">
        <f>ROUND(E364*N364,2)</f>
        <v>0</v>
      </c>
      <c r="P364" s="158">
        <v>0</v>
      </c>
      <c r="Q364" s="158">
        <f>ROUND(E364*P364,2)</f>
        <v>0</v>
      </c>
      <c r="R364" s="158"/>
      <c r="S364" s="158" t="s">
        <v>160</v>
      </c>
      <c r="T364" s="158" t="s">
        <v>160</v>
      </c>
      <c r="U364" s="158">
        <v>0.105</v>
      </c>
      <c r="V364" s="158">
        <f>ROUND(E364*U364,2)</f>
        <v>42.47</v>
      </c>
      <c r="W364" s="158"/>
      <c r="X364" s="158" t="s">
        <v>161</v>
      </c>
      <c r="Y364" s="148"/>
      <c r="Z364" s="148"/>
      <c r="AA364" s="148"/>
      <c r="AB364" s="148"/>
      <c r="AC364" s="148"/>
      <c r="AD364" s="148"/>
      <c r="AE364" s="148"/>
      <c r="AF364" s="148"/>
      <c r="AG364" s="148" t="s">
        <v>162</v>
      </c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</row>
    <row r="365" spans="1:60" outlineLevel="1" x14ac:dyDescent="0.25">
      <c r="A365" s="155"/>
      <c r="B365" s="156"/>
      <c r="C365" s="186" t="s">
        <v>940</v>
      </c>
      <c r="D365" s="160"/>
      <c r="E365" s="161">
        <v>404.49</v>
      </c>
      <c r="F365" s="158"/>
      <c r="G365" s="158"/>
      <c r="H365" s="158"/>
      <c r="I365" s="158"/>
      <c r="J365" s="158"/>
      <c r="K365" s="158"/>
      <c r="L365" s="158"/>
      <c r="M365" s="158"/>
      <c r="N365" s="158"/>
      <c r="O365" s="158"/>
      <c r="P365" s="158"/>
      <c r="Q365" s="158"/>
      <c r="R365" s="158"/>
      <c r="S365" s="158"/>
      <c r="T365" s="158"/>
      <c r="U365" s="158"/>
      <c r="V365" s="158"/>
      <c r="W365" s="158"/>
      <c r="X365" s="158"/>
      <c r="Y365" s="148"/>
      <c r="Z365" s="148"/>
      <c r="AA365" s="148"/>
      <c r="AB365" s="148"/>
      <c r="AC365" s="148"/>
      <c r="AD365" s="148"/>
      <c r="AE365" s="148"/>
      <c r="AF365" s="148"/>
      <c r="AG365" s="148" t="s">
        <v>164</v>
      </c>
      <c r="AH365" s="148">
        <v>5</v>
      </c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/>
      <c r="BE365" s="148"/>
      <c r="BF365" s="148"/>
      <c r="BG365" s="148"/>
      <c r="BH365" s="148"/>
    </row>
    <row r="366" spans="1:60" ht="20.399999999999999" outlineLevel="1" x14ac:dyDescent="0.25">
      <c r="A366" s="169">
        <v>155</v>
      </c>
      <c r="B366" s="170" t="s">
        <v>643</v>
      </c>
      <c r="C366" s="185" t="s">
        <v>644</v>
      </c>
      <c r="D366" s="171" t="s">
        <v>208</v>
      </c>
      <c r="E366" s="172">
        <v>27.72</v>
      </c>
      <c r="F366" s="173"/>
      <c r="G366" s="174">
        <f>ROUND(E366*F366,2)</f>
        <v>0</v>
      </c>
      <c r="H366" s="159"/>
      <c r="I366" s="158">
        <f>ROUND(E366*H366,2)</f>
        <v>0</v>
      </c>
      <c r="J366" s="159"/>
      <c r="K366" s="158">
        <f>ROUND(E366*J366,2)</f>
        <v>0</v>
      </c>
      <c r="L366" s="158">
        <v>21</v>
      </c>
      <c r="M366" s="158">
        <f>G366*(1+L366/100)</f>
        <v>0</v>
      </c>
      <c r="N366" s="158">
        <v>0</v>
      </c>
      <c r="O366" s="158">
        <f>ROUND(E366*N366,2)</f>
        <v>0</v>
      </c>
      <c r="P366" s="158">
        <v>0</v>
      </c>
      <c r="Q366" s="158">
        <f>ROUND(E366*P366,2)</f>
        <v>0</v>
      </c>
      <c r="R366" s="158"/>
      <c r="S366" s="158" t="s">
        <v>160</v>
      </c>
      <c r="T366" s="158" t="s">
        <v>160</v>
      </c>
      <c r="U366" s="158">
        <v>0</v>
      </c>
      <c r="V366" s="158">
        <f>ROUND(E366*U366,2)</f>
        <v>0</v>
      </c>
      <c r="W366" s="158"/>
      <c r="X366" s="158" t="s">
        <v>161</v>
      </c>
      <c r="Y366" s="148"/>
      <c r="Z366" s="148"/>
      <c r="AA366" s="148"/>
      <c r="AB366" s="148"/>
      <c r="AC366" s="148"/>
      <c r="AD366" s="148"/>
      <c r="AE366" s="148"/>
      <c r="AF366" s="148"/>
      <c r="AG366" s="148" t="s">
        <v>162</v>
      </c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48"/>
      <c r="AX366" s="148"/>
      <c r="AY366" s="148"/>
      <c r="AZ366" s="148"/>
      <c r="BA366" s="148"/>
      <c r="BB366" s="148"/>
      <c r="BC366" s="148"/>
      <c r="BD366" s="148"/>
      <c r="BE366" s="148"/>
      <c r="BF366" s="148"/>
      <c r="BG366" s="148"/>
      <c r="BH366" s="148"/>
    </row>
    <row r="367" spans="1:60" outlineLevel="1" x14ac:dyDescent="0.25">
      <c r="A367" s="155"/>
      <c r="B367" s="156"/>
      <c r="C367" s="186" t="s">
        <v>941</v>
      </c>
      <c r="D367" s="160"/>
      <c r="E367" s="161">
        <v>27.72</v>
      </c>
      <c r="F367" s="158"/>
      <c r="G367" s="158"/>
      <c r="H367" s="158"/>
      <c r="I367" s="158"/>
      <c r="J367" s="158"/>
      <c r="K367" s="158"/>
      <c r="L367" s="158"/>
      <c r="M367" s="158"/>
      <c r="N367" s="158"/>
      <c r="O367" s="158"/>
      <c r="P367" s="158"/>
      <c r="Q367" s="158"/>
      <c r="R367" s="158"/>
      <c r="S367" s="158"/>
      <c r="T367" s="158"/>
      <c r="U367" s="158"/>
      <c r="V367" s="158"/>
      <c r="W367" s="158"/>
      <c r="X367" s="158"/>
      <c r="Y367" s="148"/>
      <c r="Z367" s="148"/>
      <c r="AA367" s="148"/>
      <c r="AB367" s="148"/>
      <c r="AC367" s="148"/>
      <c r="AD367" s="148"/>
      <c r="AE367" s="148"/>
      <c r="AF367" s="148"/>
      <c r="AG367" s="148" t="s">
        <v>164</v>
      </c>
      <c r="AH367" s="148">
        <v>0</v>
      </c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48"/>
      <c r="AX367" s="148"/>
      <c r="AY367" s="148"/>
      <c r="AZ367" s="148"/>
      <c r="BA367" s="148"/>
      <c r="BB367" s="148"/>
      <c r="BC367" s="148"/>
      <c r="BD367" s="148"/>
      <c r="BE367" s="148"/>
      <c r="BF367" s="148"/>
      <c r="BG367" s="148"/>
      <c r="BH367" s="148"/>
    </row>
    <row r="368" spans="1:60" outlineLevel="1" x14ac:dyDescent="0.25">
      <c r="A368" s="169">
        <v>156</v>
      </c>
      <c r="B368" s="170" t="s">
        <v>645</v>
      </c>
      <c r="C368" s="185" t="s">
        <v>646</v>
      </c>
      <c r="D368" s="171" t="s">
        <v>208</v>
      </c>
      <c r="E368" s="172">
        <v>251.23273</v>
      </c>
      <c r="F368" s="173"/>
      <c r="G368" s="174">
        <f>ROUND(E368*F368,2)</f>
        <v>0</v>
      </c>
      <c r="H368" s="159"/>
      <c r="I368" s="158">
        <f>ROUND(E368*H368,2)</f>
        <v>0</v>
      </c>
      <c r="J368" s="159"/>
      <c r="K368" s="158">
        <f>ROUND(E368*J368,2)</f>
        <v>0</v>
      </c>
      <c r="L368" s="158">
        <v>21</v>
      </c>
      <c r="M368" s="158">
        <f>G368*(1+L368/100)</f>
        <v>0</v>
      </c>
      <c r="N368" s="158">
        <v>0</v>
      </c>
      <c r="O368" s="158">
        <f>ROUND(E368*N368,2)</f>
        <v>0</v>
      </c>
      <c r="P368" s="158">
        <v>0</v>
      </c>
      <c r="Q368" s="158">
        <f>ROUND(E368*P368,2)</f>
        <v>0</v>
      </c>
      <c r="R368" s="158"/>
      <c r="S368" s="158" t="s">
        <v>160</v>
      </c>
      <c r="T368" s="158" t="s">
        <v>160</v>
      </c>
      <c r="U368" s="158">
        <v>0</v>
      </c>
      <c r="V368" s="158">
        <f>ROUND(E368*U368,2)</f>
        <v>0</v>
      </c>
      <c r="W368" s="158"/>
      <c r="X368" s="158" t="s">
        <v>161</v>
      </c>
      <c r="Y368" s="148"/>
      <c r="Z368" s="148"/>
      <c r="AA368" s="148"/>
      <c r="AB368" s="148"/>
      <c r="AC368" s="148"/>
      <c r="AD368" s="148"/>
      <c r="AE368" s="148"/>
      <c r="AF368" s="148"/>
      <c r="AG368" s="148" t="s">
        <v>162</v>
      </c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</row>
    <row r="369" spans="1:60" outlineLevel="1" x14ac:dyDescent="0.25">
      <c r="A369" s="155"/>
      <c r="B369" s="156"/>
      <c r="C369" s="252" t="s">
        <v>647</v>
      </c>
      <c r="D369" s="253"/>
      <c r="E369" s="253"/>
      <c r="F369" s="253"/>
      <c r="G369" s="253"/>
      <c r="H369" s="158"/>
      <c r="I369" s="158"/>
      <c r="J369" s="158"/>
      <c r="K369" s="158"/>
      <c r="L369" s="158"/>
      <c r="M369" s="158"/>
      <c r="N369" s="158"/>
      <c r="O369" s="158"/>
      <c r="P369" s="158"/>
      <c r="Q369" s="158"/>
      <c r="R369" s="158"/>
      <c r="S369" s="158"/>
      <c r="T369" s="158"/>
      <c r="U369" s="158"/>
      <c r="V369" s="158"/>
      <c r="W369" s="158"/>
      <c r="X369" s="158"/>
      <c r="Y369" s="148"/>
      <c r="Z369" s="148"/>
      <c r="AA369" s="148"/>
      <c r="AB369" s="148"/>
      <c r="AC369" s="148"/>
      <c r="AD369" s="148"/>
      <c r="AE369" s="148"/>
      <c r="AF369" s="148"/>
      <c r="AG369" s="148" t="s">
        <v>233</v>
      </c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/>
      <c r="BE369" s="148"/>
      <c r="BF369" s="148"/>
      <c r="BG369" s="148"/>
      <c r="BH369" s="148"/>
    </row>
    <row r="370" spans="1:60" outlineLevel="1" x14ac:dyDescent="0.25">
      <c r="A370" s="155"/>
      <c r="B370" s="156"/>
      <c r="C370" s="186" t="s">
        <v>942</v>
      </c>
      <c r="D370" s="160"/>
      <c r="E370" s="161">
        <v>251.23273</v>
      </c>
      <c r="F370" s="158"/>
      <c r="G370" s="158"/>
      <c r="H370" s="158"/>
      <c r="I370" s="158"/>
      <c r="J370" s="158"/>
      <c r="K370" s="158"/>
      <c r="L370" s="158"/>
      <c r="M370" s="158"/>
      <c r="N370" s="158"/>
      <c r="O370" s="158"/>
      <c r="P370" s="158"/>
      <c r="Q370" s="158"/>
      <c r="R370" s="158"/>
      <c r="S370" s="158"/>
      <c r="T370" s="158"/>
      <c r="U370" s="158"/>
      <c r="V370" s="158"/>
      <c r="W370" s="158"/>
      <c r="X370" s="158"/>
      <c r="Y370" s="148"/>
      <c r="Z370" s="148"/>
      <c r="AA370" s="148"/>
      <c r="AB370" s="148"/>
      <c r="AC370" s="148"/>
      <c r="AD370" s="148"/>
      <c r="AE370" s="148"/>
      <c r="AF370" s="148"/>
      <c r="AG370" s="148" t="s">
        <v>164</v>
      </c>
      <c r="AH370" s="148">
        <v>0</v>
      </c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48"/>
      <c r="AX370" s="148"/>
      <c r="AY370" s="148"/>
      <c r="AZ370" s="148"/>
      <c r="BA370" s="148"/>
      <c r="BB370" s="148"/>
      <c r="BC370" s="148"/>
      <c r="BD370" s="148"/>
      <c r="BE370" s="148"/>
      <c r="BF370" s="148"/>
      <c r="BG370" s="148"/>
      <c r="BH370" s="148"/>
    </row>
    <row r="371" spans="1:60" outlineLevel="1" x14ac:dyDescent="0.25">
      <c r="A371" s="169">
        <v>157</v>
      </c>
      <c r="B371" s="170" t="s">
        <v>649</v>
      </c>
      <c r="C371" s="185" t="s">
        <v>650</v>
      </c>
      <c r="D371" s="171" t="s">
        <v>208</v>
      </c>
      <c r="E371" s="172">
        <v>134.83000000000001</v>
      </c>
      <c r="F371" s="173"/>
      <c r="G371" s="174">
        <f>ROUND(E371*F371,2)</f>
        <v>0</v>
      </c>
      <c r="H371" s="159"/>
      <c r="I371" s="158">
        <f>ROUND(E371*H371,2)</f>
        <v>0</v>
      </c>
      <c r="J371" s="159"/>
      <c r="K371" s="158">
        <f>ROUND(E371*J371,2)</f>
        <v>0</v>
      </c>
      <c r="L371" s="158">
        <v>21</v>
      </c>
      <c r="M371" s="158">
        <f>G371*(1+L371/100)</f>
        <v>0</v>
      </c>
      <c r="N371" s="158">
        <v>0</v>
      </c>
      <c r="O371" s="158">
        <f>ROUND(E371*N371,2)</f>
        <v>0</v>
      </c>
      <c r="P371" s="158">
        <v>0</v>
      </c>
      <c r="Q371" s="158">
        <f>ROUND(E371*P371,2)</f>
        <v>0</v>
      </c>
      <c r="R371" s="158"/>
      <c r="S371" s="158" t="s">
        <v>160</v>
      </c>
      <c r="T371" s="158" t="s">
        <v>160</v>
      </c>
      <c r="U371" s="158">
        <v>0.83199999999999996</v>
      </c>
      <c r="V371" s="158">
        <f>ROUND(E371*U371,2)</f>
        <v>112.18</v>
      </c>
      <c r="W371" s="158"/>
      <c r="X371" s="158" t="s">
        <v>161</v>
      </c>
      <c r="Y371" s="148"/>
      <c r="Z371" s="148"/>
      <c r="AA371" s="148"/>
      <c r="AB371" s="148"/>
      <c r="AC371" s="148"/>
      <c r="AD371" s="148"/>
      <c r="AE371" s="148"/>
      <c r="AF371" s="148"/>
      <c r="AG371" s="148" t="s">
        <v>162</v>
      </c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</row>
    <row r="372" spans="1:60" ht="21" outlineLevel="1" x14ac:dyDescent="0.25">
      <c r="A372" s="155"/>
      <c r="B372" s="156"/>
      <c r="C372" s="252" t="s">
        <v>651</v>
      </c>
      <c r="D372" s="253"/>
      <c r="E372" s="253"/>
      <c r="F372" s="253"/>
      <c r="G372" s="253"/>
      <c r="H372" s="158"/>
      <c r="I372" s="158"/>
      <c r="J372" s="158"/>
      <c r="K372" s="158"/>
      <c r="L372" s="158"/>
      <c r="M372" s="158"/>
      <c r="N372" s="158"/>
      <c r="O372" s="158"/>
      <c r="P372" s="158"/>
      <c r="Q372" s="158"/>
      <c r="R372" s="158"/>
      <c r="S372" s="158"/>
      <c r="T372" s="158"/>
      <c r="U372" s="158"/>
      <c r="V372" s="158"/>
      <c r="W372" s="158"/>
      <c r="X372" s="158"/>
      <c r="Y372" s="148"/>
      <c r="Z372" s="148"/>
      <c r="AA372" s="148"/>
      <c r="AB372" s="148"/>
      <c r="AC372" s="148"/>
      <c r="AD372" s="148"/>
      <c r="AE372" s="148"/>
      <c r="AF372" s="148"/>
      <c r="AG372" s="148" t="s">
        <v>233</v>
      </c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48"/>
      <c r="AX372" s="148"/>
      <c r="AY372" s="148"/>
      <c r="AZ372" s="148"/>
      <c r="BA372" s="181" t="str">
        <f>C372</f>
        <v>S naložením suti nebo vybouraných hmot do dopravního prostředku a na jejich vyložením, popřípadě přeložením na normální dopravní prostředek.</v>
      </c>
      <c r="BB372" s="148"/>
      <c r="BC372" s="148"/>
      <c r="BD372" s="148"/>
      <c r="BE372" s="148"/>
      <c r="BF372" s="148"/>
      <c r="BG372" s="148"/>
      <c r="BH372" s="148"/>
    </row>
    <row r="373" spans="1:60" outlineLevel="1" x14ac:dyDescent="0.25">
      <c r="A373" s="155"/>
      <c r="B373" s="156"/>
      <c r="C373" s="186" t="s">
        <v>943</v>
      </c>
      <c r="D373" s="160"/>
      <c r="E373" s="161">
        <v>134.83000000000001</v>
      </c>
      <c r="F373" s="158"/>
      <c r="G373" s="158"/>
      <c r="H373" s="158"/>
      <c r="I373" s="158"/>
      <c r="J373" s="158"/>
      <c r="K373" s="158"/>
      <c r="L373" s="158"/>
      <c r="M373" s="158"/>
      <c r="N373" s="158"/>
      <c r="O373" s="158"/>
      <c r="P373" s="158"/>
      <c r="Q373" s="158"/>
      <c r="R373" s="158"/>
      <c r="S373" s="158"/>
      <c r="T373" s="158"/>
      <c r="U373" s="158"/>
      <c r="V373" s="158"/>
      <c r="W373" s="158"/>
      <c r="X373" s="158"/>
      <c r="Y373" s="148"/>
      <c r="Z373" s="148"/>
      <c r="AA373" s="148"/>
      <c r="AB373" s="148"/>
      <c r="AC373" s="148"/>
      <c r="AD373" s="148"/>
      <c r="AE373" s="148"/>
      <c r="AF373" s="148"/>
      <c r="AG373" s="148" t="s">
        <v>164</v>
      </c>
      <c r="AH373" s="148">
        <v>5</v>
      </c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</row>
    <row r="374" spans="1:60" outlineLevel="1" x14ac:dyDescent="0.25">
      <c r="A374" s="175">
        <v>158</v>
      </c>
      <c r="B374" s="176" t="s">
        <v>210</v>
      </c>
      <c r="C374" s="187" t="s">
        <v>211</v>
      </c>
      <c r="D374" s="177" t="s">
        <v>208</v>
      </c>
      <c r="E374" s="178">
        <v>6694.8654200000001</v>
      </c>
      <c r="F374" s="179"/>
      <c r="G374" s="180">
        <f>ROUND(E374*F374,2)</f>
        <v>0</v>
      </c>
      <c r="H374" s="159"/>
      <c r="I374" s="158">
        <f>ROUND(E374*H374,2)</f>
        <v>0</v>
      </c>
      <c r="J374" s="159"/>
      <c r="K374" s="158">
        <f>ROUND(E374*J374,2)</f>
        <v>0</v>
      </c>
      <c r="L374" s="158">
        <v>21</v>
      </c>
      <c r="M374" s="158">
        <f>G374*(1+L374/100)</f>
        <v>0</v>
      </c>
      <c r="N374" s="158">
        <v>0</v>
      </c>
      <c r="O374" s="158">
        <f>ROUND(E374*N374,2)</f>
        <v>0</v>
      </c>
      <c r="P374" s="158">
        <v>0</v>
      </c>
      <c r="Q374" s="158">
        <f>ROUND(E374*P374,2)</f>
        <v>0</v>
      </c>
      <c r="R374" s="158"/>
      <c r="S374" s="158" t="s">
        <v>160</v>
      </c>
      <c r="T374" s="158" t="s">
        <v>160</v>
      </c>
      <c r="U374" s="158">
        <v>0</v>
      </c>
      <c r="V374" s="158">
        <f>ROUND(E374*U374,2)</f>
        <v>0</v>
      </c>
      <c r="W374" s="158"/>
      <c r="X374" s="158" t="s">
        <v>653</v>
      </c>
      <c r="Y374" s="148"/>
      <c r="Z374" s="148"/>
      <c r="AA374" s="148"/>
      <c r="AB374" s="148"/>
      <c r="AC374" s="148"/>
      <c r="AD374" s="148"/>
      <c r="AE374" s="148"/>
      <c r="AF374" s="148"/>
      <c r="AG374" s="148" t="s">
        <v>654</v>
      </c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</row>
    <row r="375" spans="1:60" outlineLevel="1" x14ac:dyDescent="0.25">
      <c r="A375" s="175">
        <v>159</v>
      </c>
      <c r="B375" s="176" t="s">
        <v>655</v>
      </c>
      <c r="C375" s="187" t="s">
        <v>656</v>
      </c>
      <c r="D375" s="177" t="s">
        <v>208</v>
      </c>
      <c r="E375" s="178">
        <v>278.95272999999997</v>
      </c>
      <c r="F375" s="179"/>
      <c r="G375" s="180">
        <f>ROUND(E375*F375,2)</f>
        <v>0</v>
      </c>
      <c r="H375" s="159"/>
      <c r="I375" s="158">
        <f>ROUND(E375*H375,2)</f>
        <v>0</v>
      </c>
      <c r="J375" s="159"/>
      <c r="K375" s="158">
        <f>ROUND(E375*J375,2)</f>
        <v>0</v>
      </c>
      <c r="L375" s="158">
        <v>21</v>
      </c>
      <c r="M375" s="158">
        <f>G375*(1+L375/100)</f>
        <v>0</v>
      </c>
      <c r="N375" s="158">
        <v>0</v>
      </c>
      <c r="O375" s="158">
        <f>ROUND(E375*N375,2)</f>
        <v>0</v>
      </c>
      <c r="P375" s="158">
        <v>0</v>
      </c>
      <c r="Q375" s="158">
        <f>ROUND(E375*P375,2)</f>
        <v>0</v>
      </c>
      <c r="R375" s="158"/>
      <c r="S375" s="158" t="s">
        <v>160</v>
      </c>
      <c r="T375" s="158" t="s">
        <v>160</v>
      </c>
      <c r="U375" s="158">
        <v>4.2000000000000003E-2</v>
      </c>
      <c r="V375" s="158">
        <f>ROUND(E375*U375,2)</f>
        <v>11.72</v>
      </c>
      <c r="W375" s="158"/>
      <c r="X375" s="158" t="s">
        <v>653</v>
      </c>
      <c r="Y375" s="148"/>
      <c r="Z375" s="148"/>
      <c r="AA375" s="148"/>
      <c r="AB375" s="148"/>
      <c r="AC375" s="148"/>
      <c r="AD375" s="148"/>
      <c r="AE375" s="148"/>
      <c r="AF375" s="148"/>
      <c r="AG375" s="148" t="s">
        <v>654</v>
      </c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</row>
    <row r="376" spans="1:60" x14ac:dyDescent="0.25">
      <c r="A376" s="163" t="s">
        <v>155</v>
      </c>
      <c r="B376" s="164" t="s">
        <v>128</v>
      </c>
      <c r="C376" s="184" t="s">
        <v>29</v>
      </c>
      <c r="D376" s="165"/>
      <c r="E376" s="166"/>
      <c r="F376" s="167"/>
      <c r="G376" s="168">
        <f>SUMIF(AG377:AG384,"&lt;&gt;NOR",G377:G384)</f>
        <v>0</v>
      </c>
      <c r="H376" s="162"/>
      <c r="I376" s="162">
        <f>SUM(I377:I384)</f>
        <v>0</v>
      </c>
      <c r="J376" s="162"/>
      <c r="K376" s="162">
        <f>SUM(K377:K384)</f>
        <v>0</v>
      </c>
      <c r="L376" s="162"/>
      <c r="M376" s="162">
        <f>SUM(M377:M384)</f>
        <v>0</v>
      </c>
      <c r="N376" s="162"/>
      <c r="O376" s="162">
        <f>SUM(O377:O384)</f>
        <v>0</v>
      </c>
      <c r="P376" s="162"/>
      <c r="Q376" s="162">
        <f>SUM(Q377:Q384)</f>
        <v>0</v>
      </c>
      <c r="R376" s="162"/>
      <c r="S376" s="162"/>
      <c r="T376" s="162"/>
      <c r="U376" s="162"/>
      <c r="V376" s="162">
        <f>SUM(V377:V384)</f>
        <v>0</v>
      </c>
      <c r="W376" s="162"/>
      <c r="X376" s="162"/>
      <c r="AG376" t="s">
        <v>156</v>
      </c>
    </row>
    <row r="377" spans="1:60" outlineLevel="1" x14ac:dyDescent="0.25">
      <c r="A377" s="169">
        <v>160</v>
      </c>
      <c r="B377" s="170" t="s">
        <v>657</v>
      </c>
      <c r="C377" s="185" t="s">
        <v>658</v>
      </c>
      <c r="D377" s="171" t="s">
        <v>659</v>
      </c>
      <c r="E377" s="172">
        <v>1</v>
      </c>
      <c r="F377" s="173"/>
      <c r="G377" s="174">
        <f>ROUND(E377*F377,2)</f>
        <v>0</v>
      </c>
      <c r="H377" s="159"/>
      <c r="I377" s="158">
        <f>ROUND(E377*H377,2)</f>
        <v>0</v>
      </c>
      <c r="J377" s="159"/>
      <c r="K377" s="158">
        <f>ROUND(E377*J377,2)</f>
        <v>0</v>
      </c>
      <c r="L377" s="158">
        <v>21</v>
      </c>
      <c r="M377" s="158">
        <f>G377*(1+L377/100)</f>
        <v>0</v>
      </c>
      <c r="N377" s="158">
        <v>0</v>
      </c>
      <c r="O377" s="158">
        <f>ROUND(E377*N377,2)</f>
        <v>0</v>
      </c>
      <c r="P377" s="158">
        <v>0</v>
      </c>
      <c r="Q377" s="158">
        <f>ROUND(E377*P377,2)</f>
        <v>0</v>
      </c>
      <c r="R377" s="158"/>
      <c r="S377" s="158" t="s">
        <v>160</v>
      </c>
      <c r="T377" s="158" t="s">
        <v>250</v>
      </c>
      <c r="U377" s="158">
        <v>0</v>
      </c>
      <c r="V377" s="158">
        <f>ROUND(E377*U377,2)</f>
        <v>0</v>
      </c>
      <c r="W377" s="158"/>
      <c r="X377" s="158" t="s">
        <v>660</v>
      </c>
      <c r="Y377" s="148"/>
      <c r="Z377" s="148"/>
      <c r="AA377" s="148"/>
      <c r="AB377" s="148"/>
      <c r="AC377" s="148"/>
      <c r="AD377" s="148"/>
      <c r="AE377" s="148"/>
      <c r="AF377" s="148"/>
      <c r="AG377" s="148" t="s">
        <v>944</v>
      </c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</row>
    <row r="378" spans="1:60" outlineLevel="1" x14ac:dyDescent="0.25">
      <c r="A378" s="155"/>
      <c r="B378" s="156"/>
      <c r="C378" s="252" t="s">
        <v>662</v>
      </c>
      <c r="D378" s="253"/>
      <c r="E378" s="253"/>
      <c r="F378" s="253"/>
      <c r="G378" s="253"/>
      <c r="H378" s="158"/>
      <c r="I378" s="158"/>
      <c r="J378" s="158"/>
      <c r="K378" s="158"/>
      <c r="L378" s="158"/>
      <c r="M378" s="158"/>
      <c r="N378" s="158"/>
      <c r="O378" s="158"/>
      <c r="P378" s="158"/>
      <c r="Q378" s="158"/>
      <c r="R378" s="158"/>
      <c r="S378" s="158"/>
      <c r="T378" s="158"/>
      <c r="U378" s="158"/>
      <c r="V378" s="158"/>
      <c r="W378" s="158"/>
      <c r="X378" s="158"/>
      <c r="Y378" s="148"/>
      <c r="Z378" s="148"/>
      <c r="AA378" s="148"/>
      <c r="AB378" s="148"/>
      <c r="AC378" s="148"/>
      <c r="AD378" s="148"/>
      <c r="AE378" s="148"/>
      <c r="AF378" s="148"/>
      <c r="AG378" s="148" t="s">
        <v>233</v>
      </c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48"/>
      <c r="AX378" s="148"/>
      <c r="AY378" s="148"/>
      <c r="AZ378" s="148"/>
      <c r="BA378" s="181" t="str">
        <f>C378</f>
        <v>Zaměření a vytýčení stávajících inženýrských sítí v místě stavby z hlediska jejich ochrany při provádění stavby.</v>
      </c>
      <c r="BB378" s="148"/>
      <c r="BC378" s="148"/>
      <c r="BD378" s="148"/>
      <c r="BE378" s="148"/>
      <c r="BF378" s="148"/>
      <c r="BG378" s="148"/>
      <c r="BH378" s="148"/>
    </row>
    <row r="379" spans="1:60" outlineLevel="1" x14ac:dyDescent="0.25">
      <c r="A379" s="169">
        <v>161</v>
      </c>
      <c r="B379" s="170" t="s">
        <v>663</v>
      </c>
      <c r="C379" s="185" t="s">
        <v>664</v>
      </c>
      <c r="D379" s="171" t="s">
        <v>659</v>
      </c>
      <c r="E379" s="172">
        <v>1</v>
      </c>
      <c r="F379" s="173"/>
      <c r="G379" s="174">
        <f>ROUND(E379*F379,2)</f>
        <v>0</v>
      </c>
      <c r="H379" s="159"/>
      <c r="I379" s="158">
        <f>ROUND(E379*H379,2)</f>
        <v>0</v>
      </c>
      <c r="J379" s="159"/>
      <c r="K379" s="158">
        <f>ROUND(E379*J379,2)</f>
        <v>0</v>
      </c>
      <c r="L379" s="158">
        <v>21</v>
      </c>
      <c r="M379" s="158">
        <f>G379*(1+L379/100)</f>
        <v>0</v>
      </c>
      <c r="N379" s="158">
        <v>0</v>
      </c>
      <c r="O379" s="158">
        <f>ROUND(E379*N379,2)</f>
        <v>0</v>
      </c>
      <c r="P379" s="158">
        <v>0</v>
      </c>
      <c r="Q379" s="158">
        <f>ROUND(E379*P379,2)</f>
        <v>0</v>
      </c>
      <c r="R379" s="158"/>
      <c r="S379" s="158" t="s">
        <v>160</v>
      </c>
      <c r="T379" s="158" t="s">
        <v>250</v>
      </c>
      <c r="U379" s="158">
        <v>0</v>
      </c>
      <c r="V379" s="158">
        <f>ROUND(E379*U379,2)</f>
        <v>0</v>
      </c>
      <c r="W379" s="158"/>
      <c r="X379" s="158" t="s">
        <v>660</v>
      </c>
      <c r="Y379" s="148"/>
      <c r="Z379" s="148"/>
      <c r="AA379" s="148"/>
      <c r="AB379" s="148"/>
      <c r="AC379" s="148"/>
      <c r="AD379" s="148"/>
      <c r="AE379" s="148"/>
      <c r="AF379" s="148"/>
      <c r="AG379" s="148" t="s">
        <v>944</v>
      </c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</row>
    <row r="380" spans="1:60" outlineLevel="1" x14ac:dyDescent="0.25">
      <c r="A380" s="155"/>
      <c r="B380" s="156"/>
      <c r="C380" s="252" t="s">
        <v>665</v>
      </c>
      <c r="D380" s="253"/>
      <c r="E380" s="253"/>
      <c r="F380" s="253"/>
      <c r="G380" s="253"/>
      <c r="H380" s="158"/>
      <c r="I380" s="158"/>
      <c r="J380" s="158"/>
      <c r="K380" s="158"/>
      <c r="L380" s="158"/>
      <c r="M380" s="158"/>
      <c r="N380" s="158"/>
      <c r="O380" s="158"/>
      <c r="P380" s="158"/>
      <c r="Q380" s="158"/>
      <c r="R380" s="158"/>
      <c r="S380" s="158"/>
      <c r="T380" s="158"/>
      <c r="U380" s="158"/>
      <c r="V380" s="158"/>
      <c r="W380" s="158"/>
      <c r="X380" s="158"/>
      <c r="Y380" s="148"/>
      <c r="Z380" s="148"/>
      <c r="AA380" s="148"/>
      <c r="AB380" s="148"/>
      <c r="AC380" s="148"/>
      <c r="AD380" s="148"/>
      <c r="AE380" s="148"/>
      <c r="AF380" s="148"/>
      <c r="AG380" s="148" t="s">
        <v>233</v>
      </c>
      <c r="AH380" s="148"/>
      <c r="AI380" s="148"/>
      <c r="AJ380" s="148"/>
      <c r="AK380" s="148"/>
      <c r="AL380" s="148"/>
      <c r="AM380" s="148"/>
      <c r="AN380" s="148"/>
      <c r="AO380" s="148"/>
      <c r="AP380" s="148"/>
      <c r="AQ380" s="148"/>
      <c r="AR380" s="148"/>
      <c r="AS380" s="148"/>
      <c r="AT380" s="148"/>
      <c r="AU380" s="148"/>
      <c r="AV380" s="148"/>
      <c r="AW380" s="148"/>
      <c r="AX380" s="148"/>
      <c r="AY380" s="148"/>
      <c r="AZ380" s="148"/>
      <c r="BA380" s="148"/>
      <c r="BB380" s="148"/>
      <c r="BC380" s="148"/>
      <c r="BD380" s="148"/>
      <c r="BE380" s="148"/>
      <c r="BF380" s="148"/>
      <c r="BG380" s="148"/>
      <c r="BH380" s="148"/>
    </row>
    <row r="381" spans="1:60" outlineLevel="1" x14ac:dyDescent="0.25">
      <c r="A381" s="169">
        <v>162</v>
      </c>
      <c r="B381" s="170" t="s">
        <v>666</v>
      </c>
      <c r="C381" s="185" t="s">
        <v>667</v>
      </c>
      <c r="D381" s="171" t="s">
        <v>659</v>
      </c>
      <c r="E381" s="172">
        <v>1</v>
      </c>
      <c r="F381" s="173"/>
      <c r="G381" s="174">
        <f>ROUND(E381*F381,2)</f>
        <v>0</v>
      </c>
      <c r="H381" s="159"/>
      <c r="I381" s="158">
        <f>ROUND(E381*H381,2)</f>
        <v>0</v>
      </c>
      <c r="J381" s="159"/>
      <c r="K381" s="158">
        <f>ROUND(E381*J381,2)</f>
        <v>0</v>
      </c>
      <c r="L381" s="158">
        <v>21</v>
      </c>
      <c r="M381" s="158">
        <f>G381*(1+L381/100)</f>
        <v>0</v>
      </c>
      <c r="N381" s="158">
        <v>0</v>
      </c>
      <c r="O381" s="158">
        <f>ROUND(E381*N381,2)</f>
        <v>0</v>
      </c>
      <c r="P381" s="158">
        <v>0</v>
      </c>
      <c r="Q381" s="158">
        <f>ROUND(E381*P381,2)</f>
        <v>0</v>
      </c>
      <c r="R381" s="158"/>
      <c r="S381" s="158" t="s">
        <v>160</v>
      </c>
      <c r="T381" s="158" t="s">
        <v>250</v>
      </c>
      <c r="U381" s="158">
        <v>0</v>
      </c>
      <c r="V381" s="158">
        <f>ROUND(E381*U381,2)</f>
        <v>0</v>
      </c>
      <c r="W381" s="158"/>
      <c r="X381" s="158" t="s">
        <v>660</v>
      </c>
      <c r="Y381" s="148"/>
      <c r="Z381" s="148"/>
      <c r="AA381" s="148"/>
      <c r="AB381" s="148"/>
      <c r="AC381" s="148"/>
      <c r="AD381" s="148"/>
      <c r="AE381" s="148"/>
      <c r="AF381" s="148"/>
      <c r="AG381" s="148" t="s">
        <v>945</v>
      </c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</row>
    <row r="382" spans="1:60" ht="31.2" outlineLevel="1" x14ac:dyDescent="0.25">
      <c r="A382" s="155"/>
      <c r="B382" s="156"/>
      <c r="C382" s="252" t="s">
        <v>668</v>
      </c>
      <c r="D382" s="253"/>
      <c r="E382" s="253"/>
      <c r="F382" s="253"/>
      <c r="G382" s="253"/>
      <c r="H382" s="158"/>
      <c r="I382" s="158"/>
      <c r="J382" s="158"/>
      <c r="K382" s="158"/>
      <c r="L382" s="158"/>
      <c r="M382" s="158"/>
      <c r="N382" s="158"/>
      <c r="O382" s="158"/>
      <c r="P382" s="158"/>
      <c r="Q382" s="158"/>
      <c r="R382" s="158"/>
      <c r="S382" s="158"/>
      <c r="T382" s="158"/>
      <c r="U382" s="158"/>
      <c r="V382" s="158"/>
      <c r="W382" s="158"/>
      <c r="X382" s="158"/>
      <c r="Y382" s="148"/>
      <c r="Z382" s="148"/>
      <c r="AA382" s="148"/>
      <c r="AB382" s="148"/>
      <c r="AC382" s="148"/>
      <c r="AD382" s="148"/>
      <c r="AE382" s="148"/>
      <c r="AF382" s="148"/>
      <c r="AG382" s="148" t="s">
        <v>233</v>
      </c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/>
      <c r="AS382" s="148"/>
      <c r="AT382" s="148"/>
      <c r="AU382" s="148"/>
      <c r="AV382" s="148"/>
      <c r="AW382" s="148"/>
      <c r="AX382" s="148"/>
      <c r="AY382" s="148"/>
      <c r="AZ382" s="148"/>
      <c r="BA382" s="181" t="str">
        <f>C382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382" s="148"/>
      <c r="BC382" s="148"/>
      <c r="BD382" s="148"/>
      <c r="BE382" s="148"/>
      <c r="BF382" s="148"/>
      <c r="BG382" s="148"/>
      <c r="BH382" s="148"/>
    </row>
    <row r="383" spans="1:60" outlineLevel="1" x14ac:dyDescent="0.25">
      <c r="A383" s="169">
        <v>163</v>
      </c>
      <c r="B383" s="170" t="s">
        <v>669</v>
      </c>
      <c r="C383" s="185" t="s">
        <v>670</v>
      </c>
      <c r="D383" s="171" t="s">
        <v>659</v>
      </c>
      <c r="E383" s="172">
        <v>1</v>
      </c>
      <c r="F383" s="173"/>
      <c r="G383" s="174">
        <f>ROUND(E383*F383,2)</f>
        <v>0</v>
      </c>
      <c r="H383" s="159"/>
      <c r="I383" s="158">
        <f>ROUND(E383*H383,2)</f>
        <v>0</v>
      </c>
      <c r="J383" s="159"/>
      <c r="K383" s="158">
        <f>ROUND(E383*J383,2)</f>
        <v>0</v>
      </c>
      <c r="L383" s="158">
        <v>21</v>
      </c>
      <c r="M383" s="158">
        <f>G383*(1+L383/100)</f>
        <v>0</v>
      </c>
      <c r="N383" s="158">
        <v>0</v>
      </c>
      <c r="O383" s="158">
        <f>ROUND(E383*N383,2)</f>
        <v>0</v>
      </c>
      <c r="P383" s="158">
        <v>0</v>
      </c>
      <c r="Q383" s="158">
        <f>ROUND(E383*P383,2)</f>
        <v>0</v>
      </c>
      <c r="R383" s="158"/>
      <c r="S383" s="158" t="s">
        <v>160</v>
      </c>
      <c r="T383" s="158" t="s">
        <v>250</v>
      </c>
      <c r="U383" s="158">
        <v>0</v>
      </c>
      <c r="V383" s="158">
        <f>ROUND(E383*U383,2)</f>
        <v>0</v>
      </c>
      <c r="W383" s="158"/>
      <c r="X383" s="158" t="s">
        <v>660</v>
      </c>
      <c r="Y383" s="148"/>
      <c r="Z383" s="148"/>
      <c r="AA383" s="148"/>
      <c r="AB383" s="148"/>
      <c r="AC383" s="148"/>
      <c r="AD383" s="148"/>
      <c r="AE383" s="148"/>
      <c r="AF383" s="148"/>
      <c r="AG383" s="148" t="s">
        <v>944</v>
      </c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48"/>
      <c r="AX383" s="148"/>
      <c r="AY383" s="148"/>
      <c r="AZ383" s="148"/>
      <c r="BA383" s="148"/>
      <c r="BB383" s="148"/>
      <c r="BC383" s="148"/>
      <c r="BD383" s="148"/>
      <c r="BE383" s="148"/>
      <c r="BF383" s="148"/>
      <c r="BG383" s="148"/>
      <c r="BH383" s="148"/>
    </row>
    <row r="384" spans="1:60" outlineLevel="1" x14ac:dyDescent="0.25">
      <c r="A384" s="155"/>
      <c r="B384" s="156"/>
      <c r="C384" s="252" t="s">
        <v>671</v>
      </c>
      <c r="D384" s="253"/>
      <c r="E384" s="253"/>
      <c r="F384" s="253"/>
      <c r="G384" s="253"/>
      <c r="H384" s="158"/>
      <c r="I384" s="158"/>
      <c r="J384" s="158"/>
      <c r="K384" s="158"/>
      <c r="L384" s="158"/>
      <c r="M384" s="158"/>
      <c r="N384" s="158"/>
      <c r="O384" s="158"/>
      <c r="P384" s="158"/>
      <c r="Q384" s="158"/>
      <c r="R384" s="158"/>
      <c r="S384" s="158"/>
      <c r="T384" s="158"/>
      <c r="U384" s="158"/>
      <c r="V384" s="158"/>
      <c r="W384" s="158"/>
      <c r="X384" s="158"/>
      <c r="Y384" s="148"/>
      <c r="Z384" s="148"/>
      <c r="AA384" s="148"/>
      <c r="AB384" s="148"/>
      <c r="AC384" s="148"/>
      <c r="AD384" s="148"/>
      <c r="AE384" s="148"/>
      <c r="AF384" s="148"/>
      <c r="AG384" s="148" t="s">
        <v>233</v>
      </c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48"/>
      <c r="AX384" s="148"/>
      <c r="AY384" s="148"/>
      <c r="AZ384" s="148"/>
      <c r="BA384" s="148"/>
      <c r="BB384" s="148"/>
      <c r="BC384" s="148"/>
      <c r="BD384" s="148"/>
      <c r="BE384" s="148"/>
      <c r="BF384" s="148"/>
      <c r="BG384" s="148"/>
      <c r="BH384" s="148"/>
    </row>
    <row r="385" spans="1:60" x14ac:dyDescent="0.25">
      <c r="A385" s="163" t="s">
        <v>155</v>
      </c>
      <c r="B385" s="164" t="s">
        <v>129</v>
      </c>
      <c r="C385" s="184" t="s">
        <v>30</v>
      </c>
      <c r="D385" s="165"/>
      <c r="E385" s="166"/>
      <c r="F385" s="167"/>
      <c r="G385" s="168">
        <f>SUMIF(AG386:AG393,"&lt;&gt;NOR",G386:G393)</f>
        <v>0</v>
      </c>
      <c r="H385" s="162"/>
      <c r="I385" s="162">
        <f>SUM(I386:I393)</f>
        <v>0</v>
      </c>
      <c r="J385" s="162"/>
      <c r="K385" s="162">
        <f>SUM(K386:K393)</f>
        <v>0</v>
      </c>
      <c r="L385" s="162"/>
      <c r="M385" s="162">
        <f>SUM(M386:M393)</f>
        <v>0</v>
      </c>
      <c r="N385" s="162"/>
      <c r="O385" s="162">
        <f>SUM(O386:O393)</f>
        <v>0</v>
      </c>
      <c r="P385" s="162"/>
      <c r="Q385" s="162">
        <f>SUM(Q386:Q393)</f>
        <v>0</v>
      </c>
      <c r="R385" s="162"/>
      <c r="S385" s="162"/>
      <c r="T385" s="162"/>
      <c r="U385" s="162"/>
      <c r="V385" s="162">
        <f>SUM(V386:V393)</f>
        <v>0</v>
      </c>
      <c r="W385" s="162"/>
      <c r="X385" s="162"/>
      <c r="AG385" t="s">
        <v>156</v>
      </c>
    </row>
    <row r="386" spans="1:60" ht="20.399999999999999" outlineLevel="1" x14ac:dyDescent="0.25">
      <c r="A386" s="169">
        <v>164</v>
      </c>
      <c r="B386" s="170" t="s">
        <v>672</v>
      </c>
      <c r="C386" s="185" t="s">
        <v>673</v>
      </c>
      <c r="D386" s="171" t="s">
        <v>659</v>
      </c>
      <c r="E386" s="172">
        <v>1</v>
      </c>
      <c r="F386" s="173"/>
      <c r="G386" s="174">
        <f>ROUND(E386*F386,2)</f>
        <v>0</v>
      </c>
      <c r="H386" s="159"/>
      <c r="I386" s="158">
        <f>ROUND(E386*H386,2)</f>
        <v>0</v>
      </c>
      <c r="J386" s="159"/>
      <c r="K386" s="158">
        <f>ROUND(E386*J386,2)</f>
        <v>0</v>
      </c>
      <c r="L386" s="158">
        <v>21</v>
      </c>
      <c r="M386" s="158">
        <f>G386*(1+L386/100)</f>
        <v>0</v>
      </c>
      <c r="N386" s="158">
        <v>0</v>
      </c>
      <c r="O386" s="158">
        <f>ROUND(E386*N386,2)</f>
        <v>0</v>
      </c>
      <c r="P386" s="158">
        <v>0</v>
      </c>
      <c r="Q386" s="158">
        <f>ROUND(E386*P386,2)</f>
        <v>0</v>
      </c>
      <c r="R386" s="158"/>
      <c r="S386" s="158" t="s">
        <v>160</v>
      </c>
      <c r="T386" s="158" t="s">
        <v>250</v>
      </c>
      <c r="U386" s="158">
        <v>0</v>
      </c>
      <c r="V386" s="158">
        <f>ROUND(E386*U386,2)</f>
        <v>0</v>
      </c>
      <c r="W386" s="158"/>
      <c r="X386" s="158" t="s">
        <v>660</v>
      </c>
      <c r="Y386" s="148"/>
      <c r="Z386" s="148"/>
      <c r="AA386" s="148"/>
      <c r="AB386" s="148"/>
      <c r="AC386" s="148"/>
      <c r="AD386" s="148"/>
      <c r="AE386" s="148"/>
      <c r="AF386" s="148"/>
      <c r="AG386" s="148" t="s">
        <v>944</v>
      </c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</row>
    <row r="387" spans="1:60" ht="31.2" outlineLevel="1" x14ac:dyDescent="0.25">
      <c r="A387" s="155"/>
      <c r="B387" s="156"/>
      <c r="C387" s="252" t="s">
        <v>674</v>
      </c>
      <c r="D387" s="253"/>
      <c r="E387" s="253"/>
      <c r="F387" s="253"/>
      <c r="G387" s="253"/>
      <c r="H387" s="158"/>
      <c r="I387" s="158"/>
      <c r="J387" s="158"/>
      <c r="K387" s="158"/>
      <c r="L387" s="158"/>
      <c r="M387" s="158"/>
      <c r="N387" s="158"/>
      <c r="O387" s="158"/>
      <c r="P387" s="158"/>
      <c r="Q387" s="158"/>
      <c r="R387" s="158"/>
      <c r="S387" s="158"/>
      <c r="T387" s="158"/>
      <c r="U387" s="158"/>
      <c r="V387" s="158"/>
      <c r="W387" s="158"/>
      <c r="X387" s="158"/>
      <c r="Y387" s="148"/>
      <c r="Z387" s="148"/>
      <c r="AA387" s="148"/>
      <c r="AB387" s="148"/>
      <c r="AC387" s="148"/>
      <c r="AD387" s="148"/>
      <c r="AE387" s="148"/>
      <c r="AF387" s="148"/>
      <c r="AG387" s="148" t="s">
        <v>233</v>
      </c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81" t="str">
        <f>C387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387" s="148"/>
      <c r="BC387" s="148"/>
      <c r="BD387" s="148"/>
      <c r="BE387" s="148"/>
      <c r="BF387" s="148"/>
      <c r="BG387" s="148"/>
      <c r="BH387" s="148"/>
    </row>
    <row r="388" spans="1:60" outlineLevel="1" x14ac:dyDescent="0.25">
      <c r="A388" s="169">
        <v>165</v>
      </c>
      <c r="B388" s="170" t="s">
        <v>675</v>
      </c>
      <c r="C388" s="185" t="s">
        <v>676</v>
      </c>
      <c r="D388" s="171" t="s">
        <v>659</v>
      </c>
      <c r="E388" s="172">
        <v>1</v>
      </c>
      <c r="F388" s="173"/>
      <c r="G388" s="174">
        <f>ROUND(E388*F388,2)</f>
        <v>0</v>
      </c>
      <c r="H388" s="159"/>
      <c r="I388" s="158">
        <f>ROUND(E388*H388,2)</f>
        <v>0</v>
      </c>
      <c r="J388" s="159"/>
      <c r="K388" s="158">
        <f>ROUND(E388*J388,2)</f>
        <v>0</v>
      </c>
      <c r="L388" s="158">
        <v>21</v>
      </c>
      <c r="M388" s="158">
        <f>G388*(1+L388/100)</f>
        <v>0</v>
      </c>
      <c r="N388" s="158">
        <v>0</v>
      </c>
      <c r="O388" s="158">
        <f>ROUND(E388*N388,2)</f>
        <v>0</v>
      </c>
      <c r="P388" s="158">
        <v>0</v>
      </c>
      <c r="Q388" s="158">
        <f>ROUND(E388*P388,2)</f>
        <v>0</v>
      </c>
      <c r="R388" s="158"/>
      <c r="S388" s="158" t="s">
        <v>160</v>
      </c>
      <c r="T388" s="158" t="s">
        <v>250</v>
      </c>
      <c r="U388" s="158">
        <v>0</v>
      </c>
      <c r="V388" s="158">
        <f>ROUND(E388*U388,2)</f>
        <v>0</v>
      </c>
      <c r="W388" s="158"/>
      <c r="X388" s="158" t="s">
        <v>660</v>
      </c>
      <c r="Y388" s="148"/>
      <c r="Z388" s="148"/>
      <c r="AA388" s="148"/>
      <c r="AB388" s="148"/>
      <c r="AC388" s="148"/>
      <c r="AD388" s="148"/>
      <c r="AE388" s="148"/>
      <c r="AF388" s="148"/>
      <c r="AG388" s="148" t="s">
        <v>944</v>
      </c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</row>
    <row r="389" spans="1:60" outlineLevel="1" x14ac:dyDescent="0.25">
      <c r="A389" s="155"/>
      <c r="B389" s="156"/>
      <c r="C389" s="252" t="s">
        <v>677</v>
      </c>
      <c r="D389" s="253"/>
      <c r="E389" s="253"/>
      <c r="F389" s="253"/>
      <c r="G389" s="253"/>
      <c r="H389" s="158"/>
      <c r="I389" s="158"/>
      <c r="J389" s="158"/>
      <c r="K389" s="158"/>
      <c r="L389" s="158"/>
      <c r="M389" s="158"/>
      <c r="N389" s="158"/>
      <c r="O389" s="158"/>
      <c r="P389" s="158"/>
      <c r="Q389" s="158"/>
      <c r="R389" s="158"/>
      <c r="S389" s="158"/>
      <c r="T389" s="158"/>
      <c r="U389" s="158"/>
      <c r="V389" s="158"/>
      <c r="W389" s="158"/>
      <c r="X389" s="158"/>
      <c r="Y389" s="148"/>
      <c r="Z389" s="148"/>
      <c r="AA389" s="148"/>
      <c r="AB389" s="148"/>
      <c r="AC389" s="148"/>
      <c r="AD389" s="148"/>
      <c r="AE389" s="148"/>
      <c r="AF389" s="148"/>
      <c r="AG389" s="148" t="s">
        <v>233</v>
      </c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</row>
    <row r="390" spans="1:60" outlineLevel="1" x14ac:dyDescent="0.25">
      <c r="A390" s="169">
        <v>166</v>
      </c>
      <c r="B390" s="170" t="s">
        <v>678</v>
      </c>
      <c r="C390" s="185" t="s">
        <v>679</v>
      </c>
      <c r="D390" s="171" t="s">
        <v>659</v>
      </c>
      <c r="E390" s="172">
        <v>1</v>
      </c>
      <c r="F390" s="173"/>
      <c r="G390" s="174">
        <f>ROUND(E390*F390,2)</f>
        <v>0</v>
      </c>
      <c r="H390" s="159"/>
      <c r="I390" s="158">
        <f>ROUND(E390*H390,2)</f>
        <v>0</v>
      </c>
      <c r="J390" s="159"/>
      <c r="K390" s="158">
        <f>ROUND(E390*J390,2)</f>
        <v>0</v>
      </c>
      <c r="L390" s="158">
        <v>21</v>
      </c>
      <c r="M390" s="158">
        <f>G390*(1+L390/100)</f>
        <v>0</v>
      </c>
      <c r="N390" s="158">
        <v>0</v>
      </c>
      <c r="O390" s="158">
        <f>ROUND(E390*N390,2)</f>
        <v>0</v>
      </c>
      <c r="P390" s="158">
        <v>0</v>
      </c>
      <c r="Q390" s="158">
        <f>ROUND(E390*P390,2)</f>
        <v>0</v>
      </c>
      <c r="R390" s="158"/>
      <c r="S390" s="158" t="s">
        <v>160</v>
      </c>
      <c r="T390" s="158" t="s">
        <v>250</v>
      </c>
      <c r="U390" s="158">
        <v>0</v>
      </c>
      <c r="V390" s="158">
        <f>ROUND(E390*U390,2)</f>
        <v>0</v>
      </c>
      <c r="W390" s="158"/>
      <c r="X390" s="158" t="s">
        <v>660</v>
      </c>
      <c r="Y390" s="148"/>
      <c r="Z390" s="148"/>
      <c r="AA390" s="148"/>
      <c r="AB390" s="148"/>
      <c r="AC390" s="148"/>
      <c r="AD390" s="148"/>
      <c r="AE390" s="148"/>
      <c r="AF390" s="148"/>
      <c r="AG390" s="148" t="s">
        <v>944</v>
      </c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</row>
    <row r="391" spans="1:60" ht="31.2" outlineLevel="1" x14ac:dyDescent="0.25">
      <c r="A391" s="155"/>
      <c r="B391" s="156"/>
      <c r="C391" s="252" t="s">
        <v>680</v>
      </c>
      <c r="D391" s="253"/>
      <c r="E391" s="253"/>
      <c r="F391" s="253"/>
      <c r="G391" s="253"/>
      <c r="H391" s="158"/>
      <c r="I391" s="158"/>
      <c r="J391" s="158"/>
      <c r="K391" s="158"/>
      <c r="L391" s="158"/>
      <c r="M391" s="158"/>
      <c r="N391" s="158"/>
      <c r="O391" s="158"/>
      <c r="P391" s="158"/>
      <c r="Q391" s="158"/>
      <c r="R391" s="158"/>
      <c r="S391" s="158"/>
      <c r="T391" s="158"/>
      <c r="U391" s="158"/>
      <c r="V391" s="158"/>
      <c r="W391" s="158"/>
      <c r="X391" s="158"/>
      <c r="Y391" s="148"/>
      <c r="Z391" s="148"/>
      <c r="AA391" s="148"/>
      <c r="AB391" s="148"/>
      <c r="AC391" s="148"/>
      <c r="AD391" s="148"/>
      <c r="AE391" s="148"/>
      <c r="AF391" s="148"/>
      <c r="AG391" s="148" t="s">
        <v>233</v>
      </c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81" t="str">
        <f>C391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391" s="148"/>
      <c r="BC391" s="148"/>
      <c r="BD391" s="148"/>
      <c r="BE391" s="148"/>
      <c r="BF391" s="148"/>
      <c r="BG391" s="148"/>
      <c r="BH391" s="148"/>
    </row>
    <row r="392" spans="1:60" outlineLevel="1" x14ac:dyDescent="0.25">
      <c r="A392" s="169">
        <v>167</v>
      </c>
      <c r="B392" s="170" t="s">
        <v>681</v>
      </c>
      <c r="C392" s="185" t="s">
        <v>682</v>
      </c>
      <c r="D392" s="171" t="s">
        <v>659</v>
      </c>
      <c r="E392" s="172">
        <v>1</v>
      </c>
      <c r="F392" s="173"/>
      <c r="G392" s="174">
        <f>ROUND(E392*F392,2)</f>
        <v>0</v>
      </c>
      <c r="H392" s="159"/>
      <c r="I392" s="158">
        <f>ROUND(E392*H392,2)</f>
        <v>0</v>
      </c>
      <c r="J392" s="159"/>
      <c r="K392" s="158">
        <f>ROUND(E392*J392,2)</f>
        <v>0</v>
      </c>
      <c r="L392" s="158">
        <v>21</v>
      </c>
      <c r="M392" s="158">
        <f>G392*(1+L392/100)</f>
        <v>0</v>
      </c>
      <c r="N392" s="158">
        <v>0</v>
      </c>
      <c r="O392" s="158">
        <f>ROUND(E392*N392,2)</f>
        <v>0</v>
      </c>
      <c r="P392" s="158">
        <v>0</v>
      </c>
      <c r="Q392" s="158">
        <f>ROUND(E392*P392,2)</f>
        <v>0</v>
      </c>
      <c r="R392" s="158"/>
      <c r="S392" s="158" t="s">
        <v>160</v>
      </c>
      <c r="T392" s="158" t="s">
        <v>250</v>
      </c>
      <c r="U392" s="158">
        <v>0</v>
      </c>
      <c r="V392" s="158">
        <f>ROUND(E392*U392,2)</f>
        <v>0</v>
      </c>
      <c r="W392" s="158"/>
      <c r="X392" s="158" t="s">
        <v>660</v>
      </c>
      <c r="Y392" s="148"/>
      <c r="Z392" s="148"/>
      <c r="AA392" s="148"/>
      <c r="AB392" s="148"/>
      <c r="AC392" s="148"/>
      <c r="AD392" s="148"/>
      <c r="AE392" s="148"/>
      <c r="AF392" s="148"/>
      <c r="AG392" s="148" t="s">
        <v>944</v>
      </c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</row>
    <row r="393" spans="1:60" ht="21" outlineLevel="1" x14ac:dyDescent="0.25">
      <c r="A393" s="155"/>
      <c r="B393" s="156"/>
      <c r="C393" s="252" t="s">
        <v>683</v>
      </c>
      <c r="D393" s="253"/>
      <c r="E393" s="253"/>
      <c r="F393" s="253"/>
      <c r="G393" s="253"/>
      <c r="H393" s="158"/>
      <c r="I393" s="158"/>
      <c r="J393" s="158"/>
      <c r="K393" s="158"/>
      <c r="L393" s="158"/>
      <c r="M393" s="158"/>
      <c r="N393" s="158"/>
      <c r="O393" s="158"/>
      <c r="P393" s="158"/>
      <c r="Q393" s="158"/>
      <c r="R393" s="158"/>
      <c r="S393" s="158"/>
      <c r="T393" s="158"/>
      <c r="U393" s="158"/>
      <c r="V393" s="158"/>
      <c r="W393" s="158"/>
      <c r="X393" s="158"/>
      <c r="Y393" s="148"/>
      <c r="Z393" s="148"/>
      <c r="AA393" s="148"/>
      <c r="AB393" s="148"/>
      <c r="AC393" s="148"/>
      <c r="AD393" s="148"/>
      <c r="AE393" s="148"/>
      <c r="AF393" s="148"/>
      <c r="AG393" s="148" t="s">
        <v>233</v>
      </c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81" t="str">
        <f>C393</f>
        <v>Finanční rezerva požadovaná objednatelem jako součást smluvní ceny. Způsob jejího stanovení, čerpání a vykazování definuje objednatel.</v>
      </c>
      <c r="BB393" s="148"/>
      <c r="BC393" s="148"/>
      <c r="BD393" s="148"/>
      <c r="BE393" s="148"/>
      <c r="BF393" s="148"/>
      <c r="BG393" s="148"/>
      <c r="BH393" s="148"/>
    </row>
    <row r="394" spans="1:60" x14ac:dyDescent="0.25">
      <c r="A394" s="3"/>
      <c r="B394" s="4"/>
      <c r="C394" s="189"/>
      <c r="D394" s="6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AE394">
        <v>15</v>
      </c>
      <c r="AF394">
        <v>21</v>
      </c>
      <c r="AG394" t="s">
        <v>142</v>
      </c>
    </row>
    <row r="395" spans="1:60" x14ac:dyDescent="0.25">
      <c r="A395" s="151"/>
      <c r="B395" s="152" t="s">
        <v>31</v>
      </c>
      <c r="C395" s="190"/>
      <c r="D395" s="153"/>
      <c r="E395" s="154"/>
      <c r="F395" s="154"/>
      <c r="G395" s="183">
        <f>G8+G54+G76+G98+G101+G108+G118+G125+G135+G149+G154+G159+G162+G170+G173+G233+G235+G250+G258+G268+G274+G280+G282+G287+G293+G296+G307+G328+G338+G341+G349+G351+G353+G357+G361+G376+G385</f>
        <v>0</v>
      </c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AE395">
        <f>SUMIF(L7:L393,AE394,G7:G393)</f>
        <v>0</v>
      </c>
      <c r="AF395">
        <f>SUMIF(L7:L393,AF394,G7:G393)</f>
        <v>0</v>
      </c>
      <c r="AG395" t="s">
        <v>684</v>
      </c>
    </row>
    <row r="396" spans="1:60" x14ac:dyDescent="0.25">
      <c r="A396" s="3"/>
      <c r="B396" s="4"/>
      <c r="C396" s="189"/>
      <c r="D396" s="6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60" x14ac:dyDescent="0.25">
      <c r="A397" s="3"/>
      <c r="B397" s="4"/>
      <c r="C397" s="189"/>
      <c r="D397" s="6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60" x14ac:dyDescent="0.25">
      <c r="A398" s="263" t="s">
        <v>685</v>
      </c>
      <c r="B398" s="263"/>
      <c r="C398" s="264"/>
      <c r="D398" s="6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60" x14ac:dyDescent="0.25">
      <c r="A399" s="265"/>
      <c r="B399" s="266"/>
      <c r="C399" s="267"/>
      <c r="D399" s="266"/>
      <c r="E399" s="266"/>
      <c r="F399" s="266"/>
      <c r="G399" s="268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AG399" t="s">
        <v>686</v>
      </c>
    </row>
    <row r="400" spans="1:60" x14ac:dyDescent="0.25">
      <c r="A400" s="269"/>
      <c r="B400" s="270"/>
      <c r="C400" s="271"/>
      <c r="D400" s="270"/>
      <c r="E400" s="270"/>
      <c r="F400" s="270"/>
      <c r="G400" s="27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33" x14ac:dyDescent="0.25">
      <c r="A401" s="269"/>
      <c r="B401" s="270"/>
      <c r="C401" s="271"/>
      <c r="D401" s="270"/>
      <c r="E401" s="270"/>
      <c r="F401" s="270"/>
      <c r="G401" s="27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33" x14ac:dyDescent="0.25">
      <c r="A402" s="269"/>
      <c r="B402" s="270"/>
      <c r="C402" s="271"/>
      <c r="D402" s="270"/>
      <c r="E402" s="270"/>
      <c r="F402" s="270"/>
      <c r="G402" s="27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33" x14ac:dyDescent="0.25">
      <c r="A403" s="273"/>
      <c r="B403" s="274"/>
      <c r="C403" s="275"/>
      <c r="D403" s="274"/>
      <c r="E403" s="274"/>
      <c r="F403" s="274"/>
      <c r="G403" s="276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33" x14ac:dyDescent="0.25">
      <c r="A404" s="3"/>
      <c r="B404" s="4"/>
      <c r="C404" s="189"/>
      <c r="D404" s="6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33" x14ac:dyDescent="0.25">
      <c r="C405" s="191"/>
      <c r="D405" s="10"/>
      <c r="AG405" t="s">
        <v>688</v>
      </c>
    </row>
    <row r="406" spans="1:33" x14ac:dyDescent="0.25">
      <c r="D406" s="10"/>
    </row>
    <row r="407" spans="1:33" x14ac:dyDescent="0.25">
      <c r="D407" s="10"/>
    </row>
    <row r="408" spans="1:33" x14ac:dyDescent="0.25">
      <c r="D408" s="10"/>
    </row>
    <row r="409" spans="1:33" x14ac:dyDescent="0.25">
      <c r="D409" s="10"/>
    </row>
    <row r="410" spans="1:33" x14ac:dyDescent="0.25">
      <c r="D410" s="10"/>
    </row>
    <row r="411" spans="1:33" x14ac:dyDescent="0.25">
      <c r="D411" s="10"/>
    </row>
    <row r="412" spans="1:33" x14ac:dyDescent="0.25">
      <c r="D412" s="10"/>
    </row>
    <row r="413" spans="1:33" x14ac:dyDescent="0.25">
      <c r="D413" s="10"/>
    </row>
    <row r="414" spans="1:33" x14ac:dyDescent="0.25">
      <c r="D414" s="10"/>
    </row>
    <row r="415" spans="1:33" x14ac:dyDescent="0.25">
      <c r="D415" s="10"/>
    </row>
    <row r="416" spans="1:33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</sheetData>
  <mergeCells count="33">
    <mergeCell ref="A398:C398"/>
    <mergeCell ref="A399:G403"/>
    <mergeCell ref="C62:G62"/>
    <mergeCell ref="C84:G84"/>
    <mergeCell ref="C140:G140"/>
    <mergeCell ref="A1:G1"/>
    <mergeCell ref="C2:G2"/>
    <mergeCell ref="C3:G3"/>
    <mergeCell ref="C4:G4"/>
    <mergeCell ref="C86:G86"/>
    <mergeCell ref="C88:G88"/>
    <mergeCell ref="C110:G110"/>
    <mergeCell ref="C131:G131"/>
    <mergeCell ref="C137:G137"/>
    <mergeCell ref="C378:G378"/>
    <mergeCell ref="C143:G143"/>
    <mergeCell ref="C164:G164"/>
    <mergeCell ref="C208:G208"/>
    <mergeCell ref="C211:G211"/>
    <mergeCell ref="C240:G240"/>
    <mergeCell ref="C260:G260"/>
    <mergeCell ref="C263:G263"/>
    <mergeCell ref="C271:G271"/>
    <mergeCell ref="C272:G272"/>
    <mergeCell ref="C369:G369"/>
    <mergeCell ref="C372:G372"/>
    <mergeCell ref="C393:G393"/>
    <mergeCell ref="C380:G380"/>
    <mergeCell ref="C382:G382"/>
    <mergeCell ref="C384:G384"/>
    <mergeCell ref="C387:G387"/>
    <mergeCell ref="C389:G389"/>
    <mergeCell ref="C391:G391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1 1 Pol</vt:lpstr>
      <vt:lpstr>2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'2 1 Pol'!Názvy_tisku</vt:lpstr>
      <vt:lpstr>oadresa</vt:lpstr>
      <vt:lpstr>Stavba!Objednatel</vt:lpstr>
      <vt:lpstr>Stavba!Objekt</vt:lpstr>
      <vt:lpstr>'1 1 Pol'!Oblast_tisku</vt:lpstr>
      <vt:lpstr>'2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Tadeáš Vodička</dc:creator>
  <cp:lastModifiedBy>Bučková Jitka Mgr.</cp:lastModifiedBy>
  <cp:lastPrinted>2019-03-19T12:27:02Z</cp:lastPrinted>
  <dcterms:created xsi:type="dcterms:W3CDTF">2009-04-08T07:15:50Z</dcterms:created>
  <dcterms:modified xsi:type="dcterms:W3CDTF">2023-04-11T07:31:46Z</dcterms:modified>
</cp:coreProperties>
</file>