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3013\Desktop\13_Jičín, Ruská\2. Zadávací dokumentace\4. nábytek a elektro\Nábytek\"/>
    </mc:Choice>
  </mc:AlternateContent>
  <xr:revisionPtr revIDLastSave="0" documentId="8_{9FC9120B-596B-4323-8453-D18BEC1C159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01 - Vybavení pro CHB Jič..." sheetId="2" r:id="rId2"/>
  </sheets>
  <definedNames>
    <definedName name="_xlnm._FilterDatabase" localSheetId="1" hidden="1">'01 - Vybavení pro CHB Jič...'!$C$117:$K$159</definedName>
    <definedName name="_xlnm.Print_Titles" localSheetId="1">'01 - Vybavení pro CHB Jič...'!$117:$117</definedName>
    <definedName name="_xlnm.Print_Titles" localSheetId="0">'Rekapitulace stavby'!$92:$92</definedName>
    <definedName name="_xlnm.Print_Area" localSheetId="1">'01 - Vybavení pro CHB Jič...'!$C$4:$J$76,'01 - Vybavení pro CHB Jič...'!$C$82:$J$99,'01 - Vybavení pro CHB Jič...'!$C$105:$K$159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J114" i="2"/>
  <c r="F114" i="2"/>
  <c r="F112" i="2"/>
  <c r="E110" i="2"/>
  <c r="J91" i="2"/>
  <c r="F91" i="2"/>
  <c r="F89" i="2"/>
  <c r="E87" i="2"/>
  <c r="J24" i="2"/>
  <c r="E24" i="2"/>
  <c r="J92" i="2" s="1"/>
  <c r="J23" i="2"/>
  <c r="J18" i="2"/>
  <c r="E18" i="2"/>
  <c r="F115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154" i="2"/>
  <c r="BK151" i="2"/>
  <c r="BK148" i="2"/>
  <c r="J142" i="2"/>
  <c r="J139" i="2"/>
  <c r="J135" i="2"/>
  <c r="BK132" i="2"/>
  <c r="J125" i="2"/>
  <c r="BK159" i="2"/>
  <c r="J152" i="2"/>
  <c r="J145" i="2"/>
  <c r="BK142" i="2"/>
  <c r="J137" i="2"/>
  <c r="BK130" i="2"/>
  <c r="BK127" i="2"/>
  <c r="J123" i="2"/>
  <c r="J158" i="2"/>
  <c r="BK156" i="2"/>
  <c r="J154" i="2"/>
  <c r="J151" i="2"/>
  <c r="BK149" i="2"/>
  <c r="BK145" i="2"/>
  <c r="BK139" i="2"/>
  <c r="BK131" i="2"/>
  <c r="J128" i="2"/>
  <c r="BK121" i="2"/>
  <c r="J134" i="2"/>
  <c r="BK122" i="2"/>
  <c r="J155" i="2"/>
  <c r="BK146" i="2"/>
  <c r="J141" i="2"/>
  <c r="J130" i="2"/>
  <c r="J124" i="2"/>
  <c r="BK152" i="2"/>
  <c r="J147" i="2"/>
  <c r="BK141" i="2"/>
  <c r="BK138" i="2"/>
  <c r="BK134" i="2"/>
  <c r="J131" i="2"/>
  <c r="J120" i="2"/>
  <c r="BK158" i="2"/>
  <c r="BK147" i="2"/>
  <c r="J144" i="2"/>
  <c r="J138" i="2"/>
  <c r="J133" i="2"/>
  <c r="BK128" i="2"/>
  <c r="BK124" i="2"/>
  <c r="BK155" i="2"/>
  <c r="BK153" i="2"/>
  <c r="BK150" i="2"/>
  <c r="J148" i="2"/>
  <c r="BK144" i="2"/>
  <c r="J136" i="2"/>
  <c r="J127" i="2"/>
  <c r="J122" i="2"/>
  <c r="J153" i="2"/>
  <c r="J150" i="2"/>
  <c r="BK143" i="2"/>
  <c r="BK140" i="2"/>
  <c r="BK137" i="2"/>
  <c r="BK133" i="2"/>
  <c r="BK126" i="2"/>
  <c r="J121" i="2"/>
  <c r="J159" i="2"/>
  <c r="J146" i="2"/>
  <c r="J140" i="2"/>
  <c r="BK136" i="2"/>
  <c r="J129" i="2"/>
  <c r="J126" i="2"/>
  <c r="J156" i="2"/>
  <c r="J149" i="2"/>
  <c r="J143" i="2"/>
  <c r="BK135" i="2"/>
  <c r="BK129" i="2"/>
  <c r="BK123" i="2"/>
  <c r="BK120" i="2"/>
  <c r="J132" i="2"/>
  <c r="BK125" i="2"/>
  <c r="AS94" i="1"/>
  <c r="BK119" i="2" l="1"/>
  <c r="J119" i="2" s="1"/>
  <c r="J97" i="2" s="1"/>
  <c r="BK157" i="2"/>
  <c r="J157" i="2" s="1"/>
  <c r="J98" i="2" s="1"/>
  <c r="P119" i="2"/>
  <c r="P157" i="2"/>
  <c r="R119" i="2"/>
  <c r="R118" i="2" s="1"/>
  <c r="R157" i="2"/>
  <c r="T119" i="2"/>
  <c r="T157" i="2"/>
  <c r="F92" i="2"/>
  <c r="J112" i="2"/>
  <c r="BE120" i="2"/>
  <c r="BE122" i="2"/>
  <c r="BE124" i="2"/>
  <c r="BE126" i="2"/>
  <c r="BE128" i="2"/>
  <c r="BE130" i="2"/>
  <c r="BE138" i="2"/>
  <c r="BE142" i="2"/>
  <c r="BE144" i="2"/>
  <c r="BE145" i="2"/>
  <c r="BE150" i="2"/>
  <c r="BE152" i="2"/>
  <c r="BE154" i="2"/>
  <c r="BE155" i="2"/>
  <c r="BE156" i="2"/>
  <c r="E108" i="2"/>
  <c r="J115" i="2"/>
  <c r="BE121" i="2"/>
  <c r="BE123" i="2"/>
  <c r="BE127" i="2"/>
  <c r="BE129" i="2"/>
  <c r="BE134" i="2"/>
  <c r="BE135" i="2"/>
  <c r="BE137" i="2"/>
  <c r="BE139" i="2"/>
  <c r="BE141" i="2"/>
  <c r="BE143" i="2"/>
  <c r="BE158" i="2"/>
  <c r="BE159" i="2"/>
  <c r="BE125" i="2"/>
  <c r="BE131" i="2"/>
  <c r="BE132" i="2"/>
  <c r="BE133" i="2"/>
  <c r="BE136" i="2"/>
  <c r="BE140" i="2"/>
  <c r="BE146" i="2"/>
  <c r="BE147" i="2"/>
  <c r="BE148" i="2"/>
  <c r="BE149" i="2"/>
  <c r="BE151" i="2"/>
  <c r="BE153" i="2"/>
  <c r="F35" i="2"/>
  <c r="BB95" i="1" s="1"/>
  <c r="BB94" i="1" s="1"/>
  <c r="W31" i="1" s="1"/>
  <c r="J34" i="2"/>
  <c r="AW95" i="1" s="1"/>
  <c r="F37" i="2"/>
  <c r="BD95" i="1" s="1"/>
  <c r="BD94" i="1" s="1"/>
  <c r="W33" i="1" s="1"/>
  <c r="F36" i="2"/>
  <c r="BC95" i="1"/>
  <c r="BC94" i="1" s="1"/>
  <c r="W32" i="1" s="1"/>
  <c r="F34" i="2"/>
  <c r="BA95" i="1" s="1"/>
  <c r="BA94" i="1" s="1"/>
  <c r="W30" i="1" s="1"/>
  <c r="T118" i="2" l="1"/>
  <c r="P118" i="2"/>
  <c r="AU95" i="1"/>
  <c r="BK118" i="2"/>
  <c r="J118" i="2" s="1"/>
  <c r="J30" i="2" s="1"/>
  <c r="AG95" i="1" s="1"/>
  <c r="AG94" i="1" s="1"/>
  <c r="AK26" i="1" s="1"/>
  <c r="AU94" i="1"/>
  <c r="AW94" i="1"/>
  <c r="AK30" i="1" s="1"/>
  <c r="AY94" i="1"/>
  <c r="J33" i="2"/>
  <c r="AV95" i="1" s="1"/>
  <c r="AT95" i="1" s="1"/>
  <c r="AX94" i="1"/>
  <c r="F33" i="2"/>
  <c r="AZ95" i="1" s="1"/>
  <c r="AZ94" i="1" s="1"/>
  <c r="W29" i="1" s="1"/>
  <c r="J96" i="2" l="1"/>
  <c r="J39" i="2"/>
  <c r="AN95" i="1"/>
  <c r="AV94" i="1"/>
  <c r="AK29" i="1" s="1"/>
  <c r="AK35" i="1" s="1"/>
  <c r="AT94" i="1" l="1"/>
  <c r="AN94" i="1" l="1"/>
</calcChain>
</file>

<file path=xl/sharedStrings.xml><?xml version="1.0" encoding="utf-8"?>
<sst xmlns="http://schemas.openxmlformats.org/spreadsheetml/2006/main" count="846" uniqueCount="253">
  <si>
    <t>Export Komplet</t>
  </si>
  <si>
    <t/>
  </si>
  <si>
    <t>2.0</t>
  </si>
  <si>
    <t>False</t>
  </si>
  <si>
    <t>{ef0631c5-abee-4ffd-b749-d0f6476de001}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</si>
  <si>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</si>
  <si>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</si>
  <si>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</si>
  <si>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</si>
  <si>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</si>
  <si>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</si>
  <si>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</si>
  <si>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</si>
  <si>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</si>
  <si>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EBC02V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</si>
  <si>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</si>
  <si>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</si>
  <si>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Rozvoj komunitních sociálních služeb - chráněné bydlení v lokalitě Jičín - vybavení</t>
  </si>
  <si>
    <t>KSO:</t>
  </si>
  <si>
    <t>CC-CZ:</t>
  </si>
  <si>
    <t>Místo:</t>
  </si>
  <si>
    <t>Ruská 30, Jičín</t>
  </si>
  <si>
    <t>Datum:</t>
  </si>
  <si>
    <t>28. 2. 2022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</si>
  <si>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</si>
  <si>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</si>
  <si>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</si>
  <si>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</si>
  <si>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</si>
  <si>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</si>
  <si>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</si>
  <si>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Energy Benefit Centre a.s.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</si>
  <si>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</si>
  <si>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</si>
  <si>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</si>
  <si>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</si>
  <si>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</si>
  <si>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</si>
  <si>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</si>
  <si>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</si>
  <si>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</si>
  <si>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</si>
  <si>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</si>
  <si>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</si>
  <si>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</si>
  <si>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</si>
  <si>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</si>
  <si>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</si>
  <si>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</si>
  <si>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</si>
  <si>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</si>
  <si>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</si>
  <si>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</si>
  <si>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</si>
  <si>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</si>
  <si>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</si>
  <si>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</si>
  <si>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</si>
  <si>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</si>
  <si>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</si>
  <si>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</si>
  <si>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</si>
  <si>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</si>
  <si>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</si>
  <si>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</si>
  <si>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</si>
  <si>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</si>
  <si>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</si>
  <si>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</si>
  <si>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</si>
  <si>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</si>
  <si>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</si>
  <si>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</si>
  <si>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</si>
  <si>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</si>
  <si>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</si>
  <si>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</si>
  <si>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</si>
  <si>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</si>
  <si>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</si>
  <si>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</si>
  <si>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</si>
  <si>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Vybavení pro CHB Jičín - nábytek, koupelny</t>
  </si>
  <si>
    <t>STA</t>
  </si>
  <si>
    <t>1</t>
  </si>
  <si>
    <t>{7ad3f640-a5da-48c8-9f64-479026e6abb8}</t>
  </si>
  <si>
    <t>2</t>
  </si>
  <si>
    <t>KRYCÍ LIST SOUPISU PRACÍ</t>
  </si>
  <si>
    <t>Objekt:</t>
  </si>
  <si>
    <t>01 - Vybavení pro CHB Jičín - nábytek, koupelny</t>
  </si>
  <si>
    <t>REKAPITULACE ČLENĚNÍ SOUPISU PRACÍ</t>
  </si>
  <si>
    <t>Kód dílu - Popis</t>
  </si>
  <si>
    <t>Cena celkem [CZK]</t>
  </si>
  <si>
    <t>Náklady ze soupisu prací</t>
  </si>
  <si>
    <t>-1</t>
  </si>
  <si>
    <t>D1 - Denní místnosti a obývák</t>
  </si>
  <si>
    <t>D2 - Koupelny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</si>
  <si>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</si>
  <si>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</si>
  <si>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</si>
  <si>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</si>
  <si>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</si>
  <si>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</si>
  <si>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</si>
  <si>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</si>
  <si>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</si>
  <si>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</si>
  <si>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</si>
  <si>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</si>
  <si>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</si>
  <si>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</si>
  <si>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Denní místnosti a obývák</t>
  </si>
  <si>
    <t>ROZPOCET</t>
  </si>
  <si>
    <t>K</t>
  </si>
  <si>
    <t>DM.01</t>
  </si>
  <si>
    <t>Kancelářský stůl 1200x600x755</t>
  </si>
  <si>
    <t>ks</t>
  </si>
  <si>
    <t>262144</t>
  </si>
  <si>
    <t>DM.02</t>
  </si>
  <si>
    <t>Uzamykatelný kontejner ke stolu</t>
  </si>
  <si>
    <t>4</t>
  </si>
  <si>
    <t>3</t>
  </si>
  <si>
    <t>DM.03</t>
  </si>
  <si>
    <t>Kancelářská židle, polstrovaná s područkami, na kolečkách</t>
  </si>
  <si>
    <t>6</t>
  </si>
  <si>
    <t>DM.04</t>
  </si>
  <si>
    <t>Skříň -kartotéka, uzamykatelná</t>
  </si>
  <si>
    <t>8</t>
  </si>
  <si>
    <t>5</t>
  </si>
  <si>
    <t>DM.05</t>
  </si>
  <si>
    <t>Skříň -kartotéka, police</t>
  </si>
  <si>
    <t>10</t>
  </si>
  <si>
    <t>DM.06</t>
  </si>
  <si>
    <t>Šatní skříň, 150x60x198cm</t>
  </si>
  <si>
    <t>12</t>
  </si>
  <si>
    <t>7</t>
  </si>
  <si>
    <t>DM.07</t>
  </si>
  <si>
    <t>Skříňka botník, dvě přihrádky, 61x25x76 cm, laminát, bílý</t>
  </si>
  <si>
    <t>14</t>
  </si>
  <si>
    <t>DM.08</t>
  </si>
  <si>
    <t>Šatní skříň, uzamykatelná,  120 x 42,5 x 187,4 cm, dřevotříska</t>
  </si>
  <si>
    <t>16</t>
  </si>
  <si>
    <t>9</t>
  </si>
  <si>
    <t>DM.09</t>
  </si>
  <si>
    <t>Komoda se šuplíky s dojezdy, pod TV, 140x53cm, část skříňky uzavřené, lamino</t>
  </si>
  <si>
    <t>18</t>
  </si>
  <si>
    <t>DM.10</t>
  </si>
  <si>
    <t>Skříň uzamykatelná, lamino, 1800x1000x310 mm</t>
  </si>
  <si>
    <t>20</t>
  </si>
  <si>
    <t>11</t>
  </si>
  <si>
    <t>DM.11</t>
  </si>
  <si>
    <t>Skříň uzamykatelná, lamino, 2000x1000x310 mm</t>
  </si>
  <si>
    <t>22</t>
  </si>
  <si>
    <t>DM.12</t>
  </si>
  <si>
    <t>Skříň s policemi, Víceúčelová skříň 80/185/40cm</t>
  </si>
  <si>
    <t>24</t>
  </si>
  <si>
    <t>13</t>
  </si>
  <si>
    <t>DM.15</t>
  </si>
  <si>
    <t>Věšák na zeď - dekor ostatního nábytku</t>
  </si>
  <si>
    <t>30</t>
  </si>
  <si>
    <t>DM.16</t>
  </si>
  <si>
    <t>Nástěnná police, dub artisan, 187/26/24 cm</t>
  </si>
  <si>
    <t>32</t>
  </si>
  <si>
    <t>DM.17</t>
  </si>
  <si>
    <t>Jídelní stůl jednoduchý, masiv, 1600x600x755</t>
  </si>
  <si>
    <t>34</t>
  </si>
  <si>
    <t>DM.18</t>
  </si>
  <si>
    <t>Jídelní stůl, masiv, pro 2 osoby, 80x80cm</t>
  </si>
  <si>
    <t>36</t>
  </si>
  <si>
    <t>17</t>
  </si>
  <si>
    <t>DM.19</t>
  </si>
  <si>
    <t>Jídelní stůl, masiv, pro 4 osoby, 120x80cm</t>
  </si>
  <si>
    <t>38</t>
  </si>
  <si>
    <t>DM.20</t>
  </si>
  <si>
    <t>Psací stůl,  120X80cm</t>
  </si>
  <si>
    <t>40</t>
  </si>
  <si>
    <t>19</t>
  </si>
  <si>
    <t>DM.21</t>
  </si>
  <si>
    <t>Jídelní stůl, masiv, pro 6 osob, 180x80 cm</t>
  </si>
  <si>
    <t>42</t>
  </si>
  <si>
    <t>DM.22</t>
  </si>
  <si>
    <t>Židle , stabilní, pevné, barva dle výběru</t>
  </si>
  <si>
    <t>44</t>
  </si>
  <si>
    <t>DM.23</t>
  </si>
  <si>
    <t>Židle polokřeslo, s područkou bez koleček, rám masivní, čistitelný potah</t>
  </si>
  <si>
    <t>46</t>
  </si>
  <si>
    <t>DM.24</t>
  </si>
  <si>
    <t>Postel masiv 100x200cm</t>
  </si>
  <si>
    <t>48</t>
  </si>
  <si>
    <t>23</t>
  </si>
  <si>
    <t>DM.25</t>
  </si>
  <si>
    <t>2x šuplata pod postel, masiv 2x (97x81x23cm)</t>
  </si>
  <si>
    <t>50</t>
  </si>
  <si>
    <t>DM.26</t>
  </si>
  <si>
    <t>Noční stolek, uzamykatelný, dvířka + zásuvky, 45x45x77cm</t>
  </si>
  <si>
    <t>52</t>
  </si>
  <si>
    <t>25</t>
  </si>
  <si>
    <t>DM.27</t>
  </si>
  <si>
    <t>Matrace</t>
  </si>
  <si>
    <t>54</t>
  </si>
  <si>
    <t>26</t>
  </si>
  <si>
    <t>DM.28</t>
  </si>
  <si>
    <t>Rošt</t>
  </si>
  <si>
    <t>56</t>
  </si>
  <si>
    <t>27</t>
  </si>
  <si>
    <t>DM.29</t>
  </si>
  <si>
    <t>Deskové dřevěné obložení stěny u postele 200cm do výšky 120cm, v dekoru ostatního nábytku</t>
  </si>
  <si>
    <t>58</t>
  </si>
  <si>
    <t>28</t>
  </si>
  <si>
    <t>DM.30</t>
  </si>
  <si>
    <t>Pohovka rozkládací</t>
  </si>
  <si>
    <t>60</t>
  </si>
  <si>
    <t>29</t>
  </si>
  <si>
    <t>DM.31</t>
  </si>
  <si>
    <t>Rozkládací pohovka , trojmístná,  tm. šedá, dobře udržovatelný povrch</t>
  </si>
  <si>
    <t>62</t>
  </si>
  <si>
    <t>DM.32</t>
  </si>
  <si>
    <t>Rozkládací pohovka , dvoumístná,  sv. šedá, dobře udržovatelný povrch</t>
  </si>
  <si>
    <t>64</t>
  </si>
  <si>
    <t>31</t>
  </si>
  <si>
    <t>DM.33</t>
  </si>
  <si>
    <t>Pohovka trojmístná, s lenoškou tm.šedá, rozkládací, úložný prostor, dobře udržitelný povrch</t>
  </si>
  <si>
    <t>66</t>
  </si>
  <si>
    <t>DM.34</t>
  </si>
  <si>
    <t>Křeslo - vyšší sezení, dobře udržovatelný materiál</t>
  </si>
  <si>
    <t>68</t>
  </si>
  <si>
    <t>33</t>
  </si>
  <si>
    <t>DM.35</t>
  </si>
  <si>
    <t>Konferenční stolek 50x90</t>
  </si>
  <si>
    <t>70</t>
  </si>
  <si>
    <t>DM.36</t>
  </si>
  <si>
    <t>Konferenční stolek 60x110</t>
  </si>
  <si>
    <t>72</t>
  </si>
  <si>
    <t>35</t>
  </si>
  <si>
    <t>DM.37</t>
  </si>
  <si>
    <t>Vysoká koupelnová skříňka</t>
  </si>
  <si>
    <t>74</t>
  </si>
  <si>
    <t>DM.38</t>
  </si>
  <si>
    <t>Skříňka na čistící prostředky, laminovaná</t>
  </si>
  <si>
    <t>76</t>
  </si>
  <si>
    <t>37</t>
  </si>
  <si>
    <t>DM.39</t>
  </si>
  <si>
    <t>Skříňka pod umyvadlo</t>
  </si>
  <si>
    <t>78</t>
  </si>
  <si>
    <t>D2</t>
  </si>
  <si>
    <t>Koupelny</t>
  </si>
  <si>
    <t>41</t>
  </si>
  <si>
    <t>KO.04</t>
  </si>
  <si>
    <t>Prádelní koš</t>
  </si>
  <si>
    <t>86</t>
  </si>
  <si>
    <t>KO.10</t>
  </si>
  <si>
    <t>Odpadkový koš volně stojící Multi 3 l nerez lesk</t>
  </si>
  <si>
    <t>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</si>
</sst>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3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0" fontId="18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s="1" customFormat="1" ht="36.950000000000003" customHeight="1">
      <c r="AR2" s="181" t="s">
        <v>5</v>
      </c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S2" s="13" t="s">
        <v>6</v>
      </c>
      <c r="BT2" s="13" t="s">
        <v>7</v>
      </c>
    </row>
    <row r="3" spans="1:74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s="1" customFormat="1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s="1" customFormat="1" ht="12" customHeight="1">
      <c r="B5" s="16"/>
      <c r="D5" s="20" t="s">
        <v>13</v>
      </c>
      <c r="K5" s="146" t="s">
        <v>14</v>
      </c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R5" s="16"/>
      <c r="BE5" s="143" t="s">
        <v>15</v>
      </c>
      <c r="BS5" s="13" t="s">
        <v>6</v>
      </c>
    </row>
    <row r="6" spans="1:74" s="1" customFormat="1" ht="36.950000000000003" customHeight="1">
      <c r="B6" s="16"/>
      <c r="D6" s="22" t="s">
        <v>16</v>
      </c>
      <c r="K6" s="148" t="s">
        <v>17</v>
      </c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R6" s="16"/>
      <c r="BE6" s="144"/>
      <c r="BS6" s="13" t="s">
        <v>6</v>
      </c>
    </row>
    <row r="7" spans="1:74" s="1" customFormat="1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44"/>
      <c r="BS7" s="13" t="s">
        <v>6</v>
      </c>
    </row>
    <row r="8" spans="1:74" s="1" customFormat="1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44"/>
      <c r="BS8" s="13" t="s">
        <v>6</v>
      </c>
    </row>
    <row r="9" spans="1:74" s="1" customFormat="1" ht="14.45" customHeight="1">
      <c r="B9" s="16"/>
      <c r="AR9" s="16"/>
      <c r="BE9" s="144"/>
      <c r="BS9" s="13" t="s">
        <v>6</v>
      </c>
    </row>
    <row r="10" spans="1:74" s="1" customFormat="1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44"/>
      <c r="BS10" s="13" t="s">
        <v>6</v>
      </c>
    </row>
    <row r="11" spans="1:74" s="1" customFormat="1" ht="18.399999999999999" customHeight="1">
      <c r="B11" s="16"/>
      <c r="E11" s="21" t="s">
        <v>26</v>
      </c>
      <c r="AK11" s="23" t="s">
        <v>27</v>
      </c>
      <c r="AN11" s="21" t="s">
        <v>1</v>
      </c>
      <c r="AR11" s="16"/>
      <c r="BE11" s="144"/>
      <c r="BS11" s="13" t="s">
        <v>6</v>
      </c>
    </row>
    <row r="12" spans="1:74" s="1" customFormat="1" ht="6.95" customHeight="1">
      <c r="B12" s="16"/>
      <c r="AR12" s="16"/>
      <c r="BE12" s="144"/>
      <c r="BS12" s="13" t="s">
        <v>6</v>
      </c>
    </row>
    <row r="13" spans="1:74" s="1" customFormat="1" ht="12" customHeight="1">
      <c r="B13" s="16"/>
      <c r="D13" s="23" t="s">
        <v>28</v>
      </c>
      <c r="AK13" s="23" t="s">
        <v>25</v>
      </c>
      <c r="AN13" s="25" t="s">
        <v>29</v>
      </c>
      <c r="AR13" s="16"/>
      <c r="BE13" s="144"/>
      <c r="BS13" s="13" t="s">
        <v>6</v>
      </c>
    </row>
    <row r="14" spans="1:74" ht="12.75">
      <c r="B14" s="16"/>
      <c r="E14" s="149" t="s">
        <v>29</v>
      </c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23" t="s">
        <v>27</v>
      </c>
      <c r="AN14" s="25" t="s">
        <v>29</v>
      </c>
      <c r="AR14" s="16"/>
      <c r="BE14" s="144"/>
      <c r="BS14" s="13" t="s">
        <v>6</v>
      </c>
    </row>
    <row r="15" spans="1:74" s="1" customFormat="1" ht="6.95" customHeight="1">
      <c r="B15" s="16"/>
      <c r="AR15" s="16"/>
      <c r="BE15" s="144"/>
      <c r="BS15" s="13" t="s">
        <v>3</v>
      </c>
    </row>
    <row r="16" spans="1:74" s="1" customFormat="1" ht="12" customHeight="1">
      <c r="B16" s="16"/>
      <c r="D16" s="23" t="s">
        <v>30</v>
      </c>
      <c r="AK16" s="23" t="s">
        <v>25</v>
      </c>
      <c r="AN16" s="21" t="s">
        <v>1</v>
      </c>
      <c r="AR16" s="16"/>
      <c r="BE16" s="144"/>
      <c r="BS16" s="13" t="s">
        <v>3</v>
      </c>
    </row>
    <row r="17" spans="1:71" s="1" customFormat="1" ht="18.399999999999999" customHeight="1">
      <c r="B17" s="16"/>
      <c r="E17" s="21" t="s">
        <v>31</v>
      </c>
      <c r="AK17" s="23" t="s">
        <v>27</v>
      </c>
      <c r="AN17" s="21" t="s">
        <v>1</v>
      </c>
      <c r="AR17" s="16"/>
      <c r="BE17" s="144"/>
      <c r="BS17" s="13" t="s">
        <v>32</v>
      </c>
    </row>
    <row r="18" spans="1:71" s="1" customFormat="1" ht="6.95" customHeight="1">
      <c r="B18" s="16"/>
      <c r="AR18" s="16"/>
      <c r="BE18" s="144"/>
      <c r="BS18" s="13" t="s">
        <v>6</v>
      </c>
    </row>
    <row r="19" spans="1:71" s="1" customFormat="1" ht="12" customHeight="1">
      <c r="B19" s="16"/>
      <c r="D19" s="23" t="s">
        <v>33</v>
      </c>
      <c r="AK19" s="23" t="s">
        <v>25</v>
      </c>
      <c r="AN19" s="21" t="s">
        <v>1</v>
      </c>
      <c r="AR19" s="16"/>
      <c r="BE19" s="144"/>
      <c r="BS19" s="13" t="s">
        <v>6</v>
      </c>
    </row>
    <row r="20" spans="1:71" s="1" customFormat="1" ht="18.399999999999999" customHeight="1">
      <c r="B20" s="16"/>
      <c r="E20" s="21" t="s">
        <v>34</v>
      </c>
      <c r="AK20" s="23" t="s">
        <v>27</v>
      </c>
      <c r="AN20" s="21" t="s">
        <v>1</v>
      </c>
      <c r="AR20" s="16"/>
      <c r="BE20" s="144"/>
      <c r="BS20" s="13" t="s">
        <v>32</v>
      </c>
    </row>
    <row r="21" spans="1:71" s="1" customFormat="1" ht="6.95" customHeight="1">
      <c r="B21" s="16"/>
      <c r="AR21" s="16"/>
      <c r="BE21" s="144"/>
    </row>
    <row r="22" spans="1:71" s="1" customFormat="1" ht="12" customHeight="1">
      <c r="B22" s="16"/>
      <c r="D22" s="23" t="s">
        <v>35</v>
      </c>
      <c r="AR22" s="16"/>
      <c r="BE22" s="144"/>
    </row>
    <row r="23" spans="1:71" s="1" customFormat="1" ht="16.5" customHeight="1">
      <c r="B23" s="16"/>
      <c r="E23" s="151" t="s">
        <v>1</v>
      </c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R23" s="16"/>
      <c r="BE23" s="144"/>
    </row>
    <row r="24" spans="1:71" s="1" customFormat="1" ht="6.95" customHeight="1">
      <c r="B24" s="16"/>
      <c r="AR24" s="16"/>
      <c r="BE24" s="144"/>
    </row>
    <row r="25" spans="1:71" s="1" customFormat="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44"/>
    </row>
    <row r="26" spans="1:71" s="2" customFormat="1" ht="25.9" customHeight="1">
      <c r="A26" s="28"/>
      <c r="B26" s="29"/>
      <c r="C26" s="28"/>
      <c r="D26" s="30" t="s">
        <v>36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52">
        <f>ROUND(AG94,2)</f>
        <v>0</v>
      </c>
      <c r="AL26" s="153"/>
      <c r="AM26" s="153"/>
      <c r="AN26" s="153"/>
      <c r="AO26" s="153"/>
      <c r="AP26" s="28"/>
      <c r="AQ26" s="28"/>
      <c r="AR26" s="29"/>
      <c r="BE26" s="144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144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154" t="s">
        <v>37</v>
      </c>
      <c r="M28" s="154"/>
      <c r="N28" s="154"/>
      <c r="O28" s="154"/>
      <c r="P28" s="154"/>
      <c r="Q28" s="28"/>
      <c r="R28" s="28"/>
      <c r="S28" s="28"/>
      <c r="T28" s="28"/>
      <c r="U28" s="28"/>
      <c r="V28" s="28"/>
      <c r="W28" s="154" t="s">
        <v>38</v>
      </c>
      <c r="X28" s="154"/>
      <c r="Y28" s="154"/>
      <c r="Z28" s="154"/>
      <c r="AA28" s="154"/>
      <c r="AB28" s="154"/>
      <c r="AC28" s="154"/>
      <c r="AD28" s="154"/>
      <c r="AE28" s="154"/>
      <c r="AF28" s="28"/>
      <c r="AG28" s="28"/>
      <c r="AH28" s="28"/>
      <c r="AI28" s="28"/>
      <c r="AJ28" s="28"/>
      <c r="AK28" s="154" t="s">
        <v>39</v>
      </c>
      <c r="AL28" s="154"/>
      <c r="AM28" s="154"/>
      <c r="AN28" s="154"/>
      <c r="AO28" s="154"/>
      <c r="AP28" s="28"/>
      <c r="AQ28" s="28"/>
      <c r="AR28" s="29"/>
      <c r="BE28" s="144"/>
    </row>
    <row r="29" spans="1:71" s="3" customFormat="1" ht="14.45" customHeight="1">
      <c r="B29" s="33"/>
      <c r="D29" s="23" t="s">
        <v>40</v>
      </c>
      <c r="F29" s="23" t="s">
        <v>41</v>
      </c>
      <c r="L29" s="157">
        <v>0.21</v>
      </c>
      <c r="M29" s="156"/>
      <c r="N29" s="156"/>
      <c r="O29" s="156"/>
      <c r="P29" s="156"/>
      <c r="W29" s="155">
        <f>ROUND(AZ94, 2)</f>
        <v>0</v>
      </c>
      <c r="X29" s="156"/>
      <c r="Y29" s="156"/>
      <c r="Z29" s="156"/>
      <c r="AA29" s="156"/>
      <c r="AB29" s="156"/>
      <c r="AC29" s="156"/>
      <c r="AD29" s="156"/>
      <c r="AE29" s="156"/>
      <c r="AK29" s="155">
        <f>ROUND(AV94, 2)</f>
        <v>0</v>
      </c>
      <c r="AL29" s="156"/>
      <c r="AM29" s="156"/>
      <c r="AN29" s="156"/>
      <c r="AO29" s="156"/>
      <c r="AR29" s="33"/>
      <c r="BE29" s="145"/>
    </row>
    <row r="30" spans="1:71" s="3" customFormat="1" ht="14.45" customHeight="1">
      <c r="B30" s="33"/>
      <c r="F30" s="23" t="s">
        <v>42</v>
      </c>
      <c r="L30" s="157">
        <v>0.15</v>
      </c>
      <c r="M30" s="156"/>
      <c r="N30" s="156"/>
      <c r="O30" s="156"/>
      <c r="P30" s="156"/>
      <c r="W30" s="155">
        <f>ROUND(BA94, 2)</f>
        <v>0</v>
      </c>
      <c r="X30" s="156"/>
      <c r="Y30" s="156"/>
      <c r="Z30" s="156"/>
      <c r="AA30" s="156"/>
      <c r="AB30" s="156"/>
      <c r="AC30" s="156"/>
      <c r="AD30" s="156"/>
      <c r="AE30" s="156"/>
      <c r="AK30" s="155">
        <f>ROUND(AW94, 2)</f>
        <v>0</v>
      </c>
      <c r="AL30" s="156"/>
      <c r="AM30" s="156"/>
      <c r="AN30" s="156"/>
      <c r="AO30" s="156"/>
      <c r="AR30" s="33"/>
      <c r="BE30" s="145"/>
    </row>
    <row r="31" spans="1:71" s="3" customFormat="1" ht="14.45" hidden="1" customHeight="1">
      <c r="B31" s="33"/>
      <c r="F31" s="23" t="s">
        <v>43</v>
      </c>
      <c r="L31" s="157">
        <v>0.21</v>
      </c>
      <c r="M31" s="156"/>
      <c r="N31" s="156"/>
      <c r="O31" s="156"/>
      <c r="P31" s="156"/>
      <c r="W31" s="155">
        <f>ROUND(BB94, 2)</f>
        <v>0</v>
      </c>
      <c r="X31" s="156"/>
      <c r="Y31" s="156"/>
      <c r="Z31" s="156"/>
      <c r="AA31" s="156"/>
      <c r="AB31" s="156"/>
      <c r="AC31" s="156"/>
      <c r="AD31" s="156"/>
      <c r="AE31" s="156"/>
      <c r="AK31" s="155">
        <v>0</v>
      </c>
      <c r="AL31" s="156"/>
      <c r="AM31" s="156"/>
      <c r="AN31" s="156"/>
      <c r="AO31" s="156"/>
      <c r="AR31" s="33"/>
      <c r="BE31" s="145"/>
    </row>
    <row r="32" spans="1:71" s="3" customFormat="1" ht="14.45" hidden="1" customHeight="1">
      <c r="B32" s="33"/>
      <c r="F32" s="23" t="s">
        <v>44</v>
      </c>
      <c r="L32" s="157">
        <v>0.15</v>
      </c>
      <c r="M32" s="156"/>
      <c r="N32" s="156"/>
      <c r="O32" s="156"/>
      <c r="P32" s="156"/>
      <c r="W32" s="155">
        <f>ROUND(BC94, 2)</f>
        <v>0</v>
      </c>
      <c r="X32" s="156"/>
      <c r="Y32" s="156"/>
      <c r="Z32" s="156"/>
      <c r="AA32" s="156"/>
      <c r="AB32" s="156"/>
      <c r="AC32" s="156"/>
      <c r="AD32" s="156"/>
      <c r="AE32" s="156"/>
      <c r="AK32" s="155">
        <v>0</v>
      </c>
      <c r="AL32" s="156"/>
      <c r="AM32" s="156"/>
      <c r="AN32" s="156"/>
      <c r="AO32" s="156"/>
      <c r="AR32" s="33"/>
      <c r="BE32" s="145"/>
    </row>
    <row r="33" spans="1:57" s="3" customFormat="1" ht="14.45" hidden="1" customHeight="1">
      <c r="B33" s="33"/>
      <c r="F33" s="23" t="s">
        <v>45</v>
      </c>
      <c r="L33" s="157">
        <v>0</v>
      </c>
      <c r="M33" s="156"/>
      <c r="N33" s="156"/>
      <c r="O33" s="156"/>
      <c r="P33" s="156"/>
      <c r="W33" s="155">
        <f>ROUND(BD94, 2)</f>
        <v>0</v>
      </c>
      <c r="X33" s="156"/>
      <c r="Y33" s="156"/>
      <c r="Z33" s="156"/>
      <c r="AA33" s="156"/>
      <c r="AB33" s="156"/>
      <c r="AC33" s="156"/>
      <c r="AD33" s="156"/>
      <c r="AE33" s="156"/>
      <c r="AK33" s="155">
        <v>0</v>
      </c>
      <c r="AL33" s="156"/>
      <c r="AM33" s="156"/>
      <c r="AN33" s="156"/>
      <c r="AO33" s="156"/>
      <c r="AR33" s="33"/>
      <c r="BE33" s="145"/>
    </row>
    <row r="34" spans="1:57" s="2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144"/>
    </row>
    <row r="35" spans="1:57" s="2" customFormat="1" ht="25.9" customHeight="1">
      <c r="A35" s="28"/>
      <c r="B35" s="29"/>
      <c r="C35" s="34"/>
      <c r="D35" s="35" t="s">
        <v>46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47</v>
      </c>
      <c r="U35" s="36"/>
      <c r="V35" s="36"/>
      <c r="W35" s="36"/>
      <c r="X35" s="158" t="s">
        <v>48</v>
      </c>
      <c r="Y35" s="159"/>
      <c r="Z35" s="159"/>
      <c r="AA35" s="159"/>
      <c r="AB35" s="159"/>
      <c r="AC35" s="36"/>
      <c r="AD35" s="36"/>
      <c r="AE35" s="36"/>
      <c r="AF35" s="36"/>
      <c r="AG35" s="36"/>
      <c r="AH35" s="36"/>
      <c r="AI35" s="36"/>
      <c r="AJ35" s="36"/>
      <c r="AK35" s="160">
        <f>SUM(AK26:AK33)</f>
        <v>0</v>
      </c>
      <c r="AL35" s="159"/>
      <c r="AM35" s="159"/>
      <c r="AN35" s="159"/>
      <c r="AO35" s="161"/>
      <c r="AP35" s="34"/>
      <c r="AQ35" s="34"/>
      <c r="AR35" s="29"/>
      <c r="BE35" s="28"/>
    </row>
    <row r="36" spans="1:57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>
      <c r="B38" s="16"/>
      <c r="AR38" s="16"/>
    </row>
    <row r="39" spans="1:57" s="1" customFormat="1" ht="14.45" customHeight="1">
      <c r="B39" s="16"/>
      <c r="AR39" s="16"/>
    </row>
    <row r="40" spans="1:57" s="1" customFormat="1" ht="14.45" customHeight="1">
      <c r="B40" s="16"/>
      <c r="AR40" s="16"/>
    </row>
    <row r="41" spans="1:57" s="1" customFormat="1" ht="14.45" customHeight="1">
      <c r="B41" s="16"/>
      <c r="AR41" s="16"/>
    </row>
    <row r="42" spans="1:57" s="1" customFormat="1" ht="14.45" customHeight="1">
      <c r="B42" s="16"/>
      <c r="AR42" s="16"/>
    </row>
    <row r="43" spans="1:57" s="1" customFormat="1" ht="14.45" customHeight="1">
      <c r="B43" s="16"/>
      <c r="AR43" s="16"/>
    </row>
    <row r="44" spans="1:57" s="1" customFormat="1" ht="14.45" customHeight="1">
      <c r="B44" s="16"/>
      <c r="AR44" s="16"/>
    </row>
    <row r="45" spans="1:57" s="1" customFormat="1" ht="14.45" customHeight="1">
      <c r="B45" s="16"/>
      <c r="AR45" s="16"/>
    </row>
    <row r="46" spans="1:57" s="1" customFormat="1" ht="14.45" customHeight="1">
      <c r="B46" s="16"/>
      <c r="AR46" s="16"/>
    </row>
    <row r="47" spans="1:57" s="1" customFormat="1" ht="14.45" customHeight="1">
      <c r="B47" s="16"/>
      <c r="AR47" s="16"/>
    </row>
    <row r="48" spans="1:57" s="1" customFormat="1" ht="14.45" customHeight="1">
      <c r="B48" s="16"/>
      <c r="AR48" s="16"/>
    </row>
    <row r="49" spans="1:57" s="2" customFormat="1" ht="14.45" customHeight="1">
      <c r="B49" s="38"/>
      <c r="D49" s="39" t="s">
        <v>49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50</v>
      </c>
      <c r="AI49" s="40"/>
      <c r="AJ49" s="40"/>
      <c r="AK49" s="40"/>
      <c r="AL49" s="40"/>
      <c r="AM49" s="40"/>
      <c r="AN49" s="40"/>
      <c r="AO49" s="40"/>
      <c r="AR49" s="38"/>
    </row>
    <row r="50" spans="1:57" ht="11.25">
      <c r="B50" s="16"/>
      <c r="AR50" s="16"/>
    </row>
    <row r="51" spans="1:57" ht="11.25">
      <c r="B51" s="16"/>
      <c r="AR51" s="16"/>
    </row>
    <row r="52" spans="1:57" ht="11.25">
      <c r="B52" s="16"/>
      <c r="AR52" s="16"/>
    </row>
    <row r="53" spans="1:57" ht="11.25">
      <c r="B53" s="16"/>
      <c r="AR53" s="16"/>
    </row>
    <row r="54" spans="1:57" ht="11.25">
      <c r="B54" s="16"/>
      <c r="AR54" s="16"/>
    </row>
    <row r="55" spans="1:57" ht="11.25">
      <c r="B55" s="16"/>
      <c r="AR55" s="16"/>
    </row>
    <row r="56" spans="1:57" ht="11.25">
      <c r="B56" s="16"/>
      <c r="AR56" s="16"/>
    </row>
    <row r="57" spans="1:57" ht="11.25">
      <c r="B57" s="16"/>
      <c r="AR57" s="16"/>
    </row>
    <row r="58" spans="1:57" ht="11.25">
      <c r="B58" s="16"/>
      <c r="AR58" s="16"/>
    </row>
    <row r="59" spans="1:57" ht="11.25">
      <c r="B59" s="16"/>
      <c r="AR59" s="16"/>
    </row>
    <row r="60" spans="1:57" s="2" customFormat="1" ht="12.75">
      <c r="A60" s="28"/>
      <c r="B60" s="29"/>
      <c r="C60" s="28"/>
      <c r="D60" s="41" t="s">
        <v>51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52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51</v>
      </c>
      <c r="AI60" s="31"/>
      <c r="AJ60" s="31"/>
      <c r="AK60" s="31"/>
      <c r="AL60" s="31"/>
      <c r="AM60" s="41" t="s">
        <v>52</v>
      </c>
      <c r="AN60" s="31"/>
      <c r="AO60" s="31"/>
      <c r="AP60" s="28"/>
      <c r="AQ60" s="28"/>
      <c r="AR60" s="29"/>
      <c r="BE60" s="28"/>
    </row>
    <row r="61" spans="1:57" ht="11.25">
      <c r="B61" s="16"/>
      <c r="AR61" s="16"/>
    </row>
    <row r="62" spans="1:57" ht="11.25">
      <c r="B62" s="16"/>
      <c r="AR62" s="16"/>
    </row>
    <row r="63" spans="1:57" ht="11.25">
      <c r="B63" s="16"/>
      <c r="AR63" s="16"/>
    </row>
    <row r="64" spans="1:57" s="2" customFormat="1" ht="12.75">
      <c r="A64" s="28"/>
      <c r="B64" s="29"/>
      <c r="C64" s="28"/>
      <c r="D64" s="39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54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 ht="11.25">
      <c r="B65" s="16"/>
      <c r="AR65" s="16"/>
    </row>
    <row r="66" spans="1:57" ht="11.25">
      <c r="B66" s="16"/>
      <c r="AR66" s="16"/>
    </row>
    <row r="67" spans="1:57" ht="11.25">
      <c r="B67" s="16"/>
      <c r="AR67" s="16"/>
    </row>
    <row r="68" spans="1:57" ht="11.25">
      <c r="B68" s="16"/>
      <c r="AR68" s="16"/>
    </row>
    <row r="69" spans="1:57" ht="11.25">
      <c r="B69" s="16"/>
      <c r="AR69" s="16"/>
    </row>
    <row r="70" spans="1:57" ht="11.25">
      <c r="B70" s="16"/>
      <c r="AR70" s="16"/>
    </row>
    <row r="71" spans="1:57" ht="11.25">
      <c r="B71" s="16"/>
      <c r="AR71" s="16"/>
    </row>
    <row r="72" spans="1:57" ht="11.25">
      <c r="B72" s="16"/>
      <c r="AR72" s="16"/>
    </row>
    <row r="73" spans="1:57" ht="11.25">
      <c r="B73" s="16"/>
      <c r="AR73" s="16"/>
    </row>
    <row r="74" spans="1:57" ht="11.25">
      <c r="B74" s="16"/>
      <c r="AR74" s="16"/>
    </row>
    <row r="75" spans="1:57" s="2" customFormat="1" ht="12.75">
      <c r="A75" s="28"/>
      <c r="B75" s="29"/>
      <c r="C75" s="28"/>
      <c r="D75" s="41" t="s">
        <v>51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52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51</v>
      </c>
      <c r="AI75" s="31"/>
      <c r="AJ75" s="31"/>
      <c r="AK75" s="31"/>
      <c r="AL75" s="31"/>
      <c r="AM75" s="41" t="s">
        <v>52</v>
      </c>
      <c r="AN75" s="31"/>
      <c r="AO75" s="31"/>
      <c r="AP75" s="28"/>
      <c r="AQ75" s="28"/>
      <c r="AR75" s="29"/>
      <c r="BE75" s="28"/>
    </row>
    <row r="76" spans="1:57" s="2" customFormat="1" ht="11.25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1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1" s="2" customFormat="1" ht="24.95" customHeight="1">
      <c r="A82" s="28"/>
      <c r="B82" s="29"/>
      <c r="C82" s="17" t="s">
        <v>55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47"/>
      <c r="C84" s="23" t="s">
        <v>13</v>
      </c>
      <c r="L84" s="4" t="str">
        <f>K5</f>
        <v>EBC02V</v>
      </c>
      <c r="AR84" s="47"/>
    </row>
    <row r="85" spans="1:91" s="5" customFormat="1" ht="36.950000000000003" customHeight="1">
      <c r="B85" s="48"/>
      <c r="C85" s="49" t="s">
        <v>16</v>
      </c>
      <c r="L85" s="162" t="str">
        <f>K6</f>
        <v>Rozvoj komunitních sociálních služeb - chráněné bydlení v lokalitě Jičín - vybavení</v>
      </c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R85" s="48"/>
    </row>
    <row r="86" spans="1:91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3" t="s">
        <v>20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>Ruská 30, Jičín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3" t="s">
        <v>22</v>
      </c>
      <c r="AJ87" s="28"/>
      <c r="AK87" s="28"/>
      <c r="AL87" s="28"/>
      <c r="AM87" s="164" t="str">
        <f>IF(AN8= "","",AN8)</f>
        <v>28. 2. 2022</v>
      </c>
      <c r="AN87" s="164"/>
      <c r="AO87" s="28"/>
      <c r="AP87" s="28"/>
      <c r="AQ87" s="28"/>
      <c r="AR87" s="29"/>
      <c r="BE87" s="28"/>
    </row>
    <row r="88" spans="1:91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2" customHeight="1">
      <c r="A89" s="28"/>
      <c r="B89" s="29"/>
      <c r="C89" s="23" t="s">
        <v>24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Královéhradecký kraj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3" t="s">
        <v>30</v>
      </c>
      <c r="AJ89" s="28"/>
      <c r="AK89" s="28"/>
      <c r="AL89" s="28"/>
      <c r="AM89" s="165" t="str">
        <f>IF(E17="","",E17)</f>
        <v>Energy Benefit Centre a.s.</v>
      </c>
      <c r="AN89" s="166"/>
      <c r="AO89" s="166"/>
      <c r="AP89" s="166"/>
      <c r="AQ89" s="28"/>
      <c r="AR89" s="29"/>
      <c r="AS89" s="167" t="s">
        <v>56</v>
      </c>
      <c r="AT89" s="168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1" s="2" customFormat="1" ht="15.2" customHeight="1">
      <c r="A90" s="28"/>
      <c r="B90" s="29"/>
      <c r="C90" s="23" t="s">
        <v>28</v>
      </c>
      <c r="D90" s="28"/>
      <c r="E90" s="28"/>
      <c r="F90" s="28"/>
      <c r="G90" s="28"/>
      <c r="H90" s="28"/>
      <c r="I90" s="28"/>
      <c r="J90" s="28"/>
      <c r="K90" s="28"/>
      <c r="L90" s="4" t="str">
        <f>IF(E14= "Vyplň údaj","",E14)</f>
        <v/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3" t="s">
        <v>33</v>
      </c>
      <c r="AJ90" s="28"/>
      <c r="AK90" s="28"/>
      <c r="AL90" s="28"/>
      <c r="AM90" s="165" t="str">
        <f>IF(E20="","",E20)</f>
        <v xml:space="preserve"> </v>
      </c>
      <c r="AN90" s="166"/>
      <c r="AO90" s="166"/>
      <c r="AP90" s="166"/>
      <c r="AQ90" s="28"/>
      <c r="AR90" s="29"/>
      <c r="AS90" s="169"/>
      <c r="AT90" s="170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1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169"/>
      <c r="AT91" s="170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1" s="2" customFormat="1" ht="29.25" customHeight="1">
      <c r="A92" s="28"/>
      <c r="B92" s="29"/>
      <c r="C92" s="171" t="s">
        <v>57</v>
      </c>
      <c r="D92" s="172"/>
      <c r="E92" s="172"/>
      <c r="F92" s="172"/>
      <c r="G92" s="172"/>
      <c r="H92" s="56"/>
      <c r="I92" s="173" t="s">
        <v>58</v>
      </c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4" t="s">
        <v>59</v>
      </c>
      <c r="AH92" s="172"/>
      <c r="AI92" s="172"/>
      <c r="AJ92" s="172"/>
      <c r="AK92" s="172"/>
      <c r="AL92" s="172"/>
      <c r="AM92" s="172"/>
      <c r="AN92" s="173" t="s">
        <v>60</v>
      </c>
      <c r="AO92" s="172"/>
      <c r="AP92" s="175"/>
      <c r="AQ92" s="57" t="s">
        <v>61</v>
      </c>
      <c r="AR92" s="29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  <c r="BE92" s="28"/>
    </row>
    <row r="93" spans="1:91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1" s="6" customFormat="1" ht="32.450000000000003" customHeight="1">
      <c r="B94" s="64"/>
      <c r="C94" s="65" t="s">
        <v>74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179">
        <f>ROUND(AG95,2)</f>
        <v>0</v>
      </c>
      <c r="AH94" s="179"/>
      <c r="AI94" s="179"/>
      <c r="AJ94" s="179"/>
      <c r="AK94" s="179"/>
      <c r="AL94" s="179"/>
      <c r="AM94" s="179"/>
      <c r="AN94" s="180">
        <f>SUM(AG94,AT94)</f>
        <v>0</v>
      </c>
      <c r="AO94" s="180"/>
      <c r="AP94" s="180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75</v>
      </c>
      <c r="BT94" s="73" t="s">
        <v>76</v>
      </c>
      <c r="BU94" s="74" t="s">
        <v>77</v>
      </c>
      <c r="BV94" s="73" t="s">
        <v>78</v>
      </c>
      <c r="BW94" s="73" t="s">
        <v>4</v>
      </c>
      <c r="BX94" s="73" t="s">
        <v>79</v>
      </c>
      <c r="CL94" s="73" t="s">
        <v>1</v>
      </c>
    </row>
    <row r="95" spans="1:91" s="7" customFormat="1" ht="24.75" customHeight="1">
      <c r="A95" s="75" t="s">
        <v>80</v>
      </c>
      <c r="B95" s="76"/>
      <c r="C95" s="77"/>
      <c r="D95" s="178" t="s">
        <v>81</v>
      </c>
      <c r="E95" s="178"/>
      <c r="F95" s="178"/>
      <c r="G95" s="178"/>
      <c r="H95" s="178"/>
      <c r="I95" s="78"/>
      <c r="J95" s="178" t="s">
        <v>82</v>
      </c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6">
        <f>'01 - Vybavení pro CHB Jič...'!J30</f>
        <v>0</v>
      </c>
      <c r="AH95" s="177"/>
      <c r="AI95" s="177"/>
      <c r="AJ95" s="177"/>
      <c r="AK95" s="177"/>
      <c r="AL95" s="177"/>
      <c r="AM95" s="177"/>
      <c r="AN95" s="176">
        <f>SUM(AG95,AT95)</f>
        <v>0</v>
      </c>
      <c r="AO95" s="177"/>
      <c r="AP95" s="177"/>
      <c r="AQ95" s="79" t="s">
        <v>83</v>
      </c>
      <c r="AR95" s="76"/>
      <c r="AS95" s="80">
        <v>0</v>
      </c>
      <c r="AT95" s="81">
        <f>ROUND(SUM(AV95:AW95),2)</f>
        <v>0</v>
      </c>
      <c r="AU95" s="82">
        <f>'01 - Vybavení pro CHB Jič...'!P118</f>
        <v>0</v>
      </c>
      <c r="AV95" s="81">
        <f>'01 - Vybavení pro CHB Jič...'!J33</f>
        <v>0</v>
      </c>
      <c r="AW95" s="81">
        <f>'01 - Vybavení pro CHB Jič...'!J34</f>
        <v>0</v>
      </c>
      <c r="AX95" s="81">
        <f>'01 - Vybavení pro CHB Jič...'!J35</f>
        <v>0</v>
      </c>
      <c r="AY95" s="81">
        <f>'01 - Vybavení pro CHB Jič...'!J36</f>
        <v>0</v>
      </c>
      <c r="AZ95" s="81">
        <f>'01 - Vybavení pro CHB Jič...'!F33</f>
        <v>0</v>
      </c>
      <c r="BA95" s="81">
        <f>'01 - Vybavení pro CHB Jič...'!F34</f>
        <v>0</v>
      </c>
      <c r="BB95" s="81">
        <f>'01 - Vybavení pro CHB Jič...'!F35</f>
        <v>0</v>
      </c>
      <c r="BC95" s="81">
        <f>'01 - Vybavení pro CHB Jič...'!F36</f>
        <v>0</v>
      </c>
      <c r="BD95" s="83">
        <f>'01 - Vybavení pro CHB Jič...'!F37</f>
        <v>0</v>
      </c>
      <c r="BT95" s="84" t="s">
        <v>84</v>
      </c>
      <c r="BV95" s="84" t="s">
        <v>78</v>
      </c>
      <c r="BW95" s="84" t="s">
        <v>85</v>
      </c>
      <c r="BX95" s="84" t="s">
        <v>4</v>
      </c>
      <c r="CL95" s="84" t="s">
        <v>1</v>
      </c>
      <c r="CM95" s="84" t="s">
        <v>86</v>
      </c>
    </row>
    <row r="96" spans="1:91" s="2" customFormat="1" ht="30" customHeight="1">
      <c r="A96" s="28"/>
      <c r="B96" s="2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9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pans="1:57" s="2" customFormat="1" ht="6.95" customHeight="1">
      <c r="A97" s="28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Vybavení pro CHB Jič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1"/>
  <sheetViews>
    <sheetView showGridLines="0" tabSelected="1" topLeftCell="A62" workbookViewId="0">
      <selection activeCell="A160" sqref="A160:XFD16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1" t="s">
        <v>5</v>
      </c>
      <c r="M2" s="147"/>
      <c r="N2" s="147"/>
      <c r="O2" s="147"/>
      <c r="P2" s="147"/>
      <c r="Q2" s="147"/>
      <c r="R2" s="147"/>
      <c r="S2" s="147"/>
      <c r="T2" s="147"/>
      <c r="U2" s="147"/>
      <c r="V2" s="147"/>
      <c r="AT2" s="13" t="s">
        <v>85</v>
      </c>
    </row>
    <row r="3" spans="1:46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86</v>
      </c>
    </row>
    <row r="4" spans="1:46" s="1" customFormat="1" ht="24.95" customHeight="1">
      <c r="B4" s="16"/>
      <c r="D4" s="17" t="s">
        <v>87</v>
      </c>
      <c r="L4" s="16"/>
      <c r="M4" s="85" t="s">
        <v>10</v>
      </c>
      <c r="AT4" s="13" t="s">
        <v>3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23" t="s">
        <v>16</v>
      </c>
      <c r="L6" s="16"/>
    </row>
    <row r="7" spans="1:46" s="1" customFormat="1" ht="26.25" customHeight="1">
      <c r="B7" s="16"/>
      <c r="E7" s="182" t="str">
        <f>'Rekapitulace stavby'!K6</f>
        <v>Rozvoj komunitních sociálních služeb - chráněné bydlení v lokalitě Jičín - vybavení</v>
      </c>
      <c r="F7" s="183"/>
      <c r="G7" s="183"/>
      <c r="H7" s="183"/>
      <c r="L7" s="16"/>
    </row>
    <row r="8" spans="1:46" s="2" customFormat="1" ht="12" customHeight="1">
      <c r="A8" s="28"/>
      <c r="B8" s="29"/>
      <c r="C8" s="28"/>
      <c r="D8" s="23" t="s">
        <v>88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162" t="s">
        <v>89</v>
      </c>
      <c r="F9" s="184"/>
      <c r="G9" s="184"/>
      <c r="H9" s="184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1.25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3" t="s">
        <v>18</v>
      </c>
      <c r="E11" s="28"/>
      <c r="F11" s="21" t="s">
        <v>1</v>
      </c>
      <c r="G11" s="28"/>
      <c r="H11" s="28"/>
      <c r="I11" s="23" t="s">
        <v>19</v>
      </c>
      <c r="J11" s="21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3" t="s">
        <v>20</v>
      </c>
      <c r="E12" s="28"/>
      <c r="F12" s="21" t="s">
        <v>21</v>
      </c>
      <c r="G12" s="28"/>
      <c r="H12" s="28"/>
      <c r="I12" s="23" t="s">
        <v>22</v>
      </c>
      <c r="J12" s="51" t="str">
        <f>'Rekapitulace stavby'!AN8</f>
        <v>28. 2. 2022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3" t="s">
        <v>24</v>
      </c>
      <c r="E14" s="28"/>
      <c r="F14" s="28"/>
      <c r="G14" s="28"/>
      <c r="H14" s="28"/>
      <c r="I14" s="23" t="s">
        <v>25</v>
      </c>
      <c r="J14" s="21" t="s">
        <v>1</v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1" t="s">
        <v>26</v>
      </c>
      <c r="F15" s="28"/>
      <c r="G15" s="28"/>
      <c r="H15" s="28"/>
      <c r="I15" s="23" t="s">
        <v>27</v>
      </c>
      <c r="J15" s="21" t="s">
        <v>1</v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3" t="s">
        <v>28</v>
      </c>
      <c r="E17" s="28"/>
      <c r="F17" s="28"/>
      <c r="G17" s="28"/>
      <c r="H17" s="28"/>
      <c r="I17" s="23" t="s">
        <v>25</v>
      </c>
      <c r="J17" s="24" t="str">
        <f>'Rekapitulace stavby'!AN13</f>
        <v>Vyplň údaj</v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185" t="str">
        <f>'Rekapitulace stavby'!E14</f>
        <v>Vyplň údaj</v>
      </c>
      <c r="F18" s="146"/>
      <c r="G18" s="146"/>
      <c r="H18" s="146"/>
      <c r="I18" s="23" t="s">
        <v>27</v>
      </c>
      <c r="J18" s="24" t="str">
        <f>'Rekapitulace stavby'!AN14</f>
        <v>Vyplň údaj</v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3" t="s">
        <v>30</v>
      </c>
      <c r="E20" s="28"/>
      <c r="F20" s="28"/>
      <c r="G20" s="28"/>
      <c r="H20" s="28"/>
      <c r="I20" s="23" t="s">
        <v>25</v>
      </c>
      <c r="J20" s="21" t="s">
        <v>1</v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1" t="s">
        <v>31</v>
      </c>
      <c r="F21" s="28"/>
      <c r="G21" s="28"/>
      <c r="H21" s="28"/>
      <c r="I21" s="23" t="s">
        <v>27</v>
      </c>
      <c r="J21" s="21" t="s">
        <v>1</v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3" t="s">
        <v>33</v>
      </c>
      <c r="E23" s="28"/>
      <c r="F23" s="28"/>
      <c r="G23" s="28"/>
      <c r="H23" s="28"/>
      <c r="I23" s="23" t="s">
        <v>25</v>
      </c>
      <c r="J23" s="21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1" t="str">
        <f>IF('Rekapitulace stavby'!E20="","",'Rekapitulace stavby'!E20)</f>
        <v xml:space="preserve"> </v>
      </c>
      <c r="F24" s="28"/>
      <c r="G24" s="28"/>
      <c r="H24" s="28"/>
      <c r="I24" s="23" t="s">
        <v>27</v>
      </c>
      <c r="J24" s="21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3" t="s">
        <v>35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6"/>
      <c r="B27" s="87"/>
      <c r="C27" s="86"/>
      <c r="D27" s="86"/>
      <c r="E27" s="151" t="s">
        <v>1</v>
      </c>
      <c r="F27" s="151"/>
      <c r="G27" s="151"/>
      <c r="H27" s="151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89" t="s">
        <v>36</v>
      </c>
      <c r="E30" s="28"/>
      <c r="F30" s="28"/>
      <c r="G30" s="28"/>
      <c r="H30" s="28"/>
      <c r="I30" s="28"/>
      <c r="J30" s="67">
        <f>ROUND(J118,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8"/>
      <c r="F32" s="32" t="s">
        <v>38</v>
      </c>
      <c r="G32" s="28"/>
      <c r="H32" s="28"/>
      <c r="I32" s="32" t="s">
        <v>37</v>
      </c>
      <c r="J32" s="32" t="s">
        <v>39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90" t="s">
        <v>40</v>
      </c>
      <c r="E33" s="23" t="s">
        <v>41</v>
      </c>
      <c r="F33" s="91">
        <f>ROUND((SUM(BE118:BE159)),  2)</f>
        <v>0</v>
      </c>
      <c r="G33" s="28"/>
      <c r="H33" s="28"/>
      <c r="I33" s="92">
        <v>0.21</v>
      </c>
      <c r="J33" s="91">
        <f>ROUND(((SUM(BE118:BE159))*I33),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3" t="s">
        <v>42</v>
      </c>
      <c r="F34" s="91">
        <f>ROUND((SUM(BF118:BF159)),  2)</f>
        <v>0</v>
      </c>
      <c r="G34" s="28"/>
      <c r="H34" s="28"/>
      <c r="I34" s="92">
        <v>0.15</v>
      </c>
      <c r="J34" s="91">
        <f>ROUND(((SUM(BF118:BF159))*I34),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3" t="s">
        <v>43</v>
      </c>
      <c r="F35" s="91">
        <f>ROUND((SUM(BG118:BG159)),  2)</f>
        <v>0</v>
      </c>
      <c r="G35" s="28"/>
      <c r="H35" s="28"/>
      <c r="I35" s="92">
        <v>0.21</v>
      </c>
      <c r="J35" s="91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3" t="s">
        <v>44</v>
      </c>
      <c r="F36" s="91">
        <f>ROUND((SUM(BH118:BH159)),  2)</f>
        <v>0</v>
      </c>
      <c r="G36" s="28"/>
      <c r="H36" s="28"/>
      <c r="I36" s="92">
        <v>0.15</v>
      </c>
      <c r="J36" s="91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3" t="s">
        <v>45</v>
      </c>
      <c r="F37" s="91">
        <f>ROUND((SUM(BI118:BI159)),  2)</f>
        <v>0</v>
      </c>
      <c r="G37" s="28"/>
      <c r="H37" s="28"/>
      <c r="I37" s="92">
        <v>0</v>
      </c>
      <c r="J37" s="91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93"/>
      <c r="D39" s="94" t="s">
        <v>46</v>
      </c>
      <c r="E39" s="56"/>
      <c r="F39" s="56"/>
      <c r="G39" s="95" t="s">
        <v>47</v>
      </c>
      <c r="H39" s="96" t="s">
        <v>48</v>
      </c>
      <c r="I39" s="56"/>
      <c r="J39" s="97">
        <f>SUM(J30:J37)</f>
        <v>0</v>
      </c>
      <c r="K39" s="98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38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8"/>
    </row>
    <row r="51" spans="1:31" ht="11.25">
      <c r="B51" s="16"/>
      <c r="L51" s="16"/>
    </row>
    <row r="52" spans="1:31" ht="11.25">
      <c r="B52" s="16"/>
      <c r="L52" s="16"/>
    </row>
    <row r="53" spans="1:31" ht="11.25">
      <c r="B53" s="16"/>
      <c r="L53" s="16"/>
    </row>
    <row r="54" spans="1:31" ht="11.25">
      <c r="B54" s="16"/>
      <c r="L54" s="16"/>
    </row>
    <row r="55" spans="1:31" ht="11.25">
      <c r="B55" s="16"/>
      <c r="L55" s="16"/>
    </row>
    <row r="56" spans="1:31" ht="11.25">
      <c r="B56" s="16"/>
      <c r="L56" s="16"/>
    </row>
    <row r="57" spans="1:31" ht="11.25">
      <c r="B57" s="16"/>
      <c r="L57" s="16"/>
    </row>
    <row r="58" spans="1:31" ht="11.25">
      <c r="B58" s="16"/>
      <c r="L58" s="16"/>
    </row>
    <row r="59" spans="1:31" ht="11.25">
      <c r="B59" s="16"/>
      <c r="L59" s="16"/>
    </row>
    <row r="60" spans="1:31" ht="11.25">
      <c r="B60" s="16"/>
      <c r="L60" s="16"/>
    </row>
    <row r="61" spans="1:31" s="2" customFormat="1" ht="12.75">
      <c r="A61" s="28"/>
      <c r="B61" s="29"/>
      <c r="C61" s="28"/>
      <c r="D61" s="41" t="s">
        <v>51</v>
      </c>
      <c r="E61" s="31"/>
      <c r="F61" s="99" t="s">
        <v>52</v>
      </c>
      <c r="G61" s="41" t="s">
        <v>51</v>
      </c>
      <c r="H61" s="31"/>
      <c r="I61" s="31"/>
      <c r="J61" s="100" t="s">
        <v>52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1.25">
      <c r="B62" s="16"/>
      <c r="L62" s="16"/>
    </row>
    <row r="63" spans="1:31" ht="11.25">
      <c r="B63" s="16"/>
      <c r="L63" s="16"/>
    </row>
    <row r="64" spans="1:31" ht="11.25">
      <c r="B64" s="16"/>
      <c r="L64" s="16"/>
    </row>
    <row r="65" spans="1:31" s="2" customFormat="1" ht="12.75">
      <c r="A65" s="28"/>
      <c r="B65" s="29"/>
      <c r="C65" s="28"/>
      <c r="D65" s="39" t="s">
        <v>53</v>
      </c>
      <c r="E65" s="42"/>
      <c r="F65" s="42"/>
      <c r="G65" s="39" t="s">
        <v>54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1.25">
      <c r="B66" s="16"/>
      <c r="L66" s="16"/>
    </row>
    <row r="67" spans="1:31" ht="11.25">
      <c r="B67" s="16"/>
      <c r="L67" s="16"/>
    </row>
    <row r="68" spans="1:31" ht="11.25">
      <c r="B68" s="16"/>
      <c r="L68" s="16"/>
    </row>
    <row r="69" spans="1:31" ht="11.25">
      <c r="B69" s="16"/>
      <c r="L69" s="16"/>
    </row>
    <row r="70" spans="1:31" ht="11.25">
      <c r="B70" s="16"/>
      <c r="L70" s="16"/>
    </row>
    <row r="71" spans="1:31" ht="11.25">
      <c r="B71" s="16"/>
      <c r="L71" s="16"/>
    </row>
    <row r="72" spans="1:31" ht="11.25">
      <c r="B72" s="16"/>
      <c r="L72" s="16"/>
    </row>
    <row r="73" spans="1:31" ht="11.25">
      <c r="B73" s="16"/>
      <c r="L73" s="16"/>
    </row>
    <row r="74" spans="1:31" ht="11.25">
      <c r="B74" s="16"/>
      <c r="L74" s="16"/>
    </row>
    <row r="75" spans="1:31" ht="11.25">
      <c r="B75" s="16"/>
      <c r="L75" s="16"/>
    </row>
    <row r="76" spans="1:31" s="2" customFormat="1" ht="12.75">
      <c r="A76" s="28"/>
      <c r="B76" s="29"/>
      <c r="C76" s="28"/>
      <c r="D76" s="41" t="s">
        <v>51</v>
      </c>
      <c r="E76" s="31"/>
      <c r="F76" s="99" t="s">
        <v>52</v>
      </c>
      <c r="G76" s="41" t="s">
        <v>51</v>
      </c>
      <c r="H76" s="31"/>
      <c r="I76" s="31"/>
      <c r="J76" s="100" t="s">
        <v>52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17" t="s">
        <v>90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16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26.25" customHeight="1">
      <c r="A85" s="28"/>
      <c r="B85" s="29"/>
      <c r="C85" s="28"/>
      <c r="D85" s="28"/>
      <c r="E85" s="182" t="str">
        <f>E7</f>
        <v>Rozvoj komunitních sociálních služeb - chráněné bydlení v lokalitě Jičín - vybavení</v>
      </c>
      <c r="F85" s="183"/>
      <c r="G85" s="183"/>
      <c r="H85" s="183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3" t="s">
        <v>88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162" t="str">
        <f>E9</f>
        <v>01 - Vybavení pro CHB Jičín - nábytek, koupelny</v>
      </c>
      <c r="F87" s="184"/>
      <c r="G87" s="184"/>
      <c r="H87" s="184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3" t="s">
        <v>20</v>
      </c>
      <c r="D89" s="28"/>
      <c r="E89" s="28"/>
      <c r="F89" s="21" t="str">
        <f>F12</f>
        <v>Ruská 30, Jičín</v>
      </c>
      <c r="G89" s="28"/>
      <c r="H89" s="28"/>
      <c r="I89" s="23" t="s">
        <v>22</v>
      </c>
      <c r="J89" s="51" t="str">
        <f>IF(J12="","",J12)</f>
        <v>28. 2. 2022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25.7" customHeight="1">
      <c r="A91" s="28"/>
      <c r="B91" s="29"/>
      <c r="C91" s="23" t="s">
        <v>24</v>
      </c>
      <c r="D91" s="28"/>
      <c r="E91" s="28"/>
      <c r="F91" s="21" t="str">
        <f>E15</f>
        <v>Královéhradecký kraj</v>
      </c>
      <c r="G91" s="28"/>
      <c r="H91" s="28"/>
      <c r="I91" s="23" t="s">
        <v>30</v>
      </c>
      <c r="J91" s="26" t="str">
        <f>E21</f>
        <v>Energy Benefit Centre a.s.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3" t="s">
        <v>28</v>
      </c>
      <c r="D92" s="28"/>
      <c r="E92" s="28"/>
      <c r="F92" s="21" t="str">
        <f>IF(E18="","",E18)</f>
        <v>Vyplň údaj</v>
      </c>
      <c r="G92" s="28"/>
      <c r="H92" s="28"/>
      <c r="I92" s="23" t="s">
        <v>33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01" t="s">
        <v>91</v>
      </c>
      <c r="D94" s="93"/>
      <c r="E94" s="93"/>
      <c r="F94" s="93"/>
      <c r="G94" s="93"/>
      <c r="H94" s="93"/>
      <c r="I94" s="93"/>
      <c r="J94" s="102" t="s">
        <v>92</v>
      </c>
      <c r="K94" s="93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03" t="s">
        <v>93</v>
      </c>
      <c r="D96" s="28"/>
      <c r="E96" s="28"/>
      <c r="F96" s="28"/>
      <c r="G96" s="28"/>
      <c r="H96" s="28"/>
      <c r="I96" s="28"/>
      <c r="J96" s="67">
        <f>J118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3" t="s">
        <v>94</v>
      </c>
    </row>
    <row r="97" spans="1:31" s="9" customFormat="1" ht="24.95" customHeight="1">
      <c r="B97" s="104"/>
      <c r="D97" s="105" t="s">
        <v>95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1:31" s="9" customFormat="1" ht="24.95" customHeight="1">
      <c r="B98" s="104"/>
      <c r="D98" s="105" t="s">
        <v>96</v>
      </c>
      <c r="E98" s="106"/>
      <c r="F98" s="106"/>
      <c r="G98" s="106"/>
      <c r="H98" s="106"/>
      <c r="I98" s="106"/>
      <c r="J98" s="107">
        <f>J157</f>
        <v>0</v>
      </c>
      <c r="L98" s="104"/>
    </row>
    <row r="99" spans="1:31" s="2" customFormat="1" ht="21.75" customHeight="1">
      <c r="A99" s="28"/>
      <c r="B99" s="29"/>
      <c r="C99" s="28"/>
      <c r="D99" s="28"/>
      <c r="E99" s="28"/>
      <c r="F99" s="28"/>
      <c r="G99" s="28"/>
      <c r="H99" s="28"/>
      <c r="I99" s="28"/>
      <c r="J99" s="28"/>
      <c r="K99" s="28"/>
      <c r="L99" s="3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 s="2" customFormat="1" ht="6.95" customHeight="1">
      <c r="A100" s="28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4" spans="1:31" s="2" customFormat="1" ht="6.95" customHeight="1">
      <c r="A104" s="28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24.95" customHeight="1">
      <c r="A105" s="28"/>
      <c r="B105" s="29"/>
      <c r="C105" s="17" t="s">
        <v>97</v>
      </c>
      <c r="D105" s="28"/>
      <c r="E105" s="28"/>
      <c r="F105" s="28"/>
      <c r="G105" s="28"/>
      <c r="H105" s="28"/>
      <c r="I105" s="28"/>
      <c r="J105" s="28"/>
      <c r="K105" s="28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6.95" customHeight="1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2" customHeight="1">
      <c r="A107" s="28"/>
      <c r="B107" s="29"/>
      <c r="C107" s="23" t="s">
        <v>16</v>
      </c>
      <c r="D107" s="28"/>
      <c r="E107" s="28"/>
      <c r="F107" s="28"/>
      <c r="G107" s="28"/>
      <c r="H107" s="28"/>
      <c r="I107" s="28"/>
      <c r="J107" s="28"/>
      <c r="K107" s="28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26.25" customHeight="1">
      <c r="A108" s="28"/>
      <c r="B108" s="29"/>
      <c r="C108" s="28"/>
      <c r="D108" s="28"/>
      <c r="E108" s="182" t="str">
        <f>E7</f>
        <v>Rozvoj komunitních sociálních služeb - chráněné bydlení v lokalitě Jičín - vybavení</v>
      </c>
      <c r="F108" s="183"/>
      <c r="G108" s="183"/>
      <c r="H108" s="183"/>
      <c r="I108" s="28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2" customHeight="1">
      <c r="A109" s="28"/>
      <c r="B109" s="29"/>
      <c r="C109" s="23" t="s">
        <v>88</v>
      </c>
      <c r="D109" s="28"/>
      <c r="E109" s="28"/>
      <c r="F109" s="28"/>
      <c r="G109" s="28"/>
      <c r="H109" s="28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6.5" customHeight="1">
      <c r="A110" s="28"/>
      <c r="B110" s="29"/>
      <c r="C110" s="28"/>
      <c r="D110" s="28"/>
      <c r="E110" s="162" t="str">
        <f>E9</f>
        <v>01 - Vybavení pro CHB Jičín - nábytek, koupelny</v>
      </c>
      <c r="F110" s="184"/>
      <c r="G110" s="184"/>
      <c r="H110" s="184"/>
      <c r="I110" s="28"/>
      <c r="J110" s="28"/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5" customHeight="1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2" customHeight="1">
      <c r="A112" s="28"/>
      <c r="B112" s="29"/>
      <c r="C112" s="23" t="s">
        <v>20</v>
      </c>
      <c r="D112" s="28"/>
      <c r="E112" s="28"/>
      <c r="F112" s="21" t="str">
        <f>F12</f>
        <v>Ruská 30, Jičín</v>
      </c>
      <c r="G112" s="28"/>
      <c r="H112" s="28"/>
      <c r="I112" s="23" t="s">
        <v>22</v>
      </c>
      <c r="J112" s="51" t="str">
        <f>IF(J12="","",J12)</f>
        <v>28. 2. 2022</v>
      </c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5" customHeight="1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25.7" customHeight="1">
      <c r="A114" s="28"/>
      <c r="B114" s="29"/>
      <c r="C114" s="23" t="s">
        <v>24</v>
      </c>
      <c r="D114" s="28"/>
      <c r="E114" s="28"/>
      <c r="F114" s="21" t="str">
        <f>E15</f>
        <v>Královéhradecký kraj</v>
      </c>
      <c r="G114" s="28"/>
      <c r="H114" s="28"/>
      <c r="I114" s="23" t="s">
        <v>30</v>
      </c>
      <c r="J114" s="26" t="str">
        <f>E21</f>
        <v>Energy Benefit Centre a.s.</v>
      </c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5.2" customHeight="1">
      <c r="A115" s="28"/>
      <c r="B115" s="29"/>
      <c r="C115" s="23" t="s">
        <v>28</v>
      </c>
      <c r="D115" s="28"/>
      <c r="E115" s="28"/>
      <c r="F115" s="21" t="str">
        <f>IF(E18="","",E18)</f>
        <v>Vyplň údaj</v>
      </c>
      <c r="G115" s="28"/>
      <c r="H115" s="28"/>
      <c r="I115" s="23" t="s">
        <v>33</v>
      </c>
      <c r="J115" s="26" t="str">
        <f>E24</f>
        <v xml:space="preserve"> </v>
      </c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0.35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10" customFormat="1" ht="29.25" customHeight="1">
      <c r="A117" s="108"/>
      <c r="B117" s="109"/>
      <c r="C117" s="110" t="s">
        <v>98</v>
      </c>
      <c r="D117" s="111" t="s">
        <v>61</v>
      </c>
      <c r="E117" s="111" t="s">
        <v>57</v>
      </c>
      <c r="F117" s="111" t="s">
        <v>58</v>
      </c>
      <c r="G117" s="111" t="s">
        <v>99</v>
      </c>
      <c r="H117" s="111" t="s">
        <v>100</v>
      </c>
      <c r="I117" s="111" t="s">
        <v>101</v>
      </c>
      <c r="J117" s="111" t="s">
        <v>92</v>
      </c>
      <c r="K117" s="112" t="s">
        <v>102</v>
      </c>
      <c r="L117" s="113"/>
      <c r="M117" s="58" t="s">
        <v>1</v>
      </c>
      <c r="N117" s="59" t="s">
        <v>40</v>
      </c>
      <c r="O117" s="59" t="s">
        <v>103</v>
      </c>
      <c r="P117" s="59" t="s">
        <v>104</v>
      </c>
      <c r="Q117" s="59" t="s">
        <v>105</v>
      </c>
      <c r="R117" s="59" t="s">
        <v>106</v>
      </c>
      <c r="S117" s="59" t="s">
        <v>107</v>
      </c>
      <c r="T117" s="60" t="s">
        <v>108</v>
      </c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</row>
    <row r="118" spans="1:65" s="2" customFormat="1" ht="22.9" customHeight="1">
      <c r="A118" s="28"/>
      <c r="B118" s="29"/>
      <c r="C118" s="65" t="s">
        <v>109</v>
      </c>
      <c r="D118" s="28"/>
      <c r="E118" s="28"/>
      <c r="F118" s="28"/>
      <c r="G118" s="28"/>
      <c r="H118" s="28"/>
      <c r="I118" s="28"/>
      <c r="J118" s="114">
        <f>BK118</f>
        <v>0</v>
      </c>
      <c r="K118" s="28"/>
      <c r="L118" s="29"/>
      <c r="M118" s="61"/>
      <c r="N118" s="52"/>
      <c r="O118" s="62"/>
      <c r="P118" s="115">
        <f>P119+P157</f>
        <v>0</v>
      </c>
      <c r="Q118" s="62"/>
      <c r="R118" s="115">
        <f>R119+R157</f>
        <v>0</v>
      </c>
      <c r="S118" s="62"/>
      <c r="T118" s="116">
        <f>T119+T157</f>
        <v>0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T118" s="13" t="s">
        <v>75</v>
      </c>
      <c r="AU118" s="13" t="s">
        <v>94</v>
      </c>
      <c r="BK118" s="117">
        <f>BK119+BK157</f>
        <v>0</v>
      </c>
    </row>
    <row r="119" spans="1:65" s="11" customFormat="1" ht="25.9" customHeight="1">
      <c r="B119" s="118"/>
      <c r="D119" s="119" t="s">
        <v>75</v>
      </c>
      <c r="E119" s="120" t="s">
        <v>110</v>
      </c>
      <c r="F119" s="120" t="s">
        <v>111</v>
      </c>
      <c r="I119" s="121"/>
      <c r="J119" s="122">
        <f>BK119</f>
        <v>0</v>
      </c>
      <c r="L119" s="118"/>
      <c r="M119" s="123"/>
      <c r="N119" s="124"/>
      <c r="O119" s="124"/>
      <c r="P119" s="125">
        <f>SUM(P120:P156)</f>
        <v>0</v>
      </c>
      <c r="Q119" s="124"/>
      <c r="R119" s="125">
        <f>SUM(R120:R156)</f>
        <v>0</v>
      </c>
      <c r="S119" s="124"/>
      <c r="T119" s="126">
        <f>SUM(T120:T156)</f>
        <v>0</v>
      </c>
      <c r="AR119" s="119" t="s">
        <v>84</v>
      </c>
      <c r="AT119" s="127" t="s">
        <v>75</v>
      </c>
      <c r="AU119" s="127" t="s">
        <v>76</v>
      </c>
      <c r="AY119" s="119" t="s">
        <v>112</v>
      </c>
      <c r="BK119" s="128">
        <f>SUM(BK120:BK156)</f>
        <v>0</v>
      </c>
    </row>
    <row r="120" spans="1:65" s="2" customFormat="1" ht="16.5" customHeight="1">
      <c r="A120" s="28"/>
      <c r="B120" s="129"/>
      <c r="C120" s="130" t="s">
        <v>84</v>
      </c>
      <c r="D120" s="130" t="s">
        <v>113</v>
      </c>
      <c r="E120" s="131" t="s">
        <v>114</v>
      </c>
      <c r="F120" s="132" t="s">
        <v>115</v>
      </c>
      <c r="G120" s="133" t="s">
        <v>116</v>
      </c>
      <c r="H120" s="134">
        <v>2</v>
      </c>
      <c r="I120" s="135"/>
      <c r="J120" s="136">
        <f t="shared" ref="J120:J156" si="0">ROUND(I120*H120,2)</f>
        <v>0</v>
      </c>
      <c r="K120" s="132" t="s">
        <v>1</v>
      </c>
      <c r="L120" s="29"/>
      <c r="M120" s="137" t="s">
        <v>1</v>
      </c>
      <c r="N120" s="138" t="s">
        <v>41</v>
      </c>
      <c r="O120" s="54"/>
      <c r="P120" s="139">
        <f t="shared" ref="P120:P156" si="1">O120*H120</f>
        <v>0</v>
      </c>
      <c r="Q120" s="139">
        <v>0</v>
      </c>
      <c r="R120" s="139">
        <f t="shared" ref="R120:R156" si="2">Q120*H120</f>
        <v>0</v>
      </c>
      <c r="S120" s="139">
        <v>0</v>
      </c>
      <c r="T120" s="140">
        <f t="shared" ref="T120:T156" si="3">S120*H120</f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41" t="s">
        <v>117</v>
      </c>
      <c r="AT120" s="141" t="s">
        <v>113</v>
      </c>
      <c r="AU120" s="141" t="s">
        <v>84</v>
      </c>
      <c r="AY120" s="13" t="s">
        <v>112</v>
      </c>
      <c r="BE120" s="142">
        <f t="shared" ref="BE120:BE156" si="4">IF(N120="základní",J120,0)</f>
        <v>0</v>
      </c>
      <c r="BF120" s="142">
        <f t="shared" ref="BF120:BF156" si="5">IF(N120="snížená",J120,0)</f>
        <v>0</v>
      </c>
      <c r="BG120" s="142">
        <f t="shared" ref="BG120:BG156" si="6">IF(N120="zákl. přenesená",J120,0)</f>
        <v>0</v>
      </c>
      <c r="BH120" s="142">
        <f t="shared" ref="BH120:BH156" si="7">IF(N120="sníž. přenesená",J120,0)</f>
        <v>0</v>
      </c>
      <c r="BI120" s="142">
        <f t="shared" ref="BI120:BI156" si="8">IF(N120="nulová",J120,0)</f>
        <v>0</v>
      </c>
      <c r="BJ120" s="13" t="s">
        <v>84</v>
      </c>
      <c r="BK120" s="142">
        <f t="shared" ref="BK120:BK156" si="9">ROUND(I120*H120,2)</f>
        <v>0</v>
      </c>
      <c r="BL120" s="13" t="s">
        <v>117</v>
      </c>
      <c r="BM120" s="141" t="s">
        <v>86</v>
      </c>
    </row>
    <row r="121" spans="1:65" s="2" customFormat="1" ht="16.5" customHeight="1">
      <c r="A121" s="28"/>
      <c r="B121" s="129"/>
      <c r="C121" s="130" t="s">
        <v>86</v>
      </c>
      <c r="D121" s="130" t="s">
        <v>113</v>
      </c>
      <c r="E121" s="131" t="s">
        <v>118</v>
      </c>
      <c r="F121" s="132" t="s">
        <v>119</v>
      </c>
      <c r="G121" s="133" t="s">
        <v>116</v>
      </c>
      <c r="H121" s="134">
        <v>3</v>
      </c>
      <c r="I121" s="135"/>
      <c r="J121" s="136">
        <f t="shared" si="0"/>
        <v>0</v>
      </c>
      <c r="K121" s="132" t="s">
        <v>1</v>
      </c>
      <c r="L121" s="29"/>
      <c r="M121" s="137" t="s">
        <v>1</v>
      </c>
      <c r="N121" s="138" t="s">
        <v>41</v>
      </c>
      <c r="O121" s="54"/>
      <c r="P121" s="139">
        <f t="shared" si="1"/>
        <v>0</v>
      </c>
      <c r="Q121" s="139">
        <v>0</v>
      </c>
      <c r="R121" s="139">
        <f t="shared" si="2"/>
        <v>0</v>
      </c>
      <c r="S121" s="139">
        <v>0</v>
      </c>
      <c r="T121" s="140">
        <f t="shared" si="3"/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41" t="s">
        <v>117</v>
      </c>
      <c r="AT121" s="141" t="s">
        <v>113</v>
      </c>
      <c r="AU121" s="141" t="s">
        <v>84</v>
      </c>
      <c r="AY121" s="13" t="s">
        <v>112</v>
      </c>
      <c r="BE121" s="142">
        <f t="shared" si="4"/>
        <v>0</v>
      </c>
      <c r="BF121" s="142">
        <f t="shared" si="5"/>
        <v>0</v>
      </c>
      <c r="BG121" s="142">
        <f t="shared" si="6"/>
        <v>0</v>
      </c>
      <c r="BH121" s="142">
        <f t="shared" si="7"/>
        <v>0</v>
      </c>
      <c r="BI121" s="142">
        <f t="shared" si="8"/>
        <v>0</v>
      </c>
      <c r="BJ121" s="13" t="s">
        <v>84</v>
      </c>
      <c r="BK121" s="142">
        <f t="shared" si="9"/>
        <v>0</v>
      </c>
      <c r="BL121" s="13" t="s">
        <v>117</v>
      </c>
      <c r="BM121" s="141" t="s">
        <v>120</v>
      </c>
    </row>
    <row r="122" spans="1:65" s="2" customFormat="1" ht="24.2" customHeight="1">
      <c r="A122" s="28"/>
      <c r="B122" s="129"/>
      <c r="C122" s="130" t="s">
        <v>121</v>
      </c>
      <c r="D122" s="130" t="s">
        <v>113</v>
      </c>
      <c r="E122" s="131" t="s">
        <v>122</v>
      </c>
      <c r="F122" s="132" t="s">
        <v>123</v>
      </c>
      <c r="G122" s="133" t="s">
        <v>116</v>
      </c>
      <c r="H122" s="134">
        <v>2</v>
      </c>
      <c r="I122" s="135"/>
      <c r="J122" s="136">
        <f t="shared" si="0"/>
        <v>0</v>
      </c>
      <c r="K122" s="132" t="s">
        <v>1</v>
      </c>
      <c r="L122" s="29"/>
      <c r="M122" s="137" t="s">
        <v>1</v>
      </c>
      <c r="N122" s="138" t="s">
        <v>41</v>
      </c>
      <c r="O122" s="54"/>
      <c r="P122" s="139">
        <f t="shared" si="1"/>
        <v>0</v>
      </c>
      <c r="Q122" s="139">
        <v>0</v>
      </c>
      <c r="R122" s="139">
        <f t="shared" si="2"/>
        <v>0</v>
      </c>
      <c r="S122" s="139">
        <v>0</v>
      </c>
      <c r="T122" s="140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41" t="s">
        <v>117</v>
      </c>
      <c r="AT122" s="141" t="s">
        <v>113</v>
      </c>
      <c r="AU122" s="141" t="s">
        <v>84</v>
      </c>
      <c r="AY122" s="13" t="s">
        <v>112</v>
      </c>
      <c r="BE122" s="142">
        <f t="shared" si="4"/>
        <v>0</v>
      </c>
      <c r="BF122" s="142">
        <f t="shared" si="5"/>
        <v>0</v>
      </c>
      <c r="BG122" s="142">
        <f t="shared" si="6"/>
        <v>0</v>
      </c>
      <c r="BH122" s="142">
        <f t="shared" si="7"/>
        <v>0</v>
      </c>
      <c r="BI122" s="142">
        <f t="shared" si="8"/>
        <v>0</v>
      </c>
      <c r="BJ122" s="13" t="s">
        <v>84</v>
      </c>
      <c r="BK122" s="142">
        <f t="shared" si="9"/>
        <v>0</v>
      </c>
      <c r="BL122" s="13" t="s">
        <v>117</v>
      </c>
      <c r="BM122" s="141" t="s">
        <v>124</v>
      </c>
    </row>
    <row r="123" spans="1:65" s="2" customFormat="1" ht="16.5" customHeight="1">
      <c r="A123" s="28"/>
      <c r="B123" s="129"/>
      <c r="C123" s="130" t="s">
        <v>120</v>
      </c>
      <c r="D123" s="130" t="s">
        <v>113</v>
      </c>
      <c r="E123" s="131" t="s">
        <v>125</v>
      </c>
      <c r="F123" s="132" t="s">
        <v>126</v>
      </c>
      <c r="G123" s="133" t="s">
        <v>116</v>
      </c>
      <c r="H123" s="134">
        <v>1</v>
      </c>
      <c r="I123" s="135"/>
      <c r="J123" s="136">
        <f t="shared" si="0"/>
        <v>0</v>
      </c>
      <c r="K123" s="132" t="s">
        <v>1</v>
      </c>
      <c r="L123" s="29"/>
      <c r="M123" s="137" t="s">
        <v>1</v>
      </c>
      <c r="N123" s="138" t="s">
        <v>41</v>
      </c>
      <c r="O123" s="54"/>
      <c r="P123" s="139">
        <f t="shared" si="1"/>
        <v>0</v>
      </c>
      <c r="Q123" s="139">
        <v>0</v>
      </c>
      <c r="R123" s="139">
        <f t="shared" si="2"/>
        <v>0</v>
      </c>
      <c r="S123" s="139">
        <v>0</v>
      </c>
      <c r="T123" s="140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41" t="s">
        <v>117</v>
      </c>
      <c r="AT123" s="141" t="s">
        <v>113</v>
      </c>
      <c r="AU123" s="141" t="s">
        <v>84</v>
      </c>
      <c r="AY123" s="13" t="s">
        <v>112</v>
      </c>
      <c r="BE123" s="142">
        <f t="shared" si="4"/>
        <v>0</v>
      </c>
      <c r="BF123" s="142">
        <f t="shared" si="5"/>
        <v>0</v>
      </c>
      <c r="BG123" s="142">
        <f t="shared" si="6"/>
        <v>0</v>
      </c>
      <c r="BH123" s="142">
        <f t="shared" si="7"/>
        <v>0</v>
      </c>
      <c r="BI123" s="142">
        <f t="shared" si="8"/>
        <v>0</v>
      </c>
      <c r="BJ123" s="13" t="s">
        <v>84</v>
      </c>
      <c r="BK123" s="142">
        <f t="shared" si="9"/>
        <v>0</v>
      </c>
      <c r="BL123" s="13" t="s">
        <v>117</v>
      </c>
      <c r="BM123" s="141" t="s">
        <v>127</v>
      </c>
    </row>
    <row r="124" spans="1:65" s="2" customFormat="1" ht="16.5" customHeight="1">
      <c r="A124" s="28"/>
      <c r="B124" s="129"/>
      <c r="C124" s="130" t="s">
        <v>128</v>
      </c>
      <c r="D124" s="130" t="s">
        <v>113</v>
      </c>
      <c r="E124" s="131" t="s">
        <v>129</v>
      </c>
      <c r="F124" s="132" t="s">
        <v>130</v>
      </c>
      <c r="G124" s="133" t="s">
        <v>116</v>
      </c>
      <c r="H124" s="134">
        <v>1</v>
      </c>
      <c r="I124" s="135"/>
      <c r="J124" s="136">
        <f t="shared" si="0"/>
        <v>0</v>
      </c>
      <c r="K124" s="132" t="s">
        <v>1</v>
      </c>
      <c r="L124" s="29"/>
      <c r="M124" s="137" t="s">
        <v>1</v>
      </c>
      <c r="N124" s="138" t="s">
        <v>41</v>
      </c>
      <c r="O124" s="54"/>
      <c r="P124" s="139">
        <f t="shared" si="1"/>
        <v>0</v>
      </c>
      <c r="Q124" s="139">
        <v>0</v>
      </c>
      <c r="R124" s="139">
        <f t="shared" si="2"/>
        <v>0</v>
      </c>
      <c r="S124" s="139">
        <v>0</v>
      </c>
      <c r="T124" s="140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41" t="s">
        <v>117</v>
      </c>
      <c r="AT124" s="141" t="s">
        <v>113</v>
      </c>
      <c r="AU124" s="141" t="s">
        <v>84</v>
      </c>
      <c r="AY124" s="13" t="s">
        <v>112</v>
      </c>
      <c r="BE124" s="142">
        <f t="shared" si="4"/>
        <v>0</v>
      </c>
      <c r="BF124" s="142">
        <f t="shared" si="5"/>
        <v>0</v>
      </c>
      <c r="BG124" s="142">
        <f t="shared" si="6"/>
        <v>0</v>
      </c>
      <c r="BH124" s="142">
        <f t="shared" si="7"/>
        <v>0</v>
      </c>
      <c r="BI124" s="142">
        <f t="shared" si="8"/>
        <v>0</v>
      </c>
      <c r="BJ124" s="13" t="s">
        <v>84</v>
      </c>
      <c r="BK124" s="142">
        <f t="shared" si="9"/>
        <v>0</v>
      </c>
      <c r="BL124" s="13" t="s">
        <v>117</v>
      </c>
      <c r="BM124" s="141" t="s">
        <v>131</v>
      </c>
    </row>
    <row r="125" spans="1:65" s="2" customFormat="1" ht="16.5" customHeight="1">
      <c r="A125" s="28"/>
      <c r="B125" s="129"/>
      <c r="C125" s="130" t="s">
        <v>124</v>
      </c>
      <c r="D125" s="130" t="s">
        <v>113</v>
      </c>
      <c r="E125" s="131" t="s">
        <v>132</v>
      </c>
      <c r="F125" s="132" t="s">
        <v>133</v>
      </c>
      <c r="G125" s="133" t="s">
        <v>116</v>
      </c>
      <c r="H125" s="134">
        <v>1</v>
      </c>
      <c r="I125" s="135"/>
      <c r="J125" s="136">
        <f t="shared" si="0"/>
        <v>0</v>
      </c>
      <c r="K125" s="132" t="s">
        <v>1</v>
      </c>
      <c r="L125" s="29"/>
      <c r="M125" s="137" t="s">
        <v>1</v>
      </c>
      <c r="N125" s="138" t="s">
        <v>41</v>
      </c>
      <c r="O125" s="54"/>
      <c r="P125" s="139">
        <f t="shared" si="1"/>
        <v>0</v>
      </c>
      <c r="Q125" s="139">
        <v>0</v>
      </c>
      <c r="R125" s="139">
        <f t="shared" si="2"/>
        <v>0</v>
      </c>
      <c r="S125" s="139">
        <v>0</v>
      </c>
      <c r="T125" s="140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41" t="s">
        <v>117</v>
      </c>
      <c r="AT125" s="141" t="s">
        <v>113</v>
      </c>
      <c r="AU125" s="141" t="s">
        <v>84</v>
      </c>
      <c r="AY125" s="13" t="s">
        <v>112</v>
      </c>
      <c r="BE125" s="142">
        <f t="shared" si="4"/>
        <v>0</v>
      </c>
      <c r="BF125" s="142">
        <f t="shared" si="5"/>
        <v>0</v>
      </c>
      <c r="BG125" s="142">
        <f t="shared" si="6"/>
        <v>0</v>
      </c>
      <c r="BH125" s="142">
        <f t="shared" si="7"/>
        <v>0</v>
      </c>
      <c r="BI125" s="142">
        <f t="shared" si="8"/>
        <v>0</v>
      </c>
      <c r="BJ125" s="13" t="s">
        <v>84</v>
      </c>
      <c r="BK125" s="142">
        <f t="shared" si="9"/>
        <v>0</v>
      </c>
      <c r="BL125" s="13" t="s">
        <v>117</v>
      </c>
      <c r="BM125" s="141" t="s">
        <v>134</v>
      </c>
    </row>
    <row r="126" spans="1:65" s="2" customFormat="1" ht="24.2" customHeight="1">
      <c r="A126" s="28"/>
      <c r="B126" s="129"/>
      <c r="C126" s="130" t="s">
        <v>135</v>
      </c>
      <c r="D126" s="130" t="s">
        <v>113</v>
      </c>
      <c r="E126" s="131" t="s">
        <v>136</v>
      </c>
      <c r="F126" s="132" t="s">
        <v>137</v>
      </c>
      <c r="G126" s="133" t="s">
        <v>116</v>
      </c>
      <c r="H126" s="134">
        <v>5</v>
      </c>
      <c r="I126" s="135"/>
      <c r="J126" s="136">
        <f t="shared" si="0"/>
        <v>0</v>
      </c>
      <c r="K126" s="132" t="s">
        <v>1</v>
      </c>
      <c r="L126" s="29"/>
      <c r="M126" s="137" t="s">
        <v>1</v>
      </c>
      <c r="N126" s="138" t="s">
        <v>41</v>
      </c>
      <c r="O126" s="54"/>
      <c r="P126" s="139">
        <f t="shared" si="1"/>
        <v>0</v>
      </c>
      <c r="Q126" s="139">
        <v>0</v>
      </c>
      <c r="R126" s="139">
        <f t="shared" si="2"/>
        <v>0</v>
      </c>
      <c r="S126" s="139">
        <v>0</v>
      </c>
      <c r="T126" s="140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41" t="s">
        <v>117</v>
      </c>
      <c r="AT126" s="141" t="s">
        <v>113</v>
      </c>
      <c r="AU126" s="141" t="s">
        <v>84</v>
      </c>
      <c r="AY126" s="13" t="s">
        <v>112</v>
      </c>
      <c r="BE126" s="142">
        <f t="shared" si="4"/>
        <v>0</v>
      </c>
      <c r="BF126" s="142">
        <f t="shared" si="5"/>
        <v>0</v>
      </c>
      <c r="BG126" s="142">
        <f t="shared" si="6"/>
        <v>0</v>
      </c>
      <c r="BH126" s="142">
        <f t="shared" si="7"/>
        <v>0</v>
      </c>
      <c r="BI126" s="142">
        <f t="shared" si="8"/>
        <v>0</v>
      </c>
      <c r="BJ126" s="13" t="s">
        <v>84</v>
      </c>
      <c r="BK126" s="142">
        <f t="shared" si="9"/>
        <v>0</v>
      </c>
      <c r="BL126" s="13" t="s">
        <v>117</v>
      </c>
      <c r="BM126" s="141" t="s">
        <v>138</v>
      </c>
    </row>
    <row r="127" spans="1:65" s="2" customFormat="1" ht="24.2" customHeight="1">
      <c r="A127" s="28"/>
      <c r="B127" s="129"/>
      <c r="C127" s="130" t="s">
        <v>127</v>
      </c>
      <c r="D127" s="130" t="s">
        <v>113</v>
      </c>
      <c r="E127" s="131" t="s">
        <v>139</v>
      </c>
      <c r="F127" s="132" t="s">
        <v>140</v>
      </c>
      <c r="G127" s="133" t="s">
        <v>116</v>
      </c>
      <c r="H127" s="134">
        <v>11</v>
      </c>
      <c r="I127" s="135"/>
      <c r="J127" s="136">
        <f t="shared" si="0"/>
        <v>0</v>
      </c>
      <c r="K127" s="132" t="s">
        <v>1</v>
      </c>
      <c r="L127" s="29"/>
      <c r="M127" s="137" t="s">
        <v>1</v>
      </c>
      <c r="N127" s="138" t="s">
        <v>41</v>
      </c>
      <c r="O127" s="54"/>
      <c r="P127" s="139">
        <f t="shared" si="1"/>
        <v>0</v>
      </c>
      <c r="Q127" s="139">
        <v>0</v>
      </c>
      <c r="R127" s="139">
        <f t="shared" si="2"/>
        <v>0</v>
      </c>
      <c r="S127" s="139">
        <v>0</v>
      </c>
      <c r="T127" s="140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41" t="s">
        <v>117</v>
      </c>
      <c r="AT127" s="141" t="s">
        <v>113</v>
      </c>
      <c r="AU127" s="141" t="s">
        <v>84</v>
      </c>
      <c r="AY127" s="13" t="s">
        <v>112</v>
      </c>
      <c r="BE127" s="142">
        <f t="shared" si="4"/>
        <v>0</v>
      </c>
      <c r="BF127" s="142">
        <f t="shared" si="5"/>
        <v>0</v>
      </c>
      <c r="BG127" s="142">
        <f t="shared" si="6"/>
        <v>0</v>
      </c>
      <c r="BH127" s="142">
        <f t="shared" si="7"/>
        <v>0</v>
      </c>
      <c r="BI127" s="142">
        <f t="shared" si="8"/>
        <v>0</v>
      </c>
      <c r="BJ127" s="13" t="s">
        <v>84</v>
      </c>
      <c r="BK127" s="142">
        <f t="shared" si="9"/>
        <v>0</v>
      </c>
      <c r="BL127" s="13" t="s">
        <v>117</v>
      </c>
      <c r="BM127" s="141" t="s">
        <v>141</v>
      </c>
    </row>
    <row r="128" spans="1:65" s="2" customFormat="1" ht="24.2" customHeight="1">
      <c r="A128" s="28"/>
      <c r="B128" s="129"/>
      <c r="C128" s="130" t="s">
        <v>142</v>
      </c>
      <c r="D128" s="130" t="s">
        <v>113</v>
      </c>
      <c r="E128" s="131" t="s">
        <v>143</v>
      </c>
      <c r="F128" s="132" t="s">
        <v>144</v>
      </c>
      <c r="G128" s="133" t="s">
        <v>116</v>
      </c>
      <c r="H128" s="134">
        <v>14</v>
      </c>
      <c r="I128" s="135"/>
      <c r="J128" s="136">
        <f t="shared" si="0"/>
        <v>0</v>
      </c>
      <c r="K128" s="132" t="s">
        <v>1</v>
      </c>
      <c r="L128" s="29"/>
      <c r="M128" s="137" t="s">
        <v>1</v>
      </c>
      <c r="N128" s="138" t="s">
        <v>41</v>
      </c>
      <c r="O128" s="54"/>
      <c r="P128" s="139">
        <f t="shared" si="1"/>
        <v>0</v>
      </c>
      <c r="Q128" s="139">
        <v>0</v>
      </c>
      <c r="R128" s="139">
        <f t="shared" si="2"/>
        <v>0</v>
      </c>
      <c r="S128" s="139">
        <v>0</v>
      </c>
      <c r="T128" s="140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41" t="s">
        <v>117</v>
      </c>
      <c r="AT128" s="141" t="s">
        <v>113</v>
      </c>
      <c r="AU128" s="141" t="s">
        <v>84</v>
      </c>
      <c r="AY128" s="13" t="s">
        <v>112</v>
      </c>
      <c r="BE128" s="142">
        <f t="shared" si="4"/>
        <v>0</v>
      </c>
      <c r="BF128" s="142">
        <f t="shared" si="5"/>
        <v>0</v>
      </c>
      <c r="BG128" s="142">
        <f t="shared" si="6"/>
        <v>0</v>
      </c>
      <c r="BH128" s="142">
        <f t="shared" si="7"/>
        <v>0</v>
      </c>
      <c r="BI128" s="142">
        <f t="shared" si="8"/>
        <v>0</v>
      </c>
      <c r="BJ128" s="13" t="s">
        <v>84</v>
      </c>
      <c r="BK128" s="142">
        <f t="shared" si="9"/>
        <v>0</v>
      </c>
      <c r="BL128" s="13" t="s">
        <v>117</v>
      </c>
      <c r="BM128" s="141" t="s">
        <v>145</v>
      </c>
    </row>
    <row r="129" spans="1:65" s="2" customFormat="1" ht="16.5" customHeight="1">
      <c r="A129" s="28"/>
      <c r="B129" s="129"/>
      <c r="C129" s="130" t="s">
        <v>131</v>
      </c>
      <c r="D129" s="130" t="s">
        <v>113</v>
      </c>
      <c r="E129" s="131" t="s">
        <v>146</v>
      </c>
      <c r="F129" s="132" t="s">
        <v>147</v>
      </c>
      <c r="G129" s="133" t="s">
        <v>116</v>
      </c>
      <c r="H129" s="134">
        <v>1</v>
      </c>
      <c r="I129" s="135"/>
      <c r="J129" s="136">
        <f t="shared" si="0"/>
        <v>0</v>
      </c>
      <c r="K129" s="132" t="s">
        <v>1</v>
      </c>
      <c r="L129" s="29"/>
      <c r="M129" s="137" t="s">
        <v>1</v>
      </c>
      <c r="N129" s="138" t="s">
        <v>41</v>
      </c>
      <c r="O129" s="54"/>
      <c r="P129" s="139">
        <f t="shared" si="1"/>
        <v>0</v>
      </c>
      <c r="Q129" s="139">
        <v>0</v>
      </c>
      <c r="R129" s="139">
        <f t="shared" si="2"/>
        <v>0</v>
      </c>
      <c r="S129" s="139">
        <v>0</v>
      </c>
      <c r="T129" s="140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41" t="s">
        <v>117</v>
      </c>
      <c r="AT129" s="141" t="s">
        <v>113</v>
      </c>
      <c r="AU129" s="141" t="s">
        <v>84</v>
      </c>
      <c r="AY129" s="13" t="s">
        <v>112</v>
      </c>
      <c r="BE129" s="142">
        <f t="shared" si="4"/>
        <v>0</v>
      </c>
      <c r="BF129" s="142">
        <f t="shared" si="5"/>
        <v>0</v>
      </c>
      <c r="BG129" s="142">
        <f t="shared" si="6"/>
        <v>0</v>
      </c>
      <c r="BH129" s="142">
        <f t="shared" si="7"/>
        <v>0</v>
      </c>
      <c r="BI129" s="142">
        <f t="shared" si="8"/>
        <v>0</v>
      </c>
      <c r="BJ129" s="13" t="s">
        <v>84</v>
      </c>
      <c r="BK129" s="142">
        <f t="shared" si="9"/>
        <v>0</v>
      </c>
      <c r="BL129" s="13" t="s">
        <v>117</v>
      </c>
      <c r="BM129" s="141" t="s">
        <v>148</v>
      </c>
    </row>
    <row r="130" spans="1:65" s="2" customFormat="1" ht="16.5" customHeight="1">
      <c r="A130" s="28"/>
      <c r="B130" s="129"/>
      <c r="C130" s="130" t="s">
        <v>149</v>
      </c>
      <c r="D130" s="130" t="s">
        <v>113</v>
      </c>
      <c r="E130" s="131" t="s">
        <v>150</v>
      </c>
      <c r="F130" s="132" t="s">
        <v>151</v>
      </c>
      <c r="G130" s="133" t="s">
        <v>116</v>
      </c>
      <c r="H130" s="134">
        <v>6</v>
      </c>
      <c r="I130" s="135"/>
      <c r="J130" s="136">
        <f t="shared" si="0"/>
        <v>0</v>
      </c>
      <c r="K130" s="132" t="s">
        <v>1</v>
      </c>
      <c r="L130" s="29"/>
      <c r="M130" s="137" t="s">
        <v>1</v>
      </c>
      <c r="N130" s="138" t="s">
        <v>41</v>
      </c>
      <c r="O130" s="54"/>
      <c r="P130" s="139">
        <f t="shared" si="1"/>
        <v>0</v>
      </c>
      <c r="Q130" s="139">
        <v>0</v>
      </c>
      <c r="R130" s="139">
        <f t="shared" si="2"/>
        <v>0</v>
      </c>
      <c r="S130" s="139">
        <v>0</v>
      </c>
      <c r="T130" s="140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41" t="s">
        <v>117</v>
      </c>
      <c r="AT130" s="141" t="s">
        <v>113</v>
      </c>
      <c r="AU130" s="141" t="s">
        <v>84</v>
      </c>
      <c r="AY130" s="13" t="s">
        <v>112</v>
      </c>
      <c r="BE130" s="142">
        <f t="shared" si="4"/>
        <v>0</v>
      </c>
      <c r="BF130" s="142">
        <f t="shared" si="5"/>
        <v>0</v>
      </c>
      <c r="BG130" s="142">
        <f t="shared" si="6"/>
        <v>0</v>
      </c>
      <c r="BH130" s="142">
        <f t="shared" si="7"/>
        <v>0</v>
      </c>
      <c r="BI130" s="142">
        <f t="shared" si="8"/>
        <v>0</v>
      </c>
      <c r="BJ130" s="13" t="s">
        <v>84</v>
      </c>
      <c r="BK130" s="142">
        <f t="shared" si="9"/>
        <v>0</v>
      </c>
      <c r="BL130" s="13" t="s">
        <v>117</v>
      </c>
      <c r="BM130" s="141" t="s">
        <v>152</v>
      </c>
    </row>
    <row r="131" spans="1:65" s="2" customFormat="1" ht="16.5" customHeight="1">
      <c r="A131" s="28"/>
      <c r="B131" s="129"/>
      <c r="C131" s="130" t="s">
        <v>134</v>
      </c>
      <c r="D131" s="130" t="s">
        <v>113</v>
      </c>
      <c r="E131" s="131" t="s">
        <v>153</v>
      </c>
      <c r="F131" s="132" t="s">
        <v>154</v>
      </c>
      <c r="G131" s="133" t="s">
        <v>116</v>
      </c>
      <c r="H131" s="134">
        <v>5</v>
      </c>
      <c r="I131" s="135"/>
      <c r="J131" s="136">
        <f t="shared" si="0"/>
        <v>0</v>
      </c>
      <c r="K131" s="132" t="s">
        <v>1</v>
      </c>
      <c r="L131" s="29"/>
      <c r="M131" s="137" t="s">
        <v>1</v>
      </c>
      <c r="N131" s="138" t="s">
        <v>41</v>
      </c>
      <c r="O131" s="54"/>
      <c r="P131" s="139">
        <f t="shared" si="1"/>
        <v>0</v>
      </c>
      <c r="Q131" s="139">
        <v>0</v>
      </c>
      <c r="R131" s="139">
        <f t="shared" si="2"/>
        <v>0</v>
      </c>
      <c r="S131" s="139">
        <v>0</v>
      </c>
      <c r="T131" s="140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41" t="s">
        <v>117</v>
      </c>
      <c r="AT131" s="141" t="s">
        <v>113</v>
      </c>
      <c r="AU131" s="141" t="s">
        <v>84</v>
      </c>
      <c r="AY131" s="13" t="s">
        <v>112</v>
      </c>
      <c r="BE131" s="142">
        <f t="shared" si="4"/>
        <v>0</v>
      </c>
      <c r="BF131" s="142">
        <f t="shared" si="5"/>
        <v>0</v>
      </c>
      <c r="BG131" s="142">
        <f t="shared" si="6"/>
        <v>0</v>
      </c>
      <c r="BH131" s="142">
        <f t="shared" si="7"/>
        <v>0</v>
      </c>
      <c r="BI131" s="142">
        <f t="shared" si="8"/>
        <v>0</v>
      </c>
      <c r="BJ131" s="13" t="s">
        <v>84</v>
      </c>
      <c r="BK131" s="142">
        <f t="shared" si="9"/>
        <v>0</v>
      </c>
      <c r="BL131" s="13" t="s">
        <v>117</v>
      </c>
      <c r="BM131" s="141" t="s">
        <v>155</v>
      </c>
    </row>
    <row r="132" spans="1:65" s="2" customFormat="1" ht="16.5" customHeight="1">
      <c r="A132" s="28"/>
      <c r="B132" s="129"/>
      <c r="C132" s="130" t="s">
        <v>156</v>
      </c>
      <c r="D132" s="130" t="s">
        <v>113</v>
      </c>
      <c r="E132" s="131" t="s">
        <v>157</v>
      </c>
      <c r="F132" s="132" t="s">
        <v>158</v>
      </c>
      <c r="G132" s="133" t="s">
        <v>116</v>
      </c>
      <c r="H132" s="134">
        <v>5</v>
      </c>
      <c r="I132" s="135"/>
      <c r="J132" s="136">
        <f t="shared" si="0"/>
        <v>0</v>
      </c>
      <c r="K132" s="132" t="s">
        <v>1</v>
      </c>
      <c r="L132" s="29"/>
      <c r="M132" s="137" t="s">
        <v>1</v>
      </c>
      <c r="N132" s="138" t="s">
        <v>41</v>
      </c>
      <c r="O132" s="54"/>
      <c r="P132" s="139">
        <f t="shared" si="1"/>
        <v>0</v>
      </c>
      <c r="Q132" s="139">
        <v>0</v>
      </c>
      <c r="R132" s="139">
        <f t="shared" si="2"/>
        <v>0</v>
      </c>
      <c r="S132" s="139">
        <v>0</v>
      </c>
      <c r="T132" s="140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41" t="s">
        <v>117</v>
      </c>
      <c r="AT132" s="141" t="s">
        <v>113</v>
      </c>
      <c r="AU132" s="141" t="s">
        <v>84</v>
      </c>
      <c r="AY132" s="13" t="s">
        <v>112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3" t="s">
        <v>84</v>
      </c>
      <c r="BK132" s="142">
        <f t="shared" si="9"/>
        <v>0</v>
      </c>
      <c r="BL132" s="13" t="s">
        <v>117</v>
      </c>
      <c r="BM132" s="141" t="s">
        <v>159</v>
      </c>
    </row>
    <row r="133" spans="1:65" s="2" customFormat="1" ht="16.5" customHeight="1">
      <c r="A133" s="28"/>
      <c r="B133" s="129"/>
      <c r="C133" s="130" t="s">
        <v>138</v>
      </c>
      <c r="D133" s="130" t="s">
        <v>113</v>
      </c>
      <c r="E133" s="131" t="s">
        <v>160</v>
      </c>
      <c r="F133" s="132" t="s">
        <v>161</v>
      </c>
      <c r="G133" s="133" t="s">
        <v>116</v>
      </c>
      <c r="H133" s="134">
        <v>16</v>
      </c>
      <c r="I133" s="135"/>
      <c r="J133" s="136">
        <f t="shared" si="0"/>
        <v>0</v>
      </c>
      <c r="K133" s="132" t="s">
        <v>1</v>
      </c>
      <c r="L133" s="29"/>
      <c r="M133" s="137" t="s">
        <v>1</v>
      </c>
      <c r="N133" s="138" t="s">
        <v>41</v>
      </c>
      <c r="O133" s="54"/>
      <c r="P133" s="139">
        <f t="shared" si="1"/>
        <v>0</v>
      </c>
      <c r="Q133" s="139">
        <v>0</v>
      </c>
      <c r="R133" s="139">
        <f t="shared" si="2"/>
        <v>0</v>
      </c>
      <c r="S133" s="139">
        <v>0</v>
      </c>
      <c r="T133" s="140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41" t="s">
        <v>117</v>
      </c>
      <c r="AT133" s="141" t="s">
        <v>113</v>
      </c>
      <c r="AU133" s="141" t="s">
        <v>84</v>
      </c>
      <c r="AY133" s="13" t="s">
        <v>112</v>
      </c>
      <c r="BE133" s="142">
        <f t="shared" si="4"/>
        <v>0</v>
      </c>
      <c r="BF133" s="142">
        <f t="shared" si="5"/>
        <v>0</v>
      </c>
      <c r="BG133" s="142">
        <f t="shared" si="6"/>
        <v>0</v>
      </c>
      <c r="BH133" s="142">
        <f t="shared" si="7"/>
        <v>0</v>
      </c>
      <c r="BI133" s="142">
        <f t="shared" si="8"/>
        <v>0</v>
      </c>
      <c r="BJ133" s="13" t="s">
        <v>84</v>
      </c>
      <c r="BK133" s="142">
        <f t="shared" si="9"/>
        <v>0</v>
      </c>
      <c r="BL133" s="13" t="s">
        <v>117</v>
      </c>
      <c r="BM133" s="141" t="s">
        <v>162</v>
      </c>
    </row>
    <row r="134" spans="1:65" s="2" customFormat="1" ht="16.5" customHeight="1">
      <c r="A134" s="28"/>
      <c r="B134" s="129"/>
      <c r="C134" s="130" t="s">
        <v>8</v>
      </c>
      <c r="D134" s="130" t="s">
        <v>113</v>
      </c>
      <c r="E134" s="131" t="s">
        <v>163</v>
      </c>
      <c r="F134" s="132" t="s">
        <v>164</v>
      </c>
      <c r="G134" s="133" t="s">
        <v>116</v>
      </c>
      <c r="H134" s="134">
        <v>1</v>
      </c>
      <c r="I134" s="135"/>
      <c r="J134" s="136">
        <f t="shared" si="0"/>
        <v>0</v>
      </c>
      <c r="K134" s="132" t="s">
        <v>1</v>
      </c>
      <c r="L134" s="29"/>
      <c r="M134" s="137" t="s">
        <v>1</v>
      </c>
      <c r="N134" s="138" t="s">
        <v>41</v>
      </c>
      <c r="O134" s="54"/>
      <c r="P134" s="139">
        <f t="shared" si="1"/>
        <v>0</v>
      </c>
      <c r="Q134" s="139">
        <v>0</v>
      </c>
      <c r="R134" s="139">
        <f t="shared" si="2"/>
        <v>0</v>
      </c>
      <c r="S134" s="139">
        <v>0</v>
      </c>
      <c r="T134" s="140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41" t="s">
        <v>117</v>
      </c>
      <c r="AT134" s="141" t="s">
        <v>113</v>
      </c>
      <c r="AU134" s="141" t="s">
        <v>84</v>
      </c>
      <c r="AY134" s="13" t="s">
        <v>112</v>
      </c>
      <c r="BE134" s="142">
        <f t="shared" si="4"/>
        <v>0</v>
      </c>
      <c r="BF134" s="142">
        <f t="shared" si="5"/>
        <v>0</v>
      </c>
      <c r="BG134" s="142">
        <f t="shared" si="6"/>
        <v>0</v>
      </c>
      <c r="BH134" s="142">
        <f t="shared" si="7"/>
        <v>0</v>
      </c>
      <c r="BI134" s="142">
        <f t="shared" si="8"/>
        <v>0</v>
      </c>
      <c r="BJ134" s="13" t="s">
        <v>84</v>
      </c>
      <c r="BK134" s="142">
        <f t="shared" si="9"/>
        <v>0</v>
      </c>
      <c r="BL134" s="13" t="s">
        <v>117</v>
      </c>
      <c r="BM134" s="141" t="s">
        <v>165</v>
      </c>
    </row>
    <row r="135" spans="1:65" s="2" customFormat="1" ht="16.5" customHeight="1">
      <c r="A135" s="28"/>
      <c r="B135" s="129"/>
      <c r="C135" s="130" t="s">
        <v>141</v>
      </c>
      <c r="D135" s="130" t="s">
        <v>113</v>
      </c>
      <c r="E135" s="131" t="s">
        <v>166</v>
      </c>
      <c r="F135" s="132" t="s">
        <v>167</v>
      </c>
      <c r="G135" s="133" t="s">
        <v>116</v>
      </c>
      <c r="H135" s="134">
        <v>1</v>
      </c>
      <c r="I135" s="135"/>
      <c r="J135" s="136">
        <f t="shared" si="0"/>
        <v>0</v>
      </c>
      <c r="K135" s="132" t="s">
        <v>1</v>
      </c>
      <c r="L135" s="29"/>
      <c r="M135" s="137" t="s">
        <v>1</v>
      </c>
      <c r="N135" s="138" t="s">
        <v>41</v>
      </c>
      <c r="O135" s="54"/>
      <c r="P135" s="139">
        <f t="shared" si="1"/>
        <v>0</v>
      </c>
      <c r="Q135" s="139">
        <v>0</v>
      </c>
      <c r="R135" s="139">
        <f t="shared" si="2"/>
        <v>0</v>
      </c>
      <c r="S135" s="139">
        <v>0</v>
      </c>
      <c r="T135" s="140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41" t="s">
        <v>117</v>
      </c>
      <c r="AT135" s="141" t="s">
        <v>113</v>
      </c>
      <c r="AU135" s="141" t="s">
        <v>84</v>
      </c>
      <c r="AY135" s="13" t="s">
        <v>112</v>
      </c>
      <c r="BE135" s="142">
        <f t="shared" si="4"/>
        <v>0</v>
      </c>
      <c r="BF135" s="142">
        <f t="shared" si="5"/>
        <v>0</v>
      </c>
      <c r="BG135" s="142">
        <f t="shared" si="6"/>
        <v>0</v>
      </c>
      <c r="BH135" s="142">
        <f t="shared" si="7"/>
        <v>0</v>
      </c>
      <c r="BI135" s="142">
        <f t="shared" si="8"/>
        <v>0</v>
      </c>
      <c r="BJ135" s="13" t="s">
        <v>84</v>
      </c>
      <c r="BK135" s="142">
        <f t="shared" si="9"/>
        <v>0</v>
      </c>
      <c r="BL135" s="13" t="s">
        <v>117</v>
      </c>
      <c r="BM135" s="141" t="s">
        <v>168</v>
      </c>
    </row>
    <row r="136" spans="1:65" s="2" customFormat="1" ht="16.5" customHeight="1">
      <c r="A136" s="28"/>
      <c r="B136" s="129"/>
      <c r="C136" s="130" t="s">
        <v>169</v>
      </c>
      <c r="D136" s="130" t="s">
        <v>113</v>
      </c>
      <c r="E136" s="131" t="s">
        <v>170</v>
      </c>
      <c r="F136" s="132" t="s">
        <v>171</v>
      </c>
      <c r="G136" s="133" t="s">
        <v>116</v>
      </c>
      <c r="H136" s="134">
        <v>1</v>
      </c>
      <c r="I136" s="135"/>
      <c r="J136" s="136">
        <f t="shared" si="0"/>
        <v>0</v>
      </c>
      <c r="K136" s="132" t="s">
        <v>1</v>
      </c>
      <c r="L136" s="29"/>
      <c r="M136" s="137" t="s">
        <v>1</v>
      </c>
      <c r="N136" s="138" t="s">
        <v>41</v>
      </c>
      <c r="O136" s="54"/>
      <c r="P136" s="139">
        <f t="shared" si="1"/>
        <v>0</v>
      </c>
      <c r="Q136" s="139">
        <v>0</v>
      </c>
      <c r="R136" s="139">
        <f t="shared" si="2"/>
        <v>0</v>
      </c>
      <c r="S136" s="139">
        <v>0</v>
      </c>
      <c r="T136" s="140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41" t="s">
        <v>117</v>
      </c>
      <c r="AT136" s="141" t="s">
        <v>113</v>
      </c>
      <c r="AU136" s="141" t="s">
        <v>84</v>
      </c>
      <c r="AY136" s="13" t="s">
        <v>112</v>
      </c>
      <c r="BE136" s="142">
        <f t="shared" si="4"/>
        <v>0</v>
      </c>
      <c r="BF136" s="142">
        <f t="shared" si="5"/>
        <v>0</v>
      </c>
      <c r="BG136" s="142">
        <f t="shared" si="6"/>
        <v>0</v>
      </c>
      <c r="BH136" s="142">
        <f t="shared" si="7"/>
        <v>0</v>
      </c>
      <c r="BI136" s="142">
        <f t="shared" si="8"/>
        <v>0</v>
      </c>
      <c r="BJ136" s="13" t="s">
        <v>84</v>
      </c>
      <c r="BK136" s="142">
        <f t="shared" si="9"/>
        <v>0</v>
      </c>
      <c r="BL136" s="13" t="s">
        <v>117</v>
      </c>
      <c r="BM136" s="141" t="s">
        <v>172</v>
      </c>
    </row>
    <row r="137" spans="1:65" s="2" customFormat="1" ht="16.5" customHeight="1">
      <c r="A137" s="28"/>
      <c r="B137" s="129"/>
      <c r="C137" s="130" t="s">
        <v>145</v>
      </c>
      <c r="D137" s="130" t="s">
        <v>113</v>
      </c>
      <c r="E137" s="131" t="s">
        <v>173</v>
      </c>
      <c r="F137" s="132" t="s">
        <v>174</v>
      </c>
      <c r="G137" s="133" t="s">
        <v>116</v>
      </c>
      <c r="H137" s="134">
        <v>11</v>
      </c>
      <c r="I137" s="135"/>
      <c r="J137" s="136">
        <f t="shared" si="0"/>
        <v>0</v>
      </c>
      <c r="K137" s="132" t="s">
        <v>1</v>
      </c>
      <c r="L137" s="29"/>
      <c r="M137" s="137" t="s">
        <v>1</v>
      </c>
      <c r="N137" s="138" t="s">
        <v>41</v>
      </c>
      <c r="O137" s="54"/>
      <c r="P137" s="139">
        <f t="shared" si="1"/>
        <v>0</v>
      </c>
      <c r="Q137" s="139">
        <v>0</v>
      </c>
      <c r="R137" s="139">
        <f t="shared" si="2"/>
        <v>0</v>
      </c>
      <c r="S137" s="139">
        <v>0</v>
      </c>
      <c r="T137" s="140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41" t="s">
        <v>117</v>
      </c>
      <c r="AT137" s="141" t="s">
        <v>113</v>
      </c>
      <c r="AU137" s="141" t="s">
        <v>84</v>
      </c>
      <c r="AY137" s="13" t="s">
        <v>112</v>
      </c>
      <c r="BE137" s="142">
        <f t="shared" si="4"/>
        <v>0</v>
      </c>
      <c r="BF137" s="142">
        <f t="shared" si="5"/>
        <v>0</v>
      </c>
      <c r="BG137" s="142">
        <f t="shared" si="6"/>
        <v>0</v>
      </c>
      <c r="BH137" s="142">
        <f t="shared" si="7"/>
        <v>0</v>
      </c>
      <c r="BI137" s="142">
        <f t="shared" si="8"/>
        <v>0</v>
      </c>
      <c r="BJ137" s="13" t="s">
        <v>84</v>
      </c>
      <c r="BK137" s="142">
        <f t="shared" si="9"/>
        <v>0</v>
      </c>
      <c r="BL137" s="13" t="s">
        <v>117</v>
      </c>
      <c r="BM137" s="141" t="s">
        <v>175</v>
      </c>
    </row>
    <row r="138" spans="1:65" s="2" customFormat="1" ht="16.5" customHeight="1">
      <c r="A138" s="28"/>
      <c r="B138" s="129"/>
      <c r="C138" s="130" t="s">
        <v>176</v>
      </c>
      <c r="D138" s="130" t="s">
        <v>113</v>
      </c>
      <c r="E138" s="131" t="s">
        <v>177</v>
      </c>
      <c r="F138" s="132" t="s">
        <v>178</v>
      </c>
      <c r="G138" s="133" t="s">
        <v>116</v>
      </c>
      <c r="H138" s="134">
        <v>2</v>
      </c>
      <c r="I138" s="135"/>
      <c r="J138" s="136">
        <f t="shared" si="0"/>
        <v>0</v>
      </c>
      <c r="K138" s="132" t="s">
        <v>1</v>
      </c>
      <c r="L138" s="29"/>
      <c r="M138" s="137" t="s">
        <v>1</v>
      </c>
      <c r="N138" s="138" t="s">
        <v>41</v>
      </c>
      <c r="O138" s="54"/>
      <c r="P138" s="139">
        <f t="shared" si="1"/>
        <v>0</v>
      </c>
      <c r="Q138" s="139">
        <v>0</v>
      </c>
      <c r="R138" s="139">
        <f t="shared" si="2"/>
        <v>0</v>
      </c>
      <c r="S138" s="139">
        <v>0</v>
      </c>
      <c r="T138" s="140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41" t="s">
        <v>117</v>
      </c>
      <c r="AT138" s="141" t="s">
        <v>113</v>
      </c>
      <c r="AU138" s="141" t="s">
        <v>84</v>
      </c>
      <c r="AY138" s="13" t="s">
        <v>112</v>
      </c>
      <c r="BE138" s="142">
        <f t="shared" si="4"/>
        <v>0</v>
      </c>
      <c r="BF138" s="142">
        <f t="shared" si="5"/>
        <v>0</v>
      </c>
      <c r="BG138" s="142">
        <f t="shared" si="6"/>
        <v>0</v>
      </c>
      <c r="BH138" s="142">
        <f t="shared" si="7"/>
        <v>0</v>
      </c>
      <c r="BI138" s="142">
        <f t="shared" si="8"/>
        <v>0</v>
      </c>
      <c r="BJ138" s="13" t="s">
        <v>84</v>
      </c>
      <c r="BK138" s="142">
        <f t="shared" si="9"/>
        <v>0</v>
      </c>
      <c r="BL138" s="13" t="s">
        <v>117</v>
      </c>
      <c r="BM138" s="141" t="s">
        <v>179</v>
      </c>
    </row>
    <row r="139" spans="1:65" s="2" customFormat="1" ht="16.5" customHeight="1">
      <c r="A139" s="28"/>
      <c r="B139" s="129"/>
      <c r="C139" s="130" t="s">
        <v>148</v>
      </c>
      <c r="D139" s="130" t="s">
        <v>113</v>
      </c>
      <c r="E139" s="131" t="s">
        <v>180</v>
      </c>
      <c r="F139" s="132" t="s">
        <v>181</v>
      </c>
      <c r="G139" s="133" t="s">
        <v>116</v>
      </c>
      <c r="H139" s="134">
        <v>19</v>
      </c>
      <c r="I139" s="135"/>
      <c r="J139" s="136">
        <f t="shared" si="0"/>
        <v>0</v>
      </c>
      <c r="K139" s="132" t="s">
        <v>1</v>
      </c>
      <c r="L139" s="29"/>
      <c r="M139" s="137" t="s">
        <v>1</v>
      </c>
      <c r="N139" s="138" t="s">
        <v>41</v>
      </c>
      <c r="O139" s="54"/>
      <c r="P139" s="139">
        <f t="shared" si="1"/>
        <v>0</v>
      </c>
      <c r="Q139" s="139">
        <v>0</v>
      </c>
      <c r="R139" s="139">
        <f t="shared" si="2"/>
        <v>0</v>
      </c>
      <c r="S139" s="139">
        <v>0</v>
      </c>
      <c r="T139" s="140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41" t="s">
        <v>117</v>
      </c>
      <c r="AT139" s="141" t="s">
        <v>113</v>
      </c>
      <c r="AU139" s="141" t="s">
        <v>84</v>
      </c>
      <c r="AY139" s="13" t="s">
        <v>112</v>
      </c>
      <c r="BE139" s="142">
        <f t="shared" si="4"/>
        <v>0</v>
      </c>
      <c r="BF139" s="142">
        <f t="shared" si="5"/>
        <v>0</v>
      </c>
      <c r="BG139" s="142">
        <f t="shared" si="6"/>
        <v>0</v>
      </c>
      <c r="BH139" s="142">
        <f t="shared" si="7"/>
        <v>0</v>
      </c>
      <c r="BI139" s="142">
        <f t="shared" si="8"/>
        <v>0</v>
      </c>
      <c r="BJ139" s="13" t="s">
        <v>84</v>
      </c>
      <c r="BK139" s="142">
        <f t="shared" si="9"/>
        <v>0</v>
      </c>
      <c r="BL139" s="13" t="s">
        <v>117</v>
      </c>
      <c r="BM139" s="141" t="s">
        <v>182</v>
      </c>
    </row>
    <row r="140" spans="1:65" s="2" customFormat="1" ht="24.2" customHeight="1">
      <c r="A140" s="28"/>
      <c r="B140" s="129"/>
      <c r="C140" s="130" t="s">
        <v>7</v>
      </c>
      <c r="D140" s="130" t="s">
        <v>113</v>
      </c>
      <c r="E140" s="131" t="s">
        <v>183</v>
      </c>
      <c r="F140" s="132" t="s">
        <v>184</v>
      </c>
      <c r="G140" s="133" t="s">
        <v>116</v>
      </c>
      <c r="H140" s="134">
        <v>11</v>
      </c>
      <c r="I140" s="135"/>
      <c r="J140" s="136">
        <f t="shared" si="0"/>
        <v>0</v>
      </c>
      <c r="K140" s="132" t="s">
        <v>1</v>
      </c>
      <c r="L140" s="29"/>
      <c r="M140" s="137" t="s">
        <v>1</v>
      </c>
      <c r="N140" s="138" t="s">
        <v>41</v>
      </c>
      <c r="O140" s="54"/>
      <c r="P140" s="139">
        <f t="shared" si="1"/>
        <v>0</v>
      </c>
      <c r="Q140" s="139">
        <v>0</v>
      </c>
      <c r="R140" s="139">
        <f t="shared" si="2"/>
        <v>0</v>
      </c>
      <c r="S140" s="139">
        <v>0</v>
      </c>
      <c r="T140" s="140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41" t="s">
        <v>117</v>
      </c>
      <c r="AT140" s="141" t="s">
        <v>113</v>
      </c>
      <c r="AU140" s="141" t="s">
        <v>84</v>
      </c>
      <c r="AY140" s="13" t="s">
        <v>112</v>
      </c>
      <c r="BE140" s="142">
        <f t="shared" si="4"/>
        <v>0</v>
      </c>
      <c r="BF140" s="142">
        <f t="shared" si="5"/>
        <v>0</v>
      </c>
      <c r="BG140" s="142">
        <f t="shared" si="6"/>
        <v>0</v>
      </c>
      <c r="BH140" s="142">
        <f t="shared" si="7"/>
        <v>0</v>
      </c>
      <c r="BI140" s="142">
        <f t="shared" si="8"/>
        <v>0</v>
      </c>
      <c r="BJ140" s="13" t="s">
        <v>84</v>
      </c>
      <c r="BK140" s="142">
        <f t="shared" si="9"/>
        <v>0</v>
      </c>
      <c r="BL140" s="13" t="s">
        <v>117</v>
      </c>
      <c r="BM140" s="141" t="s">
        <v>185</v>
      </c>
    </row>
    <row r="141" spans="1:65" s="2" customFormat="1" ht="16.5" customHeight="1">
      <c r="A141" s="28"/>
      <c r="B141" s="129"/>
      <c r="C141" s="130" t="s">
        <v>152</v>
      </c>
      <c r="D141" s="130" t="s">
        <v>113</v>
      </c>
      <c r="E141" s="131" t="s">
        <v>186</v>
      </c>
      <c r="F141" s="132" t="s">
        <v>187</v>
      </c>
      <c r="G141" s="133" t="s">
        <v>116</v>
      </c>
      <c r="H141" s="134">
        <v>11</v>
      </c>
      <c r="I141" s="135"/>
      <c r="J141" s="136">
        <f t="shared" si="0"/>
        <v>0</v>
      </c>
      <c r="K141" s="132" t="s">
        <v>1</v>
      </c>
      <c r="L141" s="29"/>
      <c r="M141" s="137" t="s">
        <v>1</v>
      </c>
      <c r="N141" s="138" t="s">
        <v>41</v>
      </c>
      <c r="O141" s="54"/>
      <c r="P141" s="139">
        <f t="shared" si="1"/>
        <v>0</v>
      </c>
      <c r="Q141" s="139">
        <v>0</v>
      </c>
      <c r="R141" s="139">
        <f t="shared" si="2"/>
        <v>0</v>
      </c>
      <c r="S141" s="139">
        <v>0</v>
      </c>
      <c r="T141" s="140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41" t="s">
        <v>117</v>
      </c>
      <c r="AT141" s="141" t="s">
        <v>113</v>
      </c>
      <c r="AU141" s="141" t="s">
        <v>84</v>
      </c>
      <c r="AY141" s="13" t="s">
        <v>112</v>
      </c>
      <c r="BE141" s="142">
        <f t="shared" si="4"/>
        <v>0</v>
      </c>
      <c r="BF141" s="142">
        <f t="shared" si="5"/>
        <v>0</v>
      </c>
      <c r="BG141" s="142">
        <f t="shared" si="6"/>
        <v>0</v>
      </c>
      <c r="BH141" s="142">
        <f t="shared" si="7"/>
        <v>0</v>
      </c>
      <c r="BI141" s="142">
        <f t="shared" si="8"/>
        <v>0</v>
      </c>
      <c r="BJ141" s="13" t="s">
        <v>84</v>
      </c>
      <c r="BK141" s="142">
        <f t="shared" si="9"/>
        <v>0</v>
      </c>
      <c r="BL141" s="13" t="s">
        <v>117</v>
      </c>
      <c r="BM141" s="141" t="s">
        <v>188</v>
      </c>
    </row>
    <row r="142" spans="1:65" s="2" customFormat="1" ht="16.5" customHeight="1">
      <c r="A142" s="28"/>
      <c r="B142" s="129"/>
      <c r="C142" s="130" t="s">
        <v>189</v>
      </c>
      <c r="D142" s="130" t="s">
        <v>113</v>
      </c>
      <c r="E142" s="131" t="s">
        <v>190</v>
      </c>
      <c r="F142" s="132" t="s">
        <v>191</v>
      </c>
      <c r="G142" s="133" t="s">
        <v>116</v>
      </c>
      <c r="H142" s="134">
        <v>11</v>
      </c>
      <c r="I142" s="135"/>
      <c r="J142" s="136">
        <f t="shared" si="0"/>
        <v>0</v>
      </c>
      <c r="K142" s="132" t="s">
        <v>1</v>
      </c>
      <c r="L142" s="29"/>
      <c r="M142" s="137" t="s">
        <v>1</v>
      </c>
      <c r="N142" s="138" t="s">
        <v>41</v>
      </c>
      <c r="O142" s="54"/>
      <c r="P142" s="139">
        <f t="shared" si="1"/>
        <v>0</v>
      </c>
      <c r="Q142" s="139">
        <v>0</v>
      </c>
      <c r="R142" s="139">
        <f t="shared" si="2"/>
        <v>0</v>
      </c>
      <c r="S142" s="139">
        <v>0</v>
      </c>
      <c r="T142" s="140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41" t="s">
        <v>117</v>
      </c>
      <c r="AT142" s="141" t="s">
        <v>113</v>
      </c>
      <c r="AU142" s="141" t="s">
        <v>84</v>
      </c>
      <c r="AY142" s="13" t="s">
        <v>112</v>
      </c>
      <c r="BE142" s="142">
        <f t="shared" si="4"/>
        <v>0</v>
      </c>
      <c r="BF142" s="142">
        <f t="shared" si="5"/>
        <v>0</v>
      </c>
      <c r="BG142" s="142">
        <f t="shared" si="6"/>
        <v>0</v>
      </c>
      <c r="BH142" s="142">
        <f t="shared" si="7"/>
        <v>0</v>
      </c>
      <c r="BI142" s="142">
        <f t="shared" si="8"/>
        <v>0</v>
      </c>
      <c r="BJ142" s="13" t="s">
        <v>84</v>
      </c>
      <c r="BK142" s="142">
        <f t="shared" si="9"/>
        <v>0</v>
      </c>
      <c r="BL142" s="13" t="s">
        <v>117</v>
      </c>
      <c r="BM142" s="141" t="s">
        <v>192</v>
      </c>
    </row>
    <row r="143" spans="1:65" s="2" customFormat="1" ht="24.2" customHeight="1">
      <c r="A143" s="28"/>
      <c r="B143" s="129"/>
      <c r="C143" s="130" t="s">
        <v>155</v>
      </c>
      <c r="D143" s="130" t="s">
        <v>113</v>
      </c>
      <c r="E143" s="131" t="s">
        <v>193</v>
      </c>
      <c r="F143" s="132" t="s">
        <v>194</v>
      </c>
      <c r="G143" s="133" t="s">
        <v>116</v>
      </c>
      <c r="H143" s="134">
        <v>11</v>
      </c>
      <c r="I143" s="135"/>
      <c r="J143" s="136">
        <f t="shared" si="0"/>
        <v>0</v>
      </c>
      <c r="K143" s="132" t="s">
        <v>1</v>
      </c>
      <c r="L143" s="29"/>
      <c r="M143" s="137" t="s">
        <v>1</v>
      </c>
      <c r="N143" s="138" t="s">
        <v>41</v>
      </c>
      <c r="O143" s="54"/>
      <c r="P143" s="139">
        <f t="shared" si="1"/>
        <v>0</v>
      </c>
      <c r="Q143" s="139">
        <v>0</v>
      </c>
      <c r="R143" s="139">
        <f t="shared" si="2"/>
        <v>0</v>
      </c>
      <c r="S143" s="139">
        <v>0</v>
      </c>
      <c r="T143" s="140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41" t="s">
        <v>117</v>
      </c>
      <c r="AT143" s="141" t="s">
        <v>113</v>
      </c>
      <c r="AU143" s="141" t="s">
        <v>84</v>
      </c>
      <c r="AY143" s="13" t="s">
        <v>112</v>
      </c>
      <c r="BE143" s="142">
        <f t="shared" si="4"/>
        <v>0</v>
      </c>
      <c r="BF143" s="142">
        <f t="shared" si="5"/>
        <v>0</v>
      </c>
      <c r="BG143" s="142">
        <f t="shared" si="6"/>
        <v>0</v>
      </c>
      <c r="BH143" s="142">
        <f t="shared" si="7"/>
        <v>0</v>
      </c>
      <c r="BI143" s="142">
        <f t="shared" si="8"/>
        <v>0</v>
      </c>
      <c r="BJ143" s="13" t="s">
        <v>84</v>
      </c>
      <c r="BK143" s="142">
        <f t="shared" si="9"/>
        <v>0</v>
      </c>
      <c r="BL143" s="13" t="s">
        <v>117</v>
      </c>
      <c r="BM143" s="141" t="s">
        <v>195</v>
      </c>
    </row>
    <row r="144" spans="1:65" s="2" customFormat="1" ht="16.5" customHeight="1">
      <c r="A144" s="28"/>
      <c r="B144" s="129"/>
      <c r="C144" s="130" t="s">
        <v>196</v>
      </c>
      <c r="D144" s="130" t="s">
        <v>113</v>
      </c>
      <c r="E144" s="131" t="s">
        <v>197</v>
      </c>
      <c r="F144" s="132" t="s">
        <v>198</v>
      </c>
      <c r="G144" s="133" t="s">
        <v>116</v>
      </c>
      <c r="H144" s="134">
        <v>11</v>
      </c>
      <c r="I144" s="135"/>
      <c r="J144" s="136">
        <f t="shared" si="0"/>
        <v>0</v>
      </c>
      <c r="K144" s="132" t="s">
        <v>1</v>
      </c>
      <c r="L144" s="29"/>
      <c r="M144" s="137" t="s">
        <v>1</v>
      </c>
      <c r="N144" s="138" t="s">
        <v>41</v>
      </c>
      <c r="O144" s="54"/>
      <c r="P144" s="139">
        <f t="shared" si="1"/>
        <v>0</v>
      </c>
      <c r="Q144" s="139">
        <v>0</v>
      </c>
      <c r="R144" s="139">
        <f t="shared" si="2"/>
        <v>0</v>
      </c>
      <c r="S144" s="139">
        <v>0</v>
      </c>
      <c r="T144" s="140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41" t="s">
        <v>117</v>
      </c>
      <c r="AT144" s="141" t="s">
        <v>113</v>
      </c>
      <c r="AU144" s="141" t="s">
        <v>84</v>
      </c>
      <c r="AY144" s="13" t="s">
        <v>112</v>
      </c>
      <c r="BE144" s="142">
        <f t="shared" si="4"/>
        <v>0</v>
      </c>
      <c r="BF144" s="142">
        <f t="shared" si="5"/>
        <v>0</v>
      </c>
      <c r="BG144" s="142">
        <f t="shared" si="6"/>
        <v>0</v>
      </c>
      <c r="BH144" s="142">
        <f t="shared" si="7"/>
        <v>0</v>
      </c>
      <c r="BI144" s="142">
        <f t="shared" si="8"/>
        <v>0</v>
      </c>
      <c r="BJ144" s="13" t="s">
        <v>84</v>
      </c>
      <c r="BK144" s="142">
        <f t="shared" si="9"/>
        <v>0</v>
      </c>
      <c r="BL144" s="13" t="s">
        <v>117</v>
      </c>
      <c r="BM144" s="141" t="s">
        <v>199</v>
      </c>
    </row>
    <row r="145" spans="1:65" s="2" customFormat="1" ht="16.5" customHeight="1">
      <c r="A145" s="28"/>
      <c r="B145" s="129"/>
      <c r="C145" s="130" t="s">
        <v>200</v>
      </c>
      <c r="D145" s="130" t="s">
        <v>113</v>
      </c>
      <c r="E145" s="131" t="s">
        <v>201</v>
      </c>
      <c r="F145" s="132" t="s">
        <v>202</v>
      </c>
      <c r="G145" s="133" t="s">
        <v>116</v>
      </c>
      <c r="H145" s="134">
        <v>11</v>
      </c>
      <c r="I145" s="135"/>
      <c r="J145" s="136">
        <f t="shared" si="0"/>
        <v>0</v>
      </c>
      <c r="K145" s="132" t="s">
        <v>1</v>
      </c>
      <c r="L145" s="29"/>
      <c r="M145" s="137" t="s">
        <v>1</v>
      </c>
      <c r="N145" s="138" t="s">
        <v>41</v>
      </c>
      <c r="O145" s="54"/>
      <c r="P145" s="139">
        <f t="shared" si="1"/>
        <v>0</v>
      </c>
      <c r="Q145" s="139">
        <v>0</v>
      </c>
      <c r="R145" s="139">
        <f t="shared" si="2"/>
        <v>0</v>
      </c>
      <c r="S145" s="139">
        <v>0</v>
      </c>
      <c r="T145" s="140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41" t="s">
        <v>117</v>
      </c>
      <c r="AT145" s="141" t="s">
        <v>113</v>
      </c>
      <c r="AU145" s="141" t="s">
        <v>84</v>
      </c>
      <c r="AY145" s="13" t="s">
        <v>112</v>
      </c>
      <c r="BE145" s="142">
        <f t="shared" si="4"/>
        <v>0</v>
      </c>
      <c r="BF145" s="142">
        <f t="shared" si="5"/>
        <v>0</v>
      </c>
      <c r="BG145" s="142">
        <f t="shared" si="6"/>
        <v>0</v>
      </c>
      <c r="BH145" s="142">
        <f t="shared" si="7"/>
        <v>0</v>
      </c>
      <c r="BI145" s="142">
        <f t="shared" si="8"/>
        <v>0</v>
      </c>
      <c r="BJ145" s="13" t="s">
        <v>84</v>
      </c>
      <c r="BK145" s="142">
        <f t="shared" si="9"/>
        <v>0</v>
      </c>
      <c r="BL145" s="13" t="s">
        <v>117</v>
      </c>
      <c r="BM145" s="141" t="s">
        <v>203</v>
      </c>
    </row>
    <row r="146" spans="1:65" s="2" customFormat="1" ht="33" customHeight="1">
      <c r="A146" s="28"/>
      <c r="B146" s="129"/>
      <c r="C146" s="130" t="s">
        <v>204</v>
      </c>
      <c r="D146" s="130" t="s">
        <v>113</v>
      </c>
      <c r="E146" s="131" t="s">
        <v>205</v>
      </c>
      <c r="F146" s="132" t="s">
        <v>206</v>
      </c>
      <c r="G146" s="133" t="s">
        <v>116</v>
      </c>
      <c r="H146" s="134">
        <v>11</v>
      </c>
      <c r="I146" s="135"/>
      <c r="J146" s="136">
        <f t="shared" si="0"/>
        <v>0</v>
      </c>
      <c r="K146" s="132" t="s">
        <v>1</v>
      </c>
      <c r="L146" s="29"/>
      <c r="M146" s="137" t="s">
        <v>1</v>
      </c>
      <c r="N146" s="138" t="s">
        <v>41</v>
      </c>
      <c r="O146" s="54"/>
      <c r="P146" s="139">
        <f t="shared" si="1"/>
        <v>0</v>
      </c>
      <c r="Q146" s="139">
        <v>0</v>
      </c>
      <c r="R146" s="139">
        <f t="shared" si="2"/>
        <v>0</v>
      </c>
      <c r="S146" s="139">
        <v>0</v>
      </c>
      <c r="T146" s="140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41" t="s">
        <v>117</v>
      </c>
      <c r="AT146" s="141" t="s">
        <v>113</v>
      </c>
      <c r="AU146" s="141" t="s">
        <v>84</v>
      </c>
      <c r="AY146" s="13" t="s">
        <v>112</v>
      </c>
      <c r="BE146" s="142">
        <f t="shared" si="4"/>
        <v>0</v>
      </c>
      <c r="BF146" s="142">
        <f t="shared" si="5"/>
        <v>0</v>
      </c>
      <c r="BG146" s="142">
        <f t="shared" si="6"/>
        <v>0</v>
      </c>
      <c r="BH146" s="142">
        <f t="shared" si="7"/>
        <v>0</v>
      </c>
      <c r="BI146" s="142">
        <f t="shared" si="8"/>
        <v>0</v>
      </c>
      <c r="BJ146" s="13" t="s">
        <v>84</v>
      </c>
      <c r="BK146" s="142">
        <f t="shared" si="9"/>
        <v>0</v>
      </c>
      <c r="BL146" s="13" t="s">
        <v>117</v>
      </c>
      <c r="BM146" s="141" t="s">
        <v>207</v>
      </c>
    </row>
    <row r="147" spans="1:65" s="2" customFormat="1" ht="16.5" customHeight="1">
      <c r="A147" s="28"/>
      <c r="B147" s="129"/>
      <c r="C147" s="130" t="s">
        <v>208</v>
      </c>
      <c r="D147" s="130" t="s">
        <v>113</v>
      </c>
      <c r="E147" s="131" t="s">
        <v>209</v>
      </c>
      <c r="F147" s="132" t="s">
        <v>210</v>
      </c>
      <c r="G147" s="133" t="s">
        <v>116</v>
      </c>
      <c r="H147" s="134">
        <v>1</v>
      </c>
      <c r="I147" s="135"/>
      <c r="J147" s="136">
        <f t="shared" si="0"/>
        <v>0</v>
      </c>
      <c r="K147" s="132" t="s">
        <v>1</v>
      </c>
      <c r="L147" s="29"/>
      <c r="M147" s="137" t="s">
        <v>1</v>
      </c>
      <c r="N147" s="138" t="s">
        <v>41</v>
      </c>
      <c r="O147" s="54"/>
      <c r="P147" s="139">
        <f t="shared" si="1"/>
        <v>0</v>
      </c>
      <c r="Q147" s="139">
        <v>0</v>
      </c>
      <c r="R147" s="139">
        <f t="shared" si="2"/>
        <v>0</v>
      </c>
      <c r="S147" s="139">
        <v>0</v>
      </c>
      <c r="T147" s="140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41" t="s">
        <v>117</v>
      </c>
      <c r="AT147" s="141" t="s">
        <v>113</v>
      </c>
      <c r="AU147" s="141" t="s">
        <v>84</v>
      </c>
      <c r="AY147" s="13" t="s">
        <v>112</v>
      </c>
      <c r="BE147" s="142">
        <f t="shared" si="4"/>
        <v>0</v>
      </c>
      <c r="BF147" s="142">
        <f t="shared" si="5"/>
        <v>0</v>
      </c>
      <c r="BG147" s="142">
        <f t="shared" si="6"/>
        <v>0</v>
      </c>
      <c r="BH147" s="142">
        <f t="shared" si="7"/>
        <v>0</v>
      </c>
      <c r="BI147" s="142">
        <f t="shared" si="8"/>
        <v>0</v>
      </c>
      <c r="BJ147" s="13" t="s">
        <v>84</v>
      </c>
      <c r="BK147" s="142">
        <f t="shared" si="9"/>
        <v>0</v>
      </c>
      <c r="BL147" s="13" t="s">
        <v>117</v>
      </c>
      <c r="BM147" s="141" t="s">
        <v>211</v>
      </c>
    </row>
    <row r="148" spans="1:65" s="2" customFormat="1" ht="24.2" customHeight="1">
      <c r="A148" s="28"/>
      <c r="B148" s="129"/>
      <c r="C148" s="130" t="s">
        <v>212</v>
      </c>
      <c r="D148" s="130" t="s">
        <v>113</v>
      </c>
      <c r="E148" s="131" t="s">
        <v>213</v>
      </c>
      <c r="F148" s="132" t="s">
        <v>214</v>
      </c>
      <c r="G148" s="133" t="s">
        <v>116</v>
      </c>
      <c r="H148" s="134">
        <v>1</v>
      </c>
      <c r="I148" s="135"/>
      <c r="J148" s="136">
        <f t="shared" si="0"/>
        <v>0</v>
      </c>
      <c r="K148" s="132" t="s">
        <v>1</v>
      </c>
      <c r="L148" s="29"/>
      <c r="M148" s="137" t="s">
        <v>1</v>
      </c>
      <c r="N148" s="138" t="s">
        <v>41</v>
      </c>
      <c r="O148" s="54"/>
      <c r="P148" s="139">
        <f t="shared" si="1"/>
        <v>0</v>
      </c>
      <c r="Q148" s="139">
        <v>0</v>
      </c>
      <c r="R148" s="139">
        <f t="shared" si="2"/>
        <v>0</v>
      </c>
      <c r="S148" s="139">
        <v>0</v>
      </c>
      <c r="T148" s="140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41" t="s">
        <v>117</v>
      </c>
      <c r="AT148" s="141" t="s">
        <v>113</v>
      </c>
      <c r="AU148" s="141" t="s">
        <v>84</v>
      </c>
      <c r="AY148" s="13" t="s">
        <v>112</v>
      </c>
      <c r="BE148" s="142">
        <f t="shared" si="4"/>
        <v>0</v>
      </c>
      <c r="BF148" s="142">
        <f t="shared" si="5"/>
        <v>0</v>
      </c>
      <c r="BG148" s="142">
        <f t="shared" si="6"/>
        <v>0</v>
      </c>
      <c r="BH148" s="142">
        <f t="shared" si="7"/>
        <v>0</v>
      </c>
      <c r="BI148" s="142">
        <f t="shared" si="8"/>
        <v>0</v>
      </c>
      <c r="BJ148" s="13" t="s">
        <v>84</v>
      </c>
      <c r="BK148" s="142">
        <f t="shared" si="9"/>
        <v>0</v>
      </c>
      <c r="BL148" s="13" t="s">
        <v>117</v>
      </c>
      <c r="BM148" s="141" t="s">
        <v>215</v>
      </c>
    </row>
    <row r="149" spans="1:65" s="2" customFormat="1" ht="24.2" customHeight="1">
      <c r="A149" s="28"/>
      <c r="B149" s="129"/>
      <c r="C149" s="130" t="s">
        <v>159</v>
      </c>
      <c r="D149" s="130" t="s">
        <v>113</v>
      </c>
      <c r="E149" s="131" t="s">
        <v>216</v>
      </c>
      <c r="F149" s="132" t="s">
        <v>217</v>
      </c>
      <c r="G149" s="133" t="s">
        <v>116</v>
      </c>
      <c r="H149" s="134">
        <v>1</v>
      </c>
      <c r="I149" s="135"/>
      <c r="J149" s="136">
        <f t="shared" si="0"/>
        <v>0</v>
      </c>
      <c r="K149" s="132" t="s">
        <v>1</v>
      </c>
      <c r="L149" s="29"/>
      <c r="M149" s="137" t="s">
        <v>1</v>
      </c>
      <c r="N149" s="138" t="s">
        <v>41</v>
      </c>
      <c r="O149" s="54"/>
      <c r="P149" s="139">
        <f t="shared" si="1"/>
        <v>0</v>
      </c>
      <c r="Q149" s="139">
        <v>0</v>
      </c>
      <c r="R149" s="139">
        <f t="shared" si="2"/>
        <v>0</v>
      </c>
      <c r="S149" s="139">
        <v>0</v>
      </c>
      <c r="T149" s="140">
        <f t="shared" si="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41" t="s">
        <v>117</v>
      </c>
      <c r="AT149" s="141" t="s">
        <v>113</v>
      </c>
      <c r="AU149" s="141" t="s">
        <v>84</v>
      </c>
      <c r="AY149" s="13" t="s">
        <v>112</v>
      </c>
      <c r="BE149" s="142">
        <f t="shared" si="4"/>
        <v>0</v>
      </c>
      <c r="BF149" s="142">
        <f t="shared" si="5"/>
        <v>0</v>
      </c>
      <c r="BG149" s="142">
        <f t="shared" si="6"/>
        <v>0</v>
      </c>
      <c r="BH149" s="142">
        <f t="shared" si="7"/>
        <v>0</v>
      </c>
      <c r="BI149" s="142">
        <f t="shared" si="8"/>
        <v>0</v>
      </c>
      <c r="BJ149" s="13" t="s">
        <v>84</v>
      </c>
      <c r="BK149" s="142">
        <f t="shared" si="9"/>
        <v>0</v>
      </c>
      <c r="BL149" s="13" t="s">
        <v>117</v>
      </c>
      <c r="BM149" s="141" t="s">
        <v>218</v>
      </c>
    </row>
    <row r="150" spans="1:65" s="2" customFormat="1" ht="24.2" customHeight="1">
      <c r="A150" s="28"/>
      <c r="B150" s="129"/>
      <c r="C150" s="130" t="s">
        <v>219</v>
      </c>
      <c r="D150" s="130" t="s">
        <v>113</v>
      </c>
      <c r="E150" s="131" t="s">
        <v>220</v>
      </c>
      <c r="F150" s="132" t="s">
        <v>221</v>
      </c>
      <c r="G150" s="133" t="s">
        <v>116</v>
      </c>
      <c r="H150" s="134">
        <v>2</v>
      </c>
      <c r="I150" s="135"/>
      <c r="J150" s="136">
        <f t="shared" si="0"/>
        <v>0</v>
      </c>
      <c r="K150" s="132" t="s">
        <v>1</v>
      </c>
      <c r="L150" s="29"/>
      <c r="M150" s="137" t="s">
        <v>1</v>
      </c>
      <c r="N150" s="138" t="s">
        <v>41</v>
      </c>
      <c r="O150" s="54"/>
      <c r="P150" s="139">
        <f t="shared" si="1"/>
        <v>0</v>
      </c>
      <c r="Q150" s="139">
        <v>0</v>
      </c>
      <c r="R150" s="139">
        <f t="shared" si="2"/>
        <v>0</v>
      </c>
      <c r="S150" s="139">
        <v>0</v>
      </c>
      <c r="T150" s="140">
        <f t="shared" si="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41" t="s">
        <v>117</v>
      </c>
      <c r="AT150" s="141" t="s">
        <v>113</v>
      </c>
      <c r="AU150" s="141" t="s">
        <v>84</v>
      </c>
      <c r="AY150" s="13" t="s">
        <v>112</v>
      </c>
      <c r="BE150" s="142">
        <f t="shared" si="4"/>
        <v>0</v>
      </c>
      <c r="BF150" s="142">
        <f t="shared" si="5"/>
        <v>0</v>
      </c>
      <c r="BG150" s="142">
        <f t="shared" si="6"/>
        <v>0</v>
      </c>
      <c r="BH150" s="142">
        <f t="shared" si="7"/>
        <v>0</v>
      </c>
      <c r="BI150" s="142">
        <f t="shared" si="8"/>
        <v>0</v>
      </c>
      <c r="BJ150" s="13" t="s">
        <v>84</v>
      </c>
      <c r="BK150" s="142">
        <f t="shared" si="9"/>
        <v>0</v>
      </c>
      <c r="BL150" s="13" t="s">
        <v>117</v>
      </c>
      <c r="BM150" s="141" t="s">
        <v>222</v>
      </c>
    </row>
    <row r="151" spans="1:65" s="2" customFormat="1" ht="21.75" customHeight="1">
      <c r="A151" s="28"/>
      <c r="B151" s="129"/>
      <c r="C151" s="130" t="s">
        <v>162</v>
      </c>
      <c r="D151" s="130" t="s">
        <v>113</v>
      </c>
      <c r="E151" s="131" t="s">
        <v>223</v>
      </c>
      <c r="F151" s="132" t="s">
        <v>224</v>
      </c>
      <c r="G151" s="133" t="s">
        <v>116</v>
      </c>
      <c r="H151" s="134">
        <v>2</v>
      </c>
      <c r="I151" s="135"/>
      <c r="J151" s="136">
        <f t="shared" si="0"/>
        <v>0</v>
      </c>
      <c r="K151" s="132" t="s">
        <v>1</v>
      </c>
      <c r="L151" s="29"/>
      <c r="M151" s="137" t="s">
        <v>1</v>
      </c>
      <c r="N151" s="138" t="s">
        <v>41</v>
      </c>
      <c r="O151" s="54"/>
      <c r="P151" s="139">
        <f t="shared" si="1"/>
        <v>0</v>
      </c>
      <c r="Q151" s="139">
        <v>0</v>
      </c>
      <c r="R151" s="139">
        <f t="shared" si="2"/>
        <v>0</v>
      </c>
      <c r="S151" s="139">
        <v>0</v>
      </c>
      <c r="T151" s="140">
        <f t="shared" si="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41" t="s">
        <v>117</v>
      </c>
      <c r="AT151" s="141" t="s">
        <v>113</v>
      </c>
      <c r="AU151" s="141" t="s">
        <v>84</v>
      </c>
      <c r="AY151" s="13" t="s">
        <v>112</v>
      </c>
      <c r="BE151" s="142">
        <f t="shared" si="4"/>
        <v>0</v>
      </c>
      <c r="BF151" s="142">
        <f t="shared" si="5"/>
        <v>0</v>
      </c>
      <c r="BG151" s="142">
        <f t="shared" si="6"/>
        <v>0</v>
      </c>
      <c r="BH151" s="142">
        <f t="shared" si="7"/>
        <v>0</v>
      </c>
      <c r="BI151" s="142">
        <f t="shared" si="8"/>
        <v>0</v>
      </c>
      <c r="BJ151" s="13" t="s">
        <v>84</v>
      </c>
      <c r="BK151" s="142">
        <f t="shared" si="9"/>
        <v>0</v>
      </c>
      <c r="BL151" s="13" t="s">
        <v>117</v>
      </c>
      <c r="BM151" s="141" t="s">
        <v>225</v>
      </c>
    </row>
    <row r="152" spans="1:65" s="2" customFormat="1" ht="16.5" customHeight="1">
      <c r="A152" s="28"/>
      <c r="B152" s="129"/>
      <c r="C152" s="130" t="s">
        <v>226</v>
      </c>
      <c r="D152" s="130" t="s">
        <v>113</v>
      </c>
      <c r="E152" s="131" t="s">
        <v>227</v>
      </c>
      <c r="F152" s="132" t="s">
        <v>228</v>
      </c>
      <c r="G152" s="133" t="s">
        <v>116</v>
      </c>
      <c r="H152" s="134">
        <v>2</v>
      </c>
      <c r="I152" s="135"/>
      <c r="J152" s="136">
        <f t="shared" si="0"/>
        <v>0</v>
      </c>
      <c r="K152" s="132" t="s">
        <v>1</v>
      </c>
      <c r="L152" s="29"/>
      <c r="M152" s="137" t="s">
        <v>1</v>
      </c>
      <c r="N152" s="138" t="s">
        <v>41</v>
      </c>
      <c r="O152" s="54"/>
      <c r="P152" s="139">
        <f t="shared" si="1"/>
        <v>0</v>
      </c>
      <c r="Q152" s="139">
        <v>0</v>
      </c>
      <c r="R152" s="139">
        <f t="shared" si="2"/>
        <v>0</v>
      </c>
      <c r="S152" s="139">
        <v>0</v>
      </c>
      <c r="T152" s="140">
        <f t="shared" si="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41" t="s">
        <v>117</v>
      </c>
      <c r="AT152" s="141" t="s">
        <v>113</v>
      </c>
      <c r="AU152" s="141" t="s">
        <v>84</v>
      </c>
      <c r="AY152" s="13" t="s">
        <v>112</v>
      </c>
      <c r="BE152" s="142">
        <f t="shared" si="4"/>
        <v>0</v>
      </c>
      <c r="BF152" s="142">
        <f t="shared" si="5"/>
        <v>0</v>
      </c>
      <c r="BG152" s="142">
        <f t="shared" si="6"/>
        <v>0</v>
      </c>
      <c r="BH152" s="142">
        <f t="shared" si="7"/>
        <v>0</v>
      </c>
      <c r="BI152" s="142">
        <f t="shared" si="8"/>
        <v>0</v>
      </c>
      <c r="BJ152" s="13" t="s">
        <v>84</v>
      </c>
      <c r="BK152" s="142">
        <f t="shared" si="9"/>
        <v>0</v>
      </c>
      <c r="BL152" s="13" t="s">
        <v>117</v>
      </c>
      <c r="BM152" s="141" t="s">
        <v>229</v>
      </c>
    </row>
    <row r="153" spans="1:65" s="2" customFormat="1" ht="16.5" customHeight="1">
      <c r="A153" s="28"/>
      <c r="B153" s="129"/>
      <c r="C153" s="130" t="s">
        <v>165</v>
      </c>
      <c r="D153" s="130" t="s">
        <v>113</v>
      </c>
      <c r="E153" s="131" t="s">
        <v>230</v>
      </c>
      <c r="F153" s="132" t="s">
        <v>231</v>
      </c>
      <c r="G153" s="133" t="s">
        <v>116</v>
      </c>
      <c r="H153" s="134">
        <v>2</v>
      </c>
      <c r="I153" s="135"/>
      <c r="J153" s="136">
        <f t="shared" si="0"/>
        <v>0</v>
      </c>
      <c r="K153" s="132" t="s">
        <v>1</v>
      </c>
      <c r="L153" s="29"/>
      <c r="M153" s="137" t="s">
        <v>1</v>
      </c>
      <c r="N153" s="138" t="s">
        <v>41</v>
      </c>
      <c r="O153" s="54"/>
      <c r="P153" s="139">
        <f t="shared" si="1"/>
        <v>0</v>
      </c>
      <c r="Q153" s="139">
        <v>0</v>
      </c>
      <c r="R153" s="139">
        <f t="shared" si="2"/>
        <v>0</v>
      </c>
      <c r="S153" s="139">
        <v>0</v>
      </c>
      <c r="T153" s="140">
        <f t="shared" si="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41" t="s">
        <v>117</v>
      </c>
      <c r="AT153" s="141" t="s">
        <v>113</v>
      </c>
      <c r="AU153" s="141" t="s">
        <v>84</v>
      </c>
      <c r="AY153" s="13" t="s">
        <v>112</v>
      </c>
      <c r="BE153" s="142">
        <f t="shared" si="4"/>
        <v>0</v>
      </c>
      <c r="BF153" s="142">
        <f t="shared" si="5"/>
        <v>0</v>
      </c>
      <c r="BG153" s="142">
        <f t="shared" si="6"/>
        <v>0</v>
      </c>
      <c r="BH153" s="142">
        <f t="shared" si="7"/>
        <v>0</v>
      </c>
      <c r="BI153" s="142">
        <f t="shared" si="8"/>
        <v>0</v>
      </c>
      <c r="BJ153" s="13" t="s">
        <v>84</v>
      </c>
      <c r="BK153" s="142">
        <f t="shared" si="9"/>
        <v>0</v>
      </c>
      <c r="BL153" s="13" t="s">
        <v>117</v>
      </c>
      <c r="BM153" s="141" t="s">
        <v>232</v>
      </c>
    </row>
    <row r="154" spans="1:65" s="2" customFormat="1" ht="16.5" customHeight="1">
      <c r="A154" s="28"/>
      <c r="B154" s="129"/>
      <c r="C154" s="130" t="s">
        <v>233</v>
      </c>
      <c r="D154" s="130" t="s">
        <v>113</v>
      </c>
      <c r="E154" s="131" t="s">
        <v>234</v>
      </c>
      <c r="F154" s="132" t="s">
        <v>235</v>
      </c>
      <c r="G154" s="133" t="s">
        <v>116</v>
      </c>
      <c r="H154" s="134">
        <v>4</v>
      </c>
      <c r="I154" s="135"/>
      <c r="J154" s="136">
        <f t="shared" si="0"/>
        <v>0</v>
      </c>
      <c r="K154" s="132" t="s">
        <v>1</v>
      </c>
      <c r="L154" s="29"/>
      <c r="M154" s="137" t="s">
        <v>1</v>
      </c>
      <c r="N154" s="138" t="s">
        <v>41</v>
      </c>
      <c r="O154" s="54"/>
      <c r="P154" s="139">
        <f t="shared" si="1"/>
        <v>0</v>
      </c>
      <c r="Q154" s="139">
        <v>0</v>
      </c>
      <c r="R154" s="139">
        <f t="shared" si="2"/>
        <v>0</v>
      </c>
      <c r="S154" s="139">
        <v>0</v>
      </c>
      <c r="T154" s="140">
        <f t="shared" si="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41" t="s">
        <v>117</v>
      </c>
      <c r="AT154" s="141" t="s">
        <v>113</v>
      </c>
      <c r="AU154" s="141" t="s">
        <v>84</v>
      </c>
      <c r="AY154" s="13" t="s">
        <v>112</v>
      </c>
      <c r="BE154" s="142">
        <f t="shared" si="4"/>
        <v>0</v>
      </c>
      <c r="BF154" s="142">
        <f t="shared" si="5"/>
        <v>0</v>
      </c>
      <c r="BG154" s="142">
        <f t="shared" si="6"/>
        <v>0</v>
      </c>
      <c r="BH154" s="142">
        <f t="shared" si="7"/>
        <v>0</v>
      </c>
      <c r="BI154" s="142">
        <f t="shared" si="8"/>
        <v>0</v>
      </c>
      <c r="BJ154" s="13" t="s">
        <v>84</v>
      </c>
      <c r="BK154" s="142">
        <f t="shared" si="9"/>
        <v>0</v>
      </c>
      <c r="BL154" s="13" t="s">
        <v>117</v>
      </c>
      <c r="BM154" s="141" t="s">
        <v>236</v>
      </c>
    </row>
    <row r="155" spans="1:65" s="2" customFormat="1" ht="16.5" customHeight="1">
      <c r="A155" s="28"/>
      <c r="B155" s="129"/>
      <c r="C155" s="130" t="s">
        <v>168</v>
      </c>
      <c r="D155" s="130" t="s">
        <v>113</v>
      </c>
      <c r="E155" s="131" t="s">
        <v>237</v>
      </c>
      <c r="F155" s="132" t="s">
        <v>238</v>
      </c>
      <c r="G155" s="133" t="s">
        <v>116</v>
      </c>
      <c r="H155" s="134">
        <v>2</v>
      </c>
      <c r="I155" s="135"/>
      <c r="J155" s="136">
        <f t="shared" si="0"/>
        <v>0</v>
      </c>
      <c r="K155" s="132" t="s">
        <v>1</v>
      </c>
      <c r="L155" s="29"/>
      <c r="M155" s="137" t="s">
        <v>1</v>
      </c>
      <c r="N155" s="138" t="s">
        <v>41</v>
      </c>
      <c r="O155" s="54"/>
      <c r="P155" s="139">
        <f t="shared" si="1"/>
        <v>0</v>
      </c>
      <c r="Q155" s="139">
        <v>0</v>
      </c>
      <c r="R155" s="139">
        <f t="shared" si="2"/>
        <v>0</v>
      </c>
      <c r="S155" s="139">
        <v>0</v>
      </c>
      <c r="T155" s="140">
        <f t="shared" si="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41" t="s">
        <v>117</v>
      </c>
      <c r="AT155" s="141" t="s">
        <v>113</v>
      </c>
      <c r="AU155" s="141" t="s">
        <v>84</v>
      </c>
      <c r="AY155" s="13" t="s">
        <v>112</v>
      </c>
      <c r="BE155" s="142">
        <f t="shared" si="4"/>
        <v>0</v>
      </c>
      <c r="BF155" s="142">
        <f t="shared" si="5"/>
        <v>0</v>
      </c>
      <c r="BG155" s="142">
        <f t="shared" si="6"/>
        <v>0</v>
      </c>
      <c r="BH155" s="142">
        <f t="shared" si="7"/>
        <v>0</v>
      </c>
      <c r="BI155" s="142">
        <f t="shared" si="8"/>
        <v>0</v>
      </c>
      <c r="BJ155" s="13" t="s">
        <v>84</v>
      </c>
      <c r="BK155" s="142">
        <f t="shared" si="9"/>
        <v>0</v>
      </c>
      <c r="BL155" s="13" t="s">
        <v>117</v>
      </c>
      <c r="BM155" s="141" t="s">
        <v>239</v>
      </c>
    </row>
    <row r="156" spans="1:65" s="2" customFormat="1" ht="16.5" customHeight="1">
      <c r="A156" s="28"/>
      <c r="B156" s="129"/>
      <c r="C156" s="130" t="s">
        <v>240</v>
      </c>
      <c r="D156" s="130" t="s">
        <v>113</v>
      </c>
      <c r="E156" s="131" t="s">
        <v>241</v>
      </c>
      <c r="F156" s="132" t="s">
        <v>242</v>
      </c>
      <c r="G156" s="133" t="s">
        <v>116</v>
      </c>
      <c r="H156" s="134">
        <v>7</v>
      </c>
      <c r="I156" s="135"/>
      <c r="J156" s="136">
        <f t="shared" si="0"/>
        <v>0</v>
      </c>
      <c r="K156" s="132" t="s">
        <v>1</v>
      </c>
      <c r="L156" s="29"/>
      <c r="M156" s="137" t="s">
        <v>1</v>
      </c>
      <c r="N156" s="138" t="s">
        <v>41</v>
      </c>
      <c r="O156" s="54"/>
      <c r="P156" s="139">
        <f t="shared" si="1"/>
        <v>0</v>
      </c>
      <c r="Q156" s="139">
        <v>0</v>
      </c>
      <c r="R156" s="139">
        <f t="shared" si="2"/>
        <v>0</v>
      </c>
      <c r="S156" s="139">
        <v>0</v>
      </c>
      <c r="T156" s="140">
        <f t="shared" si="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41" t="s">
        <v>117</v>
      </c>
      <c r="AT156" s="141" t="s">
        <v>113</v>
      </c>
      <c r="AU156" s="141" t="s">
        <v>84</v>
      </c>
      <c r="AY156" s="13" t="s">
        <v>112</v>
      </c>
      <c r="BE156" s="142">
        <f t="shared" si="4"/>
        <v>0</v>
      </c>
      <c r="BF156" s="142">
        <f t="shared" si="5"/>
        <v>0</v>
      </c>
      <c r="BG156" s="142">
        <f t="shared" si="6"/>
        <v>0</v>
      </c>
      <c r="BH156" s="142">
        <f t="shared" si="7"/>
        <v>0</v>
      </c>
      <c r="BI156" s="142">
        <f t="shared" si="8"/>
        <v>0</v>
      </c>
      <c r="BJ156" s="13" t="s">
        <v>84</v>
      </c>
      <c r="BK156" s="142">
        <f t="shared" si="9"/>
        <v>0</v>
      </c>
      <c r="BL156" s="13" t="s">
        <v>117</v>
      </c>
      <c r="BM156" s="141" t="s">
        <v>243</v>
      </c>
    </row>
    <row r="157" spans="1:65" s="11" customFormat="1" ht="25.9" customHeight="1">
      <c r="B157" s="118"/>
      <c r="D157" s="119" t="s">
        <v>75</v>
      </c>
      <c r="E157" s="120" t="s">
        <v>244</v>
      </c>
      <c r="F157" s="120" t="s">
        <v>245</v>
      </c>
      <c r="I157" s="121"/>
      <c r="J157" s="122">
        <f>BK157</f>
        <v>0</v>
      </c>
      <c r="L157" s="118"/>
      <c r="M157" s="123"/>
      <c r="N157" s="124"/>
      <c r="O157" s="124"/>
      <c r="P157" s="125">
        <f>SUM(P158:P159)</f>
        <v>0</v>
      </c>
      <c r="Q157" s="124"/>
      <c r="R157" s="125">
        <f>SUM(R158:R159)</f>
        <v>0</v>
      </c>
      <c r="S157" s="124"/>
      <c r="T157" s="126">
        <f>SUM(T158:T159)</f>
        <v>0</v>
      </c>
      <c r="AR157" s="119" t="s">
        <v>84</v>
      </c>
      <c r="AT157" s="127" t="s">
        <v>75</v>
      </c>
      <c r="AU157" s="127" t="s">
        <v>76</v>
      </c>
      <c r="AY157" s="119" t="s">
        <v>112</v>
      </c>
      <c r="BK157" s="128">
        <f>SUM(BK158:BK159)</f>
        <v>0</v>
      </c>
    </row>
    <row r="158" spans="1:65" s="2" customFormat="1" ht="16.5" customHeight="1">
      <c r="A158" s="28"/>
      <c r="B158" s="129"/>
      <c r="C158" s="130" t="s">
        <v>246</v>
      </c>
      <c r="D158" s="130" t="s">
        <v>113</v>
      </c>
      <c r="E158" s="131" t="s">
        <v>247</v>
      </c>
      <c r="F158" s="132" t="s">
        <v>248</v>
      </c>
      <c r="G158" s="133" t="s">
        <v>116</v>
      </c>
      <c r="H158" s="134">
        <v>11</v>
      </c>
      <c r="I158" s="135"/>
      <c r="J158" s="136">
        <f t="shared" ref="J158:J159" si="10">ROUND(I158*H158,2)</f>
        <v>0</v>
      </c>
      <c r="K158" s="132" t="s">
        <v>1</v>
      </c>
      <c r="L158" s="29"/>
      <c r="M158" s="137" t="s">
        <v>1</v>
      </c>
      <c r="N158" s="138" t="s">
        <v>41</v>
      </c>
      <c r="O158" s="54"/>
      <c r="P158" s="139">
        <f t="shared" ref="P158:P159" si="11">O158*H158</f>
        <v>0</v>
      </c>
      <c r="Q158" s="139">
        <v>0</v>
      </c>
      <c r="R158" s="139">
        <f t="shared" ref="R158:R159" si="12">Q158*H158</f>
        <v>0</v>
      </c>
      <c r="S158" s="139">
        <v>0</v>
      </c>
      <c r="T158" s="140">
        <f t="shared" ref="T158:T159" si="13"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41" t="s">
        <v>117</v>
      </c>
      <c r="AT158" s="141" t="s">
        <v>113</v>
      </c>
      <c r="AU158" s="141" t="s">
        <v>84</v>
      </c>
      <c r="AY158" s="13" t="s">
        <v>112</v>
      </c>
      <c r="BE158" s="142">
        <f t="shared" ref="BE158:BE159" si="14">IF(N158="základní",J158,0)</f>
        <v>0</v>
      </c>
      <c r="BF158" s="142">
        <f t="shared" ref="BF158:BF159" si="15">IF(N158="snížená",J158,0)</f>
        <v>0</v>
      </c>
      <c r="BG158" s="142">
        <f t="shared" ref="BG158:BG159" si="16">IF(N158="zákl. přenesená",J158,0)</f>
        <v>0</v>
      </c>
      <c r="BH158" s="142">
        <f t="shared" ref="BH158:BH159" si="17">IF(N158="sníž. přenesená",J158,0)</f>
        <v>0</v>
      </c>
      <c r="BI158" s="142">
        <f t="shared" ref="BI158:BI159" si="18">IF(N158="nulová",J158,0)</f>
        <v>0</v>
      </c>
      <c r="BJ158" s="13" t="s">
        <v>84</v>
      </c>
      <c r="BK158" s="142">
        <f t="shared" ref="BK158:BK159" si="19">ROUND(I158*H158,2)</f>
        <v>0</v>
      </c>
      <c r="BL158" s="13" t="s">
        <v>117</v>
      </c>
      <c r="BM158" s="141" t="s">
        <v>249</v>
      </c>
    </row>
    <row r="159" spans="1:65" s="2" customFormat="1" ht="16.5" customHeight="1">
      <c r="A159" s="28"/>
      <c r="B159" s="129"/>
      <c r="C159" s="130" t="s">
        <v>188</v>
      </c>
      <c r="D159" s="130" t="s">
        <v>113</v>
      </c>
      <c r="E159" s="131" t="s">
        <v>250</v>
      </c>
      <c r="F159" s="132" t="s">
        <v>251</v>
      </c>
      <c r="G159" s="133" t="s">
        <v>116</v>
      </c>
      <c r="H159" s="134">
        <v>8</v>
      </c>
      <c r="I159" s="135"/>
      <c r="J159" s="136">
        <f t="shared" si="10"/>
        <v>0</v>
      </c>
      <c r="K159" s="132" t="s">
        <v>1</v>
      </c>
      <c r="L159" s="29"/>
      <c r="M159" s="137" t="s">
        <v>1</v>
      </c>
      <c r="N159" s="138" t="s">
        <v>41</v>
      </c>
      <c r="O159" s="54"/>
      <c r="P159" s="139">
        <f t="shared" si="11"/>
        <v>0</v>
      </c>
      <c r="Q159" s="139">
        <v>0</v>
      </c>
      <c r="R159" s="139">
        <f t="shared" si="12"/>
        <v>0</v>
      </c>
      <c r="S159" s="139">
        <v>0</v>
      </c>
      <c r="T159" s="140">
        <f t="shared" si="1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41" t="s">
        <v>117</v>
      </c>
      <c r="AT159" s="141" t="s">
        <v>113</v>
      </c>
      <c r="AU159" s="141" t="s">
        <v>84</v>
      </c>
      <c r="AY159" s="13" t="s">
        <v>112</v>
      </c>
      <c r="BE159" s="142">
        <f t="shared" si="14"/>
        <v>0</v>
      </c>
      <c r="BF159" s="142">
        <f t="shared" si="15"/>
        <v>0</v>
      </c>
      <c r="BG159" s="142">
        <f t="shared" si="16"/>
        <v>0</v>
      </c>
      <c r="BH159" s="142">
        <f t="shared" si="17"/>
        <v>0</v>
      </c>
      <c r="BI159" s="142">
        <f t="shared" si="18"/>
        <v>0</v>
      </c>
      <c r="BJ159" s="13" t="s">
        <v>84</v>
      </c>
      <c r="BK159" s="142">
        <f t="shared" si="19"/>
        <v>0</v>
      </c>
      <c r="BL159" s="13" t="s">
        <v>117</v>
      </c>
      <c r="BM159" s="141" t="s">
        <v>252</v>
      </c>
    </row>
    <row r="160" spans="1:65" s="2" customFormat="1" ht="6.95" customHeight="1">
      <c r="A160" s="28"/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29"/>
      <c r="M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</row>
    <row r="161" ht="11.25"/>
    <row r="162" ht="11.25"/>
    <row r="163" ht="11.25"/>
    <row r="164" ht="11.25"/>
    <row r="165" ht="11.25"/>
    <row r="166" ht="11.25"/>
    <row r="167" ht="11.25"/>
    <row r="168" ht="11.25"/>
    <row r="169" ht="11.25"/>
    <row r="170" ht="11.25"/>
    <row r="171" ht="11.25"/>
  </sheetData>
  <autoFilter ref="C117:K159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Vybavení pro CHB Jič...</vt:lpstr>
      <vt:lpstr>'01 - Vybavení pro CHB Jič...'!Názvy_tisku</vt:lpstr>
      <vt:lpstr>'Rekapitulace stavby'!Názvy_tisku</vt:lpstr>
      <vt:lpstr>'01 - Vybavení pro CHB Jič...'!Oblast_tisku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 rozpočty</dc:creator>
  <cp:lastModifiedBy>Javůrková Iva</cp:lastModifiedBy>
  <dcterms:created xsi:type="dcterms:W3CDTF">2023-03-16T07:51:32Z</dcterms:created>
  <dcterms:modified xsi:type="dcterms:W3CDTF">2023-03-16T08:26:57Z</dcterms:modified>
</cp:coreProperties>
</file>