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0"/>
  </bookViews>
  <sheets>
    <sheet name="vany" sheetId="1" r:id="rId1"/>
  </sheets>
  <externalReferences>
    <externalReference r:id="rId4"/>
  </externalReferences>
  <definedNames>
    <definedName name="_xlnm._FilterDatabase" localSheetId="0" hidden="1">'vany'!$C$90:$K$92</definedName>
    <definedName name="_xlnm.Print_Area" localSheetId="0">'vany'!$C$4:$J$41,'vany'!$C$47:$J$70,'vany'!$C$76:$K$92</definedName>
    <definedName name="_xlnm.Print_Titles" localSheetId="0">'vany'!$90:$90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<sst xmlns="http://schemas.openxmlformats.org/spreadsheetml/2006/main" count="112" uniqueCount="71">
  <si>
    <t>&gt;&gt;  skryté sloupce  &lt;&lt;</t>
  </si>
  <si>
    <t>{37cc022c-d1e4-46f7-9b89-22dc6232b53d}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</si>
  <si>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</si>
  <si>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</si>
  <si>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</si>
  <si>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</si>
  <si>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</si>
  <si>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</si>
  <si>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SO 01 - Ubytovací budova</t>
  </si>
  <si>
    <t>Soupis:</t>
  </si>
  <si>
    <t>SO 01-008 - Interiér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</si>
  <si>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</si>
  <si>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</si>
  <si>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</si>
  <si>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</si>
  <si>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</si>
  <si>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</si>
  <si>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</si>
  <si>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</si>
  <si>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</si>
  <si>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</si>
  <si>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</si>
  <si>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</si>
  <si>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</si>
  <si>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</si>
  <si>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</si>
  <si>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</si>
  <si>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</si>
  <si>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</si>
  <si>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</si>
  <si>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</si>
  <si>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</si>
  <si>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</si>
  <si>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</si>
  <si>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</si>
  <si>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</si>
  <si>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</si>
  <si>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</si>
  <si>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</si>
  <si>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</si>
  <si>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stavby celkem</t>
  </si>
  <si>
    <t>-1</t>
  </si>
  <si>
    <t>D1 - SO-01: Ubytovací budova</t>
  </si>
  <si>
    <t xml:space="preserve">   Hydromasážní vany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</si>
  <si>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</si>
  <si>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</si>
  <si>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</si>
  <si>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</si>
  <si>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</si>
  <si>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</si>
  <si>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</si>
  <si>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</si>
  <si>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</si>
  <si>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</si>
  <si>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</si>
  <si>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</si>
  <si>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</si>
  <si>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</si>
  <si>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</si>
  <si>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</si>
  <si>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</si>
  <si>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K</t>
  </si>
  <si>
    <t>Z13</t>
  </si>
  <si>
    <t>ks</t>
  </si>
  <si>
    <t>4</t>
  </si>
  <si>
    <t>ROZPOCET</t>
  </si>
  <si>
    <t>1</t>
  </si>
  <si>
    <t>152</t>
  </si>
  <si>
    <t>Z13a</t>
  </si>
  <si>
    <t>Vana s hydromasáží - délka tubusu vany 1900 mm +/-10%</t>
  </si>
  <si>
    <t>Vana s hydromasáží - délka tubusu vany 1600 mm +/-10%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</si>
</sst>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19">
    <font>
      <sz val="8"/>
      <name val="Arial CE"/>
      <family val="2"/>
    </font>
    <font>
      <sz val="10"/>
      <name val="Arial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/>
    </xf>
    <xf numFmtId="4" fontId="12" fillId="0" borderId="1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16" fillId="0" borderId="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166" fontId="16" fillId="0" borderId="0" xfId="0" applyNumberFormat="1" applyFont="1" applyAlignment="1" applyProtection="1">
      <alignment vertical="center"/>
      <protection/>
    </xf>
    <xf numFmtId="166" fontId="16" fillId="0" borderId="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49" fontId="12" fillId="0" borderId="1" xfId="0" applyNumberFormat="1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67" fontId="12" fillId="0" borderId="1" xfId="0" applyNumberFormat="1" applyFont="1" applyBorder="1" applyAlignment="1" applyProtection="1">
      <alignment vertical="center"/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2" xfId="0" applyBorder="1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left" vertical="center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7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5" fillId="0" borderId="0" xfId="0" applyNumberFormat="1" applyFont="1" applyAlignment="1" applyProtection="1">
      <alignment vertical="center"/>
      <protection/>
    </xf>
    <xf numFmtId="165" fontId="5" fillId="0" borderId="0" xfId="0" applyNumberFormat="1" applyFont="1" applyAlignment="1" applyProtection="1">
      <alignment horizontal="right" vertical="center"/>
      <protection/>
    </xf>
    <xf numFmtId="0" fontId="0" fillId="2" borderId="0" xfId="0" applyFill="1" applyAlignment="1" applyProtection="1">
      <alignment vertical="center"/>
      <protection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11" fillId="2" borderId="9" xfId="0" applyFont="1" applyFill="1" applyBorder="1" applyAlignment="1" applyProtection="1">
      <alignment horizontal="right" vertical="center"/>
      <protection/>
    </xf>
    <xf numFmtId="0" fontId="11" fillId="2" borderId="9" xfId="0" applyFont="1" applyFill="1" applyBorder="1" applyAlignment="1" applyProtection="1">
      <alignment horizontal="center" vertical="center"/>
      <protection/>
    </xf>
    <xf numFmtId="4" fontId="11" fillId="2" borderId="9" xfId="0" applyNumberFormat="1" applyFont="1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4" fillId="0" borderId="13" xfId="0" applyNumberFormat="1" applyFont="1" applyBorder="1" applyAlignment="1" applyProtection="1">
      <alignment vertical="center"/>
      <protection/>
    </xf>
    <xf numFmtId="0" fontId="15" fillId="0" borderId="2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vertical="center"/>
      <protection/>
    </xf>
    <xf numFmtId="4" fontId="15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12" fillId="2" borderId="14" xfId="0" applyFont="1" applyFill="1" applyBorder="1" applyAlignment="1" applyProtection="1">
      <alignment horizontal="center" vertical="center" wrapText="1"/>
      <protection/>
    </xf>
    <xf numFmtId="0" fontId="12" fillId="2" borderId="15" xfId="0" applyFont="1" applyFill="1" applyBorder="1" applyAlignment="1" applyProtection="1">
      <alignment horizontal="center" vertical="center" wrapText="1"/>
      <protection/>
    </xf>
    <xf numFmtId="0" fontId="12" fillId="2" borderId="16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Protection="1">
      <protection/>
    </xf>
    <xf numFmtId="0" fontId="0" fillId="0" borderId="17" xfId="0" applyBorder="1" applyAlignment="1" applyProtection="1">
      <alignment vertical="center"/>
      <protection/>
    </xf>
    <xf numFmtId="166" fontId="17" fillId="0" borderId="7" xfId="0" applyNumberFormat="1" applyFont="1" applyBorder="1" applyProtection="1">
      <protection/>
    </xf>
    <xf numFmtId="166" fontId="17" fillId="0" borderId="18" xfId="0" applyNumberFormat="1" applyFont="1" applyBorder="1" applyProtection="1">
      <protection/>
    </xf>
    <xf numFmtId="4" fontId="18" fillId="0" borderId="0" xfId="0" applyNumberFormat="1" applyFont="1" applyAlignment="1" applyProtection="1">
      <alignment vertical="center"/>
      <protection/>
    </xf>
    <xf numFmtId="4" fontId="12" fillId="3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\Documents%20(2)\Hajnice%20II\k%20p&#345;ed&#225;n&#237;\PD\DPS\G%20Celkov&#253;%20rozpo&#269;et\190603%20-%20Barevn&#233;%20domky%20Hajn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0 - Vedlejší a ostatní ..."/>
      <sheetName val="SO 01-001 - Stavební část"/>
      <sheetName val="SO 01-002 - Zdravotně tec..."/>
      <sheetName val="SO 01-003 - Ústřední vytá..."/>
      <sheetName val="SO 01-004 - Vzduchotechnika"/>
      <sheetName val="SO 01-005 - Silnoproudé r..."/>
      <sheetName val="SO 01-006 - Slaboproudé r..."/>
      <sheetName val="SO 01-007 - Měření a regu..."/>
      <sheetName val="SO 01-008 - Interiér"/>
      <sheetName val="SO 01-009 - Stropní zveda..."/>
      <sheetName val="SO 02-001 - Stavební část"/>
      <sheetName val="SO 02-002 - Zdravotně tec..."/>
      <sheetName val="SO 02-003 - Ústřední vytá..."/>
      <sheetName val="SO 02-004 - Vzduchotechnika"/>
      <sheetName val="SO 02-005 - Silnoproudé r..."/>
      <sheetName val="SO 02-006 - Slaboproudé r..."/>
      <sheetName val="SO 02-007 - Měření a regu..."/>
      <sheetName val="SO 02-008 - Interiér"/>
      <sheetName val="SO 02-009 - Stropní zveda..."/>
      <sheetName val="SO 03-001 - Stavební část"/>
      <sheetName val="SO 03-002 - Zdravotně tec..."/>
      <sheetName val="SO 03-004 - Vzduchotechnika"/>
      <sheetName val="SO 03-005 - Silnoproudé r..."/>
      <sheetName val="SO 03-006 - Slaboproudé r..."/>
      <sheetName val="SO 03-008 - Interiér"/>
      <sheetName val="SO 04 - Bourané objekty"/>
      <sheetName val="SO 20-001 - Pozemní komun..."/>
      <sheetName val="SO 20-002 - Venkovní stav..."/>
      <sheetName val="SO 31 -  Venkovní kanalizace"/>
      <sheetName val="SO 32 - Venkovní vodovod"/>
      <sheetName val="SO 35-002 - Kabelové rozv..."/>
      <sheetName val="SO 35-003 - Venkovní osvě..."/>
      <sheetName val="SO 35-004 - Přeložka veře..."/>
      <sheetName val="SO 36 - Venkovní rozvody ..."/>
      <sheetName val="SO 37 - Vrty a venkovní r..."/>
      <sheetName val="T 01-001 - 1PP"/>
      <sheetName val="T 01-002 - 1NP"/>
      <sheetName val="T 01-003 - Doprava, montáž"/>
      <sheetName val="T 02 - Prádelna"/>
      <sheetName val="Seznam figur"/>
      <sheetName val="Pokyny pro vyplnění"/>
    </sheetNames>
    <sheetDataSet>
      <sheetData sheetId="0">
        <row r="6">
          <cell r="K6" t="str">
            <v>Barevné domky Hajnice</v>
          </cell>
        </row>
        <row r="8">
          <cell r="AN8" t="str">
            <v>6. 5. 2020</v>
          </cell>
        </row>
        <row r="10">
          <cell r="AN10" t="str">
            <v/>
          </cell>
        </row>
        <row r="11">
          <cell r="E11" t="str">
            <v>Královehradecký kraj, Hradec Králové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ATIP a.s. Trutnov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Ing. Lenka Kasperová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E694-8FBA-48F5-B0E2-D1F589168AE1}">
  <sheetPr>
    <pageSetUpPr fitToPage="1"/>
  </sheetPr>
  <dimension ref="B2:BM93"/>
  <sheetViews>
    <sheetView showGridLines="0" tabSelected="1" workbookViewId="0" topLeftCell="A73">
      <selection activeCell="G101" sqref="G10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8.8515625" style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32" max="16384" width="8.8515625" style="1" customWidth="1"/>
  </cols>
  <sheetData>
    <row r="1" ht="12"/>
    <row r="2" spans="12:46" ht="37" customHeight="1">
      <c r="L2" s="76" t="s">
        <v>0</v>
      </c>
      <c r="M2" s="77"/>
      <c r="N2" s="77"/>
      <c r="O2" s="77"/>
      <c r="P2" s="77"/>
      <c r="Q2" s="77"/>
      <c r="R2" s="77"/>
      <c r="S2" s="77"/>
      <c r="T2" s="77"/>
      <c r="U2" s="77"/>
      <c r="V2" s="77"/>
      <c r="AT2" s="11" t="s">
        <v>1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1" t="s">
        <v>2</v>
      </c>
    </row>
    <row r="4" spans="2:46" ht="25" customHeight="1">
      <c r="B4" s="19"/>
      <c r="D4" s="20" t="s">
        <v>3</v>
      </c>
      <c r="L4" s="19"/>
      <c r="M4" s="21" t="s">
        <v>4</v>
      </c>
      <c r="AT4" s="11" t="s">
        <v>5</v>
      </c>
    </row>
    <row r="5" spans="2:12" ht="7" customHeight="1">
      <c r="B5" s="19"/>
      <c r="L5" s="19"/>
    </row>
    <row r="6" spans="2:12" ht="12" customHeight="1">
      <c r="B6" s="19"/>
      <c r="D6" s="22" t="s">
        <v>6</v>
      </c>
      <c r="L6" s="19"/>
    </row>
    <row r="7" spans="2:12" ht="16.5" customHeight="1">
      <c r="B7" s="19"/>
      <c r="E7" s="78" t="str">
        <f>'[1]Rekapitulace stavby'!K6</f>
        <v>Barevné domky Hajnice</v>
      </c>
      <c r="F7" s="79"/>
      <c r="G7" s="79"/>
      <c r="H7" s="79"/>
      <c r="L7" s="19"/>
    </row>
    <row r="8" spans="2:12" ht="12" customHeight="1">
      <c r="B8" s="19"/>
      <c r="D8" s="22" t="s">
        <v>7</v>
      </c>
      <c r="L8" s="19"/>
    </row>
    <row r="9" spans="2:12" s="9" customFormat="1" ht="16.5" customHeight="1">
      <c r="B9" s="4"/>
      <c r="E9" s="78" t="s">
        <v>8</v>
      </c>
      <c r="F9" s="75"/>
      <c r="G9" s="75"/>
      <c r="H9" s="75"/>
      <c r="L9" s="4"/>
    </row>
    <row r="10" spans="2:12" s="9" customFormat="1" ht="12" customHeight="1">
      <c r="B10" s="4"/>
      <c r="D10" s="22" t="s">
        <v>9</v>
      </c>
      <c r="L10" s="4"/>
    </row>
    <row r="11" spans="2:12" s="9" customFormat="1" ht="16.5" customHeight="1">
      <c r="B11" s="4"/>
      <c r="E11" s="74" t="s">
        <v>10</v>
      </c>
      <c r="F11" s="75"/>
      <c r="G11" s="75"/>
      <c r="H11" s="75"/>
      <c r="L11" s="4"/>
    </row>
    <row r="12" spans="2:12" s="9" customFormat="1" ht="12">
      <c r="B12" s="4"/>
      <c r="L12" s="4"/>
    </row>
    <row r="13" spans="2:12" s="9" customFormat="1" ht="12" customHeight="1">
      <c r="B13" s="4"/>
      <c r="D13" s="22" t="s">
        <v>11</v>
      </c>
      <c r="F13" s="23" t="s">
        <v>12</v>
      </c>
      <c r="I13" s="22" t="s">
        <v>13</v>
      </c>
      <c r="J13" s="23" t="s">
        <v>12</v>
      </c>
      <c r="L13" s="4"/>
    </row>
    <row r="14" spans="2:12" s="9" customFormat="1" ht="12" customHeight="1">
      <c r="B14" s="4"/>
      <c r="D14" s="22" t="s">
        <v>14</v>
      </c>
      <c r="F14" s="23" t="s">
        <v>15</v>
      </c>
      <c r="I14" s="22" t="s">
        <v>16</v>
      </c>
      <c r="J14" s="24" t="str">
        <f>'[1]Rekapitulace stavby'!AN8</f>
        <v>6. 5. 2020</v>
      </c>
      <c r="L14" s="4"/>
    </row>
    <row r="15" spans="2:12" s="9" customFormat="1" ht="10.75" customHeight="1">
      <c r="B15" s="4"/>
      <c r="L15" s="4"/>
    </row>
    <row r="16" spans="2:12" s="9" customFormat="1" ht="12" customHeight="1">
      <c r="B16" s="4"/>
      <c r="D16" s="22" t="s">
        <v>17</v>
      </c>
      <c r="I16" s="22" t="s">
        <v>18</v>
      </c>
      <c r="J16" s="23" t="str">
        <f>IF('[1]Rekapitulace stavby'!AN10="","",'[1]Rekapitulace stavby'!AN10)</f>
        <v/>
      </c>
      <c r="L16" s="4"/>
    </row>
    <row r="17" spans="2:12" s="9" customFormat="1" ht="18" customHeight="1">
      <c r="B17" s="4"/>
      <c r="E17" s="23" t="str">
        <f>IF('[1]Rekapitulace stavby'!E11="","",'[1]Rekapitulace stavby'!E11)</f>
        <v>Královehradecký kraj, Hradec Králové</v>
      </c>
      <c r="I17" s="22" t="s">
        <v>19</v>
      </c>
      <c r="J17" s="23" t="str">
        <f>IF('[1]Rekapitulace stavby'!AN11="","",'[1]Rekapitulace stavby'!AN11)</f>
        <v/>
      </c>
      <c r="L17" s="4"/>
    </row>
    <row r="18" spans="2:12" s="9" customFormat="1" ht="7" customHeight="1">
      <c r="B18" s="4"/>
      <c r="L18" s="4"/>
    </row>
    <row r="19" spans="2:12" s="9" customFormat="1" ht="12" customHeight="1">
      <c r="B19" s="4"/>
      <c r="D19" s="22" t="s">
        <v>20</v>
      </c>
      <c r="I19" s="22" t="s">
        <v>18</v>
      </c>
      <c r="J19" s="23" t="str">
        <f>'[1]Rekapitulace stavby'!AN13</f>
        <v/>
      </c>
      <c r="L19" s="4"/>
    </row>
    <row r="20" spans="2:12" s="9" customFormat="1" ht="18" customHeight="1">
      <c r="B20" s="4"/>
      <c r="E20" s="80" t="str">
        <f>'[1]Rekapitulace stavby'!E14</f>
        <v xml:space="preserve"> </v>
      </c>
      <c r="F20" s="80"/>
      <c r="G20" s="80"/>
      <c r="H20" s="80"/>
      <c r="I20" s="22" t="s">
        <v>19</v>
      </c>
      <c r="J20" s="23" t="str">
        <f>'[1]Rekapitulace stavby'!AN14</f>
        <v/>
      </c>
      <c r="L20" s="4"/>
    </row>
    <row r="21" spans="2:12" s="9" customFormat="1" ht="7" customHeight="1">
      <c r="B21" s="4"/>
      <c r="L21" s="4"/>
    </row>
    <row r="22" spans="2:12" s="9" customFormat="1" ht="12" customHeight="1">
      <c r="B22" s="4"/>
      <c r="D22" s="22" t="s">
        <v>21</v>
      </c>
      <c r="I22" s="22" t="s">
        <v>18</v>
      </c>
      <c r="J22" s="23" t="str">
        <f>IF('[1]Rekapitulace stavby'!AN16="","",'[1]Rekapitulace stavby'!AN16)</f>
        <v/>
      </c>
      <c r="L22" s="4"/>
    </row>
    <row r="23" spans="2:12" s="9" customFormat="1" ht="18" customHeight="1">
      <c r="B23" s="4"/>
      <c r="E23" s="23" t="str">
        <f>IF('[1]Rekapitulace stavby'!E17="","",'[1]Rekapitulace stavby'!E17)</f>
        <v>ATIP a.s. Trutnov</v>
      </c>
      <c r="I23" s="22" t="s">
        <v>19</v>
      </c>
      <c r="J23" s="23" t="str">
        <f>IF('[1]Rekapitulace stavby'!AN17="","",'[1]Rekapitulace stavby'!AN17)</f>
        <v/>
      </c>
      <c r="L23" s="4"/>
    </row>
    <row r="24" spans="2:12" s="9" customFormat="1" ht="7" customHeight="1">
      <c r="B24" s="4"/>
      <c r="L24" s="4"/>
    </row>
    <row r="25" spans="2:12" s="9" customFormat="1" ht="12" customHeight="1">
      <c r="B25" s="4"/>
      <c r="D25" s="22" t="s">
        <v>22</v>
      </c>
      <c r="I25" s="22" t="s">
        <v>18</v>
      </c>
      <c r="J25" s="23" t="str">
        <f>IF('[1]Rekapitulace stavby'!AN19="","",'[1]Rekapitulace stavby'!AN19)</f>
        <v/>
      </c>
      <c r="L25" s="4"/>
    </row>
    <row r="26" spans="2:12" s="9" customFormat="1" ht="18" customHeight="1">
      <c r="B26" s="4"/>
      <c r="E26" s="23" t="str">
        <f>IF('[1]Rekapitulace stavby'!E20="","",'[1]Rekapitulace stavby'!E20)</f>
        <v>Ing. Lenka Kasperová</v>
      </c>
      <c r="I26" s="22" t="s">
        <v>19</v>
      </c>
      <c r="J26" s="23" t="str">
        <f>IF('[1]Rekapitulace stavby'!AN20="","",'[1]Rekapitulace stavby'!AN20)</f>
        <v/>
      </c>
      <c r="L26" s="4"/>
    </row>
    <row r="27" spans="2:12" s="9" customFormat="1" ht="7" customHeight="1">
      <c r="B27" s="4"/>
      <c r="L27" s="4"/>
    </row>
    <row r="28" spans="2:12" s="9" customFormat="1" ht="12" customHeight="1">
      <c r="B28" s="4"/>
      <c r="D28" s="22" t="s">
        <v>23</v>
      </c>
      <c r="L28" s="4"/>
    </row>
    <row r="29" spans="2:12" s="26" customFormat="1" ht="16.5" customHeight="1">
      <c r="B29" s="25"/>
      <c r="E29" s="81" t="s">
        <v>12</v>
      </c>
      <c r="F29" s="81"/>
      <c r="G29" s="81"/>
      <c r="H29" s="81"/>
      <c r="L29" s="25"/>
    </row>
    <row r="30" spans="2:12" s="9" customFormat="1" ht="7" customHeight="1">
      <c r="B30" s="4"/>
      <c r="L30" s="4"/>
    </row>
    <row r="31" spans="2:12" s="9" customFormat="1" ht="7" customHeight="1">
      <c r="B31" s="4"/>
      <c r="D31" s="27"/>
      <c r="E31" s="27"/>
      <c r="F31" s="27"/>
      <c r="G31" s="27"/>
      <c r="H31" s="27"/>
      <c r="I31" s="27"/>
      <c r="J31" s="27"/>
      <c r="K31" s="27"/>
      <c r="L31" s="4"/>
    </row>
    <row r="32" spans="2:12" s="9" customFormat="1" ht="25.4" customHeight="1">
      <c r="B32" s="4"/>
      <c r="D32" s="28" t="s">
        <v>24</v>
      </c>
      <c r="J32" s="29">
        <f>ROUND(J91,2)</f>
        <v>0</v>
      </c>
      <c r="L32" s="4"/>
    </row>
    <row r="33" spans="2:12" s="9" customFormat="1" ht="7" customHeight="1">
      <c r="B33" s="4"/>
      <c r="D33" s="27"/>
      <c r="E33" s="27"/>
      <c r="F33" s="27"/>
      <c r="G33" s="27"/>
      <c r="H33" s="27"/>
      <c r="I33" s="27"/>
      <c r="J33" s="27"/>
      <c r="K33" s="27"/>
      <c r="L33" s="4"/>
    </row>
    <row r="34" spans="2:12" s="9" customFormat="1" ht="14.4" customHeight="1">
      <c r="B34" s="4"/>
      <c r="F34" s="30" t="s">
        <v>25</v>
      </c>
      <c r="I34" s="30" t="s">
        <v>26</v>
      </c>
      <c r="J34" s="30" t="s">
        <v>27</v>
      </c>
      <c r="L34" s="4"/>
    </row>
    <row r="35" spans="2:12" s="9" customFormat="1" ht="14.4" customHeight="1">
      <c r="B35" s="4"/>
      <c r="D35" s="31" t="s">
        <v>28</v>
      </c>
      <c r="E35" s="22" t="s">
        <v>29</v>
      </c>
      <c r="F35" s="32">
        <f>J63</f>
        <v>0</v>
      </c>
      <c r="I35" s="33">
        <v>0.21</v>
      </c>
      <c r="J35" s="32">
        <f>F35*I35</f>
        <v>0</v>
      </c>
      <c r="L35" s="4"/>
    </row>
    <row r="36" spans="2:12" s="9" customFormat="1" ht="14.4" customHeight="1">
      <c r="B36" s="4"/>
      <c r="E36" s="22" t="s">
        <v>30</v>
      </c>
      <c r="F36" s="32">
        <f>ROUND((SUM(BF91:BF92)),2)</f>
        <v>0</v>
      </c>
      <c r="I36" s="33">
        <v>0.15</v>
      </c>
      <c r="J36" s="32">
        <f>ROUND(((SUM(BF91:BF92))*I36),2)</f>
        <v>0</v>
      </c>
      <c r="L36" s="4"/>
    </row>
    <row r="37" spans="2:12" s="9" customFormat="1" ht="14.4" customHeight="1" hidden="1">
      <c r="B37" s="4"/>
      <c r="E37" s="22" t="s">
        <v>31</v>
      </c>
      <c r="F37" s="32">
        <f>ROUND((SUM(BG91:BG92)),2)</f>
        <v>0</v>
      </c>
      <c r="I37" s="33">
        <v>0.21</v>
      </c>
      <c r="J37" s="32">
        <f>0</f>
        <v>0</v>
      </c>
      <c r="L37" s="4"/>
    </row>
    <row r="38" spans="2:12" s="9" customFormat="1" ht="14.4" customHeight="1" hidden="1">
      <c r="B38" s="4"/>
      <c r="E38" s="22" t="s">
        <v>32</v>
      </c>
      <c r="F38" s="32">
        <f>ROUND((SUM(BH91:BH92)),2)</f>
        <v>0</v>
      </c>
      <c r="I38" s="33">
        <v>0.15</v>
      </c>
      <c r="J38" s="32">
        <f>0</f>
        <v>0</v>
      </c>
      <c r="L38" s="4"/>
    </row>
    <row r="39" spans="2:12" s="9" customFormat="1" ht="14.4" customHeight="1" hidden="1">
      <c r="B39" s="4"/>
      <c r="E39" s="22" t="s">
        <v>33</v>
      </c>
      <c r="F39" s="32">
        <f>ROUND((SUM(BI91:BI92)),2)</f>
        <v>0</v>
      </c>
      <c r="I39" s="33">
        <v>0</v>
      </c>
      <c r="J39" s="32">
        <f>0</f>
        <v>0</v>
      </c>
      <c r="L39" s="4"/>
    </row>
    <row r="40" spans="2:12" s="9" customFormat="1" ht="7" customHeight="1">
      <c r="B40" s="4"/>
      <c r="L40" s="4"/>
    </row>
    <row r="41" spans="2:12" s="9" customFormat="1" ht="25.4" customHeight="1">
      <c r="B41" s="4"/>
      <c r="C41" s="34"/>
      <c r="D41" s="35" t="s">
        <v>34</v>
      </c>
      <c r="E41" s="36"/>
      <c r="F41" s="36"/>
      <c r="G41" s="37" t="s">
        <v>35</v>
      </c>
      <c r="H41" s="38" t="s">
        <v>36</v>
      </c>
      <c r="I41" s="36"/>
      <c r="J41" s="39">
        <f>SUM(J32:J39)</f>
        <v>0</v>
      </c>
      <c r="K41" s="40"/>
      <c r="L41" s="4"/>
    </row>
    <row r="42" spans="2:12" s="9" customFormat="1" ht="14.4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"/>
    </row>
    <row r="46" spans="2:12" s="9" customFormat="1" ht="7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"/>
    </row>
    <row r="47" spans="2:12" s="9" customFormat="1" ht="25" customHeight="1">
      <c r="B47" s="4"/>
      <c r="C47" s="20" t="s">
        <v>37</v>
      </c>
      <c r="L47" s="4"/>
    </row>
    <row r="48" spans="2:12" s="9" customFormat="1" ht="7" customHeight="1">
      <c r="B48" s="4"/>
      <c r="L48" s="4"/>
    </row>
    <row r="49" spans="2:12" s="9" customFormat="1" ht="12" customHeight="1">
      <c r="B49" s="4"/>
      <c r="C49" s="22" t="s">
        <v>6</v>
      </c>
      <c r="L49" s="4"/>
    </row>
    <row r="50" spans="2:12" s="9" customFormat="1" ht="16.5" customHeight="1">
      <c r="B50" s="4"/>
      <c r="E50" s="78" t="str">
        <f>E7</f>
        <v>Barevné domky Hajnice</v>
      </c>
      <c r="F50" s="79"/>
      <c r="G50" s="79"/>
      <c r="H50" s="79"/>
      <c r="L50" s="4"/>
    </row>
    <row r="51" spans="2:12" ht="12" customHeight="1">
      <c r="B51" s="19"/>
      <c r="C51" s="22" t="s">
        <v>7</v>
      </c>
      <c r="L51" s="19"/>
    </row>
    <row r="52" spans="2:12" s="9" customFormat="1" ht="16.5" customHeight="1">
      <c r="B52" s="4"/>
      <c r="E52" s="78" t="s">
        <v>8</v>
      </c>
      <c r="F52" s="75"/>
      <c r="G52" s="75"/>
      <c r="H52" s="75"/>
      <c r="L52" s="4"/>
    </row>
    <row r="53" spans="2:12" s="9" customFormat="1" ht="12" customHeight="1">
      <c r="B53" s="4"/>
      <c r="C53" s="22" t="s">
        <v>9</v>
      </c>
      <c r="L53" s="4"/>
    </row>
    <row r="54" spans="2:12" s="9" customFormat="1" ht="16.5" customHeight="1">
      <c r="B54" s="4"/>
      <c r="E54" s="74" t="str">
        <f>E11</f>
        <v>SO 01-008 - Interiér</v>
      </c>
      <c r="F54" s="75"/>
      <c r="G54" s="75"/>
      <c r="H54" s="75"/>
      <c r="L54" s="4"/>
    </row>
    <row r="55" spans="2:12" s="9" customFormat="1" ht="7" customHeight="1">
      <c r="B55" s="4"/>
      <c r="L55" s="4"/>
    </row>
    <row r="56" spans="2:12" s="9" customFormat="1" ht="12" customHeight="1">
      <c r="B56" s="4"/>
      <c r="C56" s="22" t="s">
        <v>14</v>
      </c>
      <c r="F56" s="23" t="str">
        <f>F14</f>
        <v xml:space="preserve"> </v>
      </c>
      <c r="I56" s="22" t="s">
        <v>16</v>
      </c>
      <c r="J56" s="24" t="str">
        <f>IF(J14="","",J14)</f>
        <v>6. 5. 2020</v>
      </c>
      <c r="L56" s="4"/>
    </row>
    <row r="57" spans="2:12" s="9" customFormat="1" ht="7" customHeight="1">
      <c r="B57" s="4"/>
      <c r="L57" s="4"/>
    </row>
    <row r="58" spans="2:12" s="9" customFormat="1" ht="15.15" customHeight="1">
      <c r="B58" s="4"/>
      <c r="C58" s="22" t="s">
        <v>17</v>
      </c>
      <c r="F58" s="23" t="str">
        <f>E17</f>
        <v>Královehradecký kraj, Hradec Králové</v>
      </c>
      <c r="I58" s="22" t="s">
        <v>21</v>
      </c>
      <c r="J58" s="45" t="str">
        <f>E23</f>
        <v>ATIP a.s. Trutnov</v>
      </c>
      <c r="L58" s="4"/>
    </row>
    <row r="59" spans="2:12" s="9" customFormat="1" ht="25.65" customHeight="1">
      <c r="B59" s="4"/>
      <c r="C59" s="22" t="s">
        <v>20</v>
      </c>
      <c r="F59" s="23" t="str">
        <f>IF(E20="","",E20)</f>
        <v xml:space="preserve"> </v>
      </c>
      <c r="I59" s="22" t="s">
        <v>22</v>
      </c>
      <c r="J59" s="45" t="str">
        <f>E26</f>
        <v>Ing. Lenka Kasperová</v>
      </c>
      <c r="L59" s="4"/>
    </row>
    <row r="60" spans="2:12" s="9" customFormat="1" ht="10.25" customHeight="1">
      <c r="B60" s="4"/>
      <c r="L60" s="4"/>
    </row>
    <row r="61" spans="2:12" s="9" customFormat="1" ht="29.25" customHeight="1">
      <c r="B61" s="4"/>
      <c r="C61" s="46" t="s">
        <v>38</v>
      </c>
      <c r="D61" s="34"/>
      <c r="E61" s="34"/>
      <c r="F61" s="34"/>
      <c r="G61" s="34"/>
      <c r="H61" s="34"/>
      <c r="I61" s="34"/>
      <c r="J61" s="47" t="s">
        <v>39</v>
      </c>
      <c r="K61" s="34"/>
      <c r="L61" s="4"/>
    </row>
    <row r="62" spans="2:12" s="9" customFormat="1" ht="10.25" customHeight="1">
      <c r="B62" s="4"/>
      <c r="L62" s="4"/>
    </row>
    <row r="63" spans="2:47" s="9" customFormat="1" ht="22.75" customHeight="1">
      <c r="B63" s="4"/>
      <c r="C63" s="48" t="s">
        <v>40</v>
      </c>
      <c r="J63" s="29">
        <f>J91</f>
        <v>0</v>
      </c>
      <c r="L63" s="4"/>
      <c r="AU63" s="11" t="s">
        <v>41</v>
      </c>
    </row>
    <row r="64" spans="2:12" s="50" customFormat="1" ht="25" customHeight="1">
      <c r="B64" s="49"/>
      <c r="D64" s="51" t="s">
        <v>42</v>
      </c>
      <c r="E64" s="52"/>
      <c r="F64" s="52"/>
      <c r="G64" s="52"/>
      <c r="H64" s="52"/>
      <c r="I64" s="52"/>
      <c r="J64" s="53">
        <f>J66</f>
        <v>0</v>
      </c>
      <c r="L64" s="49"/>
    </row>
    <row r="65" spans="2:12" s="55" customFormat="1" ht="19.9" customHeight="1">
      <c r="B65" s="54"/>
      <c r="D65" s="56"/>
      <c r="E65" s="57"/>
      <c r="F65" s="57"/>
      <c r="G65" s="57"/>
      <c r="H65" s="57"/>
      <c r="I65" s="57"/>
      <c r="J65" s="58"/>
      <c r="L65" s="54"/>
    </row>
    <row r="66" spans="2:12" s="55" customFormat="1" ht="19.9" customHeight="1">
      <c r="B66" s="54"/>
      <c r="D66" s="56" t="s">
        <v>43</v>
      </c>
      <c r="E66" s="57"/>
      <c r="F66" s="57"/>
      <c r="G66" s="57"/>
      <c r="H66" s="57"/>
      <c r="I66" s="57"/>
      <c r="J66" s="58">
        <f>J91</f>
        <v>0</v>
      </c>
      <c r="L66" s="54"/>
    </row>
    <row r="67" spans="2:12" s="55" customFormat="1" ht="19.9" customHeight="1">
      <c r="B67" s="54"/>
      <c r="D67" s="56"/>
      <c r="E67" s="57"/>
      <c r="F67" s="57"/>
      <c r="G67" s="57"/>
      <c r="H67" s="57"/>
      <c r="I67" s="57"/>
      <c r="J67" s="58"/>
      <c r="L67" s="54"/>
    </row>
    <row r="68" spans="2:12" s="55" customFormat="1" ht="19.9" customHeight="1">
      <c r="B68" s="54"/>
      <c r="D68" s="56"/>
      <c r="E68" s="57"/>
      <c r="F68" s="57"/>
      <c r="G68" s="57"/>
      <c r="H68" s="57"/>
      <c r="I68" s="57"/>
      <c r="J68" s="58"/>
      <c r="L68" s="54"/>
    </row>
    <row r="69" spans="2:12" s="55" customFormat="1" ht="19.9" customHeight="1">
      <c r="B69" s="54"/>
      <c r="D69" s="56"/>
      <c r="E69" s="57"/>
      <c r="F69" s="57"/>
      <c r="G69" s="57"/>
      <c r="H69" s="57"/>
      <c r="I69" s="57"/>
      <c r="J69" s="58"/>
      <c r="L69" s="54"/>
    </row>
    <row r="70" spans="2:12" s="9" customFormat="1" ht="21.75" customHeight="1">
      <c r="B70" s="4"/>
      <c r="L70" s="4"/>
    </row>
    <row r="71" spans="2:12" s="9" customFormat="1" ht="7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"/>
    </row>
    <row r="75" spans="2:12" s="9" customFormat="1" ht="7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"/>
    </row>
    <row r="76" spans="2:12" s="9" customFormat="1" ht="25" customHeight="1">
      <c r="B76" s="4"/>
      <c r="C76" s="20" t="s">
        <v>44</v>
      </c>
      <c r="L76" s="4"/>
    </row>
    <row r="77" spans="2:12" s="9" customFormat="1" ht="7" customHeight="1">
      <c r="B77" s="4"/>
      <c r="L77" s="4"/>
    </row>
    <row r="78" spans="2:12" s="9" customFormat="1" ht="12" customHeight="1">
      <c r="B78" s="4"/>
      <c r="C78" s="22" t="s">
        <v>6</v>
      </c>
      <c r="L78" s="4"/>
    </row>
    <row r="79" spans="2:12" s="9" customFormat="1" ht="16.5" customHeight="1">
      <c r="B79" s="4"/>
      <c r="E79" s="78" t="str">
        <f>E7</f>
        <v>Barevné domky Hajnice</v>
      </c>
      <c r="F79" s="79"/>
      <c r="G79" s="79"/>
      <c r="H79" s="79"/>
      <c r="L79" s="4"/>
    </row>
    <row r="80" spans="2:12" ht="12" customHeight="1">
      <c r="B80" s="19"/>
      <c r="C80" s="22" t="s">
        <v>7</v>
      </c>
      <c r="L80" s="19"/>
    </row>
    <row r="81" spans="2:12" s="9" customFormat="1" ht="16.5" customHeight="1">
      <c r="B81" s="4"/>
      <c r="E81" s="78" t="s">
        <v>8</v>
      </c>
      <c r="F81" s="75"/>
      <c r="G81" s="75"/>
      <c r="H81" s="75"/>
      <c r="L81" s="4"/>
    </row>
    <row r="82" spans="2:12" s="9" customFormat="1" ht="12" customHeight="1">
      <c r="B82" s="4"/>
      <c r="C82" s="22" t="s">
        <v>9</v>
      </c>
      <c r="L82" s="4"/>
    </row>
    <row r="83" spans="2:12" s="9" customFormat="1" ht="16.5" customHeight="1">
      <c r="B83" s="4"/>
      <c r="E83" s="74" t="str">
        <f>E11</f>
        <v>SO 01-008 - Interiér</v>
      </c>
      <c r="F83" s="75"/>
      <c r="G83" s="75"/>
      <c r="H83" s="75"/>
      <c r="L83" s="4"/>
    </row>
    <row r="84" spans="2:12" s="9" customFormat="1" ht="7" customHeight="1">
      <c r="B84" s="4"/>
      <c r="L84" s="4"/>
    </row>
    <row r="85" spans="2:12" s="9" customFormat="1" ht="12" customHeight="1">
      <c r="B85" s="4"/>
      <c r="C85" s="22" t="s">
        <v>14</v>
      </c>
      <c r="F85" s="23" t="str">
        <f>F14</f>
        <v xml:space="preserve"> </v>
      </c>
      <c r="I85" s="22" t="s">
        <v>16</v>
      </c>
      <c r="J85" s="24" t="str">
        <f>IF(J14="","",J14)</f>
        <v>6. 5. 2020</v>
      </c>
      <c r="L85" s="4"/>
    </row>
    <row r="86" spans="2:12" s="9" customFormat="1" ht="7" customHeight="1">
      <c r="B86" s="4"/>
      <c r="L86" s="4"/>
    </row>
    <row r="87" spans="2:12" s="9" customFormat="1" ht="15.15" customHeight="1">
      <c r="B87" s="4"/>
      <c r="C87" s="22" t="s">
        <v>17</v>
      </c>
      <c r="F87" s="23" t="str">
        <f>E17</f>
        <v>Královehradecký kraj, Hradec Králové</v>
      </c>
      <c r="I87" s="22" t="s">
        <v>21</v>
      </c>
      <c r="J87" s="45" t="str">
        <f>E23</f>
        <v>ATIP a.s. Trutnov</v>
      </c>
      <c r="L87" s="4"/>
    </row>
    <row r="88" spans="2:12" s="9" customFormat="1" ht="25.65" customHeight="1">
      <c r="B88" s="4"/>
      <c r="C88" s="22" t="s">
        <v>20</v>
      </c>
      <c r="F88" s="23" t="str">
        <f>IF(E20="","",E20)</f>
        <v xml:space="preserve"> </v>
      </c>
      <c r="I88" s="22" t="s">
        <v>22</v>
      </c>
      <c r="J88" s="45" t="str">
        <f>E26</f>
        <v>Ing. Lenka Kasperová</v>
      </c>
      <c r="L88" s="4"/>
    </row>
    <row r="89" spans="2:12" s="9" customFormat="1" ht="10.25" customHeight="1">
      <c r="B89" s="4"/>
      <c r="L89" s="4"/>
    </row>
    <row r="90" spans="2:20" s="59" customFormat="1" ht="29.25" customHeight="1">
      <c r="B90" s="60"/>
      <c r="C90" s="61" t="s">
        <v>45</v>
      </c>
      <c r="D90" s="62" t="s">
        <v>46</v>
      </c>
      <c r="E90" s="62" t="s">
        <v>47</v>
      </c>
      <c r="F90" s="62" t="s">
        <v>48</v>
      </c>
      <c r="G90" s="62" t="s">
        <v>49</v>
      </c>
      <c r="H90" s="62" t="s">
        <v>50</v>
      </c>
      <c r="I90" s="62" t="s">
        <v>51</v>
      </c>
      <c r="J90" s="62" t="s">
        <v>39</v>
      </c>
      <c r="K90" s="63" t="s">
        <v>52</v>
      </c>
      <c r="L90" s="60"/>
      <c r="M90" s="64" t="s">
        <v>12</v>
      </c>
      <c r="N90" s="65" t="s">
        <v>28</v>
      </c>
      <c r="O90" s="65" t="s">
        <v>53</v>
      </c>
      <c r="P90" s="65" t="s">
        <v>54</v>
      </c>
      <c r="Q90" s="65" t="s">
        <v>55</v>
      </c>
      <c r="R90" s="65" t="s">
        <v>56</v>
      </c>
      <c r="S90" s="65" t="s">
        <v>57</v>
      </c>
      <c r="T90" s="66" t="s">
        <v>58</v>
      </c>
    </row>
    <row r="91" spans="2:63" s="9" customFormat="1" ht="22.75" customHeight="1">
      <c r="B91" s="4"/>
      <c r="C91" s="67" t="s">
        <v>59</v>
      </c>
      <c r="J91" s="68">
        <f>J92+J93</f>
        <v>0</v>
      </c>
      <c r="L91" s="4"/>
      <c r="M91" s="69"/>
      <c r="N91" s="27"/>
      <c r="O91" s="27"/>
      <c r="P91" s="70" t="e">
        <f>#REF!</f>
        <v>#REF!</v>
      </c>
      <c r="Q91" s="27"/>
      <c r="R91" s="70" t="e">
        <f>#REF!</f>
        <v>#REF!</v>
      </c>
      <c r="S91" s="27"/>
      <c r="T91" s="71" t="e">
        <f>#REF!</f>
        <v>#REF!</v>
      </c>
      <c r="AT91" s="11" t="s">
        <v>60</v>
      </c>
      <c r="AU91" s="11" t="s">
        <v>41</v>
      </c>
      <c r="BK91" s="72" t="e">
        <f>#REF!</f>
        <v>#REF!</v>
      </c>
    </row>
    <row r="92" spans="2:65" s="9" customFormat="1" ht="21" customHeight="1">
      <c r="B92" s="4"/>
      <c r="C92" s="13"/>
      <c r="D92" s="13" t="s">
        <v>61</v>
      </c>
      <c r="E92" s="14" t="s">
        <v>62</v>
      </c>
      <c r="F92" s="3" t="s">
        <v>69</v>
      </c>
      <c r="G92" s="15" t="s">
        <v>63</v>
      </c>
      <c r="H92" s="16">
        <v>2</v>
      </c>
      <c r="I92" s="73">
        <v>0</v>
      </c>
      <c r="J92" s="2">
        <f aca="true" t="shared" si="0" ref="J92">ROUND(I92*H92,2)</f>
        <v>0</v>
      </c>
      <c r="K92" s="3" t="s">
        <v>12</v>
      </c>
      <c r="L92" s="4"/>
      <c r="M92" s="5" t="s">
        <v>12</v>
      </c>
      <c r="N92" s="6" t="s">
        <v>29</v>
      </c>
      <c r="O92" s="7">
        <v>0</v>
      </c>
      <c r="P92" s="7">
        <f aca="true" t="shared" si="1" ref="P92">O92*H92</f>
        <v>0</v>
      </c>
      <c r="Q92" s="7">
        <v>0</v>
      </c>
      <c r="R92" s="7">
        <f aca="true" t="shared" si="2" ref="R92">Q92*H92</f>
        <v>0</v>
      </c>
      <c r="S92" s="7">
        <v>0</v>
      </c>
      <c r="T92" s="8">
        <f aca="true" t="shared" si="3" ref="T92">S92*H92</f>
        <v>0</v>
      </c>
      <c r="AR92" s="10" t="s">
        <v>64</v>
      </c>
      <c r="AT92" s="10" t="s">
        <v>61</v>
      </c>
      <c r="AU92" s="10" t="s">
        <v>2</v>
      </c>
      <c r="AY92" s="11" t="s">
        <v>65</v>
      </c>
      <c r="BE92" s="12">
        <f aca="true" t="shared" si="4" ref="BE92">IF(N92="základní",J92,0)</f>
        <v>0</v>
      </c>
      <c r="BF92" s="12">
        <f aca="true" t="shared" si="5" ref="BF92">IF(N92="snížená",J92,0)</f>
        <v>0</v>
      </c>
      <c r="BG92" s="12">
        <f aca="true" t="shared" si="6" ref="BG92">IF(N92="zákl. přenesená",J92,0)</f>
        <v>0</v>
      </c>
      <c r="BH92" s="12">
        <f aca="true" t="shared" si="7" ref="BH92">IF(N92="sníž. přenesená",J92,0)</f>
        <v>0</v>
      </c>
      <c r="BI92" s="12">
        <f aca="true" t="shared" si="8" ref="BI92">IF(N92="nulová",J92,0)</f>
        <v>0</v>
      </c>
      <c r="BJ92" s="11" t="s">
        <v>66</v>
      </c>
      <c r="BK92" s="12">
        <f aca="true" t="shared" si="9" ref="BK92">ROUND(I92*H92,2)</f>
        <v>0</v>
      </c>
      <c r="BL92" s="11" t="s">
        <v>64</v>
      </c>
      <c r="BM92" s="10" t="s">
        <v>67</v>
      </c>
    </row>
    <row r="93" spans="3:11" ht="23">
      <c r="C93" s="13"/>
      <c r="D93" s="13" t="s">
        <v>61</v>
      </c>
      <c r="E93" s="14" t="s">
        <v>68</v>
      </c>
      <c r="F93" s="3" t="s">
        <v>70</v>
      </c>
      <c r="G93" s="15" t="s">
        <v>63</v>
      </c>
      <c r="H93" s="16">
        <v>1</v>
      </c>
      <c r="I93" s="73">
        <v>0</v>
      </c>
      <c r="J93" s="2">
        <f aca="true" t="shared" si="10" ref="J93">ROUND(I93*H93,2)</f>
        <v>0</v>
      </c>
      <c r="K93" s="3" t="s">
        <v>12</v>
      </c>
    </row>
  </sheetData>
  <sheetProtection algorithmName="SHA-512" hashValue="M2TwT4oGA1hqLWya3Wlpkl3ry2OC5aLFqUyVJEH1Gf/tL8MverrI3hBhpRCgUFuKncTaRd1FGykckE7elRZy9A==" saltValue="zSOXnsH06KXD5unZlU+wpg==" spinCount="100000" sheet="1" objects="1" scenarios="1"/>
  <autoFilter ref="C90:K92"/>
  <mergeCells count="12">
    <mergeCell ref="E83:H83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Marek Ing.</dc:creator>
  <cp:keywords/>
  <dc:description/>
  <cp:lastModifiedBy>Pavlík Marek Ing.</cp:lastModifiedBy>
  <cp:lastPrinted>2023-03-29T07:30:48Z</cp:lastPrinted>
  <dcterms:created xsi:type="dcterms:W3CDTF">2023-01-06T14:44:18Z</dcterms:created>
  <dcterms:modified xsi:type="dcterms:W3CDTF">2023-03-29T14:47:29Z</dcterms:modified>
  <cp:category/>
  <cp:version/>
  <cp:contentType/>
  <cp:contentStatus/>
</cp:coreProperties>
</file>