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4240" windowHeight="13020" activeTab="3"/>
  </bookViews>
  <sheets>
    <sheet name="Pokyny pro vyplnění" sheetId="11" r:id="rId1"/>
    <sheet name="Stavba" sheetId="1" r:id="rId2"/>
    <sheet name="VzorPolozky" sheetId="10" state="hidden" r:id="rId3"/>
    <sheet name="SO 001 01 Pol" sheetId="12" r:id="rId4"/>
    <sheet name="SO 101 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001 01 Pol'!$1:$7</definedName>
    <definedName name="_xlnm.Print_Titles" localSheetId="4">'SO 101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001 01 Pol'!$A$1:$Y$117</definedName>
    <definedName name="_xlnm.Print_Area" localSheetId="4">'SO 101 01 Pol'!$A$1:$Y$181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/>
  <c r="I65"/>
  <c r="I64"/>
  <c r="I63"/>
  <c r="I62"/>
  <c r="I61"/>
  <c r="I60"/>
  <c r="I59"/>
  <c r="I58"/>
  <c r="G44"/>
  <c r="F44"/>
  <c r="G43"/>
  <c r="F43"/>
  <c r="G42"/>
  <c r="F42"/>
  <c r="G41"/>
  <c r="F41"/>
  <c r="G39"/>
  <c r="G45" s="1"/>
  <c r="G25" s="1"/>
  <c r="A25" s="1"/>
  <c r="F39"/>
  <c r="G180" i="13"/>
  <c r="BA80"/>
  <c r="BA15"/>
  <c r="BA10"/>
  <c r="G8"/>
  <c r="G9"/>
  <c r="M9" s="1"/>
  <c r="I9"/>
  <c r="I8" s="1"/>
  <c r="K9"/>
  <c r="K8" s="1"/>
  <c r="O9"/>
  <c r="O8" s="1"/>
  <c r="Q9"/>
  <c r="Q8" s="1"/>
  <c r="V9"/>
  <c r="V8" s="1"/>
  <c r="G14"/>
  <c r="I14"/>
  <c r="K14"/>
  <c r="M14"/>
  <c r="O14"/>
  <c r="Q14"/>
  <c r="V14"/>
  <c r="G19"/>
  <c r="I19"/>
  <c r="K19"/>
  <c r="M19"/>
  <c r="O19"/>
  <c r="Q19"/>
  <c r="V19"/>
  <c r="G23"/>
  <c r="M23" s="1"/>
  <c r="I23"/>
  <c r="K23"/>
  <c r="O23"/>
  <c r="Q23"/>
  <c r="V23"/>
  <c r="G28"/>
  <c r="M28" s="1"/>
  <c r="I28"/>
  <c r="K28"/>
  <c r="O28"/>
  <c r="Q28"/>
  <c r="V28"/>
  <c r="G39"/>
  <c r="M39" s="1"/>
  <c r="I39"/>
  <c r="K39"/>
  <c r="O39"/>
  <c r="Q39"/>
  <c r="V39"/>
  <c r="G42"/>
  <c r="I42"/>
  <c r="K42"/>
  <c r="M42"/>
  <c r="O42"/>
  <c r="Q42"/>
  <c r="V42"/>
  <c r="G45"/>
  <c r="O45"/>
  <c r="G46"/>
  <c r="M46" s="1"/>
  <c r="M45" s="1"/>
  <c r="I46"/>
  <c r="I45" s="1"/>
  <c r="K46"/>
  <c r="K45" s="1"/>
  <c r="O46"/>
  <c r="Q46"/>
  <c r="Q45" s="1"/>
  <c r="V46"/>
  <c r="V45" s="1"/>
  <c r="G60"/>
  <c r="I60"/>
  <c r="K60"/>
  <c r="M60"/>
  <c r="O60"/>
  <c r="Q60"/>
  <c r="V60"/>
  <c r="G69"/>
  <c r="I69"/>
  <c r="K69"/>
  <c r="M69"/>
  <c r="O69"/>
  <c r="Q69"/>
  <c r="V69"/>
  <c r="G78"/>
  <c r="G79"/>
  <c r="M79" s="1"/>
  <c r="I79"/>
  <c r="I78" s="1"/>
  <c r="K79"/>
  <c r="K78" s="1"/>
  <c r="O79"/>
  <c r="Q79"/>
  <c r="Q78" s="1"/>
  <c r="V79"/>
  <c r="V78" s="1"/>
  <c r="G88"/>
  <c r="M88" s="1"/>
  <c r="I88"/>
  <c r="K88"/>
  <c r="O88"/>
  <c r="Q88"/>
  <c r="V88"/>
  <c r="G90"/>
  <c r="I90"/>
  <c r="K90"/>
  <c r="M90"/>
  <c r="O90"/>
  <c r="Q90"/>
  <c r="V90"/>
  <c r="G94"/>
  <c r="AF180" s="1"/>
  <c r="I94"/>
  <c r="K94"/>
  <c r="O94"/>
  <c r="O78" s="1"/>
  <c r="Q94"/>
  <c r="V94"/>
  <c r="G97"/>
  <c r="M97" s="1"/>
  <c r="I97"/>
  <c r="K97"/>
  <c r="O97"/>
  <c r="Q97"/>
  <c r="V97"/>
  <c r="G100"/>
  <c r="I100"/>
  <c r="K100"/>
  <c r="M100"/>
  <c r="O100"/>
  <c r="Q100"/>
  <c r="V100"/>
  <c r="G103"/>
  <c r="I103"/>
  <c r="K103"/>
  <c r="M103"/>
  <c r="O103"/>
  <c r="Q103"/>
  <c r="V103"/>
  <c r="G106"/>
  <c r="G107"/>
  <c r="M107" s="1"/>
  <c r="M106" s="1"/>
  <c r="I107"/>
  <c r="I106" s="1"/>
  <c r="K107"/>
  <c r="K106" s="1"/>
  <c r="O107"/>
  <c r="Q107"/>
  <c r="Q106" s="1"/>
  <c r="V107"/>
  <c r="V106" s="1"/>
  <c r="G110"/>
  <c r="I110"/>
  <c r="K110"/>
  <c r="M110"/>
  <c r="O110"/>
  <c r="Q110"/>
  <c r="V110"/>
  <c r="G113"/>
  <c r="I113"/>
  <c r="K113"/>
  <c r="M113"/>
  <c r="O113"/>
  <c r="Q113"/>
  <c r="V113"/>
  <c r="G115"/>
  <c r="M115" s="1"/>
  <c r="I115"/>
  <c r="K115"/>
  <c r="O115"/>
  <c r="O106" s="1"/>
  <c r="Q115"/>
  <c r="V115"/>
  <c r="G117"/>
  <c r="M117" s="1"/>
  <c r="I117"/>
  <c r="K117"/>
  <c r="O117"/>
  <c r="Q117"/>
  <c r="V117"/>
  <c r="G119"/>
  <c r="I119"/>
  <c r="K119"/>
  <c r="M119"/>
  <c r="O119"/>
  <c r="Q119"/>
  <c r="V119"/>
  <c r="G121"/>
  <c r="I121"/>
  <c r="K121"/>
  <c r="M121"/>
  <c r="O121"/>
  <c r="Q121"/>
  <c r="V121"/>
  <c r="G123"/>
  <c r="M123" s="1"/>
  <c r="I123"/>
  <c r="K123"/>
  <c r="O123"/>
  <c r="Q123"/>
  <c r="V123"/>
  <c r="G125"/>
  <c r="M125" s="1"/>
  <c r="I125"/>
  <c r="K125"/>
  <c r="O125"/>
  <c r="Q125"/>
  <c r="V125"/>
  <c r="G127"/>
  <c r="M127" s="1"/>
  <c r="I127"/>
  <c r="K127"/>
  <c r="O127"/>
  <c r="Q127"/>
  <c r="V127"/>
  <c r="G130"/>
  <c r="G129" s="1"/>
  <c r="I130"/>
  <c r="I129" s="1"/>
  <c r="K130"/>
  <c r="K129" s="1"/>
  <c r="O130"/>
  <c r="O129" s="1"/>
  <c r="Q130"/>
  <c r="Q129" s="1"/>
  <c r="V130"/>
  <c r="V129" s="1"/>
  <c r="G144"/>
  <c r="I144"/>
  <c r="K144"/>
  <c r="M144"/>
  <c r="O144"/>
  <c r="Q144"/>
  <c r="V144"/>
  <c r="G146"/>
  <c r="I146"/>
  <c r="K146"/>
  <c r="M146"/>
  <c r="O146"/>
  <c r="Q146"/>
  <c r="V146"/>
  <c r="G150"/>
  <c r="I150"/>
  <c r="K150"/>
  <c r="M150"/>
  <c r="O150"/>
  <c r="Q150"/>
  <c r="V150"/>
  <c r="G153"/>
  <c r="M153" s="1"/>
  <c r="I153"/>
  <c r="K153"/>
  <c r="O153"/>
  <c r="Q153"/>
  <c r="V153"/>
  <c r="G156"/>
  <c r="M156" s="1"/>
  <c r="I156"/>
  <c r="K156"/>
  <c r="O156"/>
  <c r="Q156"/>
  <c r="V156"/>
  <c r="G163"/>
  <c r="M163" s="1"/>
  <c r="I163"/>
  <c r="K163"/>
  <c r="O163"/>
  <c r="Q163"/>
  <c r="V163"/>
  <c r="G166"/>
  <c r="I166"/>
  <c r="K166"/>
  <c r="M166"/>
  <c r="O166"/>
  <c r="Q166"/>
  <c r="V166"/>
  <c r="G169"/>
  <c r="M169" s="1"/>
  <c r="I169"/>
  <c r="K169"/>
  <c r="O169"/>
  <c r="Q169"/>
  <c r="V169"/>
  <c r="G173"/>
  <c r="I173"/>
  <c r="K173"/>
  <c r="M173"/>
  <c r="O173"/>
  <c r="Q173"/>
  <c r="V173"/>
  <c r="G176"/>
  <c r="I176"/>
  <c r="K176"/>
  <c r="M176"/>
  <c r="O176"/>
  <c r="Q176"/>
  <c r="V176"/>
  <c r="AE180"/>
  <c r="G116" i="12"/>
  <c r="BA99"/>
  <c r="BA88"/>
  <c r="BA68"/>
  <c r="BA17"/>
  <c r="BA10"/>
  <c r="G9"/>
  <c r="I9"/>
  <c r="I8" s="1"/>
  <c r="K9"/>
  <c r="K8" s="1"/>
  <c r="M9"/>
  <c r="O9"/>
  <c r="O8" s="1"/>
  <c r="Q9"/>
  <c r="Q8" s="1"/>
  <c r="V9"/>
  <c r="V8" s="1"/>
  <c r="G13"/>
  <c r="I13"/>
  <c r="K13"/>
  <c r="M13"/>
  <c r="O13"/>
  <c r="Q13"/>
  <c r="V13"/>
  <c r="G16"/>
  <c r="I16"/>
  <c r="K16"/>
  <c r="M16"/>
  <c r="O16"/>
  <c r="Q16"/>
  <c r="V16"/>
  <c r="G21"/>
  <c r="M21" s="1"/>
  <c r="I21"/>
  <c r="K21"/>
  <c r="O21"/>
  <c r="Q21"/>
  <c r="V21"/>
  <c r="G25"/>
  <c r="I25"/>
  <c r="K25"/>
  <c r="M25"/>
  <c r="O25"/>
  <c r="Q25"/>
  <c r="V25"/>
  <c r="G29"/>
  <c r="M29" s="1"/>
  <c r="I29"/>
  <c r="K29"/>
  <c r="O29"/>
  <c r="Q29"/>
  <c r="V29"/>
  <c r="G32"/>
  <c r="M32" s="1"/>
  <c r="I32"/>
  <c r="K32"/>
  <c r="O32"/>
  <c r="Q32"/>
  <c r="V32"/>
  <c r="G36"/>
  <c r="M36" s="1"/>
  <c r="I36"/>
  <c r="K36"/>
  <c r="O36"/>
  <c r="Q36"/>
  <c r="V36"/>
  <c r="G38"/>
  <c r="I38"/>
  <c r="K38"/>
  <c r="M38"/>
  <c r="O38"/>
  <c r="Q38"/>
  <c r="V38"/>
  <c r="G45"/>
  <c r="M45" s="1"/>
  <c r="I45"/>
  <c r="K45"/>
  <c r="O45"/>
  <c r="Q45"/>
  <c r="V45"/>
  <c r="G48"/>
  <c r="M48" s="1"/>
  <c r="M47" s="1"/>
  <c r="I48"/>
  <c r="I47" s="1"/>
  <c r="K48"/>
  <c r="K47" s="1"/>
  <c r="O48"/>
  <c r="O47" s="1"/>
  <c r="Q48"/>
  <c r="V48"/>
  <c r="V47" s="1"/>
  <c r="G51"/>
  <c r="I51"/>
  <c r="K51"/>
  <c r="M51"/>
  <c r="O51"/>
  <c r="Q51"/>
  <c r="Q47" s="1"/>
  <c r="V51"/>
  <c r="G55"/>
  <c r="I55"/>
  <c r="K55"/>
  <c r="M55"/>
  <c r="O55"/>
  <c r="Q55"/>
  <c r="V55"/>
  <c r="G65"/>
  <c r="M65" s="1"/>
  <c r="I65"/>
  <c r="K65"/>
  <c r="O65"/>
  <c r="Q65"/>
  <c r="V65"/>
  <c r="G67"/>
  <c r="M67" s="1"/>
  <c r="I67"/>
  <c r="K67"/>
  <c r="O67"/>
  <c r="Q67"/>
  <c r="V67"/>
  <c r="G70"/>
  <c r="I70"/>
  <c r="K70"/>
  <c r="M70"/>
  <c r="O70"/>
  <c r="Q70"/>
  <c r="V70"/>
  <c r="K73"/>
  <c r="G74"/>
  <c r="G73" s="1"/>
  <c r="I74"/>
  <c r="I73" s="1"/>
  <c r="K74"/>
  <c r="M74"/>
  <c r="O74"/>
  <c r="Q74"/>
  <c r="Q73" s="1"/>
  <c r="V74"/>
  <c r="V73" s="1"/>
  <c r="G78"/>
  <c r="M78" s="1"/>
  <c r="I78"/>
  <c r="K78"/>
  <c r="O78"/>
  <c r="O73" s="1"/>
  <c r="Q78"/>
  <c r="V78"/>
  <c r="G81"/>
  <c r="I81"/>
  <c r="K81"/>
  <c r="M81"/>
  <c r="O81"/>
  <c r="Q81"/>
  <c r="V81"/>
  <c r="G83"/>
  <c r="I83"/>
  <c r="K83"/>
  <c r="M83"/>
  <c r="O83"/>
  <c r="Q83"/>
  <c r="V83"/>
  <c r="G86"/>
  <c r="O86"/>
  <c r="G87"/>
  <c r="M87" s="1"/>
  <c r="M86" s="1"/>
  <c r="I87"/>
  <c r="I86" s="1"/>
  <c r="K87"/>
  <c r="K86" s="1"/>
  <c r="O87"/>
  <c r="Q87"/>
  <c r="Q86" s="1"/>
  <c r="V87"/>
  <c r="V86" s="1"/>
  <c r="I91"/>
  <c r="K91"/>
  <c r="V91"/>
  <c r="G92"/>
  <c r="G91" s="1"/>
  <c r="I92"/>
  <c r="K92"/>
  <c r="M92"/>
  <c r="M91" s="1"/>
  <c r="O92"/>
  <c r="O91" s="1"/>
  <c r="Q92"/>
  <c r="Q91" s="1"/>
  <c r="V92"/>
  <c r="G95"/>
  <c r="I95"/>
  <c r="K95"/>
  <c r="M95"/>
  <c r="O95"/>
  <c r="Q95"/>
  <c r="V95"/>
  <c r="G97"/>
  <c r="I97"/>
  <c r="O97"/>
  <c r="Q97"/>
  <c r="G98"/>
  <c r="I98"/>
  <c r="K98"/>
  <c r="K97" s="1"/>
  <c r="M98"/>
  <c r="M97" s="1"/>
  <c r="O98"/>
  <c r="Q98"/>
  <c r="V98"/>
  <c r="V97" s="1"/>
  <c r="G101"/>
  <c r="I101"/>
  <c r="K101"/>
  <c r="M101"/>
  <c r="O101"/>
  <c r="Q101"/>
  <c r="V101"/>
  <c r="G104"/>
  <c r="O104"/>
  <c r="G105"/>
  <c r="M105" s="1"/>
  <c r="M104" s="1"/>
  <c r="I105"/>
  <c r="I104" s="1"/>
  <c r="K105"/>
  <c r="K104" s="1"/>
  <c r="O105"/>
  <c r="Q105"/>
  <c r="Q104" s="1"/>
  <c r="V105"/>
  <c r="V104" s="1"/>
  <c r="G110"/>
  <c r="M110" s="1"/>
  <c r="I110"/>
  <c r="K110"/>
  <c r="O110"/>
  <c r="Q110"/>
  <c r="V110"/>
  <c r="AE116"/>
  <c r="I20" i="1"/>
  <c r="I19"/>
  <c r="I18"/>
  <c r="I17"/>
  <c r="I16"/>
  <c r="I67"/>
  <c r="J66" s="1"/>
  <c r="AZ48"/>
  <c r="F45"/>
  <c r="G23" s="1"/>
  <c r="H44"/>
  <c r="I44" s="1"/>
  <c r="H43"/>
  <c r="I43" s="1"/>
  <c r="H42"/>
  <c r="I42" s="1"/>
  <c r="H41"/>
  <c r="I41" s="1"/>
  <c r="H40"/>
  <c r="H39"/>
  <c r="I39" s="1"/>
  <c r="I45" s="1"/>
  <c r="J28"/>
  <c r="J26"/>
  <c r="G38"/>
  <c r="F38"/>
  <c r="J23"/>
  <c r="J24"/>
  <c r="J25"/>
  <c r="J27"/>
  <c r="E24"/>
  <c r="E26"/>
  <c r="J62" l="1"/>
  <c r="J63"/>
  <c r="J64"/>
  <c r="J59"/>
  <c r="J58"/>
  <c r="J60"/>
  <c r="J61"/>
  <c r="J65"/>
  <c r="G26"/>
  <c r="A26"/>
  <c r="A23"/>
  <c r="G28"/>
  <c r="M8" i="13"/>
  <c r="M130"/>
  <c r="M129" s="1"/>
  <c r="M94"/>
  <c r="M78" s="1"/>
  <c r="M73" i="12"/>
  <c r="M8"/>
  <c r="G8"/>
  <c r="AF116"/>
  <c r="G47"/>
  <c r="I21" i="1"/>
  <c r="J43"/>
  <c r="J39"/>
  <c r="J45" s="1"/>
  <c r="J42"/>
  <c r="J41"/>
  <c r="J44"/>
  <c r="H45"/>
  <c r="J67" l="1"/>
  <c r="G24"/>
  <c r="A27" s="1"/>
  <c r="A24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guziu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<sst xmlns="http://schemas.openxmlformats.org/spreadsheetml/2006/main" count="1166" uniqueCount="366">
  <si>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</si>
  <si>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</si>
  <si>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</si>
  <si>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</si>
  <si>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</si>
  <si>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</si>
  <si>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</si>
  <si>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</si>
  <si>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</si>
  <si>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</si>
  <si>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</si>
  <si>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</si>
  <si>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</si>
  <si>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</si>
  <si>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</si>
  <si>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</si>
  <si>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</si>
  <si>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</si>
  <si>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</si>
  <si>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</si>
  <si>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</si>
  <si>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</si>
  <si>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</si>
  <si>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</si>
  <si>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</si>
  <si>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</si>
  <si>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</si>
  <si>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</si>
  <si>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</si>
  <si>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</si>
  <si>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</si>
  <si>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</si>
  <si>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</si>
  <si>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</si>
  <si>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</si>
  <si>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</si>
  <si>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</si>
  <si>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</si>
  <si>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</si>
  <si>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</si>
  <si>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</si>
  <si>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</si>
  <si>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</si>
  <si>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21156</t>
  </si>
  <si>
    <t>Sportovní hala pro tělesnou výchovu - Nová Paka</t>
  </si>
  <si>
    <t>Stavba</t>
  </si>
  <si>
    <t>Stavební objekt</t>
  </si>
  <si>
    <t>SO 001</t>
  </si>
  <si>
    <t>Hrubé terénní úpravy</t>
  </si>
  <si>
    <t>01</t>
  </si>
  <si>
    <t>Stavební rozpočet</t>
  </si>
  <si>
    <t>SO 101</t>
  </si>
  <si>
    <t>Komunikace a zpevněné plochy</t>
  </si>
  <si>
    <t>Celkem za stavbu</t>
  </si>
  <si>
    <t>CZK</t>
  </si>
  <si>
    <t>#POPS</t>
  </si>
  <si>
    <t>Popis stavby: 21156 - Sportovní hala pro tělesnou výchovu - Nová Paka</t>
  </si>
  <si>
    <t>#POPO</t>
  </si>
  <si>
    <t>Popis objektu: SO 001 - Hrubé terénní úpravy</t>
  </si>
  <si>
    <t>#POPR</t>
  </si>
  <si>
    <t>Popis rozpočtu: 01 - Stavební rozpočet</t>
  </si>
  <si>
    <t>Popis objektu: SO 101 - Komunikace a zpevněné plochy</t>
  </si>
  <si>
    <t>Rekapitulace dílů</t>
  </si>
  <si>
    <t>Typ dílu</t>
  </si>
  <si>
    <t>1</t>
  </si>
  <si>
    <t>Zemní práce</t>
  </si>
  <si>
    <t>11</t>
  </si>
  <si>
    <t>Přípravné a přidružené práce</t>
  </si>
  <si>
    <t>21</t>
  </si>
  <si>
    <t>Úprava podloží a základ.spáry</t>
  </si>
  <si>
    <t>56</t>
  </si>
  <si>
    <t>Podkladní vrstvy komunikací a zpevněných ploch</t>
  </si>
  <si>
    <t>59</t>
  </si>
  <si>
    <t>Dlažby a předlažby komunikací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</si>
  <si>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</si>
  <si>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</si>
  <si>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</si>
  <si>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</si>
  <si>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</si>
  <si>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</si>
  <si>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</si>
  <si>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</si>
  <si>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</si>
  <si>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</si>
  <si>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</si>
  <si>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</si>
  <si>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</si>
  <si>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</si>
  <si>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</si>
  <si>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</si>
  <si>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</si>
  <si>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</si>
  <si>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</si>
  <si>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</si>
  <si>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</si>
  <si>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</si>
  <si>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</si>
  <si>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</si>
  <si>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</si>
  <si>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</si>
  <si>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</si>
  <si>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</si>
  <si>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</si>
  <si>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</si>
  <si>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</si>
  <si>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</si>
  <si>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</si>
  <si>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</si>
  <si>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</si>
  <si>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</si>
  <si>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</si>
  <si>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</si>
  <si>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</si>
  <si>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</si>
  <si>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121101101R00</t>
  </si>
  <si>
    <t>Sejmutí ornice s přemístěním na vzdálenost do 50 m</t>
  </si>
  <si>
    <t>m3</t>
  </si>
  <si>
    <t>800-1</t>
  </si>
  <si>
    <t>RTS 23/ I</t>
  </si>
  <si>
    <t>RTS 21/ II</t>
  </si>
  <si>
    <t>Práce</t>
  </si>
  <si>
    <t>Běžná</t>
  </si>
  <si>
    <t>POL1_</t>
  </si>
  <si>
    <t>nebo lesní půdy, s vodorovným přemístěním na hromady v místě upotřebení nebo na dočasné či trvalé skládky se složením</t>
  </si>
  <si>
    <t>SPI</t>
  </si>
  <si>
    <t>3780,00*0,10</t>
  </si>
  <si>
    <t>VV</t>
  </si>
  <si>
    <t>SPU</t>
  </si>
  <si>
    <t>122301103R00</t>
  </si>
  <si>
    <t>Odkopávky a  prokopávky nezapažené v hornině 4 přes 1 000 do 10 000 m3</t>
  </si>
  <si>
    <t>s přehozením výkopku na vzdálenost do 3 m nebo s naložením na dopravní prostředek,</t>
  </si>
  <si>
    <t>132301211R00</t>
  </si>
  <si>
    <t xml:space="preserve">Hloubení rýh šířky přes 60 do 200 cm do 100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</si>
  <si>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</si>
  <si>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drenáž : </t>
  </si>
  <si>
    <t>70,00*0,40*0,20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</si>
  <si>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</si>
  <si>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</si>
  <si>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</si>
  <si>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(4150,00+5,60)-850,00</t>
  </si>
  <si>
    <t>162701109R00</t>
  </si>
  <si>
    <t>Vodorovné přemístění výkopku příplatek k ceně za každých dalších i započatých 1 000 m přes 10 000 m  z horniny 1 až 4</t>
  </si>
  <si>
    <t>3305,6*10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</si>
  <si>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</si>
  <si>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</si>
  <si>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s rozprostřením sypaniny ve vrstvách a s hrubým urovnáním,</t>
  </si>
  <si>
    <t>162301101R00</t>
  </si>
  <si>
    <t>Vodorovné přemístění výkopku z horniny 1 až 4, na vzdálenost přes 50  do 500 m</t>
  </si>
  <si>
    <t>850*2</t>
  </si>
  <si>
    <t>167101102R00</t>
  </si>
  <si>
    <t>Nakládání, skládání, překládání neulehlého výkopku nakládání výkopku  přes 100 m3, z horniny 1 až 4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</si>
  <si>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</si>
  <si>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</si>
  <si>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</si>
  <si>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</si>
  <si>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pro halu : </t>
  </si>
  <si>
    <t>1900,00</t>
  </si>
  <si>
    <t xml:space="preserve">pro zpevněné plochy : </t>
  </si>
  <si>
    <t>1880,00</t>
  </si>
  <si>
    <t>199000002R00</t>
  </si>
  <si>
    <t>Poplatky za skládku horniny 1- 4, skupina 17 05 04 z Katalogu odpadů</t>
  </si>
  <si>
    <t>Indiv</t>
  </si>
  <si>
    <t>113106121R00</t>
  </si>
  <si>
    <t>Rozebrání komunikací pro pěší s jakýmkoliv ložem a výplní spár  z betonových nebo kameninových dlaždic nebo tvarovek</t>
  </si>
  <si>
    <t>822-1</t>
  </si>
  <si>
    <t>s přemístěním hmot na skládku na vzdálenost do 3 m nebo s naložením na dopravní prostředek</t>
  </si>
  <si>
    <t>113106241R00</t>
  </si>
  <si>
    <t>Rozebrání vozovek a ploch s jakoukoliv výplní spár   v jakékoliv ploše, ze silničních panelů jakýchkoliv rozměrů, kladených do jakéhokoliv lože a se spárami zalitými živicí nebo cementovou maltou</t>
  </si>
  <si>
    <t>maltou</t>
  </si>
  <si>
    <t>POP</t>
  </si>
  <si>
    <t>113107620R00</t>
  </si>
  <si>
    <t>Odstranění podkladů nebo krytů z kameniva hrubého drceného, v ploše jednotlivě nad 50 m2, tloušťka vrstvy 200 mm</t>
  </si>
  <si>
    <t xml:space="preserve">dlažba : </t>
  </si>
  <si>
    <t>400,00+10,00</t>
  </si>
  <si>
    <t xml:space="preserve">panely : </t>
  </si>
  <si>
    <t>440,00</t>
  </si>
  <si>
    <t xml:space="preserve">štěrk : </t>
  </si>
  <si>
    <t>295,00</t>
  </si>
  <si>
    <t xml:space="preserve">beton : </t>
  </si>
  <si>
    <t>180,00</t>
  </si>
  <si>
    <t>113109315R00</t>
  </si>
  <si>
    <t>Odstranění podkladů nebo krytů z betonu prostého, v ploše jednotlivě do 50 m2, tloušťka vrstvy 150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</si>
  <si>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</si>
  <si>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</si>
  <si>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</si>
  <si>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</si>
  <si>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113231436R00</t>
  </si>
  <si>
    <t>Bourání liniových odvodňovacích žabů zatížení D400, šířka žlabu 360 mm</t>
  </si>
  <si>
    <t>včetně betonového lože</t>
  </si>
  <si>
    <t>211571111R00</t>
  </si>
  <si>
    <t>Výplň odvodňovacích žeber štěrkopískem tříděným</t>
  </si>
  <si>
    <t>800-2</t>
  </si>
  <si>
    <t>do rýh bez zhutnění s úpravou povrchu výplně, s vytvořením průduchů z lomového kamene</t>
  </si>
  <si>
    <t>70,00*0,20*0,30</t>
  </si>
  <si>
    <t>212572111R00</t>
  </si>
  <si>
    <t>Lože pro trativody ze štěrkopísku tříděného</t>
  </si>
  <si>
    <t>70,00*0,20*0,10</t>
  </si>
  <si>
    <t>212753114R00</t>
  </si>
  <si>
    <t>Plastové drenážní trubky montáž ohebné plastové drenážní trubky do rýhy, DN 100, bez lože</t>
  </si>
  <si>
    <t>827-1</t>
  </si>
  <si>
    <t>28611223.AR</t>
  </si>
  <si>
    <t>Trubka plastová drenážní spoj: západkový; potrubí: jednovrstvé; materiál: PVC; povrch: žebrovaný; ohebná; DN = 100; vsakovací plocha = 34,0 cm2/m</t>
  </si>
  <si>
    <t>SPCM</t>
  </si>
  <si>
    <t>Specifikace</t>
  </si>
  <si>
    <t>POL3_</t>
  </si>
  <si>
    <t>70,00*1,015</t>
  </si>
  <si>
    <t>561471115R00</t>
  </si>
  <si>
    <t>Zřízení podkladu ze zeminy stabil. vápnem Road Mix tloušťka po zhutnění 250 mm</t>
  </si>
  <si>
    <t>bez přidání vylepšovacího materiálu, s rozprostřením, promísením, vlhčením, zhutněním, ošetřením vodou, popř. s rozrytím</t>
  </si>
  <si>
    <t>(1900,00+1880,00)+(25,00*10,00*4)</t>
  </si>
  <si>
    <t>919735123R00</t>
  </si>
  <si>
    <t>Řezání stávajících krytů nebo podkladů betonových, hloubky přes 100 do 150 mm</t>
  </si>
  <si>
    <t>včetně spotřeby vody</t>
  </si>
  <si>
    <t>91002</t>
  </si>
  <si>
    <t>vsakovací jáma 1,5x1,5x2,0 m, výkop, výplň z lomového kamene, odvoz přebytečné zeminy, na skládku zhotovitele</t>
  </si>
  <si>
    <t>kus</t>
  </si>
  <si>
    <t>Vlastní</t>
  </si>
  <si>
    <t>966006132R00</t>
  </si>
  <si>
    <t>Odstranění značek pro staničení nebo dopravních značek dopravních nebo orientačních   s betonovými patkami</t>
  </si>
  <si>
    <t>POL1_1</t>
  </si>
  <si>
    <t>s uložením hmot na skládku na vzdálenost do 3 m nebo s naložením na dopravní prostředek, se zásypem jam a jeho zhutněním</t>
  </si>
  <si>
    <t>976071111R00</t>
  </si>
  <si>
    <t>Vybourání kovových doplňkových konstrukcí madel a zábradlí  v jakémkoliv zdivu</t>
  </si>
  <si>
    <t>801-3</t>
  </si>
  <si>
    <t>vč.bet.patek</t>
  </si>
  <si>
    <t>979084216R00</t>
  </si>
  <si>
    <t>Vodorovná doprava vybouraných hmot po suchu bez naložení, ale se složením na vzdálenost do 5 km</t>
  </si>
  <si>
    <t>t</t>
  </si>
  <si>
    <t>POL1_9</t>
  </si>
  <si>
    <t xml:space="preserve">Demontážní hmotnosti z položek s pořadovými čísly: : </t>
  </si>
  <si>
    <t xml:space="preserve">8,9,10,11,12,13,21,22, : </t>
  </si>
  <si>
    <t>Součet: : 950,83405</t>
  </si>
  <si>
    <t>979990001R00</t>
  </si>
  <si>
    <t>Poplatek za skládku stavební suti, skupina 17 09 04 z Katalogu odpadů</t>
  </si>
  <si>
    <t>RTS 20/ I</t>
  </si>
  <si>
    <t>SUM</t>
  </si>
  <si>
    <t>END</t>
  </si>
  <si>
    <t>132301111R00</t>
  </si>
  <si>
    <t>Hloubení rýh šířky do 60 cm do 100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</si>
  <si>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</si>
  <si>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odvodňovací žlab : </t>
  </si>
  <si>
    <t>12,00*0,50*0,60</t>
  </si>
  <si>
    <t>133301101R00</t>
  </si>
  <si>
    <t>Hloubení šachet v hornině 4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</si>
  <si>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</si>
  <si>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ul.vpust : </t>
  </si>
  <si>
    <t>0,80*0,80*1,80*3</t>
  </si>
  <si>
    <t>1580,00*0,10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</si>
  <si>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</si>
  <si>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</si>
  <si>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</si>
  <si>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ul.vpusti : </t>
  </si>
  <si>
    <t>1,00</t>
  </si>
  <si>
    <t xml:space="preserve">vozovka : </t>
  </si>
  <si>
    <t>620,00+250,00</t>
  </si>
  <si>
    <t xml:space="preserve">parkovací stání : </t>
  </si>
  <si>
    <t>720,00</t>
  </si>
  <si>
    <t xml:space="preserve">nástupní plocha : </t>
  </si>
  <si>
    <t>250,00</t>
  </si>
  <si>
    <t xml:space="preserve">chodník : </t>
  </si>
  <si>
    <t>110,00+20,00+4,00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</si>
  <si>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</si>
  <si>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</si>
  <si>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</si>
  <si>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</si>
  <si>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182001113R00</t>
  </si>
  <si>
    <t>Plošná úprava terénu při nerovnostech terénu přes 50 do 100 mm, na svahu přes 1:2 do 1:1</t>
  </si>
  <si>
    <t>564851111R00</t>
  </si>
  <si>
    <t>Podklad ze štěrkodrti s rozprostřením a zhutněním frakce 0-63 mm, tloušťka po zhutnění 150 mm</t>
  </si>
  <si>
    <t>564932111R00</t>
  </si>
  <si>
    <t>Podklad nebo kryt z mechanicky zpevněného kameniva (MZK) tloušťka po zhutnění 100 mm</t>
  </si>
  <si>
    <t>s rozprostřením a zhutněním</t>
  </si>
  <si>
    <t xml:space="preserve">vozovka pod halou : </t>
  </si>
  <si>
    <t>134,00</t>
  </si>
  <si>
    <t>564922104R00</t>
  </si>
  <si>
    <t xml:space="preserve">Mlatový kryt z mechanicky zpevněného kameniva (MZK) frakce 0-4 mm tloušťka po zhutnění 40 mm,  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</si>
  <si>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</si>
  <si>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</si>
  <si>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</si>
  <si>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620,00</t>
  </si>
  <si>
    <t xml:space="preserve">varovný pás : </t>
  </si>
  <si>
    <t>4,20</t>
  </si>
  <si>
    <t>596291113R00</t>
  </si>
  <si>
    <t>Řezání zámkové dlažby tloušťky 80 mm</t>
  </si>
  <si>
    <t>596715041R00</t>
  </si>
  <si>
    <t>Kladení vodicí linie pro nevidomé a slabozraké z dlažby tloušťky 80 mm, osazené do lože z kamenné drtě, tloušťky 40 mm</t>
  </si>
  <si>
    <t xml:space="preserve">uměl.vodící linie : </t>
  </si>
  <si>
    <t>20,00</t>
  </si>
  <si>
    <t>59245040T01</t>
  </si>
  <si>
    <t>Dlažba zámková SLP s vodicí linií přírodní 40/40/8, dlažba pro nevidomé</t>
  </si>
  <si>
    <t>20,00*1,01</t>
  </si>
  <si>
    <t>592451158R</t>
  </si>
  <si>
    <t>dlažba betonová dvouvrstvá, skladebná; obdélník; dlaždice pro nevidomé; červená; l = 200 mm; š = 100 mm; tl. 80,0 mm</t>
  </si>
  <si>
    <t>4,20*1,01</t>
  </si>
  <si>
    <t>592451170T01</t>
  </si>
  <si>
    <t>Dlažba betonová 20x20x8 cm přírodní - distanční</t>
  </si>
  <si>
    <t>620,00*1,01</t>
  </si>
  <si>
    <t>592451171T01</t>
  </si>
  <si>
    <t>Dlažba betonová 20x20x8 cm červená - distanční</t>
  </si>
  <si>
    <t>250,00*1,01</t>
  </si>
  <si>
    <t>895941311R00</t>
  </si>
  <si>
    <t>Zřízení vpusti kanalizační uliční z betonových dílců  typ UVB - 50</t>
  </si>
  <si>
    <t>včetně zřízení lože ze štěrkopísku,</t>
  </si>
  <si>
    <t>899204111R00</t>
  </si>
  <si>
    <t>Osazení mříží litinových o hmotnost jednotlivě přes 150 kg</t>
  </si>
  <si>
    <t>včetně rámů a košů na bahno,</t>
  </si>
  <si>
    <t>552430910R</t>
  </si>
  <si>
    <t>mříž vtoková; litina; rozměr 500x500 mm; únosnost D 400 kN</t>
  </si>
  <si>
    <t>RTS 17/ I</t>
  </si>
  <si>
    <t>55343910R</t>
  </si>
  <si>
    <t>koš kalový; pozink; kruhový; pro rám 500 x 500 mm mm</t>
  </si>
  <si>
    <t>59223820R</t>
  </si>
  <si>
    <t>skruž železobetonová s osazením na bahenní koš; TBV; DN = 500,0 mm; h = 290,0 mm; s = 50,00 mm; Pu 30 kN/m; beton C 35/45</t>
  </si>
  <si>
    <t>59223821R</t>
  </si>
  <si>
    <t>prstenec betonový; DN = 660,0 mm; h = 180,0 mm; s = 100,00 mm; beton C 35/45</t>
  </si>
  <si>
    <t>59223823R</t>
  </si>
  <si>
    <t>dno uliční vpusti beton; TBV; Di = 495,0 mm; h = 626 mm; t = 50 mm; beton C 35/45; Pu 30 kN/m</t>
  </si>
  <si>
    <t>59223824R</t>
  </si>
  <si>
    <t>skruž železobetonová s výtokem; TBV; DN = 500,0 mm; h = 590,0 mm; s = 50,00 mm; Pu 30 kN/m; beton C 35/45</t>
  </si>
  <si>
    <t>59223825R</t>
  </si>
  <si>
    <t>skruž železobetonová TBV; DN = 500,0 mm; h = 290,0 mm; s = 50,00 mm; Pu 30 kN/m; beton C 35/45</t>
  </si>
  <si>
    <t>59223826R</t>
  </si>
  <si>
    <t>skruž železobetonová TBV; DN = 500,0 mm; h = 590,0 mm; s = 50,00 mm; Pu 30 kN/m; beton C 35/45</t>
  </si>
  <si>
    <t>914001121RT6</t>
  </si>
  <si>
    <t>Osazení a montáž svislých dopravních značek sloupek, do betonového základu a AL patky, včetně dodávky sloupku a značky</t>
  </si>
  <si>
    <t xml:space="preserve">IP12+O1 : </t>
  </si>
  <si>
    <t xml:space="preserve">IP11a : </t>
  </si>
  <si>
    <t>2,00</t>
  </si>
  <si>
    <t xml:space="preserve">IZ6a : </t>
  </si>
  <si>
    <t xml:space="preserve">P4 : </t>
  </si>
  <si>
    <t xml:space="preserve">IZ6b : </t>
  </si>
  <si>
    <t xml:space="preserve">E8d, E9 : </t>
  </si>
  <si>
    <t>4,00</t>
  </si>
  <si>
    <t>915711111R00</t>
  </si>
  <si>
    <t>Vodorovné značení krytů stříkané barvou, bílou, dělicích čar šířky 120 mm</t>
  </si>
  <si>
    <t>915721111R00</t>
  </si>
  <si>
    <t>Vodorovné značení krytů stříkané barvou, bílou, stopčar, zeber, stínů, šipek, nápisů, přechodů apod.</t>
  </si>
  <si>
    <t xml:space="preserve">symbol O1 : </t>
  </si>
  <si>
    <t>1,00*3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</si>
  <si>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</si>
  <si>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</si>
  <si>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</si>
  <si>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</si>
  <si>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</si>
  <si>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</si>
  <si>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</si>
  <si>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</si>
  <si>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290,00</t>
  </si>
  <si>
    <t>190,00</t>
  </si>
  <si>
    <t xml:space="preserve">rozhraní dlažba/mlat : </t>
  </si>
  <si>
    <t>35,00</t>
  </si>
  <si>
    <t>91001</t>
  </si>
  <si>
    <t>dodání a osazení nádvorní vpusti</t>
  </si>
  <si>
    <t>plastová mříž 150/150 mm, protizápachová uzávěra, spodní odtok DN 110</t>
  </si>
  <si>
    <t>dodání a osazení mikroštěrbinové vpusti  trouby 260/210 mm,délky 11,5 m s příčně vyztuženými spárami, vpusťový a čistící kus s litinovou mříží D400 kN</t>
  </si>
  <si>
    <t>soubor</t>
  </si>
  <si>
    <t>na betonovou desku tl. 100 mm uloženou na 100 mm šp (dle manuálu výrobce)</t>
  </si>
  <si>
    <t>59217420R</t>
  </si>
  <si>
    <t>obrubník chodníkový materiál beton; l = 1000,0 mm; š = 100,0 mm; h = 200,0 mm; barva šedá</t>
  </si>
  <si>
    <t>190,00*1,01</t>
  </si>
  <si>
    <t>35,00*1,01</t>
  </si>
  <si>
    <t>59217488R</t>
  </si>
  <si>
    <t>obrubník silniční materiál beton; l = 1000,0 mm; š = 150,0 mm; h = 250,0 mm; barva šedá</t>
  </si>
  <si>
    <t>59217490R</t>
  </si>
  <si>
    <t>obrubník silniční nájezdový; materiál beton; l = 1000,0 mm; š = 150,0 mm; h = 150,0 mm; barva šedá</t>
  </si>
  <si>
    <t>100,00*1,01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</si>
</sst>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83" t="s">
        <v>39</v>
      </c>
      <c r="B2" s="183"/>
      <c r="C2" s="183"/>
      <c r="D2" s="183"/>
      <c r="E2" s="183"/>
      <c r="F2" s="183"/>
      <c r="G2" s="183"/>
    </row>
  </sheetData>
  <sheetProtection algorithmName="SHA-512" hashValue="ACh2y2ZOMLoDatrCH7UiGGlipR3ASqb2tTbcfOz9VrRPPMr54dKvjAIgohu/D0YEIPbKfwJT6vslgD8ZgYkXIw==" saltValue="si6VLnoPhQZVaSGfiCtBc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70"/>
  <sheetViews>
    <sheetView showGridLines="0" topLeftCell="B95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>
      <c r="A1" s="47" t="s">
        <v>36</v>
      </c>
      <c r="B1" s="219" t="s">
        <v>41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>
      <c r="A2" s="2"/>
      <c r="B2" s="76" t="s">
        <v>22</v>
      </c>
      <c r="C2" s="77"/>
      <c r="D2" s="78" t="s">
        <v>43</v>
      </c>
      <c r="E2" s="225" t="s">
        <v>44</v>
      </c>
      <c r="F2" s="226"/>
      <c r="G2" s="226"/>
      <c r="H2" s="226"/>
      <c r="I2" s="226"/>
      <c r="J2" s="227"/>
      <c r="O2" s="1"/>
    </row>
    <row r="3" spans="1:15" ht="27" hidden="1" customHeight="1">
      <c r="A3" s="2"/>
      <c r="B3" s="79"/>
      <c r="C3" s="77"/>
      <c r="D3" s="80"/>
      <c r="E3" s="228"/>
      <c r="F3" s="229"/>
      <c r="G3" s="229"/>
      <c r="H3" s="229"/>
      <c r="I3" s="229"/>
      <c r="J3" s="230"/>
    </row>
    <row r="4" spans="1:15" ht="23.25" customHeight="1">
      <c r="A4" s="2"/>
      <c r="B4" s="81"/>
      <c r="C4" s="82"/>
      <c r="D4" s="83"/>
      <c r="E4" s="209"/>
      <c r="F4" s="209"/>
      <c r="G4" s="209"/>
      <c r="H4" s="209"/>
      <c r="I4" s="209"/>
      <c r="J4" s="210"/>
    </row>
    <row r="5" spans="1:15" ht="24" customHeight="1">
      <c r="A5" s="2"/>
      <c r="B5" s="31" t="s">
        <v>42</v>
      </c>
      <c r="D5" s="213"/>
      <c r="E5" s="214"/>
      <c r="F5" s="214"/>
      <c r="G5" s="214"/>
      <c r="H5" s="18" t="s">
        <v>40</v>
      </c>
      <c r="I5" s="22"/>
      <c r="J5" s="8"/>
    </row>
    <row r="6" spans="1:15" ht="15.75" customHeight="1">
      <c r="A6" s="2"/>
      <c r="B6" s="28"/>
      <c r="C6" s="55"/>
      <c r="D6" s="215"/>
      <c r="E6" s="216"/>
      <c r="F6" s="216"/>
      <c r="G6" s="216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32"/>
      <c r="E11" s="232"/>
      <c r="F11" s="232"/>
      <c r="G11" s="232"/>
      <c r="H11" s="18" t="s">
        <v>40</v>
      </c>
      <c r="I11" s="85"/>
      <c r="J11" s="8"/>
    </row>
    <row r="12" spans="1:15" ht="15.75" customHeight="1">
      <c r="A12" s="2"/>
      <c r="B12" s="28"/>
      <c r="C12" s="55"/>
      <c r="D12" s="208"/>
      <c r="E12" s="208"/>
      <c r="F12" s="208"/>
      <c r="G12" s="208"/>
      <c r="H12" s="18" t="s">
        <v>34</v>
      </c>
      <c r="I12" s="85"/>
      <c r="J12" s="8"/>
    </row>
    <row r="13" spans="1:15" ht="15.75" customHeight="1">
      <c r="A13" s="2"/>
      <c r="B13" s="29"/>
      <c r="C13" s="56"/>
      <c r="D13" s="84"/>
      <c r="E13" s="211"/>
      <c r="F13" s="212"/>
      <c r="G13" s="21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31"/>
      <c r="F15" s="231"/>
      <c r="G15" s="233"/>
      <c r="H15" s="233"/>
      <c r="I15" s="233" t="s">
        <v>29</v>
      </c>
      <c r="J15" s="234"/>
    </row>
    <row r="16" spans="1:15" ht="23.25" customHeight="1">
      <c r="A16" s="139" t="s">
        <v>24</v>
      </c>
      <c r="B16" s="38" t="s">
        <v>24</v>
      </c>
      <c r="C16" s="62"/>
      <c r="D16" s="63"/>
      <c r="E16" s="197"/>
      <c r="F16" s="198"/>
      <c r="G16" s="197"/>
      <c r="H16" s="198"/>
      <c r="I16" s="197">
        <f>SUMIF(F58:F66,A16,I58:I66)+SUMIF(F58:F66,"PSU",I58:I66)</f>
        <v>0</v>
      </c>
      <c r="J16" s="199"/>
    </row>
    <row r="17" spans="1:10" ht="23.25" customHeight="1">
      <c r="A17" s="139" t="s">
        <v>25</v>
      </c>
      <c r="B17" s="38" t="s">
        <v>25</v>
      </c>
      <c r="C17" s="62"/>
      <c r="D17" s="63"/>
      <c r="E17" s="197"/>
      <c r="F17" s="198"/>
      <c r="G17" s="197"/>
      <c r="H17" s="198"/>
      <c r="I17" s="197">
        <f>SUMIF(F58:F66,A17,I58:I66)</f>
        <v>0</v>
      </c>
      <c r="J17" s="199"/>
    </row>
    <row r="18" spans="1:10" ht="23.25" customHeight="1">
      <c r="A18" s="139" t="s">
        <v>26</v>
      </c>
      <c r="B18" s="38" t="s">
        <v>26</v>
      </c>
      <c r="C18" s="62"/>
      <c r="D18" s="63"/>
      <c r="E18" s="197"/>
      <c r="F18" s="198"/>
      <c r="G18" s="197"/>
      <c r="H18" s="198"/>
      <c r="I18" s="197">
        <f>SUMIF(F58:F66,A18,I58:I66)</f>
        <v>0</v>
      </c>
      <c r="J18" s="199"/>
    </row>
    <row r="19" spans="1:10" ht="23.25" customHeight="1">
      <c r="A19" s="139" t="s">
        <v>83</v>
      </c>
      <c r="B19" s="38" t="s">
        <v>27</v>
      </c>
      <c r="C19" s="62"/>
      <c r="D19" s="63"/>
      <c r="E19" s="197"/>
      <c r="F19" s="198"/>
      <c r="G19" s="197"/>
      <c r="H19" s="198"/>
      <c r="I19" s="197">
        <f>SUMIF(F58:F66,A19,I58:I66)</f>
        <v>0</v>
      </c>
      <c r="J19" s="199"/>
    </row>
    <row r="20" spans="1:10" ht="23.25" customHeight="1">
      <c r="A20" s="139" t="s">
        <v>84</v>
      </c>
      <c r="B20" s="38" t="s">
        <v>28</v>
      </c>
      <c r="C20" s="62"/>
      <c r="D20" s="63"/>
      <c r="E20" s="197"/>
      <c r="F20" s="198"/>
      <c r="G20" s="197"/>
      <c r="H20" s="198"/>
      <c r="I20" s="197">
        <f>SUMIF(F58:F66,A20,I58:I66)</f>
        <v>0</v>
      </c>
      <c r="J20" s="199"/>
    </row>
    <row r="21" spans="1:10" ht="23.25" customHeight="1">
      <c r="A21" s="2"/>
      <c r="B21" s="48" t="s">
        <v>29</v>
      </c>
      <c r="C21" s="64"/>
      <c r="D21" s="65"/>
      <c r="E21" s="200"/>
      <c r="F21" s="235"/>
      <c r="G21" s="200"/>
      <c r="H21" s="235"/>
      <c r="I21" s="200">
        <f>SUM(I16:J20)</f>
        <v>0</v>
      </c>
      <c r="J21" s="201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5">
        <f>ZakladDPHSniVypocet</f>
        <v>0</v>
      </c>
      <c r="H23" s="196"/>
      <c r="I23" s="196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3">
        <f>A23</f>
        <v>0</v>
      </c>
      <c r="H24" s="194"/>
      <c r="I24" s="194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5">
        <f>ZakladDPHZaklVypocet</f>
        <v>0</v>
      </c>
      <c r="H25" s="196"/>
      <c r="I25" s="196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>
      <c r="A28" s="2"/>
      <c r="B28" s="111" t="s">
        <v>23</v>
      </c>
      <c r="C28" s="112"/>
      <c r="D28" s="112"/>
      <c r="E28" s="113"/>
      <c r="F28" s="114"/>
      <c r="G28" s="203">
        <f>ZakladDPHSniVypocet+ZakladDPHZaklVypocet</f>
        <v>0</v>
      </c>
      <c r="H28" s="203"/>
      <c r="I28" s="203"/>
      <c r="J28" s="115" t="str">
        <f t="shared" si="0"/>
        <v>CZK</v>
      </c>
    </row>
    <row r="29" spans="1:10" ht="27.75" customHeight="1" thickBot="1">
      <c r="A29" s="2">
        <f>(A27-INT(A27))*100</f>
        <v>0</v>
      </c>
      <c r="B29" s="111" t="s">
        <v>35</v>
      </c>
      <c r="C29" s="116"/>
      <c r="D29" s="116"/>
      <c r="E29" s="116"/>
      <c r="F29" s="117"/>
      <c r="G29" s="202">
        <f>A27</f>
        <v>0</v>
      </c>
      <c r="H29" s="202"/>
      <c r="I29" s="202"/>
      <c r="J29" s="118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>
      <c r="A33" s="2"/>
      <c r="B33" s="2"/>
      <c r="J33" s="9"/>
    </row>
    <row r="34" spans="1:52" s="21" customFormat="1" ht="18.75" customHeight="1">
      <c r="A34" s="20"/>
      <c r="B34" s="20"/>
      <c r="C34" s="74"/>
      <c r="D34" s="204"/>
      <c r="E34" s="205"/>
      <c r="G34" s="206"/>
      <c r="H34" s="207"/>
      <c r="I34" s="207"/>
      <c r="J34" s="25"/>
    </row>
    <row r="35" spans="1:52" ht="12.75" customHeight="1">
      <c r="A35" s="2"/>
      <c r="B35" s="2"/>
      <c r="D35" s="192" t="s">
        <v>2</v>
      </c>
      <c r="E35" s="192"/>
      <c r="H35" s="10" t="s">
        <v>3</v>
      </c>
      <c r="J35" s="9"/>
    </row>
    <row r="36" spans="1:52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customHeight="1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52" ht="25.5" customHeight="1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52" ht="25.5" hidden="1" customHeight="1">
      <c r="A39" s="87">
        <v>1</v>
      </c>
      <c r="B39" s="97" t="s">
        <v>45</v>
      </c>
      <c r="C39" s="186"/>
      <c r="D39" s="186"/>
      <c r="E39" s="186"/>
      <c r="F39" s="98">
        <f>'SO 001 01 Pol'!AE116+'SO 101 01 Pol'!AE180</f>
        <v>0</v>
      </c>
      <c r="G39" s="99">
        <f>'SO 001 01 Pol'!AF116+'SO 101 01 Pol'!AF180</f>
        <v>0</v>
      </c>
      <c r="H39" s="100">
        <f t="shared" ref="H39:H44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52" ht="25.5" customHeight="1">
      <c r="A40" s="87">
        <v>2</v>
      </c>
      <c r="B40" s="102"/>
      <c r="C40" s="191" t="s">
        <v>46</v>
      </c>
      <c r="D40" s="191"/>
      <c r="E40" s="191"/>
      <c r="F40" s="103"/>
      <c r="G40" s="104"/>
      <c r="H40" s="104">
        <f t="shared" si="1"/>
        <v>0</v>
      </c>
      <c r="I40" s="104"/>
      <c r="J40" s="105"/>
    </row>
    <row r="41" spans="1:52" ht="25.5" customHeight="1">
      <c r="A41" s="87">
        <v>2</v>
      </c>
      <c r="B41" s="102" t="s">
        <v>47</v>
      </c>
      <c r="C41" s="191" t="s">
        <v>48</v>
      </c>
      <c r="D41" s="191"/>
      <c r="E41" s="191"/>
      <c r="F41" s="103">
        <f>'SO 001 01 Pol'!AE116</f>
        <v>0</v>
      </c>
      <c r="G41" s="104">
        <f>'SO 001 01 Pol'!AF116</f>
        <v>0</v>
      </c>
      <c r="H41" s="104">
        <f t="shared" si="1"/>
        <v>0</v>
      </c>
      <c r="I41" s="104">
        <f>F41+G41+H41</f>
        <v>0</v>
      </c>
      <c r="J41" s="105" t="str">
        <f>IF(CenaCelkemVypocet=0,"",I41/CenaCelkemVypocet*100)</f>
        <v/>
      </c>
    </row>
    <row r="42" spans="1:52" ht="25.5" customHeight="1">
      <c r="A42" s="87">
        <v>3</v>
      </c>
      <c r="B42" s="106" t="s">
        <v>49</v>
      </c>
      <c r="C42" s="186" t="s">
        <v>50</v>
      </c>
      <c r="D42" s="186"/>
      <c r="E42" s="186"/>
      <c r="F42" s="107">
        <f>'SO 001 01 Pol'!AE116</f>
        <v>0</v>
      </c>
      <c r="G42" s="100">
        <f>'SO 001 01 Pol'!AF116</f>
        <v>0</v>
      </c>
      <c r="H42" s="100">
        <f t="shared" si="1"/>
        <v>0</v>
      </c>
      <c r="I42" s="100">
        <f>F42+G42+H42</f>
        <v>0</v>
      </c>
      <c r="J42" s="101" t="str">
        <f>IF(CenaCelkemVypocet=0,"",I42/CenaCelkemVypocet*100)</f>
        <v/>
      </c>
    </row>
    <row r="43" spans="1:52" ht="25.5" customHeight="1">
      <c r="A43" s="87">
        <v>2</v>
      </c>
      <c r="B43" s="102" t="s">
        <v>51</v>
      </c>
      <c r="C43" s="191" t="s">
        <v>52</v>
      </c>
      <c r="D43" s="191"/>
      <c r="E43" s="191"/>
      <c r="F43" s="103">
        <f>'SO 101 01 Pol'!AE180</f>
        <v>0</v>
      </c>
      <c r="G43" s="104">
        <f>'SO 101 01 Pol'!AF180</f>
        <v>0</v>
      </c>
      <c r="H43" s="104">
        <f t="shared" si="1"/>
        <v>0</v>
      </c>
      <c r="I43" s="104">
        <f>F43+G43+H43</f>
        <v>0</v>
      </c>
      <c r="J43" s="105" t="str">
        <f>IF(CenaCelkemVypocet=0,"",I43/CenaCelkemVypocet*100)</f>
        <v/>
      </c>
    </row>
    <row r="44" spans="1:52" ht="25.5" customHeight="1">
      <c r="A44" s="87">
        <v>3</v>
      </c>
      <c r="B44" s="106" t="s">
        <v>49</v>
      </c>
      <c r="C44" s="186" t="s">
        <v>50</v>
      </c>
      <c r="D44" s="186"/>
      <c r="E44" s="186"/>
      <c r="F44" s="107">
        <f>'SO 101 01 Pol'!AE180</f>
        <v>0</v>
      </c>
      <c r="G44" s="100">
        <f>'SO 101 01 Pol'!AF180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52" ht="25.5" customHeight="1">
      <c r="A45" s="87"/>
      <c r="B45" s="187" t="s">
        <v>53</v>
      </c>
      <c r="C45" s="188"/>
      <c r="D45" s="188"/>
      <c r="E45" s="189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52">
      <c r="A47" t="s">
        <v>55</v>
      </c>
      <c r="B47" t="s">
        <v>56</v>
      </c>
    </row>
    <row r="48" spans="1:52">
      <c r="B48" s="190" t="s">
        <v>56</v>
      </c>
      <c r="C48" s="190"/>
      <c r="D48" s="190"/>
      <c r="E48" s="190"/>
      <c r="F48" s="190"/>
      <c r="G48" s="190"/>
      <c r="H48" s="190"/>
      <c r="I48" s="190"/>
      <c r="J48" s="190"/>
      <c r="AZ48" s="119" t="str">
        <f>B48</f>
        <v>Popis stavby: 21156 - Sportovní hala pro tělesnou výchovu - Nová Paka</v>
      </c>
    </row>
    <row r="49" spans="1:10">
      <c r="A49" t="s">
        <v>57</v>
      </c>
      <c r="B49" t="s">
        <v>58</v>
      </c>
    </row>
    <row r="50" spans="1:10">
      <c r="A50" t="s">
        <v>59</v>
      </c>
      <c r="B50" t="s">
        <v>60</v>
      </c>
    </row>
    <row r="51" spans="1:10">
      <c r="A51" t="s">
        <v>57</v>
      </c>
      <c r="B51" t="s">
        <v>61</v>
      </c>
    </row>
    <row r="52" spans="1:10">
      <c r="A52" t="s">
        <v>59</v>
      </c>
      <c r="B52" t="s">
        <v>60</v>
      </c>
    </row>
    <row r="55" spans="1:10" ht="15.75">
      <c r="B55" s="120" t="s">
        <v>62</v>
      </c>
    </row>
    <row r="57" spans="1:10" ht="25.5" customHeight="1">
      <c r="A57" s="122"/>
      <c r="B57" s="125" t="s">
        <v>17</v>
      </c>
      <c r="C57" s="125" t="s">
        <v>5</v>
      </c>
      <c r="D57" s="126"/>
      <c r="E57" s="126"/>
      <c r="F57" s="127" t="s">
        <v>63</v>
      </c>
      <c r="G57" s="127"/>
      <c r="H57" s="127"/>
      <c r="I57" s="127" t="s">
        <v>29</v>
      </c>
      <c r="J57" s="127" t="s">
        <v>0</v>
      </c>
    </row>
    <row r="58" spans="1:10" ht="36.75" customHeight="1">
      <c r="A58" s="123"/>
      <c r="B58" s="128" t="s">
        <v>64</v>
      </c>
      <c r="C58" s="184" t="s">
        <v>65</v>
      </c>
      <c r="D58" s="185"/>
      <c r="E58" s="185"/>
      <c r="F58" s="135" t="s">
        <v>24</v>
      </c>
      <c r="G58" s="136"/>
      <c r="H58" s="136"/>
      <c r="I58" s="136">
        <f>'SO 001 01 Pol'!G8+'SO 101 01 Pol'!G8</f>
        <v>0</v>
      </c>
      <c r="J58" s="132" t="str">
        <f>IF(I67=0,"",I58/I67*100)</f>
        <v/>
      </c>
    </row>
    <row r="59" spans="1:10" ht="36.75" customHeight="1">
      <c r="A59" s="123"/>
      <c r="B59" s="128" t="s">
        <v>66</v>
      </c>
      <c r="C59" s="184" t="s">
        <v>67</v>
      </c>
      <c r="D59" s="185"/>
      <c r="E59" s="185"/>
      <c r="F59" s="135" t="s">
        <v>24</v>
      </c>
      <c r="G59" s="136"/>
      <c r="H59" s="136"/>
      <c r="I59" s="136">
        <f>'SO 001 01 Pol'!G47</f>
        <v>0</v>
      </c>
      <c r="J59" s="132" t="str">
        <f>IF(I67=0,"",I59/I67*100)</f>
        <v/>
      </c>
    </row>
    <row r="60" spans="1:10" ht="36.75" customHeight="1">
      <c r="A60" s="123"/>
      <c r="B60" s="128" t="s">
        <v>68</v>
      </c>
      <c r="C60" s="184" t="s">
        <v>69</v>
      </c>
      <c r="D60" s="185"/>
      <c r="E60" s="185"/>
      <c r="F60" s="135" t="s">
        <v>24</v>
      </c>
      <c r="G60" s="136"/>
      <c r="H60" s="136"/>
      <c r="I60" s="136">
        <f>'SO 001 01 Pol'!G73</f>
        <v>0</v>
      </c>
      <c r="J60" s="132" t="str">
        <f>IF(I67=0,"",I60/I67*100)</f>
        <v/>
      </c>
    </row>
    <row r="61" spans="1:10" ht="36.75" customHeight="1">
      <c r="A61" s="123"/>
      <c r="B61" s="128" t="s">
        <v>70</v>
      </c>
      <c r="C61" s="184" t="s">
        <v>71</v>
      </c>
      <c r="D61" s="185"/>
      <c r="E61" s="185"/>
      <c r="F61" s="135" t="s">
        <v>24</v>
      </c>
      <c r="G61" s="136"/>
      <c r="H61" s="136"/>
      <c r="I61" s="136">
        <f>'SO 001 01 Pol'!G86+'SO 101 01 Pol'!G45</f>
        <v>0</v>
      </c>
      <c r="J61" s="132" t="str">
        <f>IF(I67=0,"",I61/I67*100)</f>
        <v/>
      </c>
    </row>
    <row r="62" spans="1:10" ht="36.75" customHeight="1">
      <c r="A62" s="123"/>
      <c r="B62" s="128" t="s">
        <v>72</v>
      </c>
      <c r="C62" s="184" t="s">
        <v>73</v>
      </c>
      <c r="D62" s="185"/>
      <c r="E62" s="185"/>
      <c r="F62" s="135" t="s">
        <v>24</v>
      </c>
      <c r="G62" s="136"/>
      <c r="H62" s="136"/>
      <c r="I62" s="136">
        <f>'SO 101 01 Pol'!G78</f>
        <v>0</v>
      </c>
      <c r="J62" s="132" t="str">
        <f>IF(I67=0,"",I62/I67*100)</f>
        <v/>
      </c>
    </row>
    <row r="63" spans="1:10" ht="36.75" customHeight="1">
      <c r="A63" s="123"/>
      <c r="B63" s="128" t="s">
        <v>74</v>
      </c>
      <c r="C63" s="184" t="s">
        <v>75</v>
      </c>
      <c r="D63" s="185"/>
      <c r="E63" s="185"/>
      <c r="F63" s="135" t="s">
        <v>24</v>
      </c>
      <c r="G63" s="136"/>
      <c r="H63" s="136"/>
      <c r="I63" s="136">
        <f>'SO 101 01 Pol'!G106</f>
        <v>0</v>
      </c>
      <c r="J63" s="132" t="str">
        <f>IF(I67=0,"",I63/I67*100)</f>
        <v/>
      </c>
    </row>
    <row r="64" spans="1:10" ht="36.75" customHeight="1">
      <c r="A64" s="123"/>
      <c r="B64" s="128" t="s">
        <v>76</v>
      </c>
      <c r="C64" s="184" t="s">
        <v>77</v>
      </c>
      <c r="D64" s="185"/>
      <c r="E64" s="185"/>
      <c r="F64" s="135" t="s">
        <v>24</v>
      </c>
      <c r="G64" s="136"/>
      <c r="H64" s="136"/>
      <c r="I64" s="136">
        <f>'SO 001 01 Pol'!G91+'SO 101 01 Pol'!G129</f>
        <v>0</v>
      </c>
      <c r="J64" s="132" t="str">
        <f>IF(I67=0,"",I64/I67*100)</f>
        <v/>
      </c>
    </row>
    <row r="65" spans="1:10" ht="36.75" customHeight="1">
      <c r="A65" s="123"/>
      <c r="B65" s="128" t="s">
        <v>78</v>
      </c>
      <c r="C65" s="184" t="s">
        <v>79</v>
      </c>
      <c r="D65" s="185"/>
      <c r="E65" s="185"/>
      <c r="F65" s="135" t="s">
        <v>24</v>
      </c>
      <c r="G65" s="136"/>
      <c r="H65" s="136"/>
      <c r="I65" s="136">
        <f>'SO 001 01 Pol'!G97</f>
        <v>0</v>
      </c>
      <c r="J65" s="132" t="str">
        <f>IF(I67=0,"",I65/I67*100)</f>
        <v/>
      </c>
    </row>
    <row r="66" spans="1:10" ht="36.75" customHeight="1">
      <c r="A66" s="123"/>
      <c r="B66" s="128" t="s">
        <v>80</v>
      </c>
      <c r="C66" s="184" t="s">
        <v>81</v>
      </c>
      <c r="D66" s="185"/>
      <c r="E66" s="185"/>
      <c r="F66" s="135" t="s">
        <v>82</v>
      </c>
      <c r="G66" s="136"/>
      <c r="H66" s="136"/>
      <c r="I66" s="136">
        <f>'SO 001 01 Pol'!G104</f>
        <v>0</v>
      </c>
      <c r="J66" s="132" t="str">
        <f>IF(I67=0,"",I66/I67*100)</f>
        <v/>
      </c>
    </row>
    <row r="67" spans="1:10" ht="25.5" customHeight="1">
      <c r="A67" s="124"/>
      <c r="B67" s="129" t="s">
        <v>1</v>
      </c>
      <c r="C67" s="130"/>
      <c r="D67" s="131"/>
      <c r="E67" s="131"/>
      <c r="F67" s="137"/>
      <c r="G67" s="138"/>
      <c r="H67" s="138"/>
      <c r="I67" s="138">
        <f>SUM(I58:I66)</f>
        <v>0</v>
      </c>
      <c r="J67" s="133">
        <f>SUM(J58:J66)</f>
        <v>0</v>
      </c>
    </row>
    <row r="68" spans="1:10">
      <c r="F68" s="86"/>
      <c r="G68" s="86"/>
      <c r="H68" s="86"/>
      <c r="I68" s="86"/>
      <c r="J68" s="134"/>
    </row>
    <row r="69" spans="1:10">
      <c r="F69" s="86"/>
      <c r="G69" s="86"/>
      <c r="H69" s="86"/>
      <c r="I69" s="86"/>
      <c r="J69" s="134"/>
    </row>
    <row r="70" spans="1:10">
      <c r="F70" s="86"/>
      <c r="G70" s="86"/>
      <c r="H70" s="86"/>
      <c r="I70" s="86"/>
      <c r="J70" s="134"/>
    </row>
  </sheetData>
  <sheetProtection algorithmName="SHA-512" hashValue="mhKXhWyH0468tXhEUfBnkqmTMT3/HvHxytEFZfd8Diph6sA35CfCjHSXr80SXqPmsoScHuSED0qhXIzT0y7NFQ==" saltValue="OFFQruR59lWl7CWQuY2UF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B48:J48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>
      <c r="A2" s="50" t="s">
        <v>7</v>
      </c>
      <c r="B2" s="49"/>
      <c r="C2" s="238"/>
      <c r="D2" s="238"/>
      <c r="E2" s="238"/>
      <c r="F2" s="238"/>
      <c r="G2" s="239"/>
    </row>
    <row r="3" spans="1:7" ht="24.95" customHeight="1">
      <c r="A3" s="50" t="s">
        <v>8</v>
      </c>
      <c r="B3" s="49"/>
      <c r="C3" s="238"/>
      <c r="D3" s="238"/>
      <c r="E3" s="238"/>
      <c r="F3" s="238"/>
      <c r="G3" s="239"/>
    </row>
    <row r="4" spans="1:7" ht="24.95" customHeight="1">
      <c r="A4" s="50" t="s">
        <v>9</v>
      </c>
      <c r="B4" s="49"/>
      <c r="C4" s="238"/>
      <c r="D4" s="238"/>
      <c r="E4" s="238"/>
      <c r="F4" s="238"/>
      <c r="G4" s="239"/>
    </row>
    <row r="5" spans="1:7">
      <c r="B5" s="4"/>
      <c r="C5" s="5"/>
      <c r="D5" s="6"/>
    </row>
  </sheetData>
  <sheetProtection algorithmName="SHA-512" hashValue="NHCO0cbIcuAFD7AADzpcAwkjhh2IOJomSpNtok54CSZGM+mRm5x71M+OcpCCVFn2m7WGZ70MsQX/DUyQG8AMbA==" saltValue="AwEaIhLjrcL9lwcwlEb7/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32" activePane="bottomLeft" state="frozen"/>
      <selection pane="bottomLeft" activeCell="AA30" sqref="AA30"/>
    </sheetView>
  </sheetViews>
  <sheetFormatPr defaultRowHeight="12.75" outlineLevelRow="3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85</v>
      </c>
      <c r="B1" s="250"/>
      <c r="C1" s="250"/>
      <c r="D1" s="250"/>
      <c r="E1" s="250"/>
      <c r="F1" s="250"/>
      <c r="G1" s="250"/>
      <c r="AG1" t="s">
        <v>86</v>
      </c>
    </row>
    <row r="2" spans="1:60" ht="24.95" customHeight="1">
      <c r="A2" s="140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87</v>
      </c>
    </row>
    <row r="3" spans="1:60" ht="24.95" customHeight="1">
      <c r="A3" s="140" t="s">
        <v>8</v>
      </c>
      <c r="B3" s="49" t="s">
        <v>47</v>
      </c>
      <c r="C3" s="251" t="s">
        <v>48</v>
      </c>
      <c r="D3" s="252"/>
      <c r="E3" s="252"/>
      <c r="F3" s="252"/>
      <c r="G3" s="253"/>
      <c r="AC3" s="121" t="s">
        <v>87</v>
      </c>
      <c r="AG3" t="s">
        <v>88</v>
      </c>
    </row>
    <row r="4" spans="1:60" ht="24.95" customHeight="1">
      <c r="A4" s="141" t="s">
        <v>9</v>
      </c>
      <c r="B4" s="142" t="s">
        <v>49</v>
      </c>
      <c r="C4" s="254" t="s">
        <v>50</v>
      </c>
      <c r="D4" s="255"/>
      <c r="E4" s="255"/>
      <c r="F4" s="255"/>
      <c r="G4" s="256"/>
      <c r="AG4" t="s">
        <v>89</v>
      </c>
    </row>
    <row r="5" spans="1:60">
      <c r="D5" s="10"/>
    </row>
    <row r="6" spans="1:60" ht="38.25">
      <c r="A6" s="144" t="s">
        <v>90</v>
      </c>
      <c r="B6" s="146" t="s">
        <v>91</v>
      </c>
      <c r="C6" s="146" t="s">
        <v>92</v>
      </c>
      <c r="D6" s="145" t="s">
        <v>93</v>
      </c>
      <c r="E6" s="144" t="s">
        <v>94</v>
      </c>
      <c r="F6" s="143" t="s">
        <v>95</v>
      </c>
      <c r="G6" s="144" t="s">
        <v>29</v>
      </c>
      <c r="H6" s="147" t="s">
        <v>30</v>
      </c>
      <c r="I6" s="147" t="s">
        <v>96</v>
      </c>
      <c r="J6" s="147" t="s">
        <v>31</v>
      </c>
      <c r="K6" s="147" t="s">
        <v>97</v>
      </c>
      <c r="L6" s="147" t="s">
        <v>98</v>
      </c>
      <c r="M6" s="147" t="s">
        <v>99</v>
      </c>
      <c r="N6" s="147" t="s">
        <v>100</v>
      </c>
      <c r="O6" s="147" t="s">
        <v>101</v>
      </c>
      <c r="P6" s="147" t="s">
        <v>102</v>
      </c>
      <c r="Q6" s="147" t="s">
        <v>103</v>
      </c>
      <c r="R6" s="147" t="s">
        <v>104</v>
      </c>
      <c r="S6" s="147" t="s">
        <v>105</v>
      </c>
      <c r="T6" s="147" t="s">
        <v>106</v>
      </c>
      <c r="U6" s="147" t="s">
        <v>107</v>
      </c>
      <c r="V6" s="147" t="s">
        <v>108</v>
      </c>
      <c r="W6" s="147" t="s">
        <v>109</v>
      </c>
      <c r="X6" s="147" t="s">
        <v>110</v>
      </c>
      <c r="Y6" s="147" t="s">
        <v>111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>
      <c r="A8" s="162" t="s">
        <v>112</v>
      </c>
      <c r="B8" s="163" t="s">
        <v>64</v>
      </c>
      <c r="C8" s="177" t="s">
        <v>65</v>
      </c>
      <c r="D8" s="164"/>
      <c r="E8" s="165"/>
      <c r="F8" s="166"/>
      <c r="G8" s="166">
        <f>SUMIF(AG9:AG46,"&lt;&gt;NOR",G9:G46)</f>
        <v>0</v>
      </c>
      <c r="H8" s="166"/>
      <c r="I8" s="166">
        <f>SUM(I9:I46)</f>
        <v>0</v>
      </c>
      <c r="J8" s="166"/>
      <c r="K8" s="166">
        <f>SUM(K9:K46)</f>
        <v>0</v>
      </c>
      <c r="L8" s="166"/>
      <c r="M8" s="166">
        <f>SUM(M9:M46)</f>
        <v>0</v>
      </c>
      <c r="N8" s="165"/>
      <c r="O8" s="165">
        <f>SUM(O9:O46)</f>
        <v>0</v>
      </c>
      <c r="P8" s="165"/>
      <c r="Q8" s="165">
        <f>SUM(Q9:Q46)</f>
        <v>0</v>
      </c>
      <c r="R8" s="166"/>
      <c r="S8" s="166"/>
      <c r="T8" s="167"/>
      <c r="U8" s="161"/>
      <c r="V8" s="161">
        <f>SUM(V9:V46)</f>
        <v>894.87999999999988</v>
      </c>
      <c r="W8" s="161"/>
      <c r="X8" s="161"/>
      <c r="Y8" s="161"/>
      <c r="AG8" t="s">
        <v>113</v>
      </c>
    </row>
    <row r="9" spans="1:60" outlineLevel="1">
      <c r="A9" s="169">
        <v>1</v>
      </c>
      <c r="B9" s="170" t="s">
        <v>114</v>
      </c>
      <c r="C9" s="178" t="s">
        <v>115</v>
      </c>
      <c r="D9" s="171" t="s">
        <v>116</v>
      </c>
      <c r="E9" s="172">
        <v>378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117</v>
      </c>
      <c r="S9" s="174" t="s">
        <v>118</v>
      </c>
      <c r="T9" s="175" t="s">
        <v>119</v>
      </c>
      <c r="U9" s="158">
        <v>9.7000000000000003E-2</v>
      </c>
      <c r="V9" s="158">
        <f>ROUND(E9*U9,2)</f>
        <v>36.67</v>
      </c>
      <c r="W9" s="158"/>
      <c r="X9" s="158" t="s">
        <v>120</v>
      </c>
      <c r="Y9" s="158" t="s">
        <v>121</v>
      </c>
      <c r="Z9" s="148"/>
      <c r="AA9" s="148"/>
      <c r="AB9" s="148"/>
      <c r="AC9" s="148"/>
      <c r="AD9" s="148"/>
      <c r="AE9" s="148"/>
      <c r="AF9" s="148"/>
      <c r="AG9" s="148" t="s">
        <v>122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>
      <c r="A10" s="155"/>
      <c r="B10" s="156"/>
      <c r="C10" s="244" t="s">
        <v>123</v>
      </c>
      <c r="D10" s="245"/>
      <c r="E10" s="245"/>
      <c r="F10" s="245"/>
      <c r="G10" s="24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6" t="str">
        <f>C10</f>
        <v>nebo lesní půdy, s vodorovným přemístěním na hromady v místě upotřebení nebo na dočasné či trvalé skládky se složením</v>
      </c>
      <c r="BB10" s="148"/>
      <c r="BC10" s="148"/>
      <c r="BD10" s="148"/>
      <c r="BE10" s="148"/>
      <c r="BF10" s="148"/>
      <c r="BG10" s="148"/>
      <c r="BH10" s="148"/>
    </row>
    <row r="11" spans="1:60" outlineLevel="2">
      <c r="A11" s="155"/>
      <c r="B11" s="156"/>
      <c r="C11" s="179" t="s">
        <v>125</v>
      </c>
      <c r="D11" s="159"/>
      <c r="E11" s="160">
        <v>378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126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>
      <c r="A12" s="155"/>
      <c r="B12" s="156"/>
      <c r="C12" s="240"/>
      <c r="D12" s="241"/>
      <c r="E12" s="241"/>
      <c r="F12" s="241"/>
      <c r="G12" s="241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127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69">
        <v>2</v>
      </c>
      <c r="B13" s="170" t="s">
        <v>128</v>
      </c>
      <c r="C13" s="178" t="s">
        <v>129</v>
      </c>
      <c r="D13" s="171" t="s">
        <v>116</v>
      </c>
      <c r="E13" s="172">
        <v>4150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 t="s">
        <v>117</v>
      </c>
      <c r="S13" s="174" t="s">
        <v>118</v>
      </c>
      <c r="T13" s="175" t="s">
        <v>119</v>
      </c>
      <c r="U13" s="158">
        <v>0.157</v>
      </c>
      <c r="V13" s="158">
        <f>ROUND(E13*U13,2)</f>
        <v>651.54999999999995</v>
      </c>
      <c r="W13" s="158"/>
      <c r="X13" s="158" t="s">
        <v>120</v>
      </c>
      <c r="Y13" s="158" t="s">
        <v>121</v>
      </c>
      <c r="Z13" s="148"/>
      <c r="AA13" s="148"/>
      <c r="AB13" s="148"/>
      <c r="AC13" s="148"/>
      <c r="AD13" s="148"/>
      <c r="AE13" s="148"/>
      <c r="AF13" s="148"/>
      <c r="AG13" s="148" t="s">
        <v>122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>
      <c r="A14" s="155"/>
      <c r="B14" s="156"/>
      <c r="C14" s="244" t="s">
        <v>130</v>
      </c>
      <c r="D14" s="245"/>
      <c r="E14" s="245"/>
      <c r="F14" s="245"/>
      <c r="G14" s="24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124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>
      <c r="A15" s="155"/>
      <c r="B15" s="156"/>
      <c r="C15" s="240"/>
      <c r="D15" s="241"/>
      <c r="E15" s="241"/>
      <c r="F15" s="241"/>
      <c r="G15" s="241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127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69">
        <v>3</v>
      </c>
      <c r="B16" s="170" t="s">
        <v>131</v>
      </c>
      <c r="C16" s="178" t="s">
        <v>132</v>
      </c>
      <c r="D16" s="171" t="s">
        <v>116</v>
      </c>
      <c r="E16" s="172">
        <v>5.6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4" t="s">
        <v>117</v>
      </c>
      <c r="S16" s="174" t="s">
        <v>118</v>
      </c>
      <c r="T16" s="175" t="s">
        <v>119</v>
      </c>
      <c r="U16" s="158">
        <v>0.35</v>
      </c>
      <c r="V16" s="158">
        <f>ROUND(E16*U16,2)</f>
        <v>1.96</v>
      </c>
      <c r="W16" s="158"/>
      <c r="X16" s="158" t="s">
        <v>120</v>
      </c>
      <c r="Y16" s="158" t="s">
        <v>121</v>
      </c>
      <c r="Z16" s="148"/>
      <c r="AA16" s="148"/>
      <c r="AB16" s="148"/>
      <c r="AC16" s="148"/>
      <c r="AD16" s="148"/>
      <c r="AE16" s="148"/>
      <c r="AF16" s="148"/>
      <c r="AG16" s="148" t="s">
        <v>122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2">
      <c r="A17" s="155"/>
      <c r="B17" s="156"/>
      <c r="C17" s="244" t="s">
        <v>133</v>
      </c>
      <c r="D17" s="245"/>
      <c r="E17" s="245"/>
      <c r="F17" s="245"/>
      <c r="G17" s="24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124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6" t="str">
        <f>C17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7" s="148"/>
      <c r="BC17" s="148"/>
      <c r="BD17" s="148"/>
      <c r="BE17" s="148"/>
      <c r="BF17" s="148"/>
      <c r="BG17" s="148"/>
      <c r="BH17" s="148"/>
    </row>
    <row r="18" spans="1:60" outlineLevel="2">
      <c r="A18" s="155"/>
      <c r="B18" s="156"/>
      <c r="C18" s="179" t="s">
        <v>134</v>
      </c>
      <c r="D18" s="159"/>
      <c r="E18" s="160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126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>
      <c r="A19" s="155"/>
      <c r="B19" s="156"/>
      <c r="C19" s="179" t="s">
        <v>135</v>
      </c>
      <c r="D19" s="159"/>
      <c r="E19" s="160">
        <v>5.6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126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>
      <c r="A20" s="155"/>
      <c r="B20" s="156"/>
      <c r="C20" s="240"/>
      <c r="D20" s="241"/>
      <c r="E20" s="241"/>
      <c r="F20" s="241"/>
      <c r="G20" s="241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127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>
      <c r="A21" s="169">
        <v>4</v>
      </c>
      <c r="B21" s="170" t="s">
        <v>136</v>
      </c>
      <c r="C21" s="178" t="s">
        <v>137</v>
      </c>
      <c r="D21" s="171" t="s">
        <v>116</v>
      </c>
      <c r="E21" s="172">
        <v>3305.6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 t="s">
        <v>117</v>
      </c>
      <c r="S21" s="174" t="s">
        <v>118</v>
      </c>
      <c r="T21" s="175" t="s">
        <v>119</v>
      </c>
      <c r="U21" s="158">
        <v>1.0999999999999999E-2</v>
      </c>
      <c r="V21" s="158">
        <f>ROUND(E21*U21,2)</f>
        <v>36.36</v>
      </c>
      <c r="W21" s="158"/>
      <c r="X21" s="158" t="s">
        <v>120</v>
      </c>
      <c r="Y21" s="158" t="s">
        <v>121</v>
      </c>
      <c r="Z21" s="148"/>
      <c r="AA21" s="148"/>
      <c r="AB21" s="148"/>
      <c r="AC21" s="148"/>
      <c r="AD21" s="148"/>
      <c r="AE21" s="148"/>
      <c r="AF21" s="148"/>
      <c r="AG21" s="148" t="s">
        <v>122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>
      <c r="A22" s="155"/>
      <c r="B22" s="156"/>
      <c r="C22" s="244" t="s">
        <v>138</v>
      </c>
      <c r="D22" s="245"/>
      <c r="E22" s="245"/>
      <c r="F22" s="245"/>
      <c r="G22" s="24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124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>
      <c r="A23" s="155"/>
      <c r="B23" s="156"/>
      <c r="C23" s="179" t="s">
        <v>139</v>
      </c>
      <c r="D23" s="159"/>
      <c r="E23" s="160">
        <v>3305.6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126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>
      <c r="A24" s="155"/>
      <c r="B24" s="156"/>
      <c r="C24" s="240"/>
      <c r="D24" s="241"/>
      <c r="E24" s="241"/>
      <c r="F24" s="241"/>
      <c r="G24" s="241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127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>
      <c r="A25" s="169">
        <v>5</v>
      </c>
      <c r="B25" s="170" t="s">
        <v>140</v>
      </c>
      <c r="C25" s="178" t="s">
        <v>141</v>
      </c>
      <c r="D25" s="171" t="s">
        <v>116</v>
      </c>
      <c r="E25" s="172">
        <v>33056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 t="s">
        <v>117</v>
      </c>
      <c r="S25" s="174" t="s">
        <v>118</v>
      </c>
      <c r="T25" s="175" t="s">
        <v>119</v>
      </c>
      <c r="U25" s="158">
        <v>0</v>
      </c>
      <c r="V25" s="158">
        <f>ROUND(E25*U25,2)</f>
        <v>0</v>
      </c>
      <c r="W25" s="158"/>
      <c r="X25" s="158" t="s">
        <v>120</v>
      </c>
      <c r="Y25" s="158" t="s">
        <v>121</v>
      </c>
      <c r="Z25" s="148"/>
      <c r="AA25" s="148"/>
      <c r="AB25" s="148"/>
      <c r="AC25" s="148"/>
      <c r="AD25" s="148"/>
      <c r="AE25" s="148"/>
      <c r="AF25" s="148"/>
      <c r="AG25" s="148" t="s">
        <v>122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>
      <c r="A26" s="155"/>
      <c r="B26" s="156"/>
      <c r="C26" s="244" t="s">
        <v>138</v>
      </c>
      <c r="D26" s="245"/>
      <c r="E26" s="245"/>
      <c r="F26" s="245"/>
      <c r="G26" s="245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124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>
      <c r="A27" s="155"/>
      <c r="B27" s="156"/>
      <c r="C27" s="179" t="s">
        <v>142</v>
      </c>
      <c r="D27" s="159"/>
      <c r="E27" s="160">
        <v>33056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126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>
      <c r="A28" s="155"/>
      <c r="B28" s="156"/>
      <c r="C28" s="240"/>
      <c r="D28" s="241"/>
      <c r="E28" s="241"/>
      <c r="F28" s="241"/>
      <c r="G28" s="241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127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33.75" outlineLevel="1">
      <c r="A29" s="169">
        <v>6</v>
      </c>
      <c r="B29" s="170" t="s">
        <v>143</v>
      </c>
      <c r="C29" s="178" t="s">
        <v>144</v>
      </c>
      <c r="D29" s="171" t="s">
        <v>116</v>
      </c>
      <c r="E29" s="172">
        <v>850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4" t="s">
        <v>117</v>
      </c>
      <c r="S29" s="174" t="s">
        <v>118</v>
      </c>
      <c r="T29" s="175" t="s">
        <v>119</v>
      </c>
      <c r="U29" s="158">
        <v>4.2999999999999997E-2</v>
      </c>
      <c r="V29" s="158">
        <f>ROUND(E29*U29,2)</f>
        <v>36.549999999999997</v>
      </c>
      <c r="W29" s="158"/>
      <c r="X29" s="158" t="s">
        <v>120</v>
      </c>
      <c r="Y29" s="158" t="s">
        <v>121</v>
      </c>
      <c r="Z29" s="148"/>
      <c r="AA29" s="148"/>
      <c r="AB29" s="148"/>
      <c r="AC29" s="148"/>
      <c r="AD29" s="148"/>
      <c r="AE29" s="148"/>
      <c r="AF29" s="148"/>
      <c r="AG29" s="148" t="s">
        <v>122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>
      <c r="A30" s="155"/>
      <c r="B30" s="156"/>
      <c r="C30" s="244" t="s">
        <v>145</v>
      </c>
      <c r="D30" s="245"/>
      <c r="E30" s="245"/>
      <c r="F30" s="245"/>
      <c r="G30" s="24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124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>
      <c r="A31" s="155"/>
      <c r="B31" s="156"/>
      <c r="C31" s="240"/>
      <c r="D31" s="241"/>
      <c r="E31" s="241"/>
      <c r="F31" s="241"/>
      <c r="G31" s="241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127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69">
        <v>7</v>
      </c>
      <c r="B32" s="170" t="s">
        <v>146</v>
      </c>
      <c r="C32" s="178" t="s">
        <v>147</v>
      </c>
      <c r="D32" s="171" t="s">
        <v>116</v>
      </c>
      <c r="E32" s="172">
        <v>1700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4" t="s">
        <v>117</v>
      </c>
      <c r="S32" s="174" t="s">
        <v>118</v>
      </c>
      <c r="T32" s="175" t="s">
        <v>119</v>
      </c>
      <c r="U32" s="158">
        <v>1.0999999999999999E-2</v>
      </c>
      <c r="V32" s="158">
        <f>ROUND(E32*U32,2)</f>
        <v>18.7</v>
      </c>
      <c r="W32" s="158"/>
      <c r="X32" s="158" t="s">
        <v>120</v>
      </c>
      <c r="Y32" s="158" t="s">
        <v>121</v>
      </c>
      <c r="Z32" s="148"/>
      <c r="AA32" s="148"/>
      <c r="AB32" s="148"/>
      <c r="AC32" s="148"/>
      <c r="AD32" s="148"/>
      <c r="AE32" s="148"/>
      <c r="AF32" s="148"/>
      <c r="AG32" s="148" t="s">
        <v>122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>
      <c r="A33" s="155"/>
      <c r="B33" s="156"/>
      <c r="C33" s="244" t="s">
        <v>138</v>
      </c>
      <c r="D33" s="245"/>
      <c r="E33" s="245"/>
      <c r="F33" s="245"/>
      <c r="G33" s="24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124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>
      <c r="A34" s="155"/>
      <c r="B34" s="156"/>
      <c r="C34" s="179" t="s">
        <v>148</v>
      </c>
      <c r="D34" s="159"/>
      <c r="E34" s="160">
        <v>1700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126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>
      <c r="A35" s="155"/>
      <c r="B35" s="156"/>
      <c r="C35" s="240"/>
      <c r="D35" s="241"/>
      <c r="E35" s="241"/>
      <c r="F35" s="241"/>
      <c r="G35" s="241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127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>
      <c r="A36" s="169">
        <v>8</v>
      </c>
      <c r="B36" s="170" t="s">
        <v>149</v>
      </c>
      <c r="C36" s="178" t="s">
        <v>150</v>
      </c>
      <c r="D36" s="171" t="s">
        <v>116</v>
      </c>
      <c r="E36" s="172">
        <v>850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 t="s">
        <v>117</v>
      </c>
      <c r="S36" s="174" t="s">
        <v>118</v>
      </c>
      <c r="T36" s="175" t="s">
        <v>119</v>
      </c>
      <c r="U36" s="158">
        <v>5.2999999999999999E-2</v>
      </c>
      <c r="V36" s="158">
        <f>ROUND(E36*U36,2)</f>
        <v>45.05</v>
      </c>
      <c r="W36" s="158"/>
      <c r="X36" s="158" t="s">
        <v>120</v>
      </c>
      <c r="Y36" s="158" t="s">
        <v>121</v>
      </c>
      <c r="Z36" s="148"/>
      <c r="AA36" s="148"/>
      <c r="AB36" s="148"/>
      <c r="AC36" s="148"/>
      <c r="AD36" s="148"/>
      <c r="AE36" s="148"/>
      <c r="AF36" s="148"/>
      <c r="AG36" s="148" t="s">
        <v>122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>
      <c r="A37" s="155"/>
      <c r="B37" s="156"/>
      <c r="C37" s="242"/>
      <c r="D37" s="243"/>
      <c r="E37" s="243"/>
      <c r="F37" s="243"/>
      <c r="G37" s="24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127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69">
        <v>9</v>
      </c>
      <c r="B38" s="170" t="s">
        <v>151</v>
      </c>
      <c r="C38" s="178" t="s">
        <v>152</v>
      </c>
      <c r="D38" s="171" t="s">
        <v>153</v>
      </c>
      <c r="E38" s="172">
        <v>3780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4" t="s">
        <v>117</v>
      </c>
      <c r="S38" s="174" t="s">
        <v>118</v>
      </c>
      <c r="T38" s="175" t="s">
        <v>119</v>
      </c>
      <c r="U38" s="158">
        <v>1.7999999999999999E-2</v>
      </c>
      <c r="V38" s="158">
        <f>ROUND(E38*U38,2)</f>
        <v>68.040000000000006</v>
      </c>
      <c r="W38" s="158"/>
      <c r="X38" s="158" t="s">
        <v>120</v>
      </c>
      <c r="Y38" s="158" t="s">
        <v>121</v>
      </c>
      <c r="Z38" s="148"/>
      <c r="AA38" s="148"/>
      <c r="AB38" s="148"/>
      <c r="AC38" s="148"/>
      <c r="AD38" s="148"/>
      <c r="AE38" s="148"/>
      <c r="AF38" s="148"/>
      <c r="AG38" s="148" t="s">
        <v>122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>
      <c r="A39" s="155"/>
      <c r="B39" s="156"/>
      <c r="C39" s="244" t="s">
        <v>154</v>
      </c>
      <c r="D39" s="245"/>
      <c r="E39" s="245"/>
      <c r="F39" s="245"/>
      <c r="G39" s="245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124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>
      <c r="A40" s="155"/>
      <c r="B40" s="156"/>
      <c r="C40" s="179" t="s">
        <v>155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126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>
      <c r="A41" s="155"/>
      <c r="B41" s="156"/>
      <c r="C41" s="179" t="s">
        <v>156</v>
      </c>
      <c r="D41" s="159"/>
      <c r="E41" s="160">
        <v>1900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126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>
      <c r="A42" s="155"/>
      <c r="B42" s="156"/>
      <c r="C42" s="179" t="s">
        <v>157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126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>
      <c r="A43" s="155"/>
      <c r="B43" s="156"/>
      <c r="C43" s="179" t="s">
        <v>158</v>
      </c>
      <c r="D43" s="159"/>
      <c r="E43" s="160">
        <v>1880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126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>
      <c r="A44" s="155"/>
      <c r="B44" s="156"/>
      <c r="C44" s="240"/>
      <c r="D44" s="241"/>
      <c r="E44" s="241"/>
      <c r="F44" s="241"/>
      <c r="G44" s="241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127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69">
        <v>10</v>
      </c>
      <c r="B45" s="170" t="s">
        <v>159</v>
      </c>
      <c r="C45" s="178" t="s">
        <v>160</v>
      </c>
      <c r="D45" s="171" t="s">
        <v>116</v>
      </c>
      <c r="E45" s="172">
        <v>3305.6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 t="s">
        <v>117</v>
      </c>
      <c r="S45" s="174" t="s">
        <v>118</v>
      </c>
      <c r="T45" s="175" t="s">
        <v>161</v>
      </c>
      <c r="U45" s="158">
        <v>0</v>
      </c>
      <c r="V45" s="158">
        <f>ROUND(E45*U45,2)</f>
        <v>0</v>
      </c>
      <c r="W45" s="158"/>
      <c r="X45" s="158" t="s">
        <v>120</v>
      </c>
      <c r="Y45" s="158" t="s">
        <v>121</v>
      </c>
      <c r="Z45" s="148"/>
      <c r="AA45" s="148"/>
      <c r="AB45" s="148"/>
      <c r="AC45" s="148"/>
      <c r="AD45" s="148"/>
      <c r="AE45" s="148"/>
      <c r="AF45" s="148"/>
      <c r="AG45" s="148" t="s">
        <v>122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>
      <c r="A46" s="155"/>
      <c r="B46" s="156"/>
      <c r="C46" s="242"/>
      <c r="D46" s="243"/>
      <c r="E46" s="243"/>
      <c r="F46" s="243"/>
      <c r="G46" s="24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127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>
      <c r="A47" s="162" t="s">
        <v>112</v>
      </c>
      <c r="B47" s="163" t="s">
        <v>66</v>
      </c>
      <c r="C47" s="177" t="s">
        <v>67</v>
      </c>
      <c r="D47" s="164"/>
      <c r="E47" s="165"/>
      <c r="F47" s="166"/>
      <c r="G47" s="166">
        <f>SUMIF(AG48:AG72,"&lt;&gt;NOR",G48:G72)</f>
        <v>0</v>
      </c>
      <c r="H47" s="166"/>
      <c r="I47" s="166">
        <f>SUM(I48:I72)</f>
        <v>0</v>
      </c>
      <c r="J47" s="166"/>
      <c r="K47" s="166">
        <f>SUM(K48:K72)</f>
        <v>0</v>
      </c>
      <c r="L47" s="166"/>
      <c r="M47" s="166">
        <f>SUM(M48:M72)</f>
        <v>0</v>
      </c>
      <c r="N47" s="165"/>
      <c r="O47" s="165">
        <f>SUM(O48:O72)</f>
        <v>0</v>
      </c>
      <c r="P47" s="165"/>
      <c r="Q47" s="165">
        <f>SUM(Q48:Q72)</f>
        <v>950.44999999999993</v>
      </c>
      <c r="R47" s="166"/>
      <c r="S47" s="166"/>
      <c r="T47" s="167"/>
      <c r="U47" s="161"/>
      <c r="V47" s="161">
        <f>SUM(V48:V72)</f>
        <v>440.98</v>
      </c>
      <c r="W47" s="161"/>
      <c r="X47" s="161"/>
      <c r="Y47" s="161"/>
      <c r="AG47" t="s">
        <v>113</v>
      </c>
    </row>
    <row r="48" spans="1:60" ht="22.5" outlineLevel="1">
      <c r="A48" s="169">
        <v>11</v>
      </c>
      <c r="B48" s="170" t="s">
        <v>162</v>
      </c>
      <c r="C48" s="178" t="s">
        <v>163</v>
      </c>
      <c r="D48" s="171" t="s">
        <v>153</v>
      </c>
      <c r="E48" s="172">
        <v>410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0.13800000000000001</v>
      </c>
      <c r="Q48" s="172">
        <f>ROUND(E48*P48,2)</f>
        <v>56.58</v>
      </c>
      <c r="R48" s="174" t="s">
        <v>164</v>
      </c>
      <c r="S48" s="174" t="s">
        <v>118</v>
      </c>
      <c r="T48" s="175" t="s">
        <v>119</v>
      </c>
      <c r="U48" s="158">
        <v>0.16</v>
      </c>
      <c r="V48" s="158">
        <f>ROUND(E48*U48,2)</f>
        <v>65.599999999999994</v>
      </c>
      <c r="W48" s="158"/>
      <c r="X48" s="158" t="s">
        <v>120</v>
      </c>
      <c r="Y48" s="158" t="s">
        <v>121</v>
      </c>
      <c r="Z48" s="148"/>
      <c r="AA48" s="148"/>
      <c r="AB48" s="148"/>
      <c r="AC48" s="148"/>
      <c r="AD48" s="148"/>
      <c r="AE48" s="148"/>
      <c r="AF48" s="148"/>
      <c r="AG48" s="148" t="s">
        <v>122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>
      <c r="A49" s="155"/>
      <c r="B49" s="156"/>
      <c r="C49" s="244" t="s">
        <v>165</v>
      </c>
      <c r="D49" s="245"/>
      <c r="E49" s="245"/>
      <c r="F49" s="245"/>
      <c r="G49" s="245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124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>
      <c r="A50" s="155"/>
      <c r="B50" s="156"/>
      <c r="C50" s="240"/>
      <c r="D50" s="241"/>
      <c r="E50" s="241"/>
      <c r="F50" s="241"/>
      <c r="G50" s="241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127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33.75" outlineLevel="1">
      <c r="A51" s="169">
        <v>12</v>
      </c>
      <c r="B51" s="170" t="s">
        <v>166</v>
      </c>
      <c r="C51" s="178" t="s">
        <v>167</v>
      </c>
      <c r="D51" s="171" t="s">
        <v>153</v>
      </c>
      <c r="E51" s="172">
        <v>440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2">
        <v>0</v>
      </c>
      <c r="O51" s="172">
        <f>ROUND(E51*N51,2)</f>
        <v>0</v>
      </c>
      <c r="P51" s="172">
        <v>0.40799999999999997</v>
      </c>
      <c r="Q51" s="172">
        <f>ROUND(E51*P51,2)</f>
        <v>179.52</v>
      </c>
      <c r="R51" s="174" t="s">
        <v>164</v>
      </c>
      <c r="S51" s="174" t="s">
        <v>118</v>
      </c>
      <c r="T51" s="175" t="s">
        <v>119</v>
      </c>
      <c r="U51" s="158">
        <v>6.2E-2</v>
      </c>
      <c r="V51" s="158">
        <f>ROUND(E51*U51,2)</f>
        <v>27.28</v>
      </c>
      <c r="W51" s="158"/>
      <c r="X51" s="158" t="s">
        <v>120</v>
      </c>
      <c r="Y51" s="158" t="s">
        <v>121</v>
      </c>
      <c r="Z51" s="148"/>
      <c r="AA51" s="148"/>
      <c r="AB51" s="148"/>
      <c r="AC51" s="148"/>
      <c r="AD51" s="148"/>
      <c r="AE51" s="148"/>
      <c r="AF51" s="148"/>
      <c r="AG51" s="148" t="s">
        <v>122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>
      <c r="A52" s="155"/>
      <c r="B52" s="156"/>
      <c r="C52" s="244" t="s">
        <v>165</v>
      </c>
      <c r="D52" s="245"/>
      <c r="E52" s="245"/>
      <c r="F52" s="245"/>
      <c r="G52" s="24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124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>
      <c r="A53" s="155"/>
      <c r="B53" s="156"/>
      <c r="C53" s="248" t="s">
        <v>168</v>
      </c>
      <c r="D53" s="249"/>
      <c r="E53" s="249"/>
      <c r="F53" s="249"/>
      <c r="G53" s="249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169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>
      <c r="A54" s="155"/>
      <c r="B54" s="156"/>
      <c r="C54" s="240"/>
      <c r="D54" s="241"/>
      <c r="E54" s="241"/>
      <c r="F54" s="241"/>
      <c r="G54" s="241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127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>
      <c r="A55" s="169">
        <v>13</v>
      </c>
      <c r="B55" s="170" t="s">
        <v>170</v>
      </c>
      <c r="C55" s="178" t="s">
        <v>171</v>
      </c>
      <c r="D55" s="171" t="s">
        <v>153</v>
      </c>
      <c r="E55" s="172">
        <v>1325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0.44</v>
      </c>
      <c r="Q55" s="172">
        <f>ROUND(E55*P55,2)</f>
        <v>583</v>
      </c>
      <c r="R55" s="174" t="s">
        <v>164</v>
      </c>
      <c r="S55" s="174" t="s">
        <v>118</v>
      </c>
      <c r="T55" s="175" t="s">
        <v>119</v>
      </c>
      <c r="U55" s="158">
        <v>7.2999999999999995E-2</v>
      </c>
      <c r="V55" s="158">
        <f>ROUND(E55*U55,2)</f>
        <v>96.73</v>
      </c>
      <c r="W55" s="158"/>
      <c r="X55" s="158" t="s">
        <v>120</v>
      </c>
      <c r="Y55" s="158" t="s">
        <v>121</v>
      </c>
      <c r="Z55" s="148"/>
      <c r="AA55" s="148"/>
      <c r="AB55" s="148"/>
      <c r="AC55" s="148"/>
      <c r="AD55" s="148"/>
      <c r="AE55" s="148"/>
      <c r="AF55" s="148"/>
      <c r="AG55" s="148" t="s">
        <v>122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>
      <c r="A56" s="155"/>
      <c r="B56" s="156"/>
      <c r="C56" s="179" t="s">
        <v>172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126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>
      <c r="A57" s="155"/>
      <c r="B57" s="156"/>
      <c r="C57" s="179" t="s">
        <v>173</v>
      </c>
      <c r="D57" s="159"/>
      <c r="E57" s="160">
        <v>410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126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>
      <c r="A58" s="155"/>
      <c r="B58" s="156"/>
      <c r="C58" s="179" t="s">
        <v>174</v>
      </c>
      <c r="D58" s="159"/>
      <c r="E58" s="160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126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>
      <c r="A59" s="155"/>
      <c r="B59" s="156"/>
      <c r="C59" s="179" t="s">
        <v>175</v>
      </c>
      <c r="D59" s="159"/>
      <c r="E59" s="160">
        <v>440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126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>
      <c r="A60" s="155"/>
      <c r="B60" s="156"/>
      <c r="C60" s="179" t="s">
        <v>176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126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>
      <c r="A61" s="155"/>
      <c r="B61" s="156"/>
      <c r="C61" s="179" t="s">
        <v>177</v>
      </c>
      <c r="D61" s="159"/>
      <c r="E61" s="160">
        <v>295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126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>
      <c r="A62" s="155"/>
      <c r="B62" s="156"/>
      <c r="C62" s="179" t="s">
        <v>178</v>
      </c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126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>
      <c r="A63" s="155"/>
      <c r="B63" s="156"/>
      <c r="C63" s="179" t="s">
        <v>179</v>
      </c>
      <c r="D63" s="159"/>
      <c r="E63" s="160">
        <v>180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126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>
      <c r="A64" s="155"/>
      <c r="B64" s="156"/>
      <c r="C64" s="240"/>
      <c r="D64" s="241"/>
      <c r="E64" s="241"/>
      <c r="F64" s="241"/>
      <c r="G64" s="241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127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>
      <c r="A65" s="169">
        <v>14</v>
      </c>
      <c r="B65" s="170" t="s">
        <v>180</v>
      </c>
      <c r="C65" s="178" t="s">
        <v>181</v>
      </c>
      <c r="D65" s="171" t="s">
        <v>153</v>
      </c>
      <c r="E65" s="172">
        <v>180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0.36</v>
      </c>
      <c r="Q65" s="172">
        <f>ROUND(E65*P65,2)</f>
        <v>64.8</v>
      </c>
      <c r="R65" s="174" t="s">
        <v>164</v>
      </c>
      <c r="S65" s="174" t="s">
        <v>118</v>
      </c>
      <c r="T65" s="175" t="s">
        <v>119</v>
      </c>
      <c r="U65" s="158">
        <v>1.2270000000000001</v>
      </c>
      <c r="V65" s="158">
        <f>ROUND(E65*U65,2)</f>
        <v>220.86</v>
      </c>
      <c r="W65" s="158"/>
      <c r="X65" s="158" t="s">
        <v>120</v>
      </c>
      <c r="Y65" s="158" t="s">
        <v>121</v>
      </c>
      <c r="Z65" s="148"/>
      <c r="AA65" s="148"/>
      <c r="AB65" s="148"/>
      <c r="AC65" s="148"/>
      <c r="AD65" s="148"/>
      <c r="AE65" s="148"/>
      <c r="AF65" s="148"/>
      <c r="AG65" s="148" t="s">
        <v>122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>
      <c r="A66" s="155"/>
      <c r="B66" s="156"/>
      <c r="C66" s="242"/>
      <c r="D66" s="243"/>
      <c r="E66" s="243"/>
      <c r="F66" s="243"/>
      <c r="G66" s="243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127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69">
        <v>15</v>
      </c>
      <c r="B67" s="170" t="s">
        <v>182</v>
      </c>
      <c r="C67" s="178" t="s">
        <v>183</v>
      </c>
      <c r="D67" s="171" t="s">
        <v>184</v>
      </c>
      <c r="E67" s="172">
        <v>220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0</v>
      </c>
      <c r="O67" s="172">
        <f>ROUND(E67*N67,2)</f>
        <v>0</v>
      </c>
      <c r="P67" s="172">
        <v>0.27</v>
      </c>
      <c r="Q67" s="172">
        <f>ROUND(E67*P67,2)</f>
        <v>59.4</v>
      </c>
      <c r="R67" s="174" t="s">
        <v>164</v>
      </c>
      <c r="S67" s="174" t="s">
        <v>118</v>
      </c>
      <c r="T67" s="175" t="s">
        <v>119</v>
      </c>
      <c r="U67" s="158">
        <v>0.123</v>
      </c>
      <c r="V67" s="158">
        <f>ROUND(E67*U67,2)</f>
        <v>27.06</v>
      </c>
      <c r="W67" s="158"/>
      <c r="X67" s="158" t="s">
        <v>120</v>
      </c>
      <c r="Y67" s="158" t="s">
        <v>121</v>
      </c>
      <c r="Z67" s="148"/>
      <c r="AA67" s="148"/>
      <c r="AB67" s="148"/>
      <c r="AC67" s="148"/>
      <c r="AD67" s="148"/>
      <c r="AE67" s="148"/>
      <c r="AF67" s="148"/>
      <c r="AG67" s="148" t="s">
        <v>122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>
      <c r="A68" s="155"/>
      <c r="B68" s="156"/>
      <c r="C68" s="244" t="s">
        <v>185</v>
      </c>
      <c r="D68" s="245"/>
      <c r="E68" s="245"/>
      <c r="F68" s="245"/>
      <c r="G68" s="245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124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76" t="str">
        <f>C68</f>
        <v>s vybouráním lože, s přemístěním hmot na skládku na vzdálenost do 3 m nebo naložením na dopravní prostředek</v>
      </c>
      <c r="BB68" s="148"/>
      <c r="BC68" s="148"/>
      <c r="BD68" s="148"/>
      <c r="BE68" s="148"/>
      <c r="BF68" s="148"/>
      <c r="BG68" s="148"/>
      <c r="BH68" s="148"/>
    </row>
    <row r="69" spans="1:60" outlineLevel="2">
      <c r="A69" s="155"/>
      <c r="B69" s="156"/>
      <c r="C69" s="240"/>
      <c r="D69" s="241"/>
      <c r="E69" s="241"/>
      <c r="F69" s="241"/>
      <c r="G69" s="241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127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69">
        <v>16</v>
      </c>
      <c r="B70" s="170" t="s">
        <v>186</v>
      </c>
      <c r="C70" s="178" t="s">
        <v>187</v>
      </c>
      <c r="D70" s="171" t="s">
        <v>184</v>
      </c>
      <c r="E70" s="172">
        <v>13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2">
        <v>0</v>
      </c>
      <c r="O70" s="172">
        <f>ROUND(E70*N70,2)</f>
        <v>0</v>
      </c>
      <c r="P70" s="172">
        <v>0.54984999999999995</v>
      </c>
      <c r="Q70" s="172">
        <f>ROUND(E70*P70,2)</f>
        <v>7.15</v>
      </c>
      <c r="R70" s="174" t="s">
        <v>164</v>
      </c>
      <c r="S70" s="174" t="s">
        <v>118</v>
      </c>
      <c r="T70" s="175" t="s">
        <v>119</v>
      </c>
      <c r="U70" s="158">
        <v>0.26500000000000001</v>
      </c>
      <c r="V70" s="158">
        <f>ROUND(E70*U70,2)</f>
        <v>3.45</v>
      </c>
      <c r="W70" s="158"/>
      <c r="X70" s="158" t="s">
        <v>120</v>
      </c>
      <c r="Y70" s="158" t="s">
        <v>121</v>
      </c>
      <c r="Z70" s="148"/>
      <c r="AA70" s="148"/>
      <c r="AB70" s="148"/>
      <c r="AC70" s="148"/>
      <c r="AD70" s="148"/>
      <c r="AE70" s="148"/>
      <c r="AF70" s="148"/>
      <c r="AG70" s="148" t="s">
        <v>122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>
      <c r="A71" s="155"/>
      <c r="B71" s="156"/>
      <c r="C71" s="244" t="s">
        <v>188</v>
      </c>
      <c r="D71" s="245"/>
      <c r="E71" s="245"/>
      <c r="F71" s="245"/>
      <c r="G71" s="24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124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>
      <c r="A72" s="155"/>
      <c r="B72" s="156"/>
      <c r="C72" s="240"/>
      <c r="D72" s="241"/>
      <c r="E72" s="241"/>
      <c r="F72" s="241"/>
      <c r="G72" s="241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127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>
      <c r="A73" s="162" t="s">
        <v>112</v>
      </c>
      <c r="B73" s="163" t="s">
        <v>68</v>
      </c>
      <c r="C73" s="177" t="s">
        <v>69</v>
      </c>
      <c r="D73" s="164"/>
      <c r="E73" s="165"/>
      <c r="F73" s="166"/>
      <c r="G73" s="166">
        <f>SUMIF(AG74:AG85,"&lt;&gt;NOR",G74:G85)</f>
        <v>0</v>
      </c>
      <c r="H73" s="166"/>
      <c r="I73" s="166">
        <f>SUM(I74:I85)</f>
        <v>0</v>
      </c>
      <c r="J73" s="166"/>
      <c r="K73" s="166">
        <f>SUM(K74:K85)</f>
        <v>0</v>
      </c>
      <c r="L73" s="166"/>
      <c r="M73" s="166">
        <f>SUM(M74:M85)</f>
        <v>0</v>
      </c>
      <c r="N73" s="165"/>
      <c r="O73" s="165">
        <f>SUM(O74:O85)</f>
        <v>10.79</v>
      </c>
      <c r="P73" s="165"/>
      <c r="Q73" s="165">
        <f>SUM(Q74:Q85)</f>
        <v>0</v>
      </c>
      <c r="R73" s="166"/>
      <c r="S73" s="166"/>
      <c r="T73" s="167"/>
      <c r="U73" s="161"/>
      <c r="V73" s="161">
        <f>SUM(V74:V85)</f>
        <v>9.92</v>
      </c>
      <c r="W73" s="161"/>
      <c r="X73" s="161"/>
      <c r="Y73" s="161"/>
      <c r="AG73" t="s">
        <v>113</v>
      </c>
    </row>
    <row r="74" spans="1:60" outlineLevel="1">
      <c r="A74" s="169">
        <v>17</v>
      </c>
      <c r="B74" s="170" t="s">
        <v>189</v>
      </c>
      <c r="C74" s="178" t="s">
        <v>190</v>
      </c>
      <c r="D74" s="171" t="s">
        <v>116</v>
      </c>
      <c r="E74" s="172">
        <v>4.2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2">
        <v>1.9205000000000001</v>
      </c>
      <c r="O74" s="172">
        <f>ROUND(E74*N74,2)</f>
        <v>8.07</v>
      </c>
      <c r="P74" s="172">
        <v>0</v>
      </c>
      <c r="Q74" s="172">
        <f>ROUND(E74*P74,2)</f>
        <v>0</v>
      </c>
      <c r="R74" s="174" t="s">
        <v>191</v>
      </c>
      <c r="S74" s="174" t="s">
        <v>118</v>
      </c>
      <c r="T74" s="175" t="s">
        <v>119</v>
      </c>
      <c r="U74" s="158">
        <v>0.76</v>
      </c>
      <c r="V74" s="158">
        <f>ROUND(E74*U74,2)</f>
        <v>3.19</v>
      </c>
      <c r="W74" s="158"/>
      <c r="X74" s="158" t="s">
        <v>120</v>
      </c>
      <c r="Y74" s="158" t="s">
        <v>121</v>
      </c>
      <c r="Z74" s="148"/>
      <c r="AA74" s="148"/>
      <c r="AB74" s="148"/>
      <c r="AC74" s="148"/>
      <c r="AD74" s="148"/>
      <c r="AE74" s="148"/>
      <c r="AF74" s="148"/>
      <c r="AG74" s="148" t="s">
        <v>122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>
      <c r="A75" s="155"/>
      <c r="B75" s="156"/>
      <c r="C75" s="244" t="s">
        <v>192</v>
      </c>
      <c r="D75" s="245"/>
      <c r="E75" s="245"/>
      <c r="F75" s="245"/>
      <c r="G75" s="24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124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>
      <c r="A76" s="155"/>
      <c r="B76" s="156"/>
      <c r="C76" s="179" t="s">
        <v>193</v>
      </c>
      <c r="D76" s="159"/>
      <c r="E76" s="160">
        <v>4.2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126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>
      <c r="A77" s="155"/>
      <c r="B77" s="156"/>
      <c r="C77" s="240"/>
      <c r="D77" s="241"/>
      <c r="E77" s="241"/>
      <c r="F77" s="241"/>
      <c r="G77" s="241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127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69">
        <v>18</v>
      </c>
      <c r="B78" s="170" t="s">
        <v>194</v>
      </c>
      <c r="C78" s="178" t="s">
        <v>195</v>
      </c>
      <c r="D78" s="171" t="s">
        <v>116</v>
      </c>
      <c r="E78" s="172">
        <v>1.4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2">
        <v>1.9205000000000001</v>
      </c>
      <c r="O78" s="172">
        <f>ROUND(E78*N78,2)</f>
        <v>2.69</v>
      </c>
      <c r="P78" s="172">
        <v>0</v>
      </c>
      <c r="Q78" s="172">
        <f>ROUND(E78*P78,2)</f>
        <v>0</v>
      </c>
      <c r="R78" s="174" t="s">
        <v>191</v>
      </c>
      <c r="S78" s="174" t="s">
        <v>118</v>
      </c>
      <c r="T78" s="175" t="s">
        <v>119</v>
      </c>
      <c r="U78" s="158">
        <v>1.2310000000000001</v>
      </c>
      <c r="V78" s="158">
        <f>ROUND(E78*U78,2)</f>
        <v>1.72</v>
      </c>
      <c r="W78" s="158"/>
      <c r="X78" s="158" t="s">
        <v>120</v>
      </c>
      <c r="Y78" s="158" t="s">
        <v>121</v>
      </c>
      <c r="Z78" s="148"/>
      <c r="AA78" s="148"/>
      <c r="AB78" s="148"/>
      <c r="AC78" s="148"/>
      <c r="AD78" s="148"/>
      <c r="AE78" s="148"/>
      <c r="AF78" s="148"/>
      <c r="AG78" s="148" t="s">
        <v>122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>
      <c r="A79" s="155"/>
      <c r="B79" s="156"/>
      <c r="C79" s="179" t="s">
        <v>196</v>
      </c>
      <c r="D79" s="159"/>
      <c r="E79" s="160">
        <v>1.4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126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>
      <c r="A80" s="155"/>
      <c r="B80" s="156"/>
      <c r="C80" s="240"/>
      <c r="D80" s="241"/>
      <c r="E80" s="241"/>
      <c r="F80" s="241"/>
      <c r="G80" s="241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127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>
      <c r="A81" s="169">
        <v>19</v>
      </c>
      <c r="B81" s="170" t="s">
        <v>197</v>
      </c>
      <c r="C81" s="178" t="s">
        <v>198</v>
      </c>
      <c r="D81" s="171" t="s">
        <v>184</v>
      </c>
      <c r="E81" s="172">
        <v>70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4" t="s">
        <v>199</v>
      </c>
      <c r="S81" s="174" t="s">
        <v>118</v>
      </c>
      <c r="T81" s="175" t="s">
        <v>119</v>
      </c>
      <c r="U81" s="158">
        <v>7.1499999999999994E-2</v>
      </c>
      <c r="V81" s="158">
        <f>ROUND(E81*U81,2)</f>
        <v>5.01</v>
      </c>
      <c r="W81" s="158"/>
      <c r="X81" s="158" t="s">
        <v>120</v>
      </c>
      <c r="Y81" s="158" t="s">
        <v>121</v>
      </c>
      <c r="Z81" s="148"/>
      <c r="AA81" s="148"/>
      <c r="AB81" s="148"/>
      <c r="AC81" s="148"/>
      <c r="AD81" s="148"/>
      <c r="AE81" s="148"/>
      <c r="AF81" s="148"/>
      <c r="AG81" s="148" t="s">
        <v>122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>
      <c r="A82" s="155"/>
      <c r="B82" s="156"/>
      <c r="C82" s="242"/>
      <c r="D82" s="243"/>
      <c r="E82" s="243"/>
      <c r="F82" s="243"/>
      <c r="G82" s="243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127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>
      <c r="A83" s="169">
        <v>20</v>
      </c>
      <c r="B83" s="170" t="s">
        <v>200</v>
      </c>
      <c r="C83" s="178" t="s">
        <v>201</v>
      </c>
      <c r="D83" s="171" t="s">
        <v>184</v>
      </c>
      <c r="E83" s="172">
        <v>71.05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2">
        <v>4.8000000000000001E-4</v>
      </c>
      <c r="O83" s="172">
        <f>ROUND(E83*N83,2)</f>
        <v>0.03</v>
      </c>
      <c r="P83" s="172">
        <v>0</v>
      </c>
      <c r="Q83" s="172">
        <f>ROUND(E83*P83,2)</f>
        <v>0</v>
      </c>
      <c r="R83" s="174" t="s">
        <v>202</v>
      </c>
      <c r="S83" s="174" t="s">
        <v>118</v>
      </c>
      <c r="T83" s="175" t="s">
        <v>119</v>
      </c>
      <c r="U83" s="158">
        <v>0</v>
      </c>
      <c r="V83" s="158">
        <f>ROUND(E83*U83,2)</f>
        <v>0</v>
      </c>
      <c r="W83" s="158"/>
      <c r="X83" s="158" t="s">
        <v>203</v>
      </c>
      <c r="Y83" s="158" t="s">
        <v>121</v>
      </c>
      <c r="Z83" s="148"/>
      <c r="AA83" s="148"/>
      <c r="AB83" s="148"/>
      <c r="AC83" s="148"/>
      <c r="AD83" s="148"/>
      <c r="AE83" s="148"/>
      <c r="AF83" s="148"/>
      <c r="AG83" s="148" t="s">
        <v>204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>
      <c r="A84" s="155"/>
      <c r="B84" s="156"/>
      <c r="C84" s="179" t="s">
        <v>205</v>
      </c>
      <c r="D84" s="159"/>
      <c r="E84" s="160">
        <v>71.05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126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>
      <c r="A85" s="155"/>
      <c r="B85" s="156"/>
      <c r="C85" s="240"/>
      <c r="D85" s="241"/>
      <c r="E85" s="241"/>
      <c r="F85" s="241"/>
      <c r="G85" s="241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127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>
      <c r="A86" s="162" t="s">
        <v>112</v>
      </c>
      <c r="B86" s="163" t="s">
        <v>70</v>
      </c>
      <c r="C86" s="177" t="s">
        <v>71</v>
      </c>
      <c r="D86" s="164"/>
      <c r="E86" s="165"/>
      <c r="F86" s="166"/>
      <c r="G86" s="166">
        <f>SUMIF(AG87:AG90,"&lt;&gt;NOR",G87:G90)</f>
        <v>0</v>
      </c>
      <c r="H86" s="166"/>
      <c r="I86" s="166">
        <f>SUM(I87:I90)</f>
        <v>0</v>
      </c>
      <c r="J86" s="166"/>
      <c r="K86" s="166">
        <f>SUM(K87:K90)</f>
        <v>0</v>
      </c>
      <c r="L86" s="166"/>
      <c r="M86" s="166">
        <f>SUM(M87:M90)</f>
        <v>0</v>
      </c>
      <c r="N86" s="165"/>
      <c r="O86" s="165">
        <f>SUM(O87:O90)</f>
        <v>70.22</v>
      </c>
      <c r="P86" s="165"/>
      <c r="Q86" s="165">
        <f>SUM(Q87:Q90)</f>
        <v>0</v>
      </c>
      <c r="R86" s="166"/>
      <c r="S86" s="166"/>
      <c r="T86" s="167"/>
      <c r="U86" s="161"/>
      <c r="V86" s="161">
        <f>SUM(V87:V90)</f>
        <v>119.5</v>
      </c>
      <c r="W86" s="161"/>
      <c r="X86" s="161"/>
      <c r="Y86" s="161"/>
      <c r="AG86" t="s">
        <v>113</v>
      </c>
    </row>
    <row r="87" spans="1:60" outlineLevel="1">
      <c r="A87" s="169">
        <v>21</v>
      </c>
      <c r="B87" s="170" t="s">
        <v>206</v>
      </c>
      <c r="C87" s="178" t="s">
        <v>207</v>
      </c>
      <c r="D87" s="171" t="s">
        <v>153</v>
      </c>
      <c r="E87" s="172">
        <v>4780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21</v>
      </c>
      <c r="M87" s="174">
        <f>G87*(1+L87/100)</f>
        <v>0</v>
      </c>
      <c r="N87" s="172">
        <v>1.469E-2</v>
      </c>
      <c r="O87" s="172">
        <f>ROUND(E87*N87,2)</f>
        <v>70.22</v>
      </c>
      <c r="P87" s="172">
        <v>0</v>
      </c>
      <c r="Q87" s="172">
        <f>ROUND(E87*P87,2)</f>
        <v>0</v>
      </c>
      <c r="R87" s="174" t="s">
        <v>164</v>
      </c>
      <c r="S87" s="174" t="s">
        <v>118</v>
      </c>
      <c r="T87" s="175" t="s">
        <v>119</v>
      </c>
      <c r="U87" s="158">
        <v>2.5000000000000001E-2</v>
      </c>
      <c r="V87" s="158">
        <f>ROUND(E87*U87,2)</f>
        <v>119.5</v>
      </c>
      <c r="W87" s="158"/>
      <c r="X87" s="158" t="s">
        <v>120</v>
      </c>
      <c r="Y87" s="158" t="s">
        <v>121</v>
      </c>
      <c r="Z87" s="148"/>
      <c r="AA87" s="148"/>
      <c r="AB87" s="148"/>
      <c r="AC87" s="148"/>
      <c r="AD87" s="148"/>
      <c r="AE87" s="148"/>
      <c r="AF87" s="148"/>
      <c r="AG87" s="148" t="s">
        <v>122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>
      <c r="A88" s="155"/>
      <c r="B88" s="156"/>
      <c r="C88" s="244" t="s">
        <v>208</v>
      </c>
      <c r="D88" s="245"/>
      <c r="E88" s="245"/>
      <c r="F88" s="245"/>
      <c r="G88" s="24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124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76" t="str">
        <f>C88</f>
        <v>bez přidání vylepšovacího materiálu, s rozprostřením, promísením, vlhčením, zhutněním, ošetřením vodou, popř. s rozrytím</v>
      </c>
      <c r="BB88" s="148"/>
      <c r="BC88" s="148"/>
      <c r="BD88" s="148"/>
      <c r="BE88" s="148"/>
      <c r="BF88" s="148"/>
      <c r="BG88" s="148"/>
      <c r="BH88" s="148"/>
    </row>
    <row r="89" spans="1:60" outlineLevel="2">
      <c r="A89" s="155"/>
      <c r="B89" s="156"/>
      <c r="C89" s="179" t="s">
        <v>209</v>
      </c>
      <c r="D89" s="159"/>
      <c r="E89" s="160">
        <v>4780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126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>
      <c r="A90" s="155"/>
      <c r="B90" s="156"/>
      <c r="C90" s="240"/>
      <c r="D90" s="241"/>
      <c r="E90" s="241"/>
      <c r="F90" s="241"/>
      <c r="G90" s="241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127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>
      <c r="A91" s="162" t="s">
        <v>112</v>
      </c>
      <c r="B91" s="163" t="s">
        <v>76</v>
      </c>
      <c r="C91" s="177" t="s">
        <v>77</v>
      </c>
      <c r="D91" s="164"/>
      <c r="E91" s="165"/>
      <c r="F91" s="166"/>
      <c r="G91" s="166">
        <f>SUMIF(AG92:AG96,"&lt;&gt;NOR",G92:G96)</f>
        <v>0</v>
      </c>
      <c r="H91" s="166"/>
      <c r="I91" s="166">
        <f>SUM(I92:I96)</f>
        <v>0</v>
      </c>
      <c r="J91" s="166"/>
      <c r="K91" s="166">
        <f>SUM(K92:K96)</f>
        <v>0</v>
      </c>
      <c r="L91" s="166"/>
      <c r="M91" s="166">
        <f>SUM(M92:M96)</f>
        <v>0</v>
      </c>
      <c r="N91" s="165"/>
      <c r="O91" s="165">
        <f>SUM(O92:O96)</f>
        <v>0</v>
      </c>
      <c r="P91" s="165"/>
      <c r="Q91" s="165">
        <f>SUM(Q92:Q96)</f>
        <v>0</v>
      </c>
      <c r="R91" s="166"/>
      <c r="S91" s="166"/>
      <c r="T91" s="167"/>
      <c r="U91" s="161"/>
      <c r="V91" s="161">
        <f>SUM(V92:V96)</f>
        <v>3.08</v>
      </c>
      <c r="W91" s="161"/>
      <c r="X91" s="161"/>
      <c r="Y91" s="161"/>
      <c r="AG91" t="s">
        <v>113</v>
      </c>
    </row>
    <row r="92" spans="1:60" outlineLevel="1">
      <c r="A92" s="169">
        <v>22</v>
      </c>
      <c r="B92" s="170" t="s">
        <v>210</v>
      </c>
      <c r="C92" s="178" t="s">
        <v>211</v>
      </c>
      <c r="D92" s="171" t="s">
        <v>184</v>
      </c>
      <c r="E92" s="172">
        <v>28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4" t="s">
        <v>164</v>
      </c>
      <c r="S92" s="174" t="s">
        <v>118</v>
      </c>
      <c r="T92" s="175" t="s">
        <v>119</v>
      </c>
      <c r="U92" s="158">
        <v>0.11</v>
      </c>
      <c r="V92" s="158">
        <f>ROUND(E92*U92,2)</f>
        <v>3.08</v>
      </c>
      <c r="W92" s="158"/>
      <c r="X92" s="158" t="s">
        <v>120</v>
      </c>
      <c r="Y92" s="158" t="s">
        <v>121</v>
      </c>
      <c r="Z92" s="148"/>
      <c r="AA92" s="148"/>
      <c r="AB92" s="148"/>
      <c r="AC92" s="148"/>
      <c r="AD92" s="148"/>
      <c r="AE92" s="148"/>
      <c r="AF92" s="148"/>
      <c r="AG92" s="148" t="s">
        <v>122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>
      <c r="A93" s="155"/>
      <c r="B93" s="156"/>
      <c r="C93" s="244" t="s">
        <v>212</v>
      </c>
      <c r="D93" s="245"/>
      <c r="E93" s="245"/>
      <c r="F93" s="245"/>
      <c r="G93" s="245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124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>
      <c r="A94" s="155"/>
      <c r="B94" s="156"/>
      <c r="C94" s="240"/>
      <c r="D94" s="241"/>
      <c r="E94" s="241"/>
      <c r="F94" s="241"/>
      <c r="G94" s="241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127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>
      <c r="A95" s="169">
        <v>23</v>
      </c>
      <c r="B95" s="170" t="s">
        <v>213</v>
      </c>
      <c r="C95" s="178" t="s">
        <v>214</v>
      </c>
      <c r="D95" s="171" t="s">
        <v>215</v>
      </c>
      <c r="E95" s="172">
        <v>2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2">
        <v>0</v>
      </c>
      <c r="O95" s="172">
        <f>ROUND(E95*N95,2)</f>
        <v>0</v>
      </c>
      <c r="P95" s="172">
        <v>0</v>
      </c>
      <c r="Q95" s="172">
        <f>ROUND(E95*P95,2)</f>
        <v>0</v>
      </c>
      <c r="R95" s="174"/>
      <c r="S95" s="174" t="s">
        <v>216</v>
      </c>
      <c r="T95" s="175" t="s">
        <v>161</v>
      </c>
      <c r="U95" s="158">
        <v>0</v>
      </c>
      <c r="V95" s="158">
        <f>ROUND(E95*U95,2)</f>
        <v>0</v>
      </c>
      <c r="W95" s="158"/>
      <c r="X95" s="158" t="s">
        <v>120</v>
      </c>
      <c r="Y95" s="158" t="s">
        <v>121</v>
      </c>
      <c r="Z95" s="148"/>
      <c r="AA95" s="148"/>
      <c r="AB95" s="148"/>
      <c r="AC95" s="148"/>
      <c r="AD95" s="148"/>
      <c r="AE95" s="148"/>
      <c r="AF95" s="148"/>
      <c r="AG95" s="148" t="s">
        <v>122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>
      <c r="A96" s="155"/>
      <c r="B96" s="156"/>
      <c r="C96" s="242"/>
      <c r="D96" s="243"/>
      <c r="E96" s="243"/>
      <c r="F96" s="243"/>
      <c r="G96" s="243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127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>
      <c r="A97" s="162" t="s">
        <v>112</v>
      </c>
      <c r="B97" s="163" t="s">
        <v>78</v>
      </c>
      <c r="C97" s="177" t="s">
        <v>79</v>
      </c>
      <c r="D97" s="164"/>
      <c r="E97" s="165"/>
      <c r="F97" s="166"/>
      <c r="G97" s="166">
        <f>SUMIF(AG98:AG103,"&lt;&gt;NOR",G98:G103)</f>
        <v>0</v>
      </c>
      <c r="H97" s="166"/>
      <c r="I97" s="166">
        <f>SUM(I98:I103)</f>
        <v>0</v>
      </c>
      <c r="J97" s="166"/>
      <c r="K97" s="166">
        <f>SUM(K98:K103)</f>
        <v>0</v>
      </c>
      <c r="L97" s="166"/>
      <c r="M97" s="166">
        <f>SUM(M98:M103)</f>
        <v>0</v>
      </c>
      <c r="N97" s="165"/>
      <c r="O97" s="165">
        <f>SUM(O98:O103)</f>
        <v>0</v>
      </c>
      <c r="P97" s="165"/>
      <c r="Q97" s="165">
        <f>SUM(Q98:Q103)</f>
        <v>0.38</v>
      </c>
      <c r="R97" s="166"/>
      <c r="S97" s="166"/>
      <c r="T97" s="167"/>
      <c r="U97" s="161"/>
      <c r="V97" s="161">
        <f>SUM(V98:V103)</f>
        <v>4.4799999999999995</v>
      </c>
      <c r="W97" s="161"/>
      <c r="X97" s="161"/>
      <c r="Y97" s="161"/>
      <c r="AG97" t="s">
        <v>113</v>
      </c>
    </row>
    <row r="98" spans="1:60" ht="22.5" outlineLevel="1">
      <c r="A98" s="169">
        <v>24</v>
      </c>
      <c r="B98" s="170" t="s">
        <v>217</v>
      </c>
      <c r="C98" s="178" t="s">
        <v>218</v>
      </c>
      <c r="D98" s="171" t="s">
        <v>215</v>
      </c>
      <c r="E98" s="172">
        <v>2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2">
        <v>0</v>
      </c>
      <c r="O98" s="172">
        <f>ROUND(E98*N98,2)</f>
        <v>0</v>
      </c>
      <c r="P98" s="172">
        <v>8.2000000000000003E-2</v>
      </c>
      <c r="Q98" s="172">
        <f>ROUND(E98*P98,2)</f>
        <v>0.16</v>
      </c>
      <c r="R98" s="174" t="s">
        <v>164</v>
      </c>
      <c r="S98" s="174" t="s">
        <v>118</v>
      </c>
      <c r="T98" s="175" t="s">
        <v>119</v>
      </c>
      <c r="U98" s="158">
        <v>0.58799999999999997</v>
      </c>
      <c r="V98" s="158">
        <f>ROUND(E98*U98,2)</f>
        <v>1.18</v>
      </c>
      <c r="W98" s="158"/>
      <c r="X98" s="158" t="s">
        <v>120</v>
      </c>
      <c r="Y98" s="158" t="s">
        <v>121</v>
      </c>
      <c r="Z98" s="148"/>
      <c r="AA98" s="148"/>
      <c r="AB98" s="148"/>
      <c r="AC98" s="148"/>
      <c r="AD98" s="148"/>
      <c r="AE98" s="148"/>
      <c r="AF98" s="148"/>
      <c r="AG98" s="148" t="s">
        <v>219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>
      <c r="A99" s="155"/>
      <c r="B99" s="156"/>
      <c r="C99" s="244" t="s">
        <v>220</v>
      </c>
      <c r="D99" s="245"/>
      <c r="E99" s="245"/>
      <c r="F99" s="245"/>
      <c r="G99" s="245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124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76" t="str">
        <f>C99</f>
        <v>s uložením hmot na skládku na vzdálenost do 3 m nebo s naložením na dopravní prostředek, se zásypem jam a jeho zhutněním</v>
      </c>
      <c r="BB99" s="148"/>
      <c r="BC99" s="148"/>
      <c r="BD99" s="148"/>
      <c r="BE99" s="148"/>
      <c r="BF99" s="148"/>
      <c r="BG99" s="148"/>
      <c r="BH99" s="148"/>
    </row>
    <row r="100" spans="1:60" outlineLevel="2">
      <c r="A100" s="155"/>
      <c r="B100" s="156"/>
      <c r="C100" s="240"/>
      <c r="D100" s="241"/>
      <c r="E100" s="241"/>
      <c r="F100" s="241"/>
      <c r="G100" s="241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127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69">
        <v>25</v>
      </c>
      <c r="B101" s="170" t="s">
        <v>221</v>
      </c>
      <c r="C101" s="178" t="s">
        <v>222</v>
      </c>
      <c r="D101" s="171" t="s">
        <v>184</v>
      </c>
      <c r="E101" s="172">
        <v>6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2">
        <v>0</v>
      </c>
      <c r="O101" s="172">
        <f>ROUND(E101*N101,2)</f>
        <v>0</v>
      </c>
      <c r="P101" s="172">
        <v>3.6999999999999998E-2</v>
      </c>
      <c r="Q101" s="172">
        <f>ROUND(E101*P101,2)</f>
        <v>0.22</v>
      </c>
      <c r="R101" s="174" t="s">
        <v>223</v>
      </c>
      <c r="S101" s="174" t="s">
        <v>118</v>
      </c>
      <c r="T101" s="175" t="s">
        <v>119</v>
      </c>
      <c r="U101" s="158">
        <v>0.55000000000000004</v>
      </c>
      <c r="V101" s="158">
        <f>ROUND(E101*U101,2)</f>
        <v>3.3</v>
      </c>
      <c r="W101" s="158"/>
      <c r="X101" s="158" t="s">
        <v>120</v>
      </c>
      <c r="Y101" s="158" t="s">
        <v>121</v>
      </c>
      <c r="Z101" s="148"/>
      <c r="AA101" s="148"/>
      <c r="AB101" s="148"/>
      <c r="AC101" s="148"/>
      <c r="AD101" s="148"/>
      <c r="AE101" s="148"/>
      <c r="AF101" s="148"/>
      <c r="AG101" s="148" t="s">
        <v>122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>
      <c r="A102" s="155"/>
      <c r="B102" s="156"/>
      <c r="C102" s="246" t="s">
        <v>224</v>
      </c>
      <c r="D102" s="247"/>
      <c r="E102" s="247"/>
      <c r="F102" s="247"/>
      <c r="G102" s="24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169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>
      <c r="A103" s="155"/>
      <c r="B103" s="156"/>
      <c r="C103" s="240"/>
      <c r="D103" s="241"/>
      <c r="E103" s="241"/>
      <c r="F103" s="241"/>
      <c r="G103" s="241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127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>
      <c r="A104" s="162" t="s">
        <v>112</v>
      </c>
      <c r="B104" s="163" t="s">
        <v>80</v>
      </c>
      <c r="C104" s="177" t="s">
        <v>81</v>
      </c>
      <c r="D104" s="164"/>
      <c r="E104" s="165"/>
      <c r="F104" s="166"/>
      <c r="G104" s="166">
        <f>SUMIF(AG105:AG114,"&lt;&gt;NOR",G105:G114)</f>
        <v>0</v>
      </c>
      <c r="H104" s="166"/>
      <c r="I104" s="166">
        <f>SUM(I105:I114)</f>
        <v>0</v>
      </c>
      <c r="J104" s="166"/>
      <c r="K104" s="166">
        <f>SUM(K105:K114)</f>
        <v>0</v>
      </c>
      <c r="L104" s="166"/>
      <c r="M104" s="166">
        <f>SUM(M105:M114)</f>
        <v>0</v>
      </c>
      <c r="N104" s="165"/>
      <c r="O104" s="165">
        <f>SUM(O105:O114)</f>
        <v>0</v>
      </c>
      <c r="P104" s="165"/>
      <c r="Q104" s="165">
        <f>SUM(Q105:Q114)</f>
        <v>0</v>
      </c>
      <c r="R104" s="166"/>
      <c r="S104" s="166"/>
      <c r="T104" s="167"/>
      <c r="U104" s="161"/>
      <c r="V104" s="161">
        <f>SUM(V105:V114)</f>
        <v>654.16999999999996</v>
      </c>
      <c r="W104" s="161"/>
      <c r="X104" s="161"/>
      <c r="Y104" s="161"/>
      <c r="AG104" t="s">
        <v>113</v>
      </c>
    </row>
    <row r="105" spans="1:60" ht="22.5" outlineLevel="1">
      <c r="A105" s="169">
        <v>26</v>
      </c>
      <c r="B105" s="170" t="s">
        <v>225</v>
      </c>
      <c r="C105" s="178" t="s">
        <v>226</v>
      </c>
      <c r="D105" s="171" t="s">
        <v>227</v>
      </c>
      <c r="E105" s="172">
        <v>950.83405000000005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2">
        <v>0</v>
      </c>
      <c r="O105" s="172">
        <f>ROUND(E105*N105,2)</f>
        <v>0</v>
      </c>
      <c r="P105" s="172">
        <v>0</v>
      </c>
      <c r="Q105" s="172">
        <f>ROUND(E105*P105,2)</f>
        <v>0</v>
      </c>
      <c r="R105" s="174" t="s">
        <v>164</v>
      </c>
      <c r="S105" s="174" t="s">
        <v>118</v>
      </c>
      <c r="T105" s="175" t="s">
        <v>119</v>
      </c>
      <c r="U105" s="158">
        <v>0.68799999999999994</v>
      </c>
      <c r="V105" s="158">
        <f>ROUND(E105*U105,2)</f>
        <v>654.16999999999996</v>
      </c>
      <c r="W105" s="158"/>
      <c r="X105" s="158" t="s">
        <v>120</v>
      </c>
      <c r="Y105" s="158" t="s">
        <v>121</v>
      </c>
      <c r="Z105" s="148"/>
      <c r="AA105" s="148"/>
      <c r="AB105" s="148"/>
      <c r="AC105" s="148"/>
      <c r="AD105" s="148"/>
      <c r="AE105" s="148"/>
      <c r="AF105" s="148"/>
      <c r="AG105" s="148" t="s">
        <v>228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>
      <c r="A106" s="155"/>
      <c r="B106" s="156"/>
      <c r="C106" s="179" t="s">
        <v>229</v>
      </c>
      <c r="D106" s="159"/>
      <c r="E106" s="160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126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>
      <c r="A107" s="155"/>
      <c r="B107" s="156"/>
      <c r="C107" s="179" t="s">
        <v>230</v>
      </c>
      <c r="D107" s="159"/>
      <c r="E107" s="160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126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>
      <c r="A108" s="155"/>
      <c r="B108" s="156"/>
      <c r="C108" s="179" t="s">
        <v>231</v>
      </c>
      <c r="D108" s="159"/>
      <c r="E108" s="160">
        <v>950.83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126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>
      <c r="A109" s="155"/>
      <c r="B109" s="156"/>
      <c r="C109" s="240"/>
      <c r="D109" s="241"/>
      <c r="E109" s="241"/>
      <c r="F109" s="241"/>
      <c r="G109" s="241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127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69">
        <v>27</v>
      </c>
      <c r="B110" s="170" t="s">
        <v>232</v>
      </c>
      <c r="C110" s="178" t="s">
        <v>233</v>
      </c>
      <c r="D110" s="171" t="s">
        <v>227</v>
      </c>
      <c r="E110" s="172">
        <v>950.83405000000005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2">
        <v>0</v>
      </c>
      <c r="O110" s="172">
        <f>ROUND(E110*N110,2)</f>
        <v>0</v>
      </c>
      <c r="P110" s="172">
        <v>0</v>
      </c>
      <c r="Q110" s="172">
        <f>ROUND(E110*P110,2)</f>
        <v>0</v>
      </c>
      <c r="R110" s="174" t="s">
        <v>223</v>
      </c>
      <c r="S110" s="174" t="s">
        <v>234</v>
      </c>
      <c r="T110" s="175" t="s">
        <v>161</v>
      </c>
      <c r="U110" s="158">
        <v>0</v>
      </c>
      <c r="V110" s="158">
        <f>ROUND(E110*U110,2)</f>
        <v>0</v>
      </c>
      <c r="W110" s="158"/>
      <c r="X110" s="158" t="s">
        <v>120</v>
      </c>
      <c r="Y110" s="158" t="s">
        <v>121</v>
      </c>
      <c r="Z110" s="148"/>
      <c r="AA110" s="148"/>
      <c r="AB110" s="148"/>
      <c r="AC110" s="148"/>
      <c r="AD110" s="148"/>
      <c r="AE110" s="148"/>
      <c r="AF110" s="148"/>
      <c r="AG110" s="148" t="s">
        <v>228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>
      <c r="A111" s="155"/>
      <c r="B111" s="156"/>
      <c r="C111" s="179" t="s">
        <v>229</v>
      </c>
      <c r="D111" s="159"/>
      <c r="E111" s="160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126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>
      <c r="A112" s="155"/>
      <c r="B112" s="156"/>
      <c r="C112" s="179" t="s">
        <v>230</v>
      </c>
      <c r="D112" s="159"/>
      <c r="E112" s="160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126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>
      <c r="A113" s="155"/>
      <c r="B113" s="156"/>
      <c r="C113" s="179" t="s">
        <v>231</v>
      </c>
      <c r="D113" s="159"/>
      <c r="E113" s="160">
        <v>950.83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126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>
      <c r="A114" s="155"/>
      <c r="B114" s="156"/>
      <c r="C114" s="240"/>
      <c r="D114" s="241"/>
      <c r="E114" s="241"/>
      <c r="F114" s="241"/>
      <c r="G114" s="241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127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>
      <c r="A115" s="3"/>
      <c r="B115" s="4"/>
      <c r="C115" s="180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98</v>
      </c>
    </row>
    <row r="116" spans="1:60">
      <c r="A116" s="151"/>
      <c r="B116" s="152" t="s">
        <v>29</v>
      </c>
      <c r="C116" s="181"/>
      <c r="D116" s="153"/>
      <c r="E116" s="154"/>
      <c r="F116" s="154"/>
      <c r="G116" s="168">
        <f>G8+G47+G73+G86+G91+G97+G104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235</v>
      </c>
    </row>
    <row r="117" spans="1:60">
      <c r="C117" s="182"/>
      <c r="D117" s="10"/>
      <c r="AG117" t="s">
        <v>236</v>
      </c>
    </row>
    <row r="118" spans="1:60">
      <c r="D118" s="10"/>
    </row>
    <row r="119" spans="1:60">
      <c r="D119" s="10"/>
    </row>
    <row r="120" spans="1:60">
      <c r="D120" s="10"/>
    </row>
    <row r="121" spans="1:60">
      <c r="D121" s="10"/>
    </row>
    <row r="122" spans="1:60">
      <c r="D122" s="10"/>
    </row>
    <row r="123" spans="1:60">
      <c r="D123" s="10"/>
    </row>
    <row r="124" spans="1:60">
      <c r="D124" s="10"/>
    </row>
    <row r="125" spans="1:60">
      <c r="D125" s="10"/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eZrJIiOZHSx2/a1X9iMoD1sL1lmPIZnHXxhyBYGZAF+XV2iQZDkvAvarWIb4UedaECp1HVYuaWZ6bgraJ5S08g==" saltValue="aWF05ogBwpa3ZusdNKAHUA==" spinCount="100000" sheet="1" formatRows="0"/>
  <mergeCells count="49">
    <mergeCell ref="C12:G12"/>
    <mergeCell ref="A1:G1"/>
    <mergeCell ref="C2:G2"/>
    <mergeCell ref="C3:G3"/>
    <mergeCell ref="C4:G4"/>
    <mergeCell ref="C10:G10"/>
    <mergeCell ref="C35:G35"/>
    <mergeCell ref="C14:G14"/>
    <mergeCell ref="C15:G15"/>
    <mergeCell ref="C17:G17"/>
    <mergeCell ref="C20:G20"/>
    <mergeCell ref="C22:G22"/>
    <mergeCell ref="C24:G24"/>
    <mergeCell ref="C26:G26"/>
    <mergeCell ref="C28:G28"/>
    <mergeCell ref="C30:G30"/>
    <mergeCell ref="C31:G31"/>
    <mergeCell ref="C33:G33"/>
    <mergeCell ref="C68:G68"/>
    <mergeCell ref="C37:G37"/>
    <mergeCell ref="C39:G39"/>
    <mergeCell ref="C44:G44"/>
    <mergeCell ref="C46:G46"/>
    <mergeCell ref="C49:G49"/>
    <mergeCell ref="C50:G50"/>
    <mergeCell ref="C52:G52"/>
    <mergeCell ref="C53:G53"/>
    <mergeCell ref="C54:G54"/>
    <mergeCell ref="C64:G64"/>
    <mergeCell ref="C66:G66"/>
    <mergeCell ref="C94:G94"/>
    <mergeCell ref="C69:G69"/>
    <mergeCell ref="C71:G71"/>
    <mergeCell ref="C72:G72"/>
    <mergeCell ref="C75:G75"/>
    <mergeCell ref="C77:G77"/>
    <mergeCell ref="C80:G80"/>
    <mergeCell ref="C82:G82"/>
    <mergeCell ref="C85:G85"/>
    <mergeCell ref="C88:G88"/>
    <mergeCell ref="C90:G90"/>
    <mergeCell ref="C93:G93"/>
    <mergeCell ref="C114:G114"/>
    <mergeCell ref="C96:G96"/>
    <mergeCell ref="C99:G99"/>
    <mergeCell ref="C100:G100"/>
    <mergeCell ref="C102:G102"/>
    <mergeCell ref="C103:G103"/>
    <mergeCell ref="C109:G10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85</v>
      </c>
      <c r="B1" s="250"/>
      <c r="C1" s="250"/>
      <c r="D1" s="250"/>
      <c r="E1" s="250"/>
      <c r="F1" s="250"/>
      <c r="G1" s="250"/>
      <c r="AG1" t="s">
        <v>86</v>
      </c>
    </row>
    <row r="2" spans="1:60" ht="24.95" customHeight="1">
      <c r="A2" s="140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87</v>
      </c>
    </row>
    <row r="3" spans="1:60" ht="24.95" customHeight="1">
      <c r="A3" s="140" t="s">
        <v>8</v>
      </c>
      <c r="B3" s="49" t="s">
        <v>51</v>
      </c>
      <c r="C3" s="251" t="s">
        <v>52</v>
      </c>
      <c r="D3" s="252"/>
      <c r="E3" s="252"/>
      <c r="F3" s="252"/>
      <c r="G3" s="253"/>
      <c r="AC3" s="121" t="s">
        <v>87</v>
      </c>
      <c r="AG3" t="s">
        <v>88</v>
      </c>
    </row>
    <row r="4" spans="1:60" ht="24.95" customHeight="1">
      <c r="A4" s="141" t="s">
        <v>9</v>
      </c>
      <c r="B4" s="142" t="s">
        <v>49</v>
      </c>
      <c r="C4" s="254" t="s">
        <v>50</v>
      </c>
      <c r="D4" s="255"/>
      <c r="E4" s="255"/>
      <c r="F4" s="255"/>
      <c r="G4" s="256"/>
      <c r="AG4" t="s">
        <v>89</v>
      </c>
    </row>
    <row r="5" spans="1:60">
      <c r="D5" s="10"/>
    </row>
    <row r="6" spans="1:60" ht="38.25">
      <c r="A6" s="144" t="s">
        <v>90</v>
      </c>
      <c r="B6" s="146" t="s">
        <v>91</v>
      </c>
      <c r="C6" s="146" t="s">
        <v>92</v>
      </c>
      <c r="D6" s="145" t="s">
        <v>93</v>
      </c>
      <c r="E6" s="144" t="s">
        <v>94</v>
      </c>
      <c r="F6" s="143" t="s">
        <v>95</v>
      </c>
      <c r="G6" s="144" t="s">
        <v>29</v>
      </c>
      <c r="H6" s="147" t="s">
        <v>30</v>
      </c>
      <c r="I6" s="147" t="s">
        <v>96</v>
      </c>
      <c r="J6" s="147" t="s">
        <v>31</v>
      </c>
      <c r="K6" s="147" t="s">
        <v>97</v>
      </c>
      <c r="L6" s="147" t="s">
        <v>98</v>
      </c>
      <c r="M6" s="147" t="s">
        <v>99</v>
      </c>
      <c r="N6" s="147" t="s">
        <v>100</v>
      </c>
      <c r="O6" s="147" t="s">
        <v>101</v>
      </c>
      <c r="P6" s="147" t="s">
        <v>102</v>
      </c>
      <c r="Q6" s="147" t="s">
        <v>103</v>
      </c>
      <c r="R6" s="147" t="s">
        <v>104</v>
      </c>
      <c r="S6" s="147" t="s">
        <v>105</v>
      </c>
      <c r="T6" s="147" t="s">
        <v>106</v>
      </c>
      <c r="U6" s="147" t="s">
        <v>107</v>
      </c>
      <c r="V6" s="147" t="s">
        <v>108</v>
      </c>
      <c r="W6" s="147" t="s">
        <v>109</v>
      </c>
      <c r="X6" s="147" t="s">
        <v>110</v>
      </c>
      <c r="Y6" s="147" t="s">
        <v>111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>
      <c r="A8" s="162" t="s">
        <v>112</v>
      </c>
      <c r="B8" s="163" t="s">
        <v>64</v>
      </c>
      <c r="C8" s="177" t="s">
        <v>65</v>
      </c>
      <c r="D8" s="164"/>
      <c r="E8" s="165"/>
      <c r="F8" s="166"/>
      <c r="G8" s="166">
        <f>SUMIF(AG9:AG44,"&lt;&gt;NOR",G9:G44)</f>
        <v>0</v>
      </c>
      <c r="H8" s="166"/>
      <c r="I8" s="166">
        <f>SUM(I9:I44)</f>
        <v>0</v>
      </c>
      <c r="J8" s="166"/>
      <c r="K8" s="166">
        <f>SUM(K9:K44)</f>
        <v>0</v>
      </c>
      <c r="L8" s="166"/>
      <c r="M8" s="166">
        <f>SUM(M9:M44)</f>
        <v>0</v>
      </c>
      <c r="N8" s="165"/>
      <c r="O8" s="165">
        <f>SUM(O9:O44)</f>
        <v>0</v>
      </c>
      <c r="P8" s="165"/>
      <c r="Q8" s="165">
        <f>SUM(Q9:Q44)</f>
        <v>0</v>
      </c>
      <c r="R8" s="166"/>
      <c r="S8" s="166"/>
      <c r="T8" s="167"/>
      <c r="U8" s="161"/>
      <c r="V8" s="161">
        <f>SUM(V9:V44)</f>
        <v>249.95999999999998</v>
      </c>
      <c r="W8" s="161"/>
      <c r="X8" s="161"/>
      <c r="Y8" s="161"/>
      <c r="AG8" t="s">
        <v>113</v>
      </c>
    </row>
    <row r="9" spans="1:60" outlineLevel="1">
      <c r="A9" s="169">
        <v>1</v>
      </c>
      <c r="B9" s="170" t="s">
        <v>237</v>
      </c>
      <c r="C9" s="178" t="s">
        <v>238</v>
      </c>
      <c r="D9" s="171" t="s">
        <v>116</v>
      </c>
      <c r="E9" s="172">
        <v>3.6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117</v>
      </c>
      <c r="S9" s="174" t="s">
        <v>118</v>
      </c>
      <c r="T9" s="175" t="s">
        <v>119</v>
      </c>
      <c r="U9" s="158">
        <v>0.39</v>
      </c>
      <c r="V9" s="158">
        <f>ROUND(E9*U9,2)</f>
        <v>1.4</v>
      </c>
      <c r="W9" s="158"/>
      <c r="X9" s="158" t="s">
        <v>120</v>
      </c>
      <c r="Y9" s="158" t="s">
        <v>121</v>
      </c>
      <c r="Z9" s="148"/>
      <c r="AA9" s="148"/>
      <c r="AB9" s="148"/>
      <c r="AC9" s="148"/>
      <c r="AD9" s="148"/>
      <c r="AE9" s="148"/>
      <c r="AF9" s="148"/>
      <c r="AG9" s="148" t="s">
        <v>122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>
      <c r="A10" s="155"/>
      <c r="B10" s="156"/>
      <c r="C10" s="244" t="s">
        <v>239</v>
      </c>
      <c r="D10" s="245"/>
      <c r="E10" s="245"/>
      <c r="F10" s="245"/>
      <c r="G10" s="24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6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48"/>
      <c r="BC10" s="148"/>
      <c r="BD10" s="148"/>
      <c r="BE10" s="148"/>
      <c r="BF10" s="148"/>
      <c r="BG10" s="148"/>
      <c r="BH10" s="148"/>
    </row>
    <row r="11" spans="1:60" outlineLevel="2">
      <c r="A11" s="155"/>
      <c r="B11" s="156"/>
      <c r="C11" s="179" t="s">
        <v>240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126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>
      <c r="A12" s="155"/>
      <c r="B12" s="156"/>
      <c r="C12" s="179" t="s">
        <v>241</v>
      </c>
      <c r="D12" s="159"/>
      <c r="E12" s="160">
        <v>3.6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126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>
      <c r="A13" s="155"/>
      <c r="B13" s="156"/>
      <c r="C13" s="240"/>
      <c r="D13" s="241"/>
      <c r="E13" s="241"/>
      <c r="F13" s="241"/>
      <c r="G13" s="24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127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69">
        <v>2</v>
      </c>
      <c r="B14" s="170" t="s">
        <v>242</v>
      </c>
      <c r="C14" s="178" t="s">
        <v>243</v>
      </c>
      <c r="D14" s="171" t="s">
        <v>116</v>
      </c>
      <c r="E14" s="172">
        <v>3.456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4" t="s">
        <v>117</v>
      </c>
      <c r="S14" s="174" t="s">
        <v>118</v>
      </c>
      <c r="T14" s="175" t="s">
        <v>119</v>
      </c>
      <c r="U14" s="158">
        <v>4.6180000000000003</v>
      </c>
      <c r="V14" s="158">
        <f>ROUND(E14*U14,2)</f>
        <v>15.96</v>
      </c>
      <c r="W14" s="158"/>
      <c r="X14" s="158" t="s">
        <v>120</v>
      </c>
      <c r="Y14" s="158" t="s">
        <v>121</v>
      </c>
      <c r="Z14" s="148"/>
      <c r="AA14" s="148"/>
      <c r="AB14" s="148"/>
      <c r="AC14" s="148"/>
      <c r="AD14" s="148"/>
      <c r="AE14" s="148"/>
      <c r="AF14" s="148"/>
      <c r="AG14" s="148" t="s">
        <v>122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33.75" outlineLevel="2">
      <c r="A15" s="155"/>
      <c r="B15" s="156"/>
      <c r="C15" s="244" t="s">
        <v>244</v>
      </c>
      <c r="D15" s="245"/>
      <c r="E15" s="245"/>
      <c r="F15" s="245"/>
      <c r="G15" s="245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124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6" t="str">
        <f>C15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5" s="148"/>
      <c r="BC15" s="148"/>
      <c r="BD15" s="148"/>
      <c r="BE15" s="148"/>
      <c r="BF15" s="148"/>
      <c r="BG15" s="148"/>
      <c r="BH15" s="148"/>
    </row>
    <row r="16" spans="1:60" outlineLevel="2">
      <c r="A16" s="155"/>
      <c r="B16" s="156"/>
      <c r="C16" s="179" t="s">
        <v>245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126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>
      <c r="A17" s="155"/>
      <c r="B17" s="156"/>
      <c r="C17" s="179" t="s">
        <v>246</v>
      </c>
      <c r="D17" s="159"/>
      <c r="E17" s="160">
        <v>3.46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126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>
      <c r="A18" s="155"/>
      <c r="B18" s="156"/>
      <c r="C18" s="240"/>
      <c r="D18" s="241"/>
      <c r="E18" s="241"/>
      <c r="F18" s="241"/>
      <c r="G18" s="241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127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>
      <c r="A19" s="169">
        <v>3</v>
      </c>
      <c r="B19" s="170" t="s">
        <v>143</v>
      </c>
      <c r="C19" s="178" t="s">
        <v>144</v>
      </c>
      <c r="D19" s="171" t="s">
        <v>116</v>
      </c>
      <c r="E19" s="172">
        <v>158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 t="s">
        <v>117</v>
      </c>
      <c r="S19" s="174" t="s">
        <v>118</v>
      </c>
      <c r="T19" s="175" t="s">
        <v>119</v>
      </c>
      <c r="U19" s="158">
        <v>4.2999999999999997E-2</v>
      </c>
      <c r="V19" s="158">
        <f>ROUND(E19*U19,2)</f>
        <v>6.79</v>
      </c>
      <c r="W19" s="158"/>
      <c r="X19" s="158" t="s">
        <v>120</v>
      </c>
      <c r="Y19" s="158" t="s">
        <v>121</v>
      </c>
      <c r="Z19" s="148"/>
      <c r="AA19" s="148"/>
      <c r="AB19" s="148"/>
      <c r="AC19" s="148"/>
      <c r="AD19" s="148"/>
      <c r="AE19" s="148"/>
      <c r="AF19" s="148"/>
      <c r="AG19" s="148" t="s">
        <v>122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>
      <c r="A20" s="155"/>
      <c r="B20" s="156"/>
      <c r="C20" s="244" t="s">
        <v>145</v>
      </c>
      <c r="D20" s="245"/>
      <c r="E20" s="245"/>
      <c r="F20" s="245"/>
      <c r="G20" s="245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124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>
      <c r="A21" s="155"/>
      <c r="B21" s="156"/>
      <c r="C21" s="179" t="s">
        <v>247</v>
      </c>
      <c r="D21" s="159"/>
      <c r="E21" s="160">
        <v>158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126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>
      <c r="A22" s="155"/>
      <c r="B22" s="156"/>
      <c r="C22" s="240"/>
      <c r="D22" s="241"/>
      <c r="E22" s="241"/>
      <c r="F22" s="241"/>
      <c r="G22" s="241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127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>
      <c r="A23" s="169">
        <v>4</v>
      </c>
      <c r="B23" s="170" t="s">
        <v>248</v>
      </c>
      <c r="C23" s="178" t="s">
        <v>249</v>
      </c>
      <c r="D23" s="171" t="s">
        <v>116</v>
      </c>
      <c r="E23" s="172">
        <v>1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 t="s">
        <v>117</v>
      </c>
      <c r="S23" s="174" t="s">
        <v>118</v>
      </c>
      <c r="T23" s="175" t="s">
        <v>119</v>
      </c>
      <c r="U23" s="158">
        <v>0.20200000000000001</v>
      </c>
      <c r="V23" s="158">
        <f>ROUND(E23*U23,2)</f>
        <v>0.2</v>
      </c>
      <c r="W23" s="158"/>
      <c r="X23" s="158" t="s">
        <v>120</v>
      </c>
      <c r="Y23" s="158" t="s">
        <v>121</v>
      </c>
      <c r="Z23" s="148"/>
      <c r="AA23" s="148"/>
      <c r="AB23" s="148"/>
      <c r="AC23" s="148"/>
      <c r="AD23" s="148"/>
      <c r="AE23" s="148"/>
      <c r="AF23" s="148"/>
      <c r="AG23" s="148" t="s">
        <v>122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>
      <c r="A24" s="155"/>
      <c r="B24" s="156"/>
      <c r="C24" s="244" t="s">
        <v>250</v>
      </c>
      <c r="D24" s="245"/>
      <c r="E24" s="245"/>
      <c r="F24" s="245"/>
      <c r="G24" s="24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124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>
      <c r="A25" s="155"/>
      <c r="B25" s="156"/>
      <c r="C25" s="179" t="s">
        <v>251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126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>
      <c r="A26" s="155"/>
      <c r="B26" s="156"/>
      <c r="C26" s="179" t="s">
        <v>252</v>
      </c>
      <c r="D26" s="159"/>
      <c r="E26" s="160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126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>
      <c r="A27" s="155"/>
      <c r="B27" s="156"/>
      <c r="C27" s="240"/>
      <c r="D27" s="241"/>
      <c r="E27" s="241"/>
      <c r="F27" s="241"/>
      <c r="G27" s="241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127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69">
        <v>5</v>
      </c>
      <c r="B28" s="170" t="s">
        <v>151</v>
      </c>
      <c r="C28" s="178" t="s">
        <v>152</v>
      </c>
      <c r="D28" s="171" t="s">
        <v>153</v>
      </c>
      <c r="E28" s="172">
        <v>1974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 t="s">
        <v>117</v>
      </c>
      <c r="S28" s="174" t="s">
        <v>118</v>
      </c>
      <c r="T28" s="175" t="s">
        <v>119</v>
      </c>
      <c r="U28" s="158">
        <v>1.7999999999999999E-2</v>
      </c>
      <c r="V28" s="158">
        <f>ROUND(E28*U28,2)</f>
        <v>35.53</v>
      </c>
      <c r="W28" s="158"/>
      <c r="X28" s="158" t="s">
        <v>120</v>
      </c>
      <c r="Y28" s="158" t="s">
        <v>121</v>
      </c>
      <c r="Z28" s="148"/>
      <c r="AA28" s="148"/>
      <c r="AB28" s="148"/>
      <c r="AC28" s="148"/>
      <c r="AD28" s="148"/>
      <c r="AE28" s="148"/>
      <c r="AF28" s="148"/>
      <c r="AG28" s="148" t="s">
        <v>122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>
      <c r="A29" s="155"/>
      <c r="B29" s="156"/>
      <c r="C29" s="244" t="s">
        <v>154</v>
      </c>
      <c r="D29" s="245"/>
      <c r="E29" s="245"/>
      <c r="F29" s="245"/>
      <c r="G29" s="24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124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>
      <c r="A30" s="155"/>
      <c r="B30" s="156"/>
      <c r="C30" s="179" t="s">
        <v>253</v>
      </c>
      <c r="D30" s="159"/>
      <c r="E30" s="160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126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>
      <c r="A31" s="155"/>
      <c r="B31" s="156"/>
      <c r="C31" s="179" t="s">
        <v>254</v>
      </c>
      <c r="D31" s="159"/>
      <c r="E31" s="160">
        <v>870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126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>
      <c r="A32" s="155"/>
      <c r="B32" s="156"/>
      <c r="C32" s="179" t="s">
        <v>255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126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>
      <c r="A33" s="155"/>
      <c r="B33" s="156"/>
      <c r="C33" s="179" t="s">
        <v>256</v>
      </c>
      <c r="D33" s="159"/>
      <c r="E33" s="160">
        <v>720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126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>
      <c r="A34" s="155"/>
      <c r="B34" s="156"/>
      <c r="C34" s="179" t="s">
        <v>257</v>
      </c>
      <c r="D34" s="159"/>
      <c r="E34" s="160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126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>
      <c r="A35" s="155"/>
      <c r="B35" s="156"/>
      <c r="C35" s="179" t="s">
        <v>258</v>
      </c>
      <c r="D35" s="159"/>
      <c r="E35" s="160">
        <v>250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126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>
      <c r="A36" s="155"/>
      <c r="B36" s="156"/>
      <c r="C36" s="179" t="s">
        <v>259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126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>
      <c r="A37" s="155"/>
      <c r="B37" s="156"/>
      <c r="C37" s="179" t="s">
        <v>260</v>
      </c>
      <c r="D37" s="159"/>
      <c r="E37" s="160">
        <v>134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126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>
      <c r="A38" s="155"/>
      <c r="B38" s="156"/>
      <c r="C38" s="240"/>
      <c r="D38" s="241"/>
      <c r="E38" s="241"/>
      <c r="F38" s="241"/>
      <c r="G38" s="241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127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>
      <c r="A39" s="169">
        <v>6</v>
      </c>
      <c r="B39" s="170" t="s">
        <v>261</v>
      </c>
      <c r="C39" s="178" t="s">
        <v>262</v>
      </c>
      <c r="D39" s="171" t="s">
        <v>153</v>
      </c>
      <c r="E39" s="172">
        <v>1580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4" t="s">
        <v>263</v>
      </c>
      <c r="S39" s="174" t="s">
        <v>118</v>
      </c>
      <c r="T39" s="175" t="s">
        <v>119</v>
      </c>
      <c r="U39" s="158">
        <v>0.09</v>
      </c>
      <c r="V39" s="158">
        <f>ROUND(E39*U39,2)</f>
        <v>142.19999999999999</v>
      </c>
      <c r="W39" s="158"/>
      <c r="X39" s="158" t="s">
        <v>120</v>
      </c>
      <c r="Y39" s="158" t="s">
        <v>121</v>
      </c>
      <c r="Z39" s="148"/>
      <c r="AA39" s="148"/>
      <c r="AB39" s="148"/>
      <c r="AC39" s="148"/>
      <c r="AD39" s="148"/>
      <c r="AE39" s="148"/>
      <c r="AF39" s="148"/>
      <c r="AG39" s="148" t="s">
        <v>122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>
      <c r="A40" s="155"/>
      <c r="B40" s="156"/>
      <c r="C40" s="244" t="s">
        <v>264</v>
      </c>
      <c r="D40" s="245"/>
      <c r="E40" s="245"/>
      <c r="F40" s="245"/>
      <c r="G40" s="245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124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>
      <c r="A41" s="155"/>
      <c r="B41" s="156"/>
      <c r="C41" s="240"/>
      <c r="D41" s="241"/>
      <c r="E41" s="241"/>
      <c r="F41" s="241"/>
      <c r="G41" s="241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127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>
      <c r="A42" s="169">
        <v>7</v>
      </c>
      <c r="B42" s="170" t="s">
        <v>265</v>
      </c>
      <c r="C42" s="178" t="s">
        <v>266</v>
      </c>
      <c r="D42" s="171" t="s">
        <v>153</v>
      </c>
      <c r="E42" s="172">
        <v>190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4" t="s">
        <v>263</v>
      </c>
      <c r="S42" s="174" t="s">
        <v>118</v>
      </c>
      <c r="T42" s="175" t="s">
        <v>119</v>
      </c>
      <c r="U42" s="158">
        <v>0.252</v>
      </c>
      <c r="V42" s="158">
        <f>ROUND(E42*U42,2)</f>
        <v>47.88</v>
      </c>
      <c r="W42" s="158"/>
      <c r="X42" s="158" t="s">
        <v>120</v>
      </c>
      <c r="Y42" s="158" t="s">
        <v>121</v>
      </c>
      <c r="Z42" s="148"/>
      <c r="AA42" s="148"/>
      <c r="AB42" s="148"/>
      <c r="AC42" s="148"/>
      <c r="AD42" s="148"/>
      <c r="AE42" s="148"/>
      <c r="AF42" s="148"/>
      <c r="AG42" s="148" t="s">
        <v>122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>
      <c r="A43" s="155"/>
      <c r="B43" s="156"/>
      <c r="C43" s="244" t="s">
        <v>264</v>
      </c>
      <c r="D43" s="245"/>
      <c r="E43" s="245"/>
      <c r="F43" s="245"/>
      <c r="G43" s="24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124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>
      <c r="A44" s="155"/>
      <c r="B44" s="156"/>
      <c r="C44" s="240"/>
      <c r="D44" s="241"/>
      <c r="E44" s="241"/>
      <c r="F44" s="241"/>
      <c r="G44" s="241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127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>
      <c r="A45" s="162" t="s">
        <v>112</v>
      </c>
      <c r="B45" s="163" t="s">
        <v>70</v>
      </c>
      <c r="C45" s="177" t="s">
        <v>71</v>
      </c>
      <c r="D45" s="164"/>
      <c r="E45" s="165"/>
      <c r="F45" s="166"/>
      <c r="G45" s="166">
        <f>SUMIF(AG46:AG77,"&lt;&gt;NOR",G46:G77)</f>
        <v>0</v>
      </c>
      <c r="H45" s="166"/>
      <c r="I45" s="166">
        <f>SUM(I46:I77)</f>
        <v>0</v>
      </c>
      <c r="J45" s="166"/>
      <c r="K45" s="166">
        <f>SUM(K46:K77)</f>
        <v>0</v>
      </c>
      <c r="L45" s="166"/>
      <c r="M45" s="166">
        <f>SUM(M46:M77)</f>
        <v>0</v>
      </c>
      <c r="N45" s="165"/>
      <c r="O45" s="165">
        <f>SUM(O46:O77)</f>
        <v>1858.7599999999998</v>
      </c>
      <c r="P45" s="165"/>
      <c r="Q45" s="165">
        <f>SUM(Q46:Q77)</f>
        <v>0</v>
      </c>
      <c r="R45" s="166"/>
      <c r="S45" s="166"/>
      <c r="T45" s="167"/>
      <c r="U45" s="161"/>
      <c r="V45" s="161">
        <f>SUM(V46:V77)</f>
        <v>156.74</v>
      </c>
      <c r="W45" s="161"/>
      <c r="X45" s="161"/>
      <c r="Y45" s="161"/>
      <c r="AG45" t="s">
        <v>113</v>
      </c>
    </row>
    <row r="46" spans="1:60" ht="22.5" outlineLevel="1">
      <c r="A46" s="169">
        <v>8</v>
      </c>
      <c r="B46" s="170" t="s">
        <v>267</v>
      </c>
      <c r="C46" s="178" t="s">
        <v>268</v>
      </c>
      <c r="D46" s="171" t="s">
        <v>153</v>
      </c>
      <c r="E46" s="172">
        <v>3948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2">
        <v>0.378</v>
      </c>
      <c r="O46" s="172">
        <f>ROUND(E46*N46,2)</f>
        <v>1492.34</v>
      </c>
      <c r="P46" s="172">
        <v>0</v>
      </c>
      <c r="Q46" s="172">
        <f>ROUND(E46*P46,2)</f>
        <v>0</v>
      </c>
      <c r="R46" s="174" t="s">
        <v>164</v>
      </c>
      <c r="S46" s="174" t="s">
        <v>118</v>
      </c>
      <c r="T46" s="175" t="s">
        <v>119</v>
      </c>
      <c r="U46" s="158">
        <v>2.5999999999999999E-2</v>
      </c>
      <c r="V46" s="158">
        <f>ROUND(E46*U46,2)</f>
        <v>102.65</v>
      </c>
      <c r="W46" s="158"/>
      <c r="X46" s="158" t="s">
        <v>120</v>
      </c>
      <c r="Y46" s="158" t="s">
        <v>121</v>
      </c>
      <c r="Z46" s="148"/>
      <c r="AA46" s="148"/>
      <c r="AB46" s="148"/>
      <c r="AC46" s="148"/>
      <c r="AD46" s="148"/>
      <c r="AE46" s="148"/>
      <c r="AF46" s="148"/>
      <c r="AG46" s="148" t="s">
        <v>122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>
      <c r="A47" s="155"/>
      <c r="B47" s="156"/>
      <c r="C47" s="179" t="s">
        <v>253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126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>
      <c r="A48" s="155"/>
      <c r="B48" s="156"/>
      <c r="C48" s="179" t="s">
        <v>254</v>
      </c>
      <c r="D48" s="159"/>
      <c r="E48" s="160">
        <v>870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126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>
      <c r="A49" s="155"/>
      <c r="B49" s="156"/>
      <c r="C49" s="179" t="s">
        <v>254</v>
      </c>
      <c r="D49" s="159"/>
      <c r="E49" s="160">
        <v>870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126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>
      <c r="A50" s="155"/>
      <c r="B50" s="156"/>
      <c r="C50" s="179" t="s">
        <v>255</v>
      </c>
      <c r="D50" s="159"/>
      <c r="E50" s="160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126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>
      <c r="A51" s="155"/>
      <c r="B51" s="156"/>
      <c r="C51" s="179" t="s">
        <v>256</v>
      </c>
      <c r="D51" s="159"/>
      <c r="E51" s="160">
        <v>720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126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>
      <c r="A52" s="155"/>
      <c r="B52" s="156"/>
      <c r="C52" s="179" t="s">
        <v>256</v>
      </c>
      <c r="D52" s="159"/>
      <c r="E52" s="160">
        <v>720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126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>
      <c r="A53" s="155"/>
      <c r="B53" s="156"/>
      <c r="C53" s="179" t="s">
        <v>259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126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>
      <c r="A54" s="155"/>
      <c r="B54" s="156"/>
      <c r="C54" s="179" t="s">
        <v>260</v>
      </c>
      <c r="D54" s="159"/>
      <c r="E54" s="160">
        <v>134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126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>
      <c r="A55" s="155"/>
      <c r="B55" s="156"/>
      <c r="C55" s="179" t="s">
        <v>260</v>
      </c>
      <c r="D55" s="159"/>
      <c r="E55" s="160">
        <v>134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126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>
      <c r="A56" s="155"/>
      <c r="B56" s="156"/>
      <c r="C56" s="179" t="s">
        <v>257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126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>
      <c r="A57" s="155"/>
      <c r="B57" s="156"/>
      <c r="C57" s="179" t="s">
        <v>258</v>
      </c>
      <c r="D57" s="159"/>
      <c r="E57" s="160">
        <v>250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126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>
      <c r="A58" s="155"/>
      <c r="B58" s="156"/>
      <c r="C58" s="179" t="s">
        <v>258</v>
      </c>
      <c r="D58" s="159"/>
      <c r="E58" s="160">
        <v>250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126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>
      <c r="A59" s="155"/>
      <c r="B59" s="156"/>
      <c r="C59" s="240"/>
      <c r="D59" s="241"/>
      <c r="E59" s="241"/>
      <c r="F59" s="241"/>
      <c r="G59" s="241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127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>
      <c r="A60" s="169">
        <v>9</v>
      </c>
      <c r="B60" s="170" t="s">
        <v>269</v>
      </c>
      <c r="C60" s="178" t="s">
        <v>270</v>
      </c>
      <c r="D60" s="171" t="s">
        <v>153</v>
      </c>
      <c r="E60" s="172">
        <v>1104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0.25094</v>
      </c>
      <c r="O60" s="172">
        <f>ROUND(E60*N60,2)</f>
        <v>277.04000000000002</v>
      </c>
      <c r="P60" s="172">
        <v>0</v>
      </c>
      <c r="Q60" s="172">
        <f>ROUND(E60*P60,2)</f>
        <v>0</v>
      </c>
      <c r="R60" s="174" t="s">
        <v>164</v>
      </c>
      <c r="S60" s="174" t="s">
        <v>118</v>
      </c>
      <c r="T60" s="175" t="s">
        <v>119</v>
      </c>
      <c r="U60" s="158">
        <v>2.5999999999999999E-2</v>
      </c>
      <c r="V60" s="158">
        <f>ROUND(E60*U60,2)</f>
        <v>28.7</v>
      </c>
      <c r="W60" s="158"/>
      <c r="X60" s="158" t="s">
        <v>120</v>
      </c>
      <c r="Y60" s="158" t="s">
        <v>121</v>
      </c>
      <c r="Z60" s="148"/>
      <c r="AA60" s="148"/>
      <c r="AB60" s="148"/>
      <c r="AC60" s="148"/>
      <c r="AD60" s="148"/>
      <c r="AE60" s="148"/>
      <c r="AF60" s="148"/>
      <c r="AG60" s="148" t="s">
        <v>122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>
      <c r="A61" s="155"/>
      <c r="B61" s="156"/>
      <c r="C61" s="244" t="s">
        <v>271</v>
      </c>
      <c r="D61" s="245"/>
      <c r="E61" s="245"/>
      <c r="F61" s="245"/>
      <c r="G61" s="245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124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>
      <c r="A62" s="155"/>
      <c r="B62" s="156"/>
      <c r="C62" s="179" t="s">
        <v>272</v>
      </c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126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>
      <c r="A63" s="155"/>
      <c r="B63" s="156"/>
      <c r="C63" s="179" t="s">
        <v>258</v>
      </c>
      <c r="D63" s="159"/>
      <c r="E63" s="160">
        <v>250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126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>
      <c r="A64" s="155"/>
      <c r="B64" s="156"/>
      <c r="C64" s="179" t="s">
        <v>255</v>
      </c>
      <c r="D64" s="159"/>
      <c r="E64" s="160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126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>
      <c r="A65" s="155"/>
      <c r="B65" s="156"/>
      <c r="C65" s="179" t="s">
        <v>256</v>
      </c>
      <c r="D65" s="159"/>
      <c r="E65" s="160">
        <v>720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126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>
      <c r="A66" s="155"/>
      <c r="B66" s="156"/>
      <c r="C66" s="179" t="s">
        <v>259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126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>
      <c r="A67" s="155"/>
      <c r="B67" s="156"/>
      <c r="C67" s="179" t="s">
        <v>273</v>
      </c>
      <c r="D67" s="159"/>
      <c r="E67" s="160">
        <v>134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126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>
      <c r="A68" s="155"/>
      <c r="B68" s="156"/>
      <c r="C68" s="240"/>
      <c r="D68" s="241"/>
      <c r="E68" s="241"/>
      <c r="F68" s="241"/>
      <c r="G68" s="241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127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>
      <c r="A69" s="169">
        <v>10</v>
      </c>
      <c r="B69" s="170" t="s">
        <v>274</v>
      </c>
      <c r="C69" s="178" t="s">
        <v>275</v>
      </c>
      <c r="D69" s="171" t="s">
        <v>153</v>
      </c>
      <c r="E69" s="172">
        <v>1104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2">
        <v>8.0960000000000004E-2</v>
      </c>
      <c r="O69" s="172">
        <f>ROUND(E69*N69,2)</f>
        <v>89.38</v>
      </c>
      <c r="P69" s="172">
        <v>0</v>
      </c>
      <c r="Q69" s="172">
        <f>ROUND(E69*P69,2)</f>
        <v>0</v>
      </c>
      <c r="R69" s="174" t="s">
        <v>164</v>
      </c>
      <c r="S69" s="174" t="s">
        <v>118</v>
      </c>
      <c r="T69" s="175" t="s">
        <v>119</v>
      </c>
      <c r="U69" s="158">
        <v>2.3E-2</v>
      </c>
      <c r="V69" s="158">
        <f>ROUND(E69*U69,2)</f>
        <v>25.39</v>
      </c>
      <c r="W69" s="158"/>
      <c r="X69" s="158" t="s">
        <v>120</v>
      </c>
      <c r="Y69" s="158" t="s">
        <v>121</v>
      </c>
      <c r="Z69" s="148"/>
      <c r="AA69" s="148"/>
      <c r="AB69" s="148"/>
      <c r="AC69" s="148"/>
      <c r="AD69" s="148"/>
      <c r="AE69" s="148"/>
      <c r="AF69" s="148"/>
      <c r="AG69" s="148" t="s">
        <v>122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>
      <c r="A70" s="155"/>
      <c r="B70" s="156"/>
      <c r="C70" s="244" t="s">
        <v>271</v>
      </c>
      <c r="D70" s="245"/>
      <c r="E70" s="245"/>
      <c r="F70" s="245"/>
      <c r="G70" s="245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124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>
      <c r="A71" s="155"/>
      <c r="B71" s="156"/>
      <c r="C71" s="179" t="s">
        <v>272</v>
      </c>
      <c r="D71" s="159"/>
      <c r="E71" s="160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126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>
      <c r="A72" s="155"/>
      <c r="B72" s="156"/>
      <c r="C72" s="179" t="s">
        <v>258</v>
      </c>
      <c r="D72" s="159"/>
      <c r="E72" s="160">
        <v>250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126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>
      <c r="A73" s="155"/>
      <c r="B73" s="156"/>
      <c r="C73" s="179" t="s">
        <v>255</v>
      </c>
      <c r="D73" s="159"/>
      <c r="E73" s="16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126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>
      <c r="A74" s="155"/>
      <c r="B74" s="156"/>
      <c r="C74" s="179" t="s">
        <v>256</v>
      </c>
      <c r="D74" s="159"/>
      <c r="E74" s="160">
        <v>720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126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>
      <c r="A75" s="155"/>
      <c r="B75" s="156"/>
      <c r="C75" s="179" t="s">
        <v>259</v>
      </c>
      <c r="D75" s="159"/>
      <c r="E75" s="160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126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>
      <c r="A76" s="155"/>
      <c r="B76" s="156"/>
      <c r="C76" s="179" t="s">
        <v>273</v>
      </c>
      <c r="D76" s="159"/>
      <c r="E76" s="160">
        <v>134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126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>
      <c r="A77" s="155"/>
      <c r="B77" s="156"/>
      <c r="C77" s="240"/>
      <c r="D77" s="241"/>
      <c r="E77" s="241"/>
      <c r="F77" s="241"/>
      <c r="G77" s="241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127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>
      <c r="A78" s="162" t="s">
        <v>112</v>
      </c>
      <c r="B78" s="163" t="s">
        <v>72</v>
      </c>
      <c r="C78" s="177" t="s">
        <v>73</v>
      </c>
      <c r="D78" s="164"/>
      <c r="E78" s="165"/>
      <c r="F78" s="166"/>
      <c r="G78" s="166">
        <f>SUMIF(AG79:AG105,"&lt;&gt;NOR",G79:G105)</f>
        <v>0</v>
      </c>
      <c r="H78" s="166"/>
      <c r="I78" s="166">
        <f>SUM(I79:I105)</f>
        <v>0</v>
      </c>
      <c r="J78" s="166"/>
      <c r="K78" s="166">
        <f>SUM(K79:K105)</f>
        <v>0</v>
      </c>
      <c r="L78" s="166"/>
      <c r="M78" s="166">
        <f>SUM(M79:M105)</f>
        <v>0</v>
      </c>
      <c r="N78" s="165"/>
      <c r="O78" s="165">
        <f>SUM(O79:O105)</f>
        <v>221.14</v>
      </c>
      <c r="P78" s="165"/>
      <c r="Q78" s="165">
        <f>SUM(Q79:Q105)</f>
        <v>0</v>
      </c>
      <c r="R78" s="166"/>
      <c r="S78" s="166"/>
      <c r="T78" s="167"/>
      <c r="U78" s="161"/>
      <c r="V78" s="161">
        <f>SUM(V79:V105)</f>
        <v>433.33000000000004</v>
      </c>
      <c r="W78" s="161"/>
      <c r="X78" s="161"/>
      <c r="Y78" s="161"/>
      <c r="AG78" t="s">
        <v>113</v>
      </c>
    </row>
    <row r="79" spans="1:60" outlineLevel="1">
      <c r="A79" s="169">
        <v>11</v>
      </c>
      <c r="B79" s="170" t="s">
        <v>276</v>
      </c>
      <c r="C79" s="178" t="s">
        <v>277</v>
      </c>
      <c r="D79" s="171" t="s">
        <v>153</v>
      </c>
      <c r="E79" s="172">
        <v>874.2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2">
        <v>7.3899999999999993E-2</v>
      </c>
      <c r="O79" s="172">
        <f>ROUND(E79*N79,2)</f>
        <v>64.599999999999994</v>
      </c>
      <c r="P79" s="172">
        <v>0</v>
      </c>
      <c r="Q79" s="172">
        <f>ROUND(E79*P79,2)</f>
        <v>0</v>
      </c>
      <c r="R79" s="174" t="s">
        <v>164</v>
      </c>
      <c r="S79" s="174" t="s">
        <v>118</v>
      </c>
      <c r="T79" s="175" t="s">
        <v>119</v>
      </c>
      <c r="U79" s="158">
        <v>0.47799999999999998</v>
      </c>
      <c r="V79" s="158">
        <f>ROUND(E79*U79,2)</f>
        <v>417.87</v>
      </c>
      <c r="W79" s="158"/>
      <c r="X79" s="158" t="s">
        <v>120</v>
      </c>
      <c r="Y79" s="158" t="s">
        <v>121</v>
      </c>
      <c r="Z79" s="148"/>
      <c r="AA79" s="148"/>
      <c r="AB79" s="148"/>
      <c r="AC79" s="148"/>
      <c r="AD79" s="148"/>
      <c r="AE79" s="148"/>
      <c r="AF79" s="148"/>
      <c r="AG79" s="148" t="s">
        <v>122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2">
      <c r="A80" s="155"/>
      <c r="B80" s="156"/>
      <c r="C80" s="244" t="s">
        <v>278</v>
      </c>
      <c r="D80" s="245"/>
      <c r="E80" s="245"/>
      <c r="F80" s="245"/>
      <c r="G80" s="24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124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76" t="str">
        <f>C80</f>
        <v>s provedením lože z kameniva drceného, s vyplněním spár, s dvojitým hutněním a se smetením přebytečného materiálu na krajnici. S dodáním hmot pro lože a výplň spár.</v>
      </c>
      <c r="BB80" s="148"/>
      <c r="BC80" s="148"/>
      <c r="BD80" s="148"/>
      <c r="BE80" s="148"/>
      <c r="BF80" s="148"/>
      <c r="BG80" s="148"/>
      <c r="BH80" s="148"/>
    </row>
    <row r="81" spans="1:60" outlineLevel="2">
      <c r="A81" s="155"/>
      <c r="B81" s="156"/>
      <c r="C81" s="179" t="s">
        <v>253</v>
      </c>
      <c r="D81" s="159"/>
      <c r="E81" s="160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126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>
      <c r="A82" s="155"/>
      <c r="B82" s="156"/>
      <c r="C82" s="179" t="s">
        <v>279</v>
      </c>
      <c r="D82" s="159"/>
      <c r="E82" s="160">
        <v>620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126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>
      <c r="A83" s="155"/>
      <c r="B83" s="156"/>
      <c r="C83" s="179" t="s">
        <v>257</v>
      </c>
      <c r="D83" s="159"/>
      <c r="E83" s="160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126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>
      <c r="A84" s="155"/>
      <c r="B84" s="156"/>
      <c r="C84" s="179" t="s">
        <v>258</v>
      </c>
      <c r="D84" s="159"/>
      <c r="E84" s="160">
        <v>250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126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>
      <c r="A85" s="155"/>
      <c r="B85" s="156"/>
      <c r="C85" s="179" t="s">
        <v>280</v>
      </c>
      <c r="D85" s="159"/>
      <c r="E85" s="160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126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>
      <c r="A86" s="155"/>
      <c r="B86" s="156"/>
      <c r="C86" s="179" t="s">
        <v>281</v>
      </c>
      <c r="D86" s="159"/>
      <c r="E86" s="160">
        <v>4.2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126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>
      <c r="A87" s="155"/>
      <c r="B87" s="156"/>
      <c r="C87" s="240"/>
      <c r="D87" s="241"/>
      <c r="E87" s="241"/>
      <c r="F87" s="241"/>
      <c r="G87" s="241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127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69">
        <v>12</v>
      </c>
      <c r="B88" s="170" t="s">
        <v>282</v>
      </c>
      <c r="C88" s="178" t="s">
        <v>283</v>
      </c>
      <c r="D88" s="171" t="s">
        <v>184</v>
      </c>
      <c r="E88" s="172">
        <v>10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2">
        <v>3.6000000000000002E-4</v>
      </c>
      <c r="O88" s="172">
        <f>ROUND(E88*N88,2)</f>
        <v>0</v>
      </c>
      <c r="P88" s="172">
        <v>0</v>
      </c>
      <c r="Q88" s="172">
        <f>ROUND(E88*P88,2)</f>
        <v>0</v>
      </c>
      <c r="R88" s="174" t="s">
        <v>164</v>
      </c>
      <c r="S88" s="174" t="s">
        <v>118</v>
      </c>
      <c r="T88" s="175" t="s">
        <v>119</v>
      </c>
      <c r="U88" s="158">
        <v>0.43</v>
      </c>
      <c r="V88" s="158">
        <f>ROUND(E88*U88,2)</f>
        <v>4.3</v>
      </c>
      <c r="W88" s="158"/>
      <c r="X88" s="158" t="s">
        <v>120</v>
      </c>
      <c r="Y88" s="158" t="s">
        <v>121</v>
      </c>
      <c r="Z88" s="148"/>
      <c r="AA88" s="148"/>
      <c r="AB88" s="148"/>
      <c r="AC88" s="148"/>
      <c r="AD88" s="148"/>
      <c r="AE88" s="148"/>
      <c r="AF88" s="148"/>
      <c r="AG88" s="148" t="s">
        <v>122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>
      <c r="A89" s="155"/>
      <c r="B89" s="156"/>
      <c r="C89" s="242"/>
      <c r="D89" s="243"/>
      <c r="E89" s="243"/>
      <c r="F89" s="243"/>
      <c r="G89" s="243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127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>
      <c r="A90" s="169">
        <v>13</v>
      </c>
      <c r="B90" s="170" t="s">
        <v>284</v>
      </c>
      <c r="C90" s="178" t="s">
        <v>285</v>
      </c>
      <c r="D90" s="171" t="s">
        <v>153</v>
      </c>
      <c r="E90" s="172">
        <v>20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2">
        <v>7.3899999999999993E-2</v>
      </c>
      <c r="O90" s="172">
        <f>ROUND(E90*N90,2)</f>
        <v>1.48</v>
      </c>
      <c r="P90" s="172">
        <v>0</v>
      </c>
      <c r="Q90" s="172">
        <f>ROUND(E90*P90,2)</f>
        <v>0</v>
      </c>
      <c r="R90" s="174" t="s">
        <v>164</v>
      </c>
      <c r="S90" s="174" t="s">
        <v>118</v>
      </c>
      <c r="T90" s="175" t="s">
        <v>119</v>
      </c>
      <c r="U90" s="158">
        <v>0.55800000000000005</v>
      </c>
      <c r="V90" s="158">
        <f>ROUND(E90*U90,2)</f>
        <v>11.16</v>
      </c>
      <c r="W90" s="158"/>
      <c r="X90" s="158" t="s">
        <v>120</v>
      </c>
      <c r="Y90" s="158" t="s">
        <v>121</v>
      </c>
      <c r="Z90" s="148"/>
      <c r="AA90" s="148"/>
      <c r="AB90" s="148"/>
      <c r="AC90" s="148"/>
      <c r="AD90" s="148"/>
      <c r="AE90" s="148"/>
      <c r="AF90" s="148"/>
      <c r="AG90" s="148" t="s">
        <v>122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>
      <c r="A91" s="155"/>
      <c r="B91" s="156"/>
      <c r="C91" s="179" t="s">
        <v>286</v>
      </c>
      <c r="D91" s="159"/>
      <c r="E91" s="160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126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>
      <c r="A92" s="155"/>
      <c r="B92" s="156"/>
      <c r="C92" s="179" t="s">
        <v>287</v>
      </c>
      <c r="D92" s="159"/>
      <c r="E92" s="160">
        <v>20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126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>
      <c r="A93" s="155"/>
      <c r="B93" s="156"/>
      <c r="C93" s="240"/>
      <c r="D93" s="241"/>
      <c r="E93" s="241"/>
      <c r="F93" s="241"/>
      <c r="G93" s="241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127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69">
        <v>14</v>
      </c>
      <c r="B94" s="170" t="s">
        <v>288</v>
      </c>
      <c r="C94" s="178" t="s">
        <v>289</v>
      </c>
      <c r="D94" s="171" t="s">
        <v>153</v>
      </c>
      <c r="E94" s="172">
        <v>20.2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2">
        <v>0.13714999999999999</v>
      </c>
      <c r="O94" s="172">
        <f>ROUND(E94*N94,2)</f>
        <v>2.77</v>
      </c>
      <c r="P94" s="172">
        <v>0</v>
      </c>
      <c r="Q94" s="172">
        <f>ROUND(E94*P94,2)</f>
        <v>0</v>
      </c>
      <c r="R94" s="174"/>
      <c r="S94" s="174" t="s">
        <v>216</v>
      </c>
      <c r="T94" s="175" t="s">
        <v>161</v>
      </c>
      <c r="U94" s="158">
        <v>0</v>
      </c>
      <c r="V94" s="158">
        <f>ROUND(E94*U94,2)</f>
        <v>0</v>
      </c>
      <c r="W94" s="158"/>
      <c r="X94" s="158" t="s">
        <v>203</v>
      </c>
      <c r="Y94" s="158" t="s">
        <v>121</v>
      </c>
      <c r="Z94" s="148"/>
      <c r="AA94" s="148"/>
      <c r="AB94" s="148"/>
      <c r="AC94" s="148"/>
      <c r="AD94" s="148"/>
      <c r="AE94" s="148"/>
      <c r="AF94" s="148"/>
      <c r="AG94" s="148" t="s">
        <v>204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>
      <c r="A95" s="155"/>
      <c r="B95" s="156"/>
      <c r="C95" s="179" t="s">
        <v>290</v>
      </c>
      <c r="D95" s="159"/>
      <c r="E95" s="160">
        <v>20.2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126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>
      <c r="A96" s="155"/>
      <c r="B96" s="156"/>
      <c r="C96" s="240"/>
      <c r="D96" s="241"/>
      <c r="E96" s="241"/>
      <c r="F96" s="241"/>
      <c r="G96" s="241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127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>
      <c r="A97" s="169">
        <v>15</v>
      </c>
      <c r="B97" s="170" t="s">
        <v>291</v>
      </c>
      <c r="C97" s="178" t="s">
        <v>292</v>
      </c>
      <c r="D97" s="171" t="s">
        <v>153</v>
      </c>
      <c r="E97" s="172">
        <v>4.242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2">
        <v>0.17824000000000001</v>
      </c>
      <c r="O97" s="172">
        <f>ROUND(E97*N97,2)</f>
        <v>0.76</v>
      </c>
      <c r="P97" s="172">
        <v>0</v>
      </c>
      <c r="Q97" s="172">
        <f>ROUND(E97*P97,2)</f>
        <v>0</v>
      </c>
      <c r="R97" s="174" t="s">
        <v>202</v>
      </c>
      <c r="S97" s="174" t="s">
        <v>118</v>
      </c>
      <c r="T97" s="175" t="s">
        <v>119</v>
      </c>
      <c r="U97" s="158">
        <v>0</v>
      </c>
      <c r="V97" s="158">
        <f>ROUND(E97*U97,2)</f>
        <v>0</v>
      </c>
      <c r="W97" s="158"/>
      <c r="X97" s="158" t="s">
        <v>203</v>
      </c>
      <c r="Y97" s="158" t="s">
        <v>121</v>
      </c>
      <c r="Z97" s="148"/>
      <c r="AA97" s="148"/>
      <c r="AB97" s="148"/>
      <c r="AC97" s="148"/>
      <c r="AD97" s="148"/>
      <c r="AE97" s="148"/>
      <c r="AF97" s="148"/>
      <c r="AG97" s="148" t="s">
        <v>204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>
      <c r="A98" s="155"/>
      <c r="B98" s="156"/>
      <c r="C98" s="179" t="s">
        <v>293</v>
      </c>
      <c r="D98" s="159"/>
      <c r="E98" s="160">
        <v>4.24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126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>
      <c r="A99" s="155"/>
      <c r="B99" s="156"/>
      <c r="C99" s="240"/>
      <c r="D99" s="241"/>
      <c r="E99" s="241"/>
      <c r="F99" s="241"/>
      <c r="G99" s="241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127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69">
        <v>16</v>
      </c>
      <c r="B100" s="170" t="s">
        <v>294</v>
      </c>
      <c r="C100" s="178" t="s">
        <v>295</v>
      </c>
      <c r="D100" s="171" t="s">
        <v>153</v>
      </c>
      <c r="E100" s="172">
        <v>626.20000000000005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2">
        <v>0.17244999999999999</v>
      </c>
      <c r="O100" s="172">
        <f>ROUND(E100*N100,2)</f>
        <v>107.99</v>
      </c>
      <c r="P100" s="172">
        <v>0</v>
      </c>
      <c r="Q100" s="172">
        <f>ROUND(E100*P100,2)</f>
        <v>0</v>
      </c>
      <c r="R100" s="174"/>
      <c r="S100" s="174" t="s">
        <v>216</v>
      </c>
      <c r="T100" s="175" t="s">
        <v>161</v>
      </c>
      <c r="U100" s="158">
        <v>0</v>
      </c>
      <c r="V100" s="158">
        <f>ROUND(E100*U100,2)</f>
        <v>0</v>
      </c>
      <c r="W100" s="158"/>
      <c r="X100" s="158" t="s">
        <v>203</v>
      </c>
      <c r="Y100" s="158" t="s">
        <v>121</v>
      </c>
      <c r="Z100" s="148"/>
      <c r="AA100" s="148"/>
      <c r="AB100" s="148"/>
      <c r="AC100" s="148"/>
      <c r="AD100" s="148"/>
      <c r="AE100" s="148"/>
      <c r="AF100" s="148"/>
      <c r="AG100" s="148" t="s">
        <v>204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>
      <c r="A101" s="155"/>
      <c r="B101" s="156"/>
      <c r="C101" s="179" t="s">
        <v>296</v>
      </c>
      <c r="D101" s="159"/>
      <c r="E101" s="160">
        <v>626.20000000000005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126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>
      <c r="A102" s="155"/>
      <c r="B102" s="156"/>
      <c r="C102" s="240"/>
      <c r="D102" s="241"/>
      <c r="E102" s="241"/>
      <c r="F102" s="241"/>
      <c r="G102" s="241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127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69">
        <v>17</v>
      </c>
      <c r="B103" s="170" t="s">
        <v>297</v>
      </c>
      <c r="C103" s="178" t="s">
        <v>298</v>
      </c>
      <c r="D103" s="171" t="s">
        <v>153</v>
      </c>
      <c r="E103" s="172">
        <v>252.5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72">
        <v>0.17244999999999999</v>
      </c>
      <c r="O103" s="172">
        <f>ROUND(E103*N103,2)</f>
        <v>43.54</v>
      </c>
      <c r="P103" s="172">
        <v>0</v>
      </c>
      <c r="Q103" s="172">
        <f>ROUND(E103*P103,2)</f>
        <v>0</v>
      </c>
      <c r="R103" s="174"/>
      <c r="S103" s="174" t="s">
        <v>216</v>
      </c>
      <c r="T103" s="175" t="s">
        <v>161</v>
      </c>
      <c r="U103" s="158">
        <v>0</v>
      </c>
      <c r="V103" s="158">
        <f>ROUND(E103*U103,2)</f>
        <v>0</v>
      </c>
      <c r="W103" s="158"/>
      <c r="X103" s="158" t="s">
        <v>203</v>
      </c>
      <c r="Y103" s="158" t="s">
        <v>121</v>
      </c>
      <c r="Z103" s="148"/>
      <c r="AA103" s="148"/>
      <c r="AB103" s="148"/>
      <c r="AC103" s="148"/>
      <c r="AD103" s="148"/>
      <c r="AE103" s="148"/>
      <c r="AF103" s="148"/>
      <c r="AG103" s="148" t="s">
        <v>204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>
      <c r="A104" s="155"/>
      <c r="B104" s="156"/>
      <c r="C104" s="179" t="s">
        <v>299</v>
      </c>
      <c r="D104" s="159"/>
      <c r="E104" s="160">
        <v>252.5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126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>
      <c r="A105" s="155"/>
      <c r="B105" s="156"/>
      <c r="C105" s="240"/>
      <c r="D105" s="241"/>
      <c r="E105" s="241"/>
      <c r="F105" s="241"/>
      <c r="G105" s="241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127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>
      <c r="A106" s="162" t="s">
        <v>112</v>
      </c>
      <c r="B106" s="163" t="s">
        <v>74</v>
      </c>
      <c r="C106" s="177" t="s">
        <v>75</v>
      </c>
      <c r="D106" s="164"/>
      <c r="E106" s="165"/>
      <c r="F106" s="166"/>
      <c r="G106" s="166">
        <f>SUMIF(AG107:AG128,"&lt;&gt;NOR",G107:G128)</f>
        <v>0</v>
      </c>
      <c r="H106" s="166"/>
      <c r="I106" s="166">
        <f>SUM(I107:I128)</f>
        <v>0</v>
      </c>
      <c r="J106" s="166"/>
      <c r="K106" s="166">
        <f>SUM(K107:K128)</f>
        <v>0</v>
      </c>
      <c r="L106" s="166"/>
      <c r="M106" s="166">
        <f>SUM(M107:M128)</f>
        <v>0</v>
      </c>
      <c r="N106" s="165"/>
      <c r="O106" s="165">
        <f>SUM(O107:O128)</f>
        <v>1.97</v>
      </c>
      <c r="P106" s="165"/>
      <c r="Q106" s="165">
        <f>SUM(Q107:Q128)</f>
        <v>0</v>
      </c>
      <c r="R106" s="166"/>
      <c r="S106" s="166"/>
      <c r="T106" s="167"/>
      <c r="U106" s="161"/>
      <c r="V106" s="161">
        <f>SUM(V107:V128)</f>
        <v>14.18</v>
      </c>
      <c r="W106" s="161"/>
      <c r="X106" s="161"/>
      <c r="Y106" s="161"/>
      <c r="AG106" t="s">
        <v>113</v>
      </c>
    </row>
    <row r="107" spans="1:60" outlineLevel="1">
      <c r="A107" s="169">
        <v>18</v>
      </c>
      <c r="B107" s="170" t="s">
        <v>300</v>
      </c>
      <c r="C107" s="178" t="s">
        <v>301</v>
      </c>
      <c r="D107" s="171" t="s">
        <v>215</v>
      </c>
      <c r="E107" s="172">
        <v>2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2">
        <v>0.14494000000000001</v>
      </c>
      <c r="O107" s="172">
        <f>ROUND(E107*N107,2)</f>
        <v>0.28999999999999998</v>
      </c>
      <c r="P107" s="172">
        <v>0</v>
      </c>
      <c r="Q107" s="172">
        <f>ROUND(E107*P107,2)</f>
        <v>0</v>
      </c>
      <c r="R107" s="174" t="s">
        <v>199</v>
      </c>
      <c r="S107" s="174" t="s">
        <v>118</v>
      </c>
      <c r="T107" s="175" t="s">
        <v>119</v>
      </c>
      <c r="U107" s="158">
        <v>5.024</v>
      </c>
      <c r="V107" s="158">
        <f>ROUND(E107*U107,2)</f>
        <v>10.050000000000001</v>
      </c>
      <c r="W107" s="158"/>
      <c r="X107" s="158" t="s">
        <v>120</v>
      </c>
      <c r="Y107" s="158" t="s">
        <v>121</v>
      </c>
      <c r="Z107" s="148"/>
      <c r="AA107" s="148"/>
      <c r="AB107" s="148"/>
      <c r="AC107" s="148"/>
      <c r="AD107" s="148"/>
      <c r="AE107" s="148"/>
      <c r="AF107" s="148"/>
      <c r="AG107" s="148" t="s">
        <v>122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>
      <c r="A108" s="155"/>
      <c r="B108" s="156"/>
      <c r="C108" s="244" t="s">
        <v>302</v>
      </c>
      <c r="D108" s="245"/>
      <c r="E108" s="245"/>
      <c r="F108" s="245"/>
      <c r="G108" s="245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124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>
      <c r="A109" s="155"/>
      <c r="B109" s="156"/>
      <c r="C109" s="240"/>
      <c r="D109" s="241"/>
      <c r="E109" s="241"/>
      <c r="F109" s="241"/>
      <c r="G109" s="241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127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69">
        <v>19</v>
      </c>
      <c r="B110" s="170" t="s">
        <v>303</v>
      </c>
      <c r="C110" s="178" t="s">
        <v>304</v>
      </c>
      <c r="D110" s="171" t="s">
        <v>215</v>
      </c>
      <c r="E110" s="172">
        <v>2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2">
        <v>1.17E-2</v>
      </c>
      <c r="O110" s="172">
        <f>ROUND(E110*N110,2)</f>
        <v>0.02</v>
      </c>
      <c r="P110" s="172">
        <v>0</v>
      </c>
      <c r="Q110" s="172">
        <f>ROUND(E110*P110,2)</f>
        <v>0</v>
      </c>
      <c r="R110" s="174" t="s">
        <v>199</v>
      </c>
      <c r="S110" s="174" t="s">
        <v>118</v>
      </c>
      <c r="T110" s="175" t="s">
        <v>119</v>
      </c>
      <c r="U110" s="158">
        <v>2.0640000000000001</v>
      </c>
      <c r="V110" s="158">
        <f>ROUND(E110*U110,2)</f>
        <v>4.13</v>
      </c>
      <c r="W110" s="158"/>
      <c r="X110" s="158" t="s">
        <v>120</v>
      </c>
      <c r="Y110" s="158" t="s">
        <v>121</v>
      </c>
      <c r="Z110" s="148"/>
      <c r="AA110" s="148"/>
      <c r="AB110" s="148"/>
      <c r="AC110" s="148"/>
      <c r="AD110" s="148"/>
      <c r="AE110" s="148"/>
      <c r="AF110" s="148"/>
      <c r="AG110" s="148" t="s">
        <v>122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>
      <c r="A111" s="155"/>
      <c r="B111" s="156"/>
      <c r="C111" s="244" t="s">
        <v>305</v>
      </c>
      <c r="D111" s="245"/>
      <c r="E111" s="245"/>
      <c r="F111" s="245"/>
      <c r="G111" s="245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124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>
      <c r="A112" s="155"/>
      <c r="B112" s="156"/>
      <c r="C112" s="240"/>
      <c r="D112" s="241"/>
      <c r="E112" s="241"/>
      <c r="F112" s="241"/>
      <c r="G112" s="241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127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69">
        <v>20</v>
      </c>
      <c r="B113" s="170" t="s">
        <v>306</v>
      </c>
      <c r="C113" s="178" t="s">
        <v>307</v>
      </c>
      <c r="D113" s="171" t="s">
        <v>215</v>
      </c>
      <c r="E113" s="172">
        <v>2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2">
        <v>0.105</v>
      </c>
      <c r="O113" s="172">
        <f>ROUND(E113*N113,2)</f>
        <v>0.21</v>
      </c>
      <c r="P113" s="172">
        <v>0</v>
      </c>
      <c r="Q113" s="172">
        <f>ROUND(E113*P113,2)</f>
        <v>0</v>
      </c>
      <c r="R113" s="174" t="s">
        <v>202</v>
      </c>
      <c r="S113" s="174" t="s">
        <v>308</v>
      </c>
      <c r="T113" s="175" t="s">
        <v>161</v>
      </c>
      <c r="U113" s="158">
        <v>0</v>
      </c>
      <c r="V113" s="158">
        <f>ROUND(E113*U113,2)</f>
        <v>0</v>
      </c>
      <c r="W113" s="158"/>
      <c r="X113" s="158" t="s">
        <v>203</v>
      </c>
      <c r="Y113" s="158" t="s">
        <v>121</v>
      </c>
      <c r="Z113" s="148"/>
      <c r="AA113" s="148"/>
      <c r="AB113" s="148"/>
      <c r="AC113" s="148"/>
      <c r="AD113" s="148"/>
      <c r="AE113" s="148"/>
      <c r="AF113" s="148"/>
      <c r="AG113" s="148" t="s">
        <v>204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>
      <c r="A114" s="155"/>
      <c r="B114" s="156"/>
      <c r="C114" s="242"/>
      <c r="D114" s="243"/>
      <c r="E114" s="243"/>
      <c r="F114" s="243"/>
      <c r="G114" s="243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127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69">
        <v>21</v>
      </c>
      <c r="B115" s="170" t="s">
        <v>309</v>
      </c>
      <c r="C115" s="178" t="s">
        <v>310</v>
      </c>
      <c r="D115" s="171" t="s">
        <v>215</v>
      </c>
      <c r="E115" s="172">
        <v>2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2">
        <v>7.0000000000000001E-3</v>
      </c>
      <c r="O115" s="172">
        <f>ROUND(E115*N115,2)</f>
        <v>0.01</v>
      </c>
      <c r="P115" s="172">
        <v>0</v>
      </c>
      <c r="Q115" s="172">
        <f>ROUND(E115*P115,2)</f>
        <v>0</v>
      </c>
      <c r="R115" s="174" t="s">
        <v>202</v>
      </c>
      <c r="S115" s="174" t="s">
        <v>118</v>
      </c>
      <c r="T115" s="175" t="s">
        <v>119</v>
      </c>
      <c r="U115" s="158">
        <v>0</v>
      </c>
      <c r="V115" s="158">
        <f>ROUND(E115*U115,2)</f>
        <v>0</v>
      </c>
      <c r="W115" s="158"/>
      <c r="X115" s="158" t="s">
        <v>203</v>
      </c>
      <c r="Y115" s="158" t="s">
        <v>121</v>
      </c>
      <c r="Z115" s="148"/>
      <c r="AA115" s="148"/>
      <c r="AB115" s="148"/>
      <c r="AC115" s="148"/>
      <c r="AD115" s="148"/>
      <c r="AE115" s="148"/>
      <c r="AF115" s="148"/>
      <c r="AG115" s="148" t="s">
        <v>204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>
      <c r="A116" s="155"/>
      <c r="B116" s="156"/>
      <c r="C116" s="242"/>
      <c r="D116" s="243"/>
      <c r="E116" s="243"/>
      <c r="F116" s="243"/>
      <c r="G116" s="243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127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>
      <c r="A117" s="169">
        <v>22</v>
      </c>
      <c r="B117" s="170" t="s">
        <v>311</v>
      </c>
      <c r="C117" s="178" t="s">
        <v>312</v>
      </c>
      <c r="D117" s="171" t="s">
        <v>215</v>
      </c>
      <c r="E117" s="172">
        <v>2.02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21</v>
      </c>
      <c r="M117" s="174">
        <f>G117*(1+L117/100)</f>
        <v>0</v>
      </c>
      <c r="N117" s="172">
        <v>8.6999999999999994E-2</v>
      </c>
      <c r="O117" s="172">
        <f>ROUND(E117*N117,2)</f>
        <v>0.18</v>
      </c>
      <c r="P117" s="172">
        <v>0</v>
      </c>
      <c r="Q117" s="172">
        <f>ROUND(E117*P117,2)</f>
        <v>0</v>
      </c>
      <c r="R117" s="174" t="s">
        <v>202</v>
      </c>
      <c r="S117" s="174" t="s">
        <v>118</v>
      </c>
      <c r="T117" s="175" t="s">
        <v>119</v>
      </c>
      <c r="U117" s="158">
        <v>0</v>
      </c>
      <c r="V117" s="158">
        <f>ROUND(E117*U117,2)</f>
        <v>0</v>
      </c>
      <c r="W117" s="158"/>
      <c r="X117" s="158" t="s">
        <v>203</v>
      </c>
      <c r="Y117" s="158" t="s">
        <v>121</v>
      </c>
      <c r="Z117" s="148"/>
      <c r="AA117" s="148"/>
      <c r="AB117" s="148"/>
      <c r="AC117" s="148"/>
      <c r="AD117" s="148"/>
      <c r="AE117" s="148"/>
      <c r="AF117" s="148"/>
      <c r="AG117" s="148" t="s">
        <v>204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>
      <c r="A118" s="155"/>
      <c r="B118" s="156"/>
      <c r="C118" s="242"/>
      <c r="D118" s="243"/>
      <c r="E118" s="243"/>
      <c r="F118" s="243"/>
      <c r="G118" s="243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127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69">
        <v>23</v>
      </c>
      <c r="B119" s="170" t="s">
        <v>313</v>
      </c>
      <c r="C119" s="178" t="s">
        <v>314</v>
      </c>
      <c r="D119" s="171" t="s">
        <v>215</v>
      </c>
      <c r="E119" s="172">
        <v>2.02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2">
        <v>0.10299999999999999</v>
      </c>
      <c r="O119" s="172">
        <f>ROUND(E119*N119,2)</f>
        <v>0.21</v>
      </c>
      <c r="P119" s="172">
        <v>0</v>
      </c>
      <c r="Q119" s="172">
        <f>ROUND(E119*P119,2)</f>
        <v>0</v>
      </c>
      <c r="R119" s="174" t="s">
        <v>202</v>
      </c>
      <c r="S119" s="174" t="s">
        <v>118</v>
      </c>
      <c r="T119" s="175" t="s">
        <v>119</v>
      </c>
      <c r="U119" s="158">
        <v>0</v>
      </c>
      <c r="V119" s="158">
        <f>ROUND(E119*U119,2)</f>
        <v>0</v>
      </c>
      <c r="W119" s="158"/>
      <c r="X119" s="158" t="s">
        <v>203</v>
      </c>
      <c r="Y119" s="158" t="s">
        <v>121</v>
      </c>
      <c r="Z119" s="148"/>
      <c r="AA119" s="148"/>
      <c r="AB119" s="148"/>
      <c r="AC119" s="148"/>
      <c r="AD119" s="148"/>
      <c r="AE119" s="148"/>
      <c r="AF119" s="148"/>
      <c r="AG119" s="148" t="s">
        <v>204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>
      <c r="A120" s="155"/>
      <c r="B120" s="156"/>
      <c r="C120" s="242"/>
      <c r="D120" s="243"/>
      <c r="E120" s="243"/>
      <c r="F120" s="243"/>
      <c r="G120" s="243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127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>
      <c r="A121" s="169">
        <v>24</v>
      </c>
      <c r="B121" s="170" t="s">
        <v>315</v>
      </c>
      <c r="C121" s="178" t="s">
        <v>316</v>
      </c>
      <c r="D121" s="171" t="s">
        <v>215</v>
      </c>
      <c r="E121" s="172">
        <v>2.02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2">
        <v>0.17499999999999999</v>
      </c>
      <c r="O121" s="172">
        <f>ROUND(E121*N121,2)</f>
        <v>0.35</v>
      </c>
      <c r="P121" s="172">
        <v>0</v>
      </c>
      <c r="Q121" s="172">
        <f>ROUND(E121*P121,2)</f>
        <v>0</v>
      </c>
      <c r="R121" s="174" t="s">
        <v>202</v>
      </c>
      <c r="S121" s="174" t="s">
        <v>118</v>
      </c>
      <c r="T121" s="175" t="s">
        <v>119</v>
      </c>
      <c r="U121" s="158">
        <v>0</v>
      </c>
      <c r="V121" s="158">
        <f>ROUND(E121*U121,2)</f>
        <v>0</v>
      </c>
      <c r="W121" s="158"/>
      <c r="X121" s="158" t="s">
        <v>203</v>
      </c>
      <c r="Y121" s="158" t="s">
        <v>121</v>
      </c>
      <c r="Z121" s="148"/>
      <c r="AA121" s="148"/>
      <c r="AB121" s="148"/>
      <c r="AC121" s="148"/>
      <c r="AD121" s="148"/>
      <c r="AE121" s="148"/>
      <c r="AF121" s="148"/>
      <c r="AG121" s="148" t="s">
        <v>204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>
      <c r="A122" s="155"/>
      <c r="B122" s="156"/>
      <c r="C122" s="242"/>
      <c r="D122" s="243"/>
      <c r="E122" s="243"/>
      <c r="F122" s="243"/>
      <c r="G122" s="243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127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1">
      <c r="A123" s="169">
        <v>25</v>
      </c>
      <c r="B123" s="170" t="s">
        <v>317</v>
      </c>
      <c r="C123" s="178" t="s">
        <v>318</v>
      </c>
      <c r="D123" s="171" t="s">
        <v>215</v>
      </c>
      <c r="E123" s="172">
        <v>2.02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2">
        <v>0.17</v>
      </c>
      <c r="O123" s="172">
        <f>ROUND(E123*N123,2)</f>
        <v>0.34</v>
      </c>
      <c r="P123" s="172">
        <v>0</v>
      </c>
      <c r="Q123" s="172">
        <f>ROUND(E123*P123,2)</f>
        <v>0</v>
      </c>
      <c r="R123" s="174" t="s">
        <v>202</v>
      </c>
      <c r="S123" s="174" t="s">
        <v>118</v>
      </c>
      <c r="T123" s="175" t="s">
        <v>119</v>
      </c>
      <c r="U123" s="158">
        <v>0</v>
      </c>
      <c r="V123" s="158">
        <f>ROUND(E123*U123,2)</f>
        <v>0</v>
      </c>
      <c r="W123" s="158"/>
      <c r="X123" s="158" t="s">
        <v>203</v>
      </c>
      <c r="Y123" s="158" t="s">
        <v>121</v>
      </c>
      <c r="Z123" s="148"/>
      <c r="AA123" s="148"/>
      <c r="AB123" s="148"/>
      <c r="AC123" s="148"/>
      <c r="AD123" s="148"/>
      <c r="AE123" s="148"/>
      <c r="AF123" s="148"/>
      <c r="AG123" s="148" t="s">
        <v>204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>
      <c r="A124" s="155"/>
      <c r="B124" s="156"/>
      <c r="C124" s="242"/>
      <c r="D124" s="243"/>
      <c r="E124" s="243"/>
      <c r="F124" s="243"/>
      <c r="G124" s="243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127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>
      <c r="A125" s="169">
        <v>26</v>
      </c>
      <c r="B125" s="170" t="s">
        <v>319</v>
      </c>
      <c r="C125" s="178" t="s">
        <v>320</v>
      </c>
      <c r="D125" s="171" t="s">
        <v>215</v>
      </c>
      <c r="E125" s="172">
        <v>2.02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2">
        <v>0.06</v>
      </c>
      <c r="O125" s="172">
        <f>ROUND(E125*N125,2)</f>
        <v>0.12</v>
      </c>
      <c r="P125" s="172">
        <v>0</v>
      </c>
      <c r="Q125" s="172">
        <f>ROUND(E125*P125,2)</f>
        <v>0</v>
      </c>
      <c r="R125" s="174" t="s">
        <v>202</v>
      </c>
      <c r="S125" s="174" t="s">
        <v>118</v>
      </c>
      <c r="T125" s="175" t="s">
        <v>119</v>
      </c>
      <c r="U125" s="158">
        <v>0</v>
      </c>
      <c r="V125" s="158">
        <f>ROUND(E125*U125,2)</f>
        <v>0</v>
      </c>
      <c r="W125" s="158"/>
      <c r="X125" s="158" t="s">
        <v>203</v>
      </c>
      <c r="Y125" s="158" t="s">
        <v>121</v>
      </c>
      <c r="Z125" s="148"/>
      <c r="AA125" s="148"/>
      <c r="AB125" s="148"/>
      <c r="AC125" s="148"/>
      <c r="AD125" s="148"/>
      <c r="AE125" s="148"/>
      <c r="AF125" s="148"/>
      <c r="AG125" s="148" t="s">
        <v>204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>
      <c r="A126" s="155"/>
      <c r="B126" s="156"/>
      <c r="C126" s="242"/>
      <c r="D126" s="243"/>
      <c r="E126" s="243"/>
      <c r="F126" s="243"/>
      <c r="G126" s="243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127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>
      <c r="A127" s="169">
        <v>27</v>
      </c>
      <c r="B127" s="170" t="s">
        <v>321</v>
      </c>
      <c r="C127" s="178" t="s">
        <v>322</v>
      </c>
      <c r="D127" s="171" t="s">
        <v>215</v>
      </c>
      <c r="E127" s="172">
        <v>2.02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21</v>
      </c>
      <c r="M127" s="174">
        <f>G127*(1+L127/100)</f>
        <v>0</v>
      </c>
      <c r="N127" s="172">
        <v>0.12</v>
      </c>
      <c r="O127" s="172">
        <f>ROUND(E127*N127,2)</f>
        <v>0.24</v>
      </c>
      <c r="P127" s="172">
        <v>0</v>
      </c>
      <c r="Q127" s="172">
        <f>ROUND(E127*P127,2)</f>
        <v>0</v>
      </c>
      <c r="R127" s="174" t="s">
        <v>202</v>
      </c>
      <c r="S127" s="174" t="s">
        <v>118</v>
      </c>
      <c r="T127" s="175" t="s">
        <v>119</v>
      </c>
      <c r="U127" s="158">
        <v>0</v>
      </c>
      <c r="V127" s="158">
        <f>ROUND(E127*U127,2)</f>
        <v>0</v>
      </c>
      <c r="W127" s="158"/>
      <c r="X127" s="158" t="s">
        <v>203</v>
      </c>
      <c r="Y127" s="158" t="s">
        <v>121</v>
      </c>
      <c r="Z127" s="148"/>
      <c r="AA127" s="148"/>
      <c r="AB127" s="148"/>
      <c r="AC127" s="148"/>
      <c r="AD127" s="148"/>
      <c r="AE127" s="148"/>
      <c r="AF127" s="148"/>
      <c r="AG127" s="148" t="s">
        <v>204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>
      <c r="A128" s="155"/>
      <c r="B128" s="156"/>
      <c r="C128" s="242"/>
      <c r="D128" s="243"/>
      <c r="E128" s="243"/>
      <c r="F128" s="243"/>
      <c r="G128" s="243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127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>
      <c r="A129" s="162" t="s">
        <v>112</v>
      </c>
      <c r="B129" s="163" t="s">
        <v>76</v>
      </c>
      <c r="C129" s="177" t="s">
        <v>77</v>
      </c>
      <c r="D129" s="164"/>
      <c r="E129" s="165"/>
      <c r="F129" s="166"/>
      <c r="G129" s="166">
        <f>SUMIF(AG130:AG178,"&lt;&gt;NOR",G130:G178)</f>
        <v>0</v>
      </c>
      <c r="H129" s="166"/>
      <c r="I129" s="166">
        <f>SUM(I130:I178)</f>
        <v>0</v>
      </c>
      <c r="J129" s="166"/>
      <c r="K129" s="166">
        <f>SUM(K130:K178)</f>
        <v>0</v>
      </c>
      <c r="L129" s="166"/>
      <c r="M129" s="166">
        <f>SUM(M130:M178)</f>
        <v>0</v>
      </c>
      <c r="N129" s="165"/>
      <c r="O129" s="165">
        <f>SUM(O130:O178)</f>
        <v>129.07999999999998</v>
      </c>
      <c r="P129" s="165"/>
      <c r="Q129" s="165">
        <f>SUM(Q130:Q178)</f>
        <v>0</v>
      </c>
      <c r="R129" s="166"/>
      <c r="S129" s="166"/>
      <c r="T129" s="167"/>
      <c r="U129" s="161"/>
      <c r="V129" s="161">
        <f>SUM(V130:V178)</f>
        <v>160.09</v>
      </c>
      <c r="W129" s="161"/>
      <c r="X129" s="161"/>
      <c r="Y129" s="161"/>
      <c r="AG129" t="s">
        <v>113</v>
      </c>
    </row>
    <row r="130" spans="1:60" ht="22.5" outlineLevel="1">
      <c r="A130" s="169">
        <v>28</v>
      </c>
      <c r="B130" s="170" t="s">
        <v>323</v>
      </c>
      <c r="C130" s="178" t="s">
        <v>324</v>
      </c>
      <c r="D130" s="171" t="s">
        <v>215</v>
      </c>
      <c r="E130" s="172">
        <v>10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2">
        <v>0.1176</v>
      </c>
      <c r="O130" s="172">
        <f>ROUND(E130*N130,2)</f>
        <v>1.18</v>
      </c>
      <c r="P130" s="172">
        <v>0</v>
      </c>
      <c r="Q130" s="172">
        <f>ROUND(E130*P130,2)</f>
        <v>0</v>
      </c>
      <c r="R130" s="174" t="s">
        <v>164</v>
      </c>
      <c r="S130" s="174" t="s">
        <v>118</v>
      </c>
      <c r="T130" s="175" t="s">
        <v>119</v>
      </c>
      <c r="U130" s="158">
        <v>0.91800000000000004</v>
      </c>
      <c r="V130" s="158">
        <f>ROUND(E130*U130,2)</f>
        <v>9.18</v>
      </c>
      <c r="W130" s="158"/>
      <c r="X130" s="158" t="s">
        <v>120</v>
      </c>
      <c r="Y130" s="158" t="s">
        <v>121</v>
      </c>
      <c r="Z130" s="148"/>
      <c r="AA130" s="148"/>
      <c r="AB130" s="148"/>
      <c r="AC130" s="148"/>
      <c r="AD130" s="148"/>
      <c r="AE130" s="148"/>
      <c r="AF130" s="148"/>
      <c r="AG130" s="148" t="s">
        <v>122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>
      <c r="A131" s="155"/>
      <c r="B131" s="156"/>
      <c r="C131" s="179" t="s">
        <v>325</v>
      </c>
      <c r="D131" s="159"/>
      <c r="E131" s="160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126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>
      <c r="A132" s="155"/>
      <c r="B132" s="156"/>
      <c r="C132" s="179" t="s">
        <v>252</v>
      </c>
      <c r="D132" s="159"/>
      <c r="E132" s="160">
        <v>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126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>
      <c r="A133" s="155"/>
      <c r="B133" s="156"/>
      <c r="C133" s="179" t="s">
        <v>326</v>
      </c>
      <c r="D133" s="159"/>
      <c r="E133" s="160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126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>
      <c r="A134" s="155"/>
      <c r="B134" s="156"/>
      <c r="C134" s="179" t="s">
        <v>327</v>
      </c>
      <c r="D134" s="159"/>
      <c r="E134" s="160">
        <v>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126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>
      <c r="A135" s="155"/>
      <c r="B135" s="156"/>
      <c r="C135" s="179" t="s">
        <v>328</v>
      </c>
      <c r="D135" s="159"/>
      <c r="E135" s="160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126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>
      <c r="A136" s="155"/>
      <c r="B136" s="156"/>
      <c r="C136" s="179" t="s">
        <v>252</v>
      </c>
      <c r="D136" s="159"/>
      <c r="E136" s="160">
        <v>1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126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>
      <c r="A137" s="155"/>
      <c r="B137" s="156"/>
      <c r="C137" s="179" t="s">
        <v>329</v>
      </c>
      <c r="D137" s="159"/>
      <c r="E137" s="160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126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>
      <c r="A138" s="155"/>
      <c r="B138" s="156"/>
      <c r="C138" s="179" t="s">
        <v>252</v>
      </c>
      <c r="D138" s="159"/>
      <c r="E138" s="160">
        <v>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126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>
      <c r="A139" s="155"/>
      <c r="B139" s="156"/>
      <c r="C139" s="179" t="s">
        <v>330</v>
      </c>
      <c r="D139" s="159"/>
      <c r="E139" s="160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126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>
      <c r="A140" s="155"/>
      <c r="B140" s="156"/>
      <c r="C140" s="179" t="s">
        <v>252</v>
      </c>
      <c r="D140" s="159"/>
      <c r="E140" s="160">
        <v>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126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>
      <c r="A141" s="155"/>
      <c r="B141" s="156"/>
      <c r="C141" s="179" t="s">
        <v>331</v>
      </c>
      <c r="D141" s="159"/>
      <c r="E141" s="160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126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>
      <c r="A142" s="155"/>
      <c r="B142" s="156"/>
      <c r="C142" s="179" t="s">
        <v>332</v>
      </c>
      <c r="D142" s="159"/>
      <c r="E142" s="160">
        <v>4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126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>
      <c r="A143" s="155"/>
      <c r="B143" s="156"/>
      <c r="C143" s="240"/>
      <c r="D143" s="241"/>
      <c r="E143" s="241"/>
      <c r="F143" s="241"/>
      <c r="G143" s="241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127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>
      <c r="A144" s="169">
        <v>29</v>
      </c>
      <c r="B144" s="170" t="s">
        <v>333</v>
      </c>
      <c r="C144" s="178" t="s">
        <v>334</v>
      </c>
      <c r="D144" s="171" t="s">
        <v>184</v>
      </c>
      <c r="E144" s="172">
        <v>280</v>
      </c>
      <c r="F144" s="173"/>
      <c r="G144" s="174">
        <f>ROUND(E144*F144,2)</f>
        <v>0</v>
      </c>
      <c r="H144" s="173"/>
      <c r="I144" s="174">
        <f>ROUND(E144*H144,2)</f>
        <v>0</v>
      </c>
      <c r="J144" s="173"/>
      <c r="K144" s="174">
        <f>ROUND(E144*J144,2)</f>
        <v>0</v>
      </c>
      <c r="L144" s="174">
        <v>21</v>
      </c>
      <c r="M144" s="174">
        <f>G144*(1+L144/100)</f>
        <v>0</v>
      </c>
      <c r="N144" s="172">
        <v>9.0000000000000006E-5</v>
      </c>
      <c r="O144" s="172">
        <f>ROUND(E144*N144,2)</f>
        <v>0.03</v>
      </c>
      <c r="P144" s="172">
        <v>0</v>
      </c>
      <c r="Q144" s="172">
        <f>ROUND(E144*P144,2)</f>
        <v>0</v>
      </c>
      <c r="R144" s="174" t="s">
        <v>164</v>
      </c>
      <c r="S144" s="174" t="s">
        <v>118</v>
      </c>
      <c r="T144" s="175" t="s">
        <v>119</v>
      </c>
      <c r="U144" s="158">
        <v>2.1999999999999999E-2</v>
      </c>
      <c r="V144" s="158">
        <f>ROUND(E144*U144,2)</f>
        <v>6.16</v>
      </c>
      <c r="W144" s="158"/>
      <c r="X144" s="158" t="s">
        <v>120</v>
      </c>
      <c r="Y144" s="158" t="s">
        <v>121</v>
      </c>
      <c r="Z144" s="148"/>
      <c r="AA144" s="148"/>
      <c r="AB144" s="148"/>
      <c r="AC144" s="148"/>
      <c r="AD144" s="148"/>
      <c r="AE144" s="148"/>
      <c r="AF144" s="148"/>
      <c r="AG144" s="148" t="s">
        <v>122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>
      <c r="A145" s="155"/>
      <c r="B145" s="156"/>
      <c r="C145" s="242"/>
      <c r="D145" s="243"/>
      <c r="E145" s="243"/>
      <c r="F145" s="243"/>
      <c r="G145" s="243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127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>
      <c r="A146" s="169">
        <v>30</v>
      </c>
      <c r="B146" s="170" t="s">
        <v>335</v>
      </c>
      <c r="C146" s="178" t="s">
        <v>336</v>
      </c>
      <c r="D146" s="171" t="s">
        <v>153</v>
      </c>
      <c r="E146" s="172">
        <v>3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2">
        <v>7.6000000000000004E-4</v>
      </c>
      <c r="O146" s="172">
        <f>ROUND(E146*N146,2)</f>
        <v>0</v>
      </c>
      <c r="P146" s="172">
        <v>0</v>
      </c>
      <c r="Q146" s="172">
        <f>ROUND(E146*P146,2)</f>
        <v>0</v>
      </c>
      <c r="R146" s="174" t="s">
        <v>164</v>
      </c>
      <c r="S146" s="174" t="s">
        <v>118</v>
      </c>
      <c r="T146" s="175" t="s">
        <v>119</v>
      </c>
      <c r="U146" s="158">
        <v>0.311</v>
      </c>
      <c r="V146" s="158">
        <f>ROUND(E146*U146,2)</f>
        <v>0.93</v>
      </c>
      <c r="W146" s="158"/>
      <c r="X146" s="158" t="s">
        <v>120</v>
      </c>
      <c r="Y146" s="158" t="s">
        <v>121</v>
      </c>
      <c r="Z146" s="148"/>
      <c r="AA146" s="148"/>
      <c r="AB146" s="148"/>
      <c r="AC146" s="148"/>
      <c r="AD146" s="148"/>
      <c r="AE146" s="148"/>
      <c r="AF146" s="148"/>
      <c r="AG146" s="148" t="s">
        <v>122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>
      <c r="A147" s="155"/>
      <c r="B147" s="156"/>
      <c r="C147" s="179" t="s">
        <v>337</v>
      </c>
      <c r="D147" s="159"/>
      <c r="E147" s="160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126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>
      <c r="A148" s="155"/>
      <c r="B148" s="156"/>
      <c r="C148" s="179" t="s">
        <v>338</v>
      </c>
      <c r="D148" s="159"/>
      <c r="E148" s="160">
        <v>3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126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>
      <c r="A149" s="155"/>
      <c r="B149" s="156"/>
      <c r="C149" s="240"/>
      <c r="D149" s="241"/>
      <c r="E149" s="241"/>
      <c r="F149" s="241"/>
      <c r="G149" s="241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127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>
      <c r="A150" s="169">
        <v>31</v>
      </c>
      <c r="B150" s="170" t="s">
        <v>339</v>
      </c>
      <c r="C150" s="178" t="s">
        <v>340</v>
      </c>
      <c r="D150" s="171" t="s">
        <v>184</v>
      </c>
      <c r="E150" s="172">
        <v>280</v>
      </c>
      <c r="F150" s="173"/>
      <c r="G150" s="174">
        <f>ROUND(E150*F150,2)</f>
        <v>0</v>
      </c>
      <c r="H150" s="173"/>
      <c r="I150" s="174">
        <f>ROUND(E150*H150,2)</f>
        <v>0</v>
      </c>
      <c r="J150" s="173"/>
      <c r="K150" s="174">
        <f>ROUND(E150*J150,2)</f>
        <v>0</v>
      </c>
      <c r="L150" s="174">
        <v>21</v>
      </c>
      <c r="M150" s="174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4" t="s">
        <v>164</v>
      </c>
      <c r="S150" s="174" t="s">
        <v>118</v>
      </c>
      <c r="T150" s="175" t="s">
        <v>119</v>
      </c>
      <c r="U150" s="158">
        <v>1.2E-2</v>
      </c>
      <c r="V150" s="158">
        <f>ROUND(E150*U150,2)</f>
        <v>3.36</v>
      </c>
      <c r="W150" s="158"/>
      <c r="X150" s="158" t="s">
        <v>120</v>
      </c>
      <c r="Y150" s="158" t="s">
        <v>121</v>
      </c>
      <c r="Z150" s="148"/>
      <c r="AA150" s="148"/>
      <c r="AB150" s="148"/>
      <c r="AC150" s="148"/>
      <c r="AD150" s="148"/>
      <c r="AE150" s="148"/>
      <c r="AF150" s="148"/>
      <c r="AG150" s="148" t="s">
        <v>122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>
      <c r="A151" s="155"/>
      <c r="B151" s="156"/>
      <c r="C151" s="244" t="s">
        <v>341</v>
      </c>
      <c r="D151" s="245"/>
      <c r="E151" s="245"/>
      <c r="F151" s="245"/>
      <c r="G151" s="245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124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>
      <c r="A152" s="155"/>
      <c r="B152" s="156"/>
      <c r="C152" s="240"/>
      <c r="D152" s="241"/>
      <c r="E152" s="241"/>
      <c r="F152" s="241"/>
      <c r="G152" s="241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127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69">
        <v>32</v>
      </c>
      <c r="B153" s="170" t="s">
        <v>342</v>
      </c>
      <c r="C153" s="178" t="s">
        <v>343</v>
      </c>
      <c r="D153" s="171" t="s">
        <v>153</v>
      </c>
      <c r="E153" s="172">
        <v>3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4" t="s">
        <v>164</v>
      </c>
      <c r="S153" s="174" t="s">
        <v>118</v>
      </c>
      <c r="T153" s="175" t="s">
        <v>119</v>
      </c>
      <c r="U153" s="158">
        <v>0.125</v>
      </c>
      <c r="V153" s="158">
        <f>ROUND(E153*U153,2)</f>
        <v>0.38</v>
      </c>
      <c r="W153" s="158"/>
      <c r="X153" s="158" t="s">
        <v>120</v>
      </c>
      <c r="Y153" s="158" t="s">
        <v>121</v>
      </c>
      <c r="Z153" s="148"/>
      <c r="AA153" s="148"/>
      <c r="AB153" s="148"/>
      <c r="AC153" s="148"/>
      <c r="AD153" s="148"/>
      <c r="AE153" s="148"/>
      <c r="AF153" s="148"/>
      <c r="AG153" s="148" t="s">
        <v>122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>
      <c r="A154" s="155"/>
      <c r="B154" s="156"/>
      <c r="C154" s="244" t="s">
        <v>341</v>
      </c>
      <c r="D154" s="245"/>
      <c r="E154" s="245"/>
      <c r="F154" s="245"/>
      <c r="G154" s="245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124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>
      <c r="A155" s="155"/>
      <c r="B155" s="156"/>
      <c r="C155" s="240"/>
      <c r="D155" s="241"/>
      <c r="E155" s="241"/>
      <c r="F155" s="241"/>
      <c r="G155" s="241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127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>
      <c r="A156" s="169">
        <v>33</v>
      </c>
      <c r="B156" s="170" t="s">
        <v>344</v>
      </c>
      <c r="C156" s="178" t="s">
        <v>345</v>
      </c>
      <c r="D156" s="171" t="s">
        <v>184</v>
      </c>
      <c r="E156" s="172">
        <v>515</v>
      </c>
      <c r="F156" s="173"/>
      <c r="G156" s="174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72">
        <v>0.188</v>
      </c>
      <c r="O156" s="172">
        <f>ROUND(E156*N156,2)</f>
        <v>96.82</v>
      </c>
      <c r="P156" s="172">
        <v>0</v>
      </c>
      <c r="Q156" s="172">
        <f>ROUND(E156*P156,2)</f>
        <v>0</v>
      </c>
      <c r="R156" s="174" t="s">
        <v>164</v>
      </c>
      <c r="S156" s="174" t="s">
        <v>118</v>
      </c>
      <c r="T156" s="175" t="s">
        <v>119</v>
      </c>
      <c r="U156" s="158">
        <v>0.27200000000000002</v>
      </c>
      <c r="V156" s="158">
        <f>ROUND(E156*U156,2)</f>
        <v>140.08000000000001</v>
      </c>
      <c r="W156" s="158"/>
      <c r="X156" s="158" t="s">
        <v>120</v>
      </c>
      <c r="Y156" s="158" t="s">
        <v>121</v>
      </c>
      <c r="Z156" s="148"/>
      <c r="AA156" s="148"/>
      <c r="AB156" s="148"/>
      <c r="AC156" s="148"/>
      <c r="AD156" s="148"/>
      <c r="AE156" s="148"/>
      <c r="AF156" s="148"/>
      <c r="AG156" s="148" t="s">
        <v>122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>
      <c r="A157" s="155"/>
      <c r="B157" s="156"/>
      <c r="C157" s="244" t="s">
        <v>346</v>
      </c>
      <c r="D157" s="245"/>
      <c r="E157" s="245"/>
      <c r="F157" s="245"/>
      <c r="G157" s="245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124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>
      <c r="A158" s="155"/>
      <c r="B158" s="156"/>
      <c r="C158" s="179" t="s">
        <v>347</v>
      </c>
      <c r="D158" s="159"/>
      <c r="E158" s="160">
        <v>290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126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>
      <c r="A159" s="155"/>
      <c r="B159" s="156"/>
      <c r="C159" s="179" t="s">
        <v>348</v>
      </c>
      <c r="D159" s="159"/>
      <c r="E159" s="160">
        <v>190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126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>
      <c r="A160" s="155"/>
      <c r="B160" s="156"/>
      <c r="C160" s="179" t="s">
        <v>349</v>
      </c>
      <c r="D160" s="159"/>
      <c r="E160" s="160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126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>
      <c r="A161" s="155"/>
      <c r="B161" s="156"/>
      <c r="C161" s="179" t="s">
        <v>350</v>
      </c>
      <c r="D161" s="159"/>
      <c r="E161" s="160">
        <v>35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126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>
      <c r="A162" s="155"/>
      <c r="B162" s="156"/>
      <c r="C162" s="240"/>
      <c r="D162" s="241"/>
      <c r="E162" s="241"/>
      <c r="F162" s="241"/>
      <c r="G162" s="241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127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>
      <c r="A163" s="169">
        <v>34</v>
      </c>
      <c r="B163" s="170" t="s">
        <v>351</v>
      </c>
      <c r="C163" s="178" t="s">
        <v>352</v>
      </c>
      <c r="D163" s="171" t="s">
        <v>215</v>
      </c>
      <c r="E163" s="172">
        <v>1</v>
      </c>
      <c r="F163" s="173"/>
      <c r="G163" s="174">
        <f>ROUND(E163*F163,2)</f>
        <v>0</v>
      </c>
      <c r="H163" s="173"/>
      <c r="I163" s="174">
        <f>ROUND(E163*H163,2)</f>
        <v>0</v>
      </c>
      <c r="J163" s="173"/>
      <c r="K163" s="174">
        <f>ROUND(E163*J163,2)</f>
        <v>0</v>
      </c>
      <c r="L163" s="174">
        <v>21</v>
      </c>
      <c r="M163" s="174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4"/>
      <c r="S163" s="174" t="s">
        <v>216</v>
      </c>
      <c r="T163" s="175" t="s">
        <v>161</v>
      </c>
      <c r="U163" s="158">
        <v>0</v>
      </c>
      <c r="V163" s="158">
        <f>ROUND(E163*U163,2)</f>
        <v>0</v>
      </c>
      <c r="W163" s="158"/>
      <c r="X163" s="158" t="s">
        <v>120</v>
      </c>
      <c r="Y163" s="158" t="s">
        <v>121</v>
      </c>
      <c r="Z163" s="148"/>
      <c r="AA163" s="148"/>
      <c r="AB163" s="148"/>
      <c r="AC163" s="148"/>
      <c r="AD163" s="148"/>
      <c r="AE163" s="148"/>
      <c r="AF163" s="148"/>
      <c r="AG163" s="148" t="s">
        <v>122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>
      <c r="A164" s="155"/>
      <c r="B164" s="156"/>
      <c r="C164" s="246" t="s">
        <v>353</v>
      </c>
      <c r="D164" s="247"/>
      <c r="E164" s="247"/>
      <c r="F164" s="247"/>
      <c r="G164" s="247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169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>
      <c r="A165" s="155"/>
      <c r="B165" s="156"/>
      <c r="C165" s="240"/>
      <c r="D165" s="241"/>
      <c r="E165" s="241"/>
      <c r="F165" s="241"/>
      <c r="G165" s="241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127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22.5" outlineLevel="1">
      <c r="A166" s="169">
        <v>35</v>
      </c>
      <c r="B166" s="170" t="s">
        <v>213</v>
      </c>
      <c r="C166" s="178" t="s">
        <v>354</v>
      </c>
      <c r="D166" s="171" t="s">
        <v>355</v>
      </c>
      <c r="E166" s="172">
        <v>1</v>
      </c>
      <c r="F166" s="173"/>
      <c r="G166" s="174">
        <f>ROUND(E166*F166,2)</f>
        <v>0</v>
      </c>
      <c r="H166" s="173"/>
      <c r="I166" s="174">
        <f>ROUND(E166*H166,2)</f>
        <v>0</v>
      </c>
      <c r="J166" s="173"/>
      <c r="K166" s="174">
        <f>ROUND(E166*J166,2)</f>
        <v>0</v>
      </c>
      <c r="L166" s="174">
        <v>21</v>
      </c>
      <c r="M166" s="174">
        <f>G166*(1+L166/100)</f>
        <v>0</v>
      </c>
      <c r="N166" s="172">
        <v>0</v>
      </c>
      <c r="O166" s="172">
        <f>ROUND(E166*N166,2)</f>
        <v>0</v>
      </c>
      <c r="P166" s="172">
        <v>0</v>
      </c>
      <c r="Q166" s="172">
        <f>ROUND(E166*P166,2)</f>
        <v>0</v>
      </c>
      <c r="R166" s="174"/>
      <c r="S166" s="174" t="s">
        <v>216</v>
      </c>
      <c r="T166" s="175" t="s">
        <v>161</v>
      </c>
      <c r="U166" s="158">
        <v>0</v>
      </c>
      <c r="V166" s="158">
        <f>ROUND(E166*U166,2)</f>
        <v>0</v>
      </c>
      <c r="W166" s="158"/>
      <c r="X166" s="158" t="s">
        <v>120</v>
      </c>
      <c r="Y166" s="158" t="s">
        <v>121</v>
      </c>
      <c r="Z166" s="148"/>
      <c r="AA166" s="148"/>
      <c r="AB166" s="148"/>
      <c r="AC166" s="148"/>
      <c r="AD166" s="148"/>
      <c r="AE166" s="148"/>
      <c r="AF166" s="148"/>
      <c r="AG166" s="148" t="s">
        <v>122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>
      <c r="A167" s="155"/>
      <c r="B167" s="156"/>
      <c r="C167" s="246" t="s">
        <v>356</v>
      </c>
      <c r="D167" s="247"/>
      <c r="E167" s="247"/>
      <c r="F167" s="247"/>
      <c r="G167" s="247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169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>
      <c r="A168" s="155"/>
      <c r="B168" s="156"/>
      <c r="C168" s="240"/>
      <c r="D168" s="241"/>
      <c r="E168" s="241"/>
      <c r="F168" s="241"/>
      <c r="G168" s="241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127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22.5" outlineLevel="1">
      <c r="A169" s="169">
        <v>36</v>
      </c>
      <c r="B169" s="170" t="s">
        <v>357</v>
      </c>
      <c r="C169" s="178" t="s">
        <v>358</v>
      </c>
      <c r="D169" s="171" t="s">
        <v>215</v>
      </c>
      <c r="E169" s="172">
        <v>227.25</v>
      </c>
      <c r="F169" s="173"/>
      <c r="G169" s="174">
        <f>ROUND(E169*F169,2)</f>
        <v>0</v>
      </c>
      <c r="H169" s="173"/>
      <c r="I169" s="174">
        <f>ROUND(E169*H169,2)</f>
        <v>0</v>
      </c>
      <c r="J169" s="173"/>
      <c r="K169" s="174">
        <f>ROUND(E169*J169,2)</f>
        <v>0</v>
      </c>
      <c r="L169" s="174">
        <v>21</v>
      </c>
      <c r="M169" s="174">
        <f>G169*(1+L169/100)</f>
        <v>0</v>
      </c>
      <c r="N169" s="172">
        <v>4.5999999999999999E-2</v>
      </c>
      <c r="O169" s="172">
        <f>ROUND(E169*N169,2)</f>
        <v>10.45</v>
      </c>
      <c r="P169" s="172">
        <v>0</v>
      </c>
      <c r="Q169" s="172">
        <f>ROUND(E169*P169,2)</f>
        <v>0</v>
      </c>
      <c r="R169" s="174" t="s">
        <v>202</v>
      </c>
      <c r="S169" s="174" t="s">
        <v>118</v>
      </c>
      <c r="T169" s="175" t="s">
        <v>119</v>
      </c>
      <c r="U169" s="158">
        <v>0</v>
      </c>
      <c r="V169" s="158">
        <f>ROUND(E169*U169,2)</f>
        <v>0</v>
      </c>
      <c r="W169" s="158"/>
      <c r="X169" s="158" t="s">
        <v>203</v>
      </c>
      <c r="Y169" s="158" t="s">
        <v>121</v>
      </c>
      <c r="Z169" s="148"/>
      <c r="AA169" s="148"/>
      <c r="AB169" s="148"/>
      <c r="AC169" s="148"/>
      <c r="AD169" s="148"/>
      <c r="AE169" s="148"/>
      <c r="AF169" s="148"/>
      <c r="AG169" s="148" t="s">
        <v>204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>
      <c r="A170" s="155"/>
      <c r="B170" s="156"/>
      <c r="C170" s="179" t="s">
        <v>359</v>
      </c>
      <c r="D170" s="159"/>
      <c r="E170" s="160">
        <v>191.9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126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>
      <c r="A171" s="155"/>
      <c r="B171" s="156"/>
      <c r="C171" s="179" t="s">
        <v>360</v>
      </c>
      <c r="D171" s="159"/>
      <c r="E171" s="160">
        <v>35.35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126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>
      <c r="A172" s="155"/>
      <c r="B172" s="156"/>
      <c r="C172" s="240"/>
      <c r="D172" s="241"/>
      <c r="E172" s="241"/>
      <c r="F172" s="241"/>
      <c r="G172" s="241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127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>
      <c r="A173" s="169">
        <v>37</v>
      </c>
      <c r="B173" s="170" t="s">
        <v>361</v>
      </c>
      <c r="C173" s="178" t="s">
        <v>362</v>
      </c>
      <c r="D173" s="171" t="s">
        <v>215</v>
      </c>
      <c r="E173" s="172">
        <v>191.9</v>
      </c>
      <c r="F173" s="173"/>
      <c r="G173" s="174">
        <f>ROUND(E173*F173,2)</f>
        <v>0</v>
      </c>
      <c r="H173" s="173"/>
      <c r="I173" s="174">
        <f>ROUND(E173*H173,2)</f>
        <v>0</v>
      </c>
      <c r="J173" s="173"/>
      <c r="K173" s="174">
        <f>ROUND(E173*J173,2)</f>
        <v>0</v>
      </c>
      <c r="L173" s="174">
        <v>21</v>
      </c>
      <c r="M173" s="174">
        <f>G173*(1+L173/100)</f>
        <v>0</v>
      </c>
      <c r="N173" s="172">
        <v>0.08</v>
      </c>
      <c r="O173" s="172">
        <f>ROUND(E173*N173,2)</f>
        <v>15.35</v>
      </c>
      <c r="P173" s="172">
        <v>0</v>
      </c>
      <c r="Q173" s="172">
        <f>ROUND(E173*P173,2)</f>
        <v>0</v>
      </c>
      <c r="R173" s="174" t="s">
        <v>202</v>
      </c>
      <c r="S173" s="174" t="s">
        <v>118</v>
      </c>
      <c r="T173" s="175" t="s">
        <v>119</v>
      </c>
      <c r="U173" s="158">
        <v>0</v>
      </c>
      <c r="V173" s="158">
        <f>ROUND(E173*U173,2)</f>
        <v>0</v>
      </c>
      <c r="W173" s="158"/>
      <c r="X173" s="158" t="s">
        <v>203</v>
      </c>
      <c r="Y173" s="158" t="s">
        <v>121</v>
      </c>
      <c r="Z173" s="148"/>
      <c r="AA173" s="148"/>
      <c r="AB173" s="148"/>
      <c r="AC173" s="148"/>
      <c r="AD173" s="148"/>
      <c r="AE173" s="148"/>
      <c r="AF173" s="148"/>
      <c r="AG173" s="148" t="s">
        <v>204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>
      <c r="A174" s="155"/>
      <c r="B174" s="156"/>
      <c r="C174" s="179" t="s">
        <v>359</v>
      </c>
      <c r="D174" s="159"/>
      <c r="E174" s="160">
        <v>191.9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126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>
      <c r="A175" s="155"/>
      <c r="B175" s="156"/>
      <c r="C175" s="240"/>
      <c r="D175" s="241"/>
      <c r="E175" s="241"/>
      <c r="F175" s="241"/>
      <c r="G175" s="241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127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>
      <c r="A176" s="169">
        <v>38</v>
      </c>
      <c r="B176" s="170" t="s">
        <v>363</v>
      </c>
      <c r="C176" s="178" t="s">
        <v>364</v>
      </c>
      <c r="D176" s="171" t="s">
        <v>215</v>
      </c>
      <c r="E176" s="172">
        <v>101</v>
      </c>
      <c r="F176" s="173"/>
      <c r="G176" s="174">
        <f>ROUND(E176*F176,2)</f>
        <v>0</v>
      </c>
      <c r="H176" s="173"/>
      <c r="I176" s="174">
        <f>ROUND(E176*H176,2)</f>
        <v>0</v>
      </c>
      <c r="J176" s="173"/>
      <c r="K176" s="174">
        <f>ROUND(E176*J176,2)</f>
        <v>0</v>
      </c>
      <c r="L176" s="174">
        <v>21</v>
      </c>
      <c r="M176" s="174">
        <f>G176*(1+L176/100)</f>
        <v>0</v>
      </c>
      <c r="N176" s="172">
        <v>5.1999999999999998E-2</v>
      </c>
      <c r="O176" s="172">
        <f>ROUND(E176*N176,2)</f>
        <v>5.25</v>
      </c>
      <c r="P176" s="172">
        <v>0</v>
      </c>
      <c r="Q176" s="172">
        <f>ROUND(E176*P176,2)</f>
        <v>0</v>
      </c>
      <c r="R176" s="174" t="s">
        <v>202</v>
      </c>
      <c r="S176" s="174" t="s">
        <v>118</v>
      </c>
      <c r="T176" s="175" t="s">
        <v>119</v>
      </c>
      <c r="U176" s="158">
        <v>0</v>
      </c>
      <c r="V176" s="158">
        <f>ROUND(E176*U176,2)</f>
        <v>0</v>
      </c>
      <c r="W176" s="158"/>
      <c r="X176" s="158" t="s">
        <v>203</v>
      </c>
      <c r="Y176" s="158" t="s">
        <v>121</v>
      </c>
      <c r="Z176" s="148"/>
      <c r="AA176" s="148"/>
      <c r="AB176" s="148"/>
      <c r="AC176" s="148"/>
      <c r="AD176" s="148"/>
      <c r="AE176" s="148"/>
      <c r="AF176" s="148"/>
      <c r="AG176" s="148" t="s">
        <v>204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>
      <c r="A177" s="155"/>
      <c r="B177" s="156"/>
      <c r="C177" s="179" t="s">
        <v>365</v>
      </c>
      <c r="D177" s="159"/>
      <c r="E177" s="160">
        <v>101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126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>
      <c r="A178" s="155"/>
      <c r="B178" s="156"/>
      <c r="C178" s="240"/>
      <c r="D178" s="241"/>
      <c r="E178" s="241"/>
      <c r="F178" s="241"/>
      <c r="G178" s="241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127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>
      <c r="A179" s="3"/>
      <c r="B179" s="4"/>
      <c r="C179" s="180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E179">
        <v>15</v>
      </c>
      <c r="AF179">
        <v>21</v>
      </c>
      <c r="AG179" t="s">
        <v>98</v>
      </c>
    </row>
    <row r="180" spans="1:60">
      <c r="A180" s="151"/>
      <c r="B180" s="152" t="s">
        <v>29</v>
      </c>
      <c r="C180" s="181"/>
      <c r="D180" s="153"/>
      <c r="E180" s="154"/>
      <c r="F180" s="154"/>
      <c r="G180" s="168">
        <f>G8+G45+G78+G106+G129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E180">
        <f>SUMIF(L7:L178,AE179,G7:G178)</f>
        <v>0</v>
      </c>
      <c r="AF180">
        <f>SUMIF(L7:L178,AF179,G7:G178)</f>
        <v>0</v>
      </c>
      <c r="AG180" t="s">
        <v>235</v>
      </c>
    </row>
    <row r="181" spans="1:60">
      <c r="C181" s="182"/>
      <c r="D181" s="10"/>
      <c r="AG181" t="s">
        <v>236</v>
      </c>
    </row>
    <row r="182" spans="1:60">
      <c r="D182" s="10"/>
    </row>
    <row r="183" spans="1:60">
      <c r="D183" s="10"/>
    </row>
    <row r="184" spans="1:60">
      <c r="D184" s="10"/>
    </row>
    <row r="185" spans="1:60">
      <c r="D185" s="10"/>
    </row>
    <row r="186" spans="1:60">
      <c r="D186" s="10"/>
    </row>
    <row r="187" spans="1:60">
      <c r="D187" s="10"/>
    </row>
    <row r="188" spans="1:60">
      <c r="D188" s="10"/>
    </row>
    <row r="189" spans="1:60">
      <c r="D189" s="10"/>
    </row>
    <row r="190" spans="1:60">
      <c r="D190" s="10"/>
    </row>
    <row r="191" spans="1:60">
      <c r="D191" s="10"/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eLNNfrigt0aJWJOwLHTarAPfSAlcxW9Blso+lDxzAOPYB546d/Z2c7hVIvbweM3yU+pbodvlctBNBrXG00Wytw==" saltValue="w/bPLe/NDoybKtYAerMBlA==" spinCount="100000" sheet="1" formatRows="0"/>
  <mergeCells count="59">
    <mergeCell ref="C13:G13"/>
    <mergeCell ref="A1:G1"/>
    <mergeCell ref="C2:G2"/>
    <mergeCell ref="C3:G3"/>
    <mergeCell ref="C4:G4"/>
    <mergeCell ref="C10:G10"/>
    <mergeCell ref="C44:G44"/>
    <mergeCell ref="C15:G15"/>
    <mergeCell ref="C18:G18"/>
    <mergeCell ref="C20:G20"/>
    <mergeCell ref="C22:G22"/>
    <mergeCell ref="C24:G24"/>
    <mergeCell ref="C27:G27"/>
    <mergeCell ref="C29:G29"/>
    <mergeCell ref="C38:G38"/>
    <mergeCell ref="C40:G40"/>
    <mergeCell ref="C41:G41"/>
    <mergeCell ref="C43:G43"/>
    <mergeCell ref="C102:G102"/>
    <mergeCell ref="C59:G59"/>
    <mergeCell ref="C61:G61"/>
    <mergeCell ref="C68:G68"/>
    <mergeCell ref="C70:G70"/>
    <mergeCell ref="C77:G77"/>
    <mergeCell ref="C80:G80"/>
    <mergeCell ref="C87:G87"/>
    <mergeCell ref="C89:G89"/>
    <mergeCell ref="C93:G93"/>
    <mergeCell ref="C96:G96"/>
    <mergeCell ref="C99:G99"/>
    <mergeCell ref="C126:G126"/>
    <mergeCell ref="C105:G105"/>
    <mergeCell ref="C108:G108"/>
    <mergeCell ref="C109:G109"/>
    <mergeCell ref="C111:G111"/>
    <mergeCell ref="C112:G112"/>
    <mergeCell ref="C114:G114"/>
    <mergeCell ref="C116:G116"/>
    <mergeCell ref="C118:G118"/>
    <mergeCell ref="C120:G120"/>
    <mergeCell ref="C122:G122"/>
    <mergeCell ref="C124:G124"/>
    <mergeCell ref="C165:G165"/>
    <mergeCell ref="C128:G128"/>
    <mergeCell ref="C143:G143"/>
    <mergeCell ref="C145:G145"/>
    <mergeCell ref="C149:G149"/>
    <mergeCell ref="C151:G151"/>
    <mergeCell ref="C152:G152"/>
    <mergeCell ref="C154:G154"/>
    <mergeCell ref="C155:G155"/>
    <mergeCell ref="C157:G157"/>
    <mergeCell ref="C162:G162"/>
    <mergeCell ref="C164:G164"/>
    <mergeCell ref="C167:G167"/>
    <mergeCell ref="C168:G168"/>
    <mergeCell ref="C172:G172"/>
    <mergeCell ref="C175:G175"/>
    <mergeCell ref="C178:G1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001 01 Pol</vt:lpstr>
      <vt:lpstr>SO 101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001 01 Pol'!Názvy_tisku</vt:lpstr>
      <vt:lpstr>'SO 101 01 Pol'!Názvy_tisku</vt:lpstr>
      <vt:lpstr>oadresa</vt:lpstr>
      <vt:lpstr>Stavba!Objednatel</vt:lpstr>
      <vt:lpstr>Stavba!Objekt</vt:lpstr>
      <vt:lpstr>'SO 001 01 Pol'!Oblast_tisku</vt:lpstr>
      <vt:lpstr>'SO 101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Gryc</cp:lastModifiedBy>
  <cp:lastPrinted>2019-03-19T12:27:02Z</cp:lastPrinted>
  <dcterms:created xsi:type="dcterms:W3CDTF">2009-04-08T07:15:50Z</dcterms:created>
  <dcterms:modified xsi:type="dcterms:W3CDTF">2023-03-29T05:57:36Z</dcterms:modified>
</cp:coreProperties>
</file>