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8615" windowHeight="17970" activeTab="0"/>
  </bookViews>
  <sheets>
    <sheet name="Rozpočet interiéru" sheetId="1" r:id="rId1"/>
    <sheet name="Rozpočet interiéru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<sst xmlns="http://schemas.openxmlformats.org/spreadsheetml/2006/main" count="491" uniqueCount="258">
  <si>
    <t>Název stavby:</t>
  </si>
  <si>
    <t>Druh stavby:</t>
  </si>
  <si>
    <t>Lokalita:</t>
  </si>
  <si>
    <t>Č</t>
  </si>
  <si>
    <t xml:space="preserve"> </t>
  </si>
  <si>
    <t>Poznámka:</t>
  </si>
  <si>
    <t>Objekt</t>
  </si>
  <si>
    <t>Kód</t>
  </si>
  <si>
    <t>Sportovní hala pro tělesnou výchovu NOVÁ PAKA</t>
  </si>
  <si>
    <t>NOVÁ PAKA</t>
  </si>
  <si>
    <t>Zkrácený popis</t>
  </si>
  <si>
    <t>Rozměry</t>
  </si>
  <si>
    <t>Doba výstavby:</t>
  </si>
  <si>
    <t>Začátek výstavby:</t>
  </si>
  <si>
    <t>Konec výstavby:</t>
  </si>
  <si>
    <t>Zpracováno dne:</t>
  </si>
  <si>
    <t>MJ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</si>
  <si>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</si>
  <si>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</si>
  <si>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</si>
  <si>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</si>
  <si>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</si>
  <si>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</si>
  <si>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</si>
  <si>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</si>
  <si>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</si>
  <si>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</si>
  <si>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</si>
  <si>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</si>
  <si>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</si>
  <si>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Cenová</t>
  </si>
  <si>
    <t>soustava</t>
  </si>
  <si>
    <t>P</t>
  </si>
  <si>
    <t>Náklady (Kč) - dodávka</t>
  </si>
  <si>
    <t>Náklady (Kč) - Montáž</t>
  </si>
  <si>
    <t>Náklady (Kč) - celkem</t>
  </si>
  <si>
    <t>T</t>
  </si>
  <si>
    <t>Rozpočtové náklady v Kč</t>
  </si>
  <si>
    <t>Základ 0%</t>
  </si>
  <si>
    <t>Základ 21%</t>
  </si>
  <si>
    <t>Projektant</t>
  </si>
  <si>
    <t>Datum, razítko a podpis</t>
  </si>
  <si>
    <t>Dodávky</t>
  </si>
  <si>
    <t>Krycí list rozpočtu</t>
  </si>
  <si>
    <t>Objednatel</t>
  </si>
  <si>
    <t>Zhotovitel</t>
  </si>
  <si>
    <t>IČ/DIČ:</t>
  </si>
  <si>
    <t>Položek:</t>
  </si>
  <si>
    <t>Datum:</t>
  </si>
  <si>
    <t xml:space="preserve">Referenční </t>
  </si>
  <si>
    <t>výrobky</t>
  </si>
  <si>
    <t>Vybavení telocvičně</t>
  </si>
  <si>
    <t>ks</t>
  </si>
  <si>
    <t>Rozpočet interiéru</t>
  </si>
  <si>
    <t>T01</t>
  </si>
  <si>
    <t>T02</t>
  </si>
  <si>
    <t>T03</t>
  </si>
  <si>
    <t xml:space="preserve">ŠÍŘKA x HLOUBKA x VÝŠKA </t>
  </si>
  <si>
    <t>Dřevěné žebřiny</t>
  </si>
  <si>
    <t>-</t>
  </si>
  <si>
    <t>basketbalová deska na rámu (ŠÍŘKA x VÝŠKA)</t>
  </si>
  <si>
    <t xml:space="preserve">prstenec basketbalového koše </t>
  </si>
  <si>
    <t>T04</t>
  </si>
  <si>
    <t>T05</t>
  </si>
  <si>
    <t>empajrové kůly - 2 kusy v setu (PRŮMĚR x VÝŠKA)</t>
  </si>
  <si>
    <t>Empajrové kůly a síť na volejbal</t>
  </si>
  <si>
    <t>100 x 3,000</t>
  </si>
  <si>
    <t>1,800 x 1,050</t>
  </si>
  <si>
    <t>983 x 120 x 2,500</t>
  </si>
  <si>
    <t>960 x 120 x 2,500</t>
  </si>
  <si>
    <t>11,700</t>
  </si>
  <si>
    <t>síť (DÉLKA)</t>
  </si>
  <si>
    <t>100</t>
  </si>
  <si>
    <t>zásuvka s víkem (CÍLOVÝ PROFIL)</t>
  </si>
  <si>
    <t>T06</t>
  </si>
  <si>
    <t>T07</t>
  </si>
  <si>
    <t>T08</t>
  </si>
  <si>
    <t>hrazda (PRŮMĚR KOTVÍCÍ TYČE)</t>
  </si>
  <si>
    <t>T10</t>
  </si>
  <si>
    <t>kruhy</t>
  </si>
  <si>
    <t>T11</t>
  </si>
  <si>
    <t>ŠÍŘKA x DÉLKA</t>
  </si>
  <si>
    <t>500 - 600 x 1000 - 1250</t>
  </si>
  <si>
    <t>T12</t>
  </si>
  <si>
    <t>T13</t>
  </si>
  <si>
    <t>T14</t>
  </si>
  <si>
    <t xml:space="preserve">Sportovní lavičky </t>
  </si>
  <si>
    <t>3,000</t>
  </si>
  <si>
    <t>DÉLKA</t>
  </si>
  <si>
    <t>T15</t>
  </si>
  <si>
    <t>600 x 1200</t>
  </si>
  <si>
    <t>T16</t>
  </si>
  <si>
    <t>Pingpongové stoly</t>
  </si>
  <si>
    <t>300 x 1500</t>
  </si>
  <si>
    <t>stůl (ŠÍŘKA x DÉLKA skladební rozměr)</t>
  </si>
  <si>
    <t xml:space="preserve">set pálek a míčků </t>
  </si>
  <si>
    <t>T18</t>
  </si>
  <si>
    <t>100 - 120 x 200</t>
  </si>
  <si>
    <t>T19</t>
  </si>
  <si>
    <t>200 x 200</t>
  </si>
  <si>
    <t>T20</t>
  </si>
  <si>
    <t>T21</t>
  </si>
  <si>
    <t>Branky na florbal</t>
  </si>
  <si>
    <t>1,600 x 1,150</t>
  </si>
  <si>
    <t xml:space="preserve">DÉLKA x VÝŠKA </t>
  </si>
  <si>
    <t>T22</t>
  </si>
  <si>
    <t>Futsalové brány</t>
  </si>
  <si>
    <t>1,000 x 3,000</t>
  </si>
  <si>
    <t>ŠÍŘKA x HLOUBKA</t>
  </si>
  <si>
    <t>krátký (podložka)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</si>
  <si>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</si>
  <si>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</si>
  <si>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</si>
  <si>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</si>
  <si>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</si>
  <si>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</si>
  <si>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</si>
  <si>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</si>
  <si>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</si>
  <si>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</si>
  <si>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</si>
  <si>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Vybavení posilovny</t>
  </si>
  <si>
    <t>O</t>
  </si>
  <si>
    <t>Ostatní vybavení</t>
  </si>
  <si>
    <t>O01</t>
  </si>
  <si>
    <t>O02</t>
  </si>
  <si>
    <t>O04</t>
  </si>
  <si>
    <t>O08</t>
  </si>
  <si>
    <t>O09</t>
  </si>
  <si>
    <t>O10</t>
  </si>
  <si>
    <t>O11</t>
  </si>
  <si>
    <t>Ukazatele skóre, hlavní</t>
  </si>
  <si>
    <t>2,410 x 1,430</t>
  </si>
  <si>
    <t>ŠÍŘKA x VÝŠKA</t>
  </si>
  <si>
    <t>Ukazatele skóre, vedlejší</t>
  </si>
  <si>
    <t>1,400 x 730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</si>
  <si>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</si>
  <si>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</si>
  <si>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</si>
  <si>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</si>
  <si>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</si>
  <si>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</si>
  <si>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</si>
  <si>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</si>
  <si>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</si>
  <si>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</si>
  <si>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</si>
  <si>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*</t>
  </si>
  <si>
    <t>Žíněnky *</t>
  </si>
  <si>
    <t>Gymnastický koberec *</t>
  </si>
  <si>
    <t>**</t>
  </si>
  <si>
    <t xml:space="preserve"> potřeba dimenze dle odborníků</t>
  </si>
  <si>
    <t>Sklápěcí basketbalový koš</t>
  </si>
  <si>
    <t>Vyklápěcí basketbalový koš</t>
  </si>
  <si>
    <t>***</t>
  </si>
  <si>
    <t>Kruhy ***</t>
  </si>
  <si>
    <t>Hrazda ***</t>
  </si>
  <si>
    <t>SO002 - Sportovní hala, X - Interiéry a vnitřní zařízení</t>
  </si>
  <si>
    <t> Ing. arch. Ján Studený</t>
  </si>
  <si>
    <t>Odrazové gymnastické můstky *</t>
  </si>
  <si>
    <t xml:space="preserve">Posilovač hrudníku </t>
  </si>
  <si>
    <t xml:space="preserve">Posilovač nohou v sedě </t>
  </si>
  <si>
    <t xml:space="preserve">Stepper </t>
  </si>
  <si>
    <t xml:space="preserve">Veslovací trenažér </t>
  </si>
  <si>
    <t xml:space="preserve">Posilovač břišních svalů </t>
  </si>
  <si>
    <t>Běžící pas</t>
  </si>
  <si>
    <t>800 x 620 x 1400</t>
  </si>
  <si>
    <t>1690 x 720 x 1330</t>
  </si>
  <si>
    <t xml:space="preserve">DÉLKA x ŠÍŘKA x VÝŠKA </t>
  </si>
  <si>
    <t>2450 x 570 x 1120</t>
  </si>
  <si>
    <t>Posilovací lavice rovná</t>
  </si>
  <si>
    <t>1590 x 820 x 1400</t>
  </si>
  <si>
    <t>do 2000</t>
  </si>
  <si>
    <t>Stojan na odkládání jednoručních činek</t>
  </si>
  <si>
    <t>Posilovací lavice multifunkční se stojanem na činky</t>
  </si>
  <si>
    <t>lavice (DÉLKA x ŠÍŘKA x VÝŠKA)</t>
  </si>
  <si>
    <t>lavice (DÉLKA)</t>
  </si>
  <si>
    <t>set činky dlouhé *</t>
  </si>
  <si>
    <t>set jednoručních činek *</t>
  </si>
  <si>
    <t>závěsný systém pro kruhy **</t>
  </si>
  <si>
    <t>nosná konstrukce **</t>
  </si>
  <si>
    <t>Posilovač prsou ****</t>
  </si>
  <si>
    <t>Posilovač nohou leg press ****</t>
  </si>
  <si>
    <t>****</t>
  </si>
  <si>
    <t xml:space="preserve"> P01 a P02 mohou tvořit sestavu, maximální šířka sestavy 2,900, maximální hloubka sestavy 2,000</t>
  </si>
  <si>
    <t>1700 x 1090 x 2000</t>
  </si>
  <si>
    <t>1390 x 715 x 1040</t>
  </si>
  <si>
    <t>bm</t>
  </si>
  <si>
    <t xml:space="preserve">Dvoudřez </t>
  </si>
  <si>
    <t xml:space="preserve">Barový stůl </t>
  </si>
  <si>
    <t>Police</t>
  </si>
  <si>
    <t>Rozpočet interiéru - rekapitulace</t>
  </si>
  <si>
    <t>Stůl</t>
  </si>
  <si>
    <t xml:space="preserve">Lavice s opěradlem </t>
  </si>
  <si>
    <t>Šatní lavice "L"</t>
  </si>
  <si>
    <t>Pásová lavice</t>
  </si>
  <si>
    <t>Lavice vestavná do sedílí</t>
  </si>
  <si>
    <t xml:space="preserve">Přezouvací lavička </t>
  </si>
  <si>
    <t>!</t>
  </si>
  <si>
    <t>HLOUBKA x DÉLKA x VÝŠKA</t>
  </si>
  <si>
    <t>HLOUBKA x DÉLKA 1 x DÉLKA 2 x VÝŠKA</t>
  </si>
  <si>
    <t>dřez</t>
  </si>
  <si>
    <t>Židle ***</t>
  </si>
  <si>
    <t>Sestava stůl + 4 židle ***</t>
  </si>
  <si>
    <t>Barová židle ***</t>
  </si>
  <si>
    <t>Šatní skříňka kovová ***</t>
  </si>
  <si>
    <t>400 x 6,290 x 2,500</t>
  </si>
  <si>
    <t>700 x 2,000 x 800</t>
  </si>
  <si>
    <t>700 x 1,300 x 800</t>
  </si>
  <si>
    <t>400 x 5,000 x 850</t>
  </si>
  <si>
    <t>300 x 500 x 1,500</t>
  </si>
  <si>
    <t>400 x 17,700 x 450</t>
  </si>
  <si>
    <t>400 x 4,800 x 450</t>
  </si>
  <si>
    <t>400 x 2,000 x 3,250 x 450</t>
  </si>
  <si>
    <t>400 x 2,000 x 450</t>
  </si>
  <si>
    <t>450 x 1,950 x 1,950 x 2,000</t>
  </si>
  <si>
    <t>650</t>
  </si>
  <si>
    <t>VÝŠKA SEDÁKU</t>
  </si>
  <si>
    <t>400 x 4,700 x 900</t>
  </si>
  <si>
    <t>stojánková baterie</t>
  </si>
  <si>
    <t>4,450 x 700 x 900 (2,020)</t>
  </si>
  <si>
    <t>4,450 x 800 x 900</t>
  </si>
  <si>
    <t>DÉLKA x HLOUBKA x VÝŠKA 1 (VÝŠKA 2)</t>
  </si>
  <si>
    <t>DÉLKA x HLOUBKA x VÝŠKA</t>
  </si>
  <si>
    <t xml:space="preserve"> nezapočtené doplňkové spotřebiče pro přípravu jídel v bufetu (otázka potřeby na provozovatele) </t>
  </si>
  <si>
    <t xml:space="preserve"> typ, provedení, instalace podle dodavatele, potřeba konzultace s architektem</t>
  </si>
  <si>
    <t>stena</t>
  </si>
  <si>
    <t>Empajrové kůly a síť na tenis</t>
  </si>
  <si>
    <t>12,720</t>
  </si>
  <si>
    <t xml:space="preserve"> nezapočtené sportovní příslušenství (lezecký materiál a oděv, míče, ...)</t>
  </si>
  <si>
    <t>L</t>
  </si>
  <si>
    <t>L01</t>
  </si>
  <si>
    <t>L02</t>
  </si>
  <si>
    <t>L03</t>
  </si>
  <si>
    <t>Rozpočtové náklady</t>
  </si>
  <si>
    <t>Produkt</t>
  </si>
  <si>
    <t>m2</t>
  </si>
  <si>
    <t xml:space="preserve"> potřeba konzultace typu, množství s tělocvikarem, provozovatelem</t>
  </si>
  <si>
    <t>Švédská bedna *</t>
  </si>
  <si>
    <t>Koza *</t>
  </si>
  <si>
    <t>Doskočiště krátké *</t>
  </si>
  <si>
    <t>projekt</t>
  </si>
  <si>
    <t>L04</t>
  </si>
  <si>
    <t xml:space="preserve">Projekt lezeckých stěn </t>
  </si>
  <si>
    <t>L05</t>
  </si>
  <si>
    <t>Lezecká stena do 9.4m ***</t>
  </si>
  <si>
    <t>Boulder do 3.5m ***</t>
  </si>
  <si>
    <t>Žíněnka (dopadiště) pod boulder **</t>
  </si>
  <si>
    <t>3,000 x 3,000</t>
  </si>
  <si>
    <t>DÉLKA x ŠÍŘKA</t>
  </si>
  <si>
    <t>Chyty ***</t>
  </si>
  <si>
    <t>Recepční pult, nerezový</t>
  </si>
  <si>
    <t>Kuchyňská linka, nerezový</t>
  </si>
  <si>
    <t>Vybavení lezecké stěny</t>
  </si>
  <si>
    <t>400 x 2,150 x 3,940 x 450</t>
  </si>
  <si>
    <t>54</t>
  </si>
  <si>
    <t>pkl</t>
  </si>
  <si>
    <t>kpl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</si>
</sst>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d/mm/yy"/>
    <numFmt numFmtId="187" formatCode="dd\.mmmm\.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23"/>
      <name val="Calibri Light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7" tint="0.39998000860214233"/>
      <name val="Arial"/>
      <family val="2"/>
    </font>
    <font>
      <sz val="10"/>
      <color theme="7" tint="0.39998000860214233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9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17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9" fontId="3" fillId="34" borderId="19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 wrapText="1"/>
      <protection/>
    </xf>
    <xf numFmtId="4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38" fillId="0" borderId="30" xfId="36" applyNumberForma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38" fillId="0" borderId="30" xfId="36" applyNumberFormat="1" applyFont="1" applyFill="1" applyBorder="1" applyAlignment="1" applyProtection="1">
      <alignment vertical="center"/>
      <protection/>
    </xf>
    <xf numFmtId="49" fontId="0" fillId="34" borderId="12" xfId="0" applyNumberFormat="1" applyFont="1" applyFill="1" applyBorder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0" fillId="34" borderId="0" xfId="0" applyNumberFormat="1" applyFont="1" applyFill="1" applyBorder="1" applyAlignment="1" applyProtection="1">
      <alignment horizontal="left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55" fillId="0" borderId="32" xfId="0" applyNumberFormat="1" applyFont="1" applyFill="1" applyBorder="1" applyAlignment="1" applyProtection="1">
      <alignment horizontal="center" vertical="center"/>
      <protection/>
    </xf>
    <xf numFmtId="4" fontId="56" fillId="0" borderId="19" xfId="0" applyNumberFormat="1" applyFont="1" applyFill="1" applyBorder="1" applyAlignment="1" applyProtection="1">
      <alignment horizontal="right" vertical="center" wrapText="1"/>
      <protection/>
    </xf>
    <xf numFmtId="4" fontId="56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5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13" fillId="34" borderId="0" xfId="0" applyNumberFormat="1" applyFont="1" applyFill="1" applyBorder="1" applyAlignment="1" applyProtection="1">
      <alignment horizontal="left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33" xfId="0" applyNumberFormat="1" applyFont="1" applyFill="1" applyBorder="1" applyAlignment="1" applyProtection="1">
      <alignment horizontal="right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49" fontId="8" fillId="33" borderId="24" xfId="0" applyNumberFormat="1" applyFont="1" applyFill="1" applyBorder="1" applyAlignment="1" applyProtection="1">
      <alignment horizontal="right" vertical="center"/>
      <protection/>
    </xf>
    <xf numFmtId="4" fontId="8" fillId="33" borderId="49" xfId="0" applyNumberFormat="1" applyFont="1" applyFill="1" applyBorder="1" applyAlignment="1" applyProtection="1">
      <alignment horizontal="right" vertical="center"/>
      <protection/>
    </xf>
    <xf numFmtId="4" fontId="8" fillId="33" borderId="48" xfId="0" applyNumberFormat="1" applyFont="1" applyFill="1" applyBorder="1" applyAlignment="1" applyProtection="1">
      <alignment horizontal="right" vertical="center"/>
      <protection/>
    </xf>
    <xf numFmtId="4" fontId="8" fillId="33" borderId="50" xfId="0" applyNumberFormat="1" applyFont="1" applyFill="1" applyBorder="1" applyAlignment="1" applyProtection="1">
      <alignment horizontal="righ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40" xfId="0" applyNumberFormat="1" applyFont="1" applyFill="1" applyBorder="1" applyAlignment="1" applyProtection="1">
      <alignment horizontal="right" vertical="center"/>
      <protection/>
    </xf>
    <xf numFmtId="4" fontId="8" fillId="33" borderId="31" xfId="0" applyNumberFormat="1" applyFont="1" applyFill="1" applyBorder="1" applyAlignment="1" applyProtection="1">
      <alignment horizontal="right" vertical="center"/>
      <protection/>
    </xf>
    <xf numFmtId="4" fontId="8" fillId="33" borderId="24" xfId="0" applyNumberFormat="1" applyFont="1" applyFill="1" applyBorder="1" applyAlignment="1" applyProtection="1">
      <alignment horizontal="right" vertical="center"/>
      <protection/>
    </xf>
    <xf numFmtId="49" fontId="8" fillId="33" borderId="31" xfId="0" applyNumberFormat="1" applyFont="1" applyFill="1" applyBorder="1" applyAlignment="1" applyProtection="1">
      <alignment horizontal="right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PageLayoutView="0" workbookViewId="0" topLeftCell="A1">
      <pane ySplit="11" topLeftCell="A21" activePane="bottomLeft" state="frozen"/>
      <selection pane="topLeft" activeCell="A1" sqref="A1"/>
      <selection pane="bottomLeft" activeCell="L142" sqref="L142"/>
    </sheetView>
  </sheetViews>
  <sheetFormatPr defaultColWidth="11.421875" defaultRowHeight="12.75"/>
  <cols>
    <col min="1" max="1" width="3.7109375" style="0" customWidth="1"/>
    <col min="2" max="2" width="7.421875" style="0" customWidth="1"/>
    <col min="3" max="3" width="14.28125" style="0" customWidth="1"/>
    <col min="4" max="4" width="36.8515625" style="0" customWidth="1"/>
    <col min="5" max="5" width="45.28125" style="0" customWidth="1"/>
    <col min="6" max="6" width="6.421875" style="0" customWidth="1"/>
    <col min="7" max="7" width="12.8515625" style="0" customWidth="1"/>
    <col min="8" max="8" width="12.00390625" style="80" customWidth="1"/>
    <col min="9" max="10" width="14.28125" style="80" customWidth="1"/>
    <col min="11" max="11" width="14.28125" style="0" customWidth="1"/>
    <col min="12" max="12" width="11.7109375" style="0" customWidth="1"/>
    <col min="13" max="13" width="27.421875" style="0" customWidth="1"/>
  </cols>
  <sheetData>
    <row r="1" spans="1:12" ht="27.75" customHeight="1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2.75">
      <c r="A2" s="102" t="s">
        <v>0</v>
      </c>
      <c r="B2" s="103"/>
      <c r="C2" s="103"/>
      <c r="D2" s="106" t="s">
        <v>8</v>
      </c>
      <c r="E2" s="107"/>
      <c r="F2" s="109" t="s">
        <v>12</v>
      </c>
      <c r="G2" s="103"/>
      <c r="H2" s="110" t="s">
        <v>4</v>
      </c>
      <c r="I2" s="112" t="s">
        <v>20</v>
      </c>
      <c r="J2" s="109" t="s">
        <v>27</v>
      </c>
      <c r="K2" s="103"/>
      <c r="L2" s="113"/>
      <c r="M2" s="42"/>
    </row>
    <row r="3" spans="1:13" ht="12.75">
      <c r="A3" s="104"/>
      <c r="B3" s="105"/>
      <c r="C3" s="105"/>
      <c r="D3" s="108"/>
      <c r="E3" s="108"/>
      <c r="F3" s="105"/>
      <c r="G3" s="105"/>
      <c r="H3" s="111"/>
      <c r="I3" s="111"/>
      <c r="J3" s="105"/>
      <c r="K3" s="105"/>
      <c r="L3" s="114"/>
      <c r="M3" s="43"/>
    </row>
    <row r="4" spans="1:13" ht="12.75">
      <c r="A4" s="115" t="s">
        <v>1</v>
      </c>
      <c r="B4" s="105"/>
      <c r="C4" s="105"/>
      <c r="D4" s="116" t="s">
        <v>157</v>
      </c>
      <c r="E4" s="105"/>
      <c r="F4" s="117" t="s">
        <v>13</v>
      </c>
      <c r="G4" s="105"/>
      <c r="H4" s="118" t="s">
        <v>4</v>
      </c>
      <c r="I4" s="119" t="s">
        <v>21</v>
      </c>
      <c r="J4" s="117" t="s">
        <v>158</v>
      </c>
      <c r="K4" s="105"/>
      <c r="L4" s="114"/>
      <c r="M4" s="43"/>
    </row>
    <row r="5" spans="1:13" ht="12.75">
      <c r="A5" s="104"/>
      <c r="B5" s="105"/>
      <c r="C5" s="105"/>
      <c r="D5" s="105"/>
      <c r="E5" s="105"/>
      <c r="F5" s="105"/>
      <c r="G5" s="105"/>
      <c r="H5" s="111"/>
      <c r="I5" s="111"/>
      <c r="J5" s="105"/>
      <c r="K5" s="105"/>
      <c r="L5" s="114"/>
      <c r="M5" s="43"/>
    </row>
    <row r="6" spans="1:13" ht="12.75">
      <c r="A6" s="115" t="s">
        <v>2</v>
      </c>
      <c r="B6" s="105"/>
      <c r="C6" s="105"/>
      <c r="D6" s="116" t="s">
        <v>9</v>
      </c>
      <c r="E6" s="105"/>
      <c r="F6" s="117" t="s">
        <v>14</v>
      </c>
      <c r="G6" s="105"/>
      <c r="H6" s="118" t="s">
        <v>4</v>
      </c>
      <c r="I6" s="119" t="s">
        <v>22</v>
      </c>
      <c r="J6" s="117" t="s">
        <v>27</v>
      </c>
      <c r="K6" s="105"/>
      <c r="L6" s="114"/>
      <c r="M6" s="43"/>
    </row>
    <row r="7" spans="1:13" ht="12.75">
      <c r="A7" s="104"/>
      <c r="B7" s="105"/>
      <c r="C7" s="105"/>
      <c r="D7" s="105"/>
      <c r="E7" s="105"/>
      <c r="F7" s="105"/>
      <c r="G7" s="105"/>
      <c r="H7" s="111"/>
      <c r="I7" s="111"/>
      <c r="J7" s="105"/>
      <c r="K7" s="105"/>
      <c r="L7" s="114"/>
      <c r="M7" s="43"/>
    </row>
    <row r="8" spans="1:13" ht="12.75">
      <c r="A8" s="115"/>
      <c r="B8" s="105"/>
      <c r="C8" s="105"/>
      <c r="D8" s="116"/>
      <c r="E8" s="105"/>
      <c r="F8" s="117" t="s">
        <v>15</v>
      </c>
      <c r="G8" s="105"/>
      <c r="H8" s="118" t="s">
        <v>59</v>
      </c>
      <c r="I8" s="119" t="s">
        <v>23</v>
      </c>
      <c r="J8" s="117" t="s">
        <v>59</v>
      </c>
      <c r="K8" s="105"/>
      <c r="L8" s="114"/>
      <c r="M8" s="43"/>
    </row>
    <row r="9" spans="1:13" ht="13.5" thickBot="1">
      <c r="A9" s="127"/>
      <c r="B9" s="128"/>
      <c r="C9" s="128"/>
      <c r="D9" s="128"/>
      <c r="E9" s="128"/>
      <c r="F9" s="128"/>
      <c r="G9" s="128"/>
      <c r="H9" s="129"/>
      <c r="I9" s="129"/>
      <c r="J9" s="128"/>
      <c r="K9" s="128"/>
      <c r="L9" s="130"/>
      <c r="M9" s="44"/>
    </row>
    <row r="10" spans="1:13" ht="12.75">
      <c r="A10" s="1" t="s">
        <v>3</v>
      </c>
      <c r="B10" s="6" t="s">
        <v>6</v>
      </c>
      <c r="C10" s="6" t="s">
        <v>7</v>
      </c>
      <c r="D10" s="120" t="s">
        <v>10</v>
      </c>
      <c r="E10" s="121"/>
      <c r="F10" s="6" t="s">
        <v>16</v>
      </c>
      <c r="G10" s="8" t="s">
        <v>17</v>
      </c>
      <c r="H10" s="90" t="s">
        <v>18</v>
      </c>
      <c r="I10" s="122" t="s">
        <v>24</v>
      </c>
      <c r="J10" s="123"/>
      <c r="K10" s="124"/>
      <c r="L10" s="10" t="s">
        <v>30</v>
      </c>
      <c r="M10" s="45" t="s">
        <v>49</v>
      </c>
    </row>
    <row r="11" spans="1:14" ht="13.5" thickBot="1">
      <c r="A11" s="2" t="s">
        <v>4</v>
      </c>
      <c r="B11" s="7" t="s">
        <v>4</v>
      </c>
      <c r="C11" s="7" t="s">
        <v>4</v>
      </c>
      <c r="D11" s="125" t="s">
        <v>11</v>
      </c>
      <c r="E11" s="126"/>
      <c r="F11" s="7" t="s">
        <v>4</v>
      </c>
      <c r="G11" s="7" t="s">
        <v>4</v>
      </c>
      <c r="H11" s="91" t="s">
        <v>19</v>
      </c>
      <c r="I11" s="77" t="s">
        <v>25</v>
      </c>
      <c r="J11" s="78" t="s">
        <v>28</v>
      </c>
      <c r="K11" s="9" t="s">
        <v>29</v>
      </c>
      <c r="L11" s="11" t="s">
        <v>31</v>
      </c>
      <c r="M11" s="46" t="s">
        <v>50</v>
      </c>
      <c r="N11" s="94"/>
    </row>
    <row r="12" spans="1:13" ht="12.75">
      <c r="A12" s="28"/>
      <c r="B12" s="29"/>
      <c r="C12" s="29" t="s">
        <v>36</v>
      </c>
      <c r="D12" s="131" t="s">
        <v>51</v>
      </c>
      <c r="E12" s="132"/>
      <c r="F12" s="30" t="s">
        <v>4</v>
      </c>
      <c r="G12" s="30" t="s">
        <v>4</v>
      </c>
      <c r="H12" s="92" t="s">
        <v>4</v>
      </c>
      <c r="I12" s="79">
        <f>SUM(I13:I63)</f>
        <v>0</v>
      </c>
      <c r="J12" s="79">
        <f>SUM(J13:J63)</f>
        <v>0</v>
      </c>
      <c r="K12" s="31">
        <f>SUM(K13:K63)</f>
        <v>0</v>
      </c>
      <c r="L12" s="32"/>
      <c r="M12" s="48"/>
    </row>
    <row r="13" spans="1:13" s="53" customFormat="1" ht="12.75">
      <c r="A13" s="51" t="s">
        <v>54</v>
      </c>
      <c r="B13" s="52"/>
      <c r="C13" s="52"/>
      <c r="D13" s="96" t="s">
        <v>58</v>
      </c>
      <c r="E13" s="97"/>
      <c r="F13" s="55" t="s">
        <v>52</v>
      </c>
      <c r="G13" s="56">
        <v>10</v>
      </c>
      <c r="H13" s="95">
        <v>0</v>
      </c>
      <c r="I13" s="57">
        <f>G13*H13</f>
        <v>0</v>
      </c>
      <c r="J13" s="57">
        <f>0.1*I13</f>
        <v>0</v>
      </c>
      <c r="K13" s="56">
        <f>SUM(I13:J13)</f>
        <v>0</v>
      </c>
      <c r="L13" s="58"/>
      <c r="M13" s="54"/>
    </row>
    <row r="14" spans="1:13" ht="12.75">
      <c r="A14" s="3"/>
      <c r="B14" s="25"/>
      <c r="C14" s="25"/>
      <c r="D14" s="26" t="s">
        <v>69</v>
      </c>
      <c r="E14" s="26" t="s">
        <v>57</v>
      </c>
      <c r="F14" s="59"/>
      <c r="G14" s="60">
        <v>10</v>
      </c>
      <c r="H14" s="95"/>
      <c r="I14" s="57"/>
      <c r="J14" s="57"/>
      <c r="K14" s="56"/>
      <c r="L14" s="61"/>
      <c r="M14" s="48"/>
    </row>
    <row r="15" spans="1:13" s="53" customFormat="1" ht="12.75">
      <c r="A15" s="51" t="s">
        <v>55</v>
      </c>
      <c r="B15" s="52"/>
      <c r="C15" s="52"/>
      <c r="D15" s="96" t="s">
        <v>58</v>
      </c>
      <c r="E15" s="97"/>
      <c r="F15" s="55" t="s">
        <v>52</v>
      </c>
      <c r="G15" s="56">
        <v>9</v>
      </c>
      <c r="H15" s="95">
        <v>0</v>
      </c>
      <c r="I15" s="57">
        <f>G15*H15</f>
        <v>0</v>
      </c>
      <c r="J15" s="57">
        <f>0.1*I15</f>
        <v>0</v>
      </c>
      <c r="K15" s="56">
        <f>SUM(I15:J15)</f>
        <v>0</v>
      </c>
      <c r="L15" s="58"/>
      <c r="M15" s="54"/>
    </row>
    <row r="16" spans="1:13" ht="12.75">
      <c r="A16" s="3"/>
      <c r="B16" s="25"/>
      <c r="C16" s="25"/>
      <c r="D16" s="26" t="s">
        <v>68</v>
      </c>
      <c r="E16" s="26" t="s">
        <v>57</v>
      </c>
      <c r="F16" s="59"/>
      <c r="G16" s="60"/>
      <c r="H16" s="95"/>
      <c r="I16" s="57"/>
      <c r="J16" s="57"/>
      <c r="K16" s="56"/>
      <c r="L16" s="61"/>
      <c r="M16" s="54"/>
    </row>
    <row r="17" spans="1:13" s="53" customFormat="1" ht="12.75">
      <c r="A17" s="51" t="s">
        <v>56</v>
      </c>
      <c r="B17" s="52"/>
      <c r="C17" s="52"/>
      <c r="D17" s="96" t="s">
        <v>152</v>
      </c>
      <c r="E17" s="97"/>
      <c r="F17" s="55" t="s">
        <v>52</v>
      </c>
      <c r="G17" s="56">
        <v>4</v>
      </c>
      <c r="H17" s="95">
        <v>0</v>
      </c>
      <c r="I17" s="57">
        <f>G17*H17</f>
        <v>0</v>
      </c>
      <c r="J17" s="57">
        <f>0.1*I17</f>
        <v>0</v>
      </c>
      <c r="K17" s="56">
        <f>SUM(I17:J17)</f>
        <v>0</v>
      </c>
      <c r="L17" s="58"/>
      <c r="M17" s="62"/>
    </row>
    <row r="18" spans="1:13" ht="12.75">
      <c r="A18" s="3"/>
      <c r="B18" s="25"/>
      <c r="C18" s="25"/>
      <c r="D18" s="26" t="s">
        <v>59</v>
      </c>
      <c r="E18" s="26" t="s">
        <v>180</v>
      </c>
      <c r="F18" s="59"/>
      <c r="G18" s="60"/>
      <c r="H18" s="95"/>
      <c r="I18" s="57"/>
      <c r="J18" s="57"/>
      <c r="K18" s="56"/>
      <c r="L18" s="61"/>
      <c r="M18" s="54"/>
    </row>
    <row r="19" spans="1:13" ht="12.75">
      <c r="A19" s="3"/>
      <c r="B19" s="25"/>
      <c r="C19" s="25"/>
      <c r="D19" s="26" t="s">
        <v>67</v>
      </c>
      <c r="E19" s="26" t="s">
        <v>60</v>
      </c>
      <c r="F19" s="59"/>
      <c r="G19" s="60"/>
      <c r="H19" s="95"/>
      <c r="I19" s="57"/>
      <c r="J19" s="57"/>
      <c r="K19" s="56"/>
      <c r="L19" s="61"/>
      <c r="M19" s="62"/>
    </row>
    <row r="20" spans="1:13" ht="12.75">
      <c r="A20" s="3"/>
      <c r="B20" s="25"/>
      <c r="C20" s="25"/>
      <c r="D20" s="26" t="s">
        <v>59</v>
      </c>
      <c r="E20" s="26" t="s">
        <v>61</v>
      </c>
      <c r="F20" s="59"/>
      <c r="G20" s="60"/>
      <c r="H20" s="95"/>
      <c r="I20" s="57"/>
      <c r="J20" s="57"/>
      <c r="K20" s="56"/>
      <c r="L20" s="61"/>
      <c r="M20" s="54"/>
    </row>
    <row r="21" spans="1:13" s="53" customFormat="1" ht="12.75">
      <c r="A21" s="51" t="s">
        <v>62</v>
      </c>
      <c r="B21" s="52"/>
      <c r="C21" s="52"/>
      <c r="D21" s="96" t="s">
        <v>153</v>
      </c>
      <c r="E21" s="97"/>
      <c r="F21" s="55" t="s">
        <v>52</v>
      </c>
      <c r="G21" s="56">
        <v>2</v>
      </c>
      <c r="H21" s="95">
        <v>0</v>
      </c>
      <c r="I21" s="57">
        <f>G21*H21</f>
        <v>0</v>
      </c>
      <c r="J21" s="57">
        <f>0.1*I21</f>
        <v>0</v>
      </c>
      <c r="K21" s="56">
        <f>SUM(I21:J21)</f>
        <v>0</v>
      </c>
      <c r="L21" s="58"/>
      <c r="M21" s="62"/>
    </row>
    <row r="22" spans="1:13" ht="12.75">
      <c r="A22" s="3"/>
      <c r="B22" s="25"/>
      <c r="C22" s="25"/>
      <c r="D22" s="26" t="s">
        <v>59</v>
      </c>
      <c r="E22" s="26" t="s">
        <v>180</v>
      </c>
      <c r="F22" s="59"/>
      <c r="G22" s="60"/>
      <c r="H22" s="95"/>
      <c r="I22" s="57"/>
      <c r="J22" s="57"/>
      <c r="K22" s="56"/>
      <c r="L22" s="61"/>
      <c r="M22" s="54"/>
    </row>
    <row r="23" spans="1:13" ht="12.75">
      <c r="A23" s="3"/>
      <c r="B23" s="25"/>
      <c r="C23" s="25"/>
      <c r="D23" s="26" t="s">
        <v>67</v>
      </c>
      <c r="E23" s="26" t="s">
        <v>60</v>
      </c>
      <c r="F23" s="59"/>
      <c r="G23" s="60"/>
      <c r="H23" s="95"/>
      <c r="I23" s="57"/>
      <c r="J23" s="57"/>
      <c r="K23" s="56"/>
      <c r="L23" s="61"/>
      <c r="M23" s="54"/>
    </row>
    <row r="24" spans="1:13" ht="12.75">
      <c r="A24" s="3"/>
      <c r="B24" s="25"/>
      <c r="C24" s="25"/>
      <c r="D24" s="26" t="s">
        <v>59</v>
      </c>
      <c r="E24" s="26" t="s">
        <v>61</v>
      </c>
      <c r="F24" s="59"/>
      <c r="G24" s="60"/>
      <c r="H24" s="95"/>
      <c r="I24" s="57"/>
      <c r="J24" s="57"/>
      <c r="K24" s="56"/>
      <c r="L24" s="61"/>
      <c r="M24" s="54"/>
    </row>
    <row r="25" spans="1:13" s="53" customFormat="1" ht="12.75">
      <c r="A25" s="51" t="s">
        <v>63</v>
      </c>
      <c r="B25" s="52"/>
      <c r="C25" s="52"/>
      <c r="D25" s="96" t="s">
        <v>65</v>
      </c>
      <c r="E25" s="97"/>
      <c r="F25" s="55" t="s">
        <v>256</v>
      </c>
      <c r="G25" s="56">
        <v>3</v>
      </c>
      <c r="H25" s="95">
        <v>0</v>
      </c>
      <c r="I25" s="57">
        <f>G25*H25</f>
        <v>0</v>
      </c>
      <c r="J25" s="57">
        <f>0.1*I25</f>
        <v>0</v>
      </c>
      <c r="K25" s="56">
        <f>SUM(I25:J25)</f>
        <v>0</v>
      </c>
      <c r="L25" s="58"/>
      <c r="M25" s="62"/>
    </row>
    <row r="26" spans="1:13" ht="12.75">
      <c r="A26" s="3"/>
      <c r="B26" s="25"/>
      <c r="C26" s="25"/>
      <c r="D26" s="26" t="s">
        <v>66</v>
      </c>
      <c r="E26" s="26" t="s">
        <v>64</v>
      </c>
      <c r="F26" s="59" t="s">
        <v>52</v>
      </c>
      <c r="G26" s="60">
        <v>3</v>
      </c>
      <c r="H26" s="95"/>
      <c r="I26" s="57"/>
      <c r="J26" s="57"/>
      <c r="K26" s="56"/>
      <c r="L26" s="61"/>
      <c r="M26" s="54"/>
    </row>
    <row r="27" spans="1:13" ht="12.75">
      <c r="A27" s="3"/>
      <c r="B27" s="25"/>
      <c r="C27" s="25"/>
      <c r="D27" s="26" t="s">
        <v>72</v>
      </c>
      <c r="E27" s="26" t="s">
        <v>73</v>
      </c>
      <c r="F27" s="59" t="s">
        <v>52</v>
      </c>
      <c r="G27" s="60">
        <v>6</v>
      </c>
      <c r="H27" s="95"/>
      <c r="I27" s="57"/>
      <c r="J27" s="57"/>
      <c r="K27" s="56"/>
      <c r="L27" s="61"/>
      <c r="M27" s="54"/>
    </row>
    <row r="28" spans="1:13" ht="12.75">
      <c r="A28" s="3"/>
      <c r="B28" s="25"/>
      <c r="C28" s="25"/>
      <c r="D28" s="26" t="s">
        <v>70</v>
      </c>
      <c r="E28" s="26" t="s">
        <v>71</v>
      </c>
      <c r="F28" s="59" t="s">
        <v>52</v>
      </c>
      <c r="G28" s="60">
        <v>3</v>
      </c>
      <c r="H28" s="95"/>
      <c r="I28" s="57"/>
      <c r="J28" s="57"/>
      <c r="K28" s="56"/>
      <c r="L28" s="61"/>
      <c r="M28" s="54"/>
    </row>
    <row r="29" spans="1:13" ht="12.75">
      <c r="A29" s="51" t="s">
        <v>74</v>
      </c>
      <c r="B29" s="52"/>
      <c r="C29" s="52"/>
      <c r="D29" s="96" t="s">
        <v>156</v>
      </c>
      <c r="E29" s="97"/>
      <c r="F29" s="55" t="s">
        <v>52</v>
      </c>
      <c r="G29" s="56">
        <v>2</v>
      </c>
      <c r="H29" s="95">
        <v>0</v>
      </c>
      <c r="I29" s="57">
        <f>G29*H29</f>
        <v>0</v>
      </c>
      <c r="J29" s="57">
        <f>0.1*I29</f>
        <v>0</v>
      </c>
      <c r="K29" s="56">
        <f>SUM(I29:J29)</f>
        <v>0</v>
      </c>
      <c r="L29" s="58"/>
      <c r="M29" s="62"/>
    </row>
    <row r="30" spans="1:13" ht="12.75">
      <c r="A30" s="3"/>
      <c r="B30" s="25"/>
      <c r="C30" s="25"/>
      <c r="D30" s="26" t="s">
        <v>72</v>
      </c>
      <c r="E30" s="26" t="s">
        <v>77</v>
      </c>
      <c r="F30" s="25"/>
      <c r="G30" s="27"/>
      <c r="H30" s="95"/>
      <c r="I30" s="57"/>
      <c r="J30" s="57"/>
      <c r="K30" s="56"/>
      <c r="L30" s="12"/>
      <c r="M30" s="48"/>
    </row>
    <row r="31" spans="1:13" ht="12.75">
      <c r="A31" s="3"/>
      <c r="B31" s="25"/>
      <c r="C31" s="25"/>
      <c r="D31" s="26" t="s">
        <v>72</v>
      </c>
      <c r="E31" s="26" t="s">
        <v>73</v>
      </c>
      <c r="F31" s="25"/>
      <c r="G31" s="27"/>
      <c r="H31" s="95"/>
      <c r="I31" s="57"/>
      <c r="J31" s="57"/>
      <c r="K31" s="56"/>
      <c r="L31" s="12"/>
      <c r="M31" s="48"/>
    </row>
    <row r="32" spans="1:13" ht="12.75">
      <c r="A32" s="51" t="s">
        <v>75</v>
      </c>
      <c r="B32" s="52"/>
      <c r="C32" s="52"/>
      <c r="D32" s="96" t="s">
        <v>155</v>
      </c>
      <c r="E32" s="97"/>
      <c r="F32" s="55" t="s">
        <v>257</v>
      </c>
      <c r="G32" s="56">
        <v>2</v>
      </c>
      <c r="H32" s="95">
        <v>0</v>
      </c>
      <c r="I32" s="57">
        <f>G32*H32</f>
        <v>0</v>
      </c>
      <c r="J32" s="57">
        <f>0.1*I32</f>
        <v>0</v>
      </c>
      <c r="K32" s="56">
        <f>SUM(I32:J32)</f>
        <v>0</v>
      </c>
      <c r="L32" s="58"/>
      <c r="M32" s="62"/>
    </row>
    <row r="33" spans="1:13" ht="12.75">
      <c r="A33" s="3"/>
      <c r="B33" s="25"/>
      <c r="C33" s="25"/>
      <c r="D33" s="26" t="s">
        <v>59</v>
      </c>
      <c r="E33" s="26" t="s">
        <v>79</v>
      </c>
      <c r="F33" s="88" t="s">
        <v>52</v>
      </c>
      <c r="G33" s="27">
        <v>2</v>
      </c>
      <c r="H33" s="95"/>
      <c r="I33" s="57"/>
      <c r="J33" s="57"/>
      <c r="K33" s="56"/>
      <c r="L33" s="12"/>
      <c r="M33" s="48"/>
    </row>
    <row r="34" spans="1:13" ht="12.75">
      <c r="A34" s="3"/>
      <c r="B34" s="25"/>
      <c r="C34" s="25"/>
      <c r="D34" s="26" t="s">
        <v>59</v>
      </c>
      <c r="E34" s="26" t="s">
        <v>179</v>
      </c>
      <c r="F34" s="88" t="s">
        <v>52</v>
      </c>
      <c r="G34" s="27">
        <v>2</v>
      </c>
      <c r="H34" s="95"/>
      <c r="I34" s="57"/>
      <c r="J34" s="57"/>
      <c r="K34" s="56"/>
      <c r="L34" s="12"/>
      <c r="M34" s="48"/>
    </row>
    <row r="35" spans="1:13" ht="12.75">
      <c r="A35" s="51" t="s">
        <v>76</v>
      </c>
      <c r="B35" s="52"/>
      <c r="C35" s="52"/>
      <c r="D35" s="96" t="s">
        <v>238</v>
      </c>
      <c r="E35" s="97"/>
      <c r="F35" s="55" t="s">
        <v>52</v>
      </c>
      <c r="G35" s="56">
        <v>1</v>
      </c>
      <c r="H35" s="95">
        <v>0</v>
      </c>
      <c r="I35" s="57">
        <f>G35*H35</f>
        <v>0</v>
      </c>
      <c r="J35" s="57">
        <f>0.1*I35</f>
        <v>0</v>
      </c>
      <c r="K35" s="56">
        <f>SUM(I35:J35)</f>
        <v>0</v>
      </c>
      <c r="L35" s="58"/>
      <c r="M35" s="50"/>
    </row>
    <row r="36" spans="1:13" ht="12.75">
      <c r="A36" s="3"/>
      <c r="B36" s="25"/>
      <c r="C36" s="25"/>
      <c r="D36" s="26" t="s">
        <v>82</v>
      </c>
      <c r="E36" s="26" t="s">
        <v>81</v>
      </c>
      <c r="F36" s="59"/>
      <c r="G36" s="60"/>
      <c r="H36" s="95"/>
      <c r="I36" s="57"/>
      <c r="J36" s="57"/>
      <c r="K36" s="56"/>
      <c r="L36" s="61"/>
      <c r="M36" s="48"/>
    </row>
    <row r="37" spans="1:13" ht="12.75">
      <c r="A37" s="51" t="s">
        <v>78</v>
      </c>
      <c r="B37" s="52"/>
      <c r="C37" s="52"/>
      <c r="D37" s="96" t="s">
        <v>239</v>
      </c>
      <c r="E37" s="97"/>
      <c r="F37" s="55" t="s">
        <v>52</v>
      </c>
      <c r="G37" s="56">
        <v>2</v>
      </c>
      <c r="H37" s="95">
        <v>0</v>
      </c>
      <c r="I37" s="57">
        <f>G37*H37</f>
        <v>0</v>
      </c>
      <c r="J37" s="57">
        <f>0.1*I37</f>
        <v>0</v>
      </c>
      <c r="K37" s="56">
        <f>SUM(I37:J37)</f>
        <v>0</v>
      </c>
      <c r="L37" s="58"/>
      <c r="M37" s="62"/>
    </row>
    <row r="38" spans="1:13" ht="12.75">
      <c r="A38" s="3"/>
      <c r="B38" s="25"/>
      <c r="C38" s="25"/>
      <c r="D38" s="26" t="s">
        <v>59</v>
      </c>
      <c r="E38" s="26" t="s">
        <v>59</v>
      </c>
      <c r="F38" s="59"/>
      <c r="G38" s="60">
        <v>2</v>
      </c>
      <c r="H38" s="95">
        <v>0</v>
      </c>
      <c r="I38" s="57">
        <f>G38*H38</f>
        <v>0</v>
      </c>
      <c r="J38" s="57">
        <f>0.1*I38</f>
        <v>0</v>
      </c>
      <c r="K38" s="56">
        <f>SUM(I38:J38)</f>
        <v>0</v>
      </c>
      <c r="L38" s="61"/>
      <c r="M38" s="48"/>
    </row>
    <row r="39" spans="1:13" ht="12.75">
      <c r="A39" s="51" t="s">
        <v>80</v>
      </c>
      <c r="B39" s="52"/>
      <c r="C39" s="52"/>
      <c r="D39" s="96" t="s">
        <v>86</v>
      </c>
      <c r="E39" s="97"/>
      <c r="F39" s="55" t="s">
        <v>52</v>
      </c>
      <c r="G39" s="56">
        <v>4</v>
      </c>
      <c r="H39" s="95">
        <v>0</v>
      </c>
      <c r="I39" s="57">
        <f aca="true" t="shared" si="0" ref="I39:I60">G39*H39</f>
        <v>0</v>
      </c>
      <c r="J39" s="57">
        <f aca="true" t="shared" si="1" ref="J39:J60">0.1*I39</f>
        <v>0</v>
      </c>
      <c r="K39" s="56">
        <f aca="true" t="shared" si="2" ref="K39:K60">SUM(I39:J39)</f>
        <v>0</v>
      </c>
      <c r="L39" s="58"/>
      <c r="M39" s="62"/>
    </row>
    <row r="40" spans="1:13" ht="12.75">
      <c r="A40" s="3"/>
      <c r="B40" s="25"/>
      <c r="C40" s="25"/>
      <c r="D40" s="26" t="s">
        <v>87</v>
      </c>
      <c r="E40" s="26" t="s">
        <v>88</v>
      </c>
      <c r="F40" s="59"/>
      <c r="G40" s="60"/>
      <c r="H40" s="95"/>
      <c r="I40" s="57"/>
      <c r="J40" s="57"/>
      <c r="K40" s="56"/>
      <c r="L40" s="61"/>
      <c r="M40" s="48"/>
    </row>
    <row r="41" spans="1:13" ht="12.75">
      <c r="A41" s="51" t="s">
        <v>83</v>
      </c>
      <c r="B41" s="52"/>
      <c r="C41" s="52"/>
      <c r="D41" s="96" t="s">
        <v>159</v>
      </c>
      <c r="E41" s="97"/>
      <c r="F41" s="55" t="s">
        <v>52</v>
      </c>
      <c r="G41" s="56">
        <v>2</v>
      </c>
      <c r="H41" s="95">
        <v>0</v>
      </c>
      <c r="I41" s="57">
        <f t="shared" si="0"/>
        <v>0</v>
      </c>
      <c r="J41" s="57">
        <f t="shared" si="1"/>
        <v>0</v>
      </c>
      <c r="K41" s="56">
        <f t="shared" si="2"/>
        <v>0</v>
      </c>
      <c r="L41" s="58"/>
      <c r="M41" s="50"/>
    </row>
    <row r="42" spans="1:13" ht="12.75">
      <c r="A42" s="3"/>
      <c r="B42" s="25"/>
      <c r="C42" s="25"/>
      <c r="D42" s="26" t="s">
        <v>90</v>
      </c>
      <c r="E42" s="26" t="s">
        <v>81</v>
      </c>
      <c r="F42" s="59"/>
      <c r="G42" s="60"/>
      <c r="H42" s="95"/>
      <c r="I42" s="57"/>
      <c r="J42" s="57"/>
      <c r="K42" s="56"/>
      <c r="L42" s="61"/>
      <c r="M42" s="48"/>
    </row>
    <row r="43" spans="1:13" ht="12.75">
      <c r="A43" s="51" t="s">
        <v>84</v>
      </c>
      <c r="B43" s="52"/>
      <c r="C43" s="52"/>
      <c r="D43" s="96" t="s">
        <v>92</v>
      </c>
      <c r="E43" s="97"/>
      <c r="F43" s="55" t="s">
        <v>257</v>
      </c>
      <c r="G43" s="56">
        <v>2</v>
      </c>
      <c r="H43" s="95">
        <v>0</v>
      </c>
      <c r="I43" s="57">
        <f t="shared" si="0"/>
        <v>0</v>
      </c>
      <c r="J43" s="57">
        <f t="shared" si="1"/>
        <v>0</v>
      </c>
      <c r="K43" s="56">
        <f t="shared" si="2"/>
        <v>0</v>
      </c>
      <c r="L43" s="58"/>
      <c r="M43" s="48"/>
    </row>
    <row r="44" spans="1:13" ht="12.75">
      <c r="A44" s="3"/>
      <c r="B44" s="25"/>
      <c r="C44" s="25"/>
      <c r="D44" s="26" t="s">
        <v>93</v>
      </c>
      <c r="E44" s="26" t="s">
        <v>94</v>
      </c>
      <c r="F44" s="59" t="s">
        <v>52</v>
      </c>
      <c r="G44" s="60">
        <v>2</v>
      </c>
      <c r="H44" s="95"/>
      <c r="I44" s="57"/>
      <c r="J44" s="57"/>
      <c r="K44" s="56"/>
      <c r="L44" s="61"/>
      <c r="M44" s="48"/>
    </row>
    <row r="45" spans="1:13" ht="12.75">
      <c r="A45" s="3"/>
      <c r="B45" s="25"/>
      <c r="C45" s="25"/>
      <c r="D45" s="26" t="s">
        <v>59</v>
      </c>
      <c r="E45" s="26" t="s">
        <v>95</v>
      </c>
      <c r="F45" s="59" t="s">
        <v>52</v>
      </c>
      <c r="G45" s="60">
        <v>2</v>
      </c>
      <c r="H45" s="95"/>
      <c r="I45" s="57"/>
      <c r="J45" s="57"/>
      <c r="K45" s="56"/>
      <c r="L45" s="61"/>
      <c r="M45" s="48"/>
    </row>
    <row r="46" spans="1:13" ht="12.75">
      <c r="A46" s="51" t="s">
        <v>85</v>
      </c>
      <c r="B46" s="52"/>
      <c r="C46" s="52"/>
      <c r="D46" s="185" t="s">
        <v>149</v>
      </c>
      <c r="E46" s="186"/>
      <c r="F46" s="55" t="s">
        <v>52</v>
      </c>
      <c r="G46" s="56">
        <v>30</v>
      </c>
      <c r="H46" s="95">
        <v>0</v>
      </c>
      <c r="I46" s="57">
        <f t="shared" si="0"/>
        <v>0</v>
      </c>
      <c r="J46" s="57">
        <f t="shared" si="1"/>
        <v>0</v>
      </c>
      <c r="K46" s="56">
        <f t="shared" si="2"/>
        <v>0</v>
      </c>
      <c r="L46" s="58"/>
      <c r="M46" s="48"/>
    </row>
    <row r="47" spans="1:13" ht="12.75">
      <c r="A47" s="3"/>
      <c r="B47" s="25"/>
      <c r="C47" s="25"/>
      <c r="D47" s="26" t="s">
        <v>109</v>
      </c>
      <c r="E47" s="26" t="s">
        <v>59</v>
      </c>
      <c r="F47" s="59"/>
      <c r="G47" s="60"/>
      <c r="H47" s="95"/>
      <c r="I47" s="57"/>
      <c r="J47" s="57"/>
      <c r="K47" s="56"/>
      <c r="L47" s="61"/>
      <c r="M47" s="48"/>
    </row>
    <row r="48" spans="1:13" ht="12.75">
      <c r="A48" s="51" t="s">
        <v>89</v>
      </c>
      <c r="B48" s="52"/>
      <c r="C48" s="52"/>
      <c r="D48" s="96" t="s">
        <v>148</v>
      </c>
      <c r="E48" s="97"/>
      <c r="F48" s="55" t="s">
        <v>52</v>
      </c>
      <c r="G48" s="56">
        <v>5</v>
      </c>
      <c r="H48" s="95">
        <v>0</v>
      </c>
      <c r="I48" s="57">
        <f t="shared" si="0"/>
        <v>0</v>
      </c>
      <c r="J48" s="57">
        <f t="shared" si="1"/>
        <v>0</v>
      </c>
      <c r="K48" s="56">
        <f t="shared" si="2"/>
        <v>0</v>
      </c>
      <c r="L48" s="58"/>
      <c r="M48" s="50"/>
    </row>
    <row r="49" spans="1:13" ht="12.75">
      <c r="A49" s="3"/>
      <c r="B49" s="25"/>
      <c r="C49" s="25"/>
      <c r="D49" s="26" t="s">
        <v>97</v>
      </c>
      <c r="E49" s="26" t="s">
        <v>81</v>
      </c>
      <c r="F49" s="59"/>
      <c r="G49" s="60"/>
      <c r="H49" s="95"/>
      <c r="I49" s="57"/>
      <c r="J49" s="57"/>
      <c r="K49" s="56"/>
      <c r="L49" s="61"/>
      <c r="M49" s="48"/>
    </row>
    <row r="50" spans="1:13" ht="12.75">
      <c r="A50" s="51" t="s">
        <v>91</v>
      </c>
      <c r="B50" s="52"/>
      <c r="C50" s="52"/>
      <c r="D50" s="96" t="s">
        <v>240</v>
      </c>
      <c r="E50" s="97"/>
      <c r="F50" s="55" t="s">
        <v>52</v>
      </c>
      <c r="G50" s="56">
        <v>2</v>
      </c>
      <c r="H50" s="95">
        <v>0</v>
      </c>
      <c r="I50" s="57">
        <f t="shared" si="0"/>
        <v>0</v>
      </c>
      <c r="J50" s="57">
        <f t="shared" si="1"/>
        <v>0</v>
      </c>
      <c r="K50" s="56">
        <f t="shared" si="2"/>
        <v>0</v>
      </c>
      <c r="L50" s="58"/>
      <c r="M50" s="50"/>
    </row>
    <row r="51" spans="1:13" ht="12.75">
      <c r="A51" s="3"/>
      <c r="B51" s="25"/>
      <c r="C51" s="25"/>
      <c r="D51" s="26" t="s">
        <v>99</v>
      </c>
      <c r="E51" s="26" t="s">
        <v>81</v>
      </c>
      <c r="F51" s="59"/>
      <c r="G51" s="60"/>
      <c r="H51" s="95"/>
      <c r="I51" s="57"/>
      <c r="J51" s="57"/>
      <c r="K51" s="56"/>
      <c r="L51" s="61"/>
      <c r="M51" s="48"/>
    </row>
    <row r="52" spans="1:13" ht="12.75">
      <c r="A52" s="51" t="s">
        <v>96</v>
      </c>
      <c r="B52" s="52"/>
      <c r="C52" s="52"/>
      <c r="D52" s="96" t="s">
        <v>102</v>
      </c>
      <c r="E52" s="97"/>
      <c r="F52" s="55" t="s">
        <v>52</v>
      </c>
      <c r="G52" s="56">
        <v>2</v>
      </c>
      <c r="H52" s="95">
        <v>0</v>
      </c>
      <c r="I52" s="57">
        <f t="shared" si="0"/>
        <v>0</v>
      </c>
      <c r="J52" s="57">
        <f t="shared" si="1"/>
        <v>0</v>
      </c>
      <c r="K52" s="56">
        <f t="shared" si="2"/>
        <v>0</v>
      </c>
      <c r="L52" s="58"/>
      <c r="M52" s="62"/>
    </row>
    <row r="53" spans="1:13" ht="12.75">
      <c r="A53" s="3"/>
      <c r="B53" s="25"/>
      <c r="C53" s="25"/>
      <c r="D53" s="26" t="s">
        <v>103</v>
      </c>
      <c r="E53" s="26" t="s">
        <v>104</v>
      </c>
      <c r="F53" s="59"/>
      <c r="G53" s="60"/>
      <c r="H53" s="95"/>
      <c r="I53" s="57"/>
      <c r="J53" s="57"/>
      <c r="K53" s="56"/>
      <c r="L53" s="61"/>
      <c r="M53" s="48"/>
    </row>
    <row r="54" spans="1:13" ht="12.75">
      <c r="A54" s="51" t="s">
        <v>98</v>
      </c>
      <c r="B54" s="52"/>
      <c r="C54" s="52"/>
      <c r="D54" s="96" t="s">
        <v>106</v>
      </c>
      <c r="E54" s="97"/>
      <c r="F54" s="55" t="s">
        <v>52</v>
      </c>
      <c r="G54" s="56">
        <v>2</v>
      </c>
      <c r="H54" s="95">
        <v>0</v>
      </c>
      <c r="I54" s="57">
        <f t="shared" si="0"/>
        <v>0</v>
      </c>
      <c r="J54" s="57">
        <f t="shared" si="1"/>
        <v>0</v>
      </c>
      <c r="K54" s="56">
        <f t="shared" si="2"/>
        <v>0</v>
      </c>
      <c r="L54" s="58"/>
      <c r="M54" s="62"/>
    </row>
    <row r="55" spans="1:13" ht="12.75">
      <c r="A55" s="3"/>
      <c r="B55" s="25"/>
      <c r="C55" s="25"/>
      <c r="D55" s="26" t="s">
        <v>107</v>
      </c>
      <c r="E55" s="26" t="s">
        <v>108</v>
      </c>
      <c r="F55" s="59"/>
      <c r="G55" s="60"/>
      <c r="H55" s="95"/>
      <c r="I55" s="57"/>
      <c r="J55" s="57"/>
      <c r="K55" s="56"/>
      <c r="L55" s="61"/>
      <c r="M55" s="48"/>
    </row>
    <row r="56" spans="1:13" ht="12.75">
      <c r="A56" s="51" t="s">
        <v>100</v>
      </c>
      <c r="B56" s="52"/>
      <c r="C56" s="52"/>
      <c r="D56" s="96" t="s">
        <v>131</v>
      </c>
      <c r="E56" s="97"/>
      <c r="F56" s="55" t="s">
        <v>52</v>
      </c>
      <c r="G56" s="56">
        <v>1</v>
      </c>
      <c r="H56" s="95">
        <v>0</v>
      </c>
      <c r="I56" s="57">
        <f t="shared" si="0"/>
        <v>0</v>
      </c>
      <c r="J56" s="57">
        <f t="shared" si="1"/>
        <v>0</v>
      </c>
      <c r="K56" s="56">
        <f t="shared" si="2"/>
        <v>0</v>
      </c>
      <c r="L56" s="58"/>
      <c r="M56" s="48"/>
    </row>
    <row r="57" spans="1:13" ht="12.75">
      <c r="A57" s="3"/>
      <c r="B57" s="25"/>
      <c r="C57" s="25"/>
      <c r="D57" s="26" t="s">
        <v>132</v>
      </c>
      <c r="E57" s="26" t="s">
        <v>133</v>
      </c>
      <c r="F57" s="59"/>
      <c r="G57" s="60"/>
      <c r="H57" s="95"/>
      <c r="I57" s="57"/>
      <c r="J57" s="57"/>
      <c r="K57" s="56"/>
      <c r="L57" s="61"/>
      <c r="M57" s="48"/>
    </row>
    <row r="58" spans="1:13" ht="12.75">
      <c r="A58" s="51" t="s">
        <v>101</v>
      </c>
      <c r="B58" s="52"/>
      <c r="C58" s="52"/>
      <c r="D58" s="96" t="s">
        <v>134</v>
      </c>
      <c r="E58" s="97"/>
      <c r="F58" s="55" t="s">
        <v>52</v>
      </c>
      <c r="G58" s="56">
        <v>2</v>
      </c>
      <c r="H58" s="95">
        <v>0</v>
      </c>
      <c r="I58" s="57">
        <f t="shared" si="0"/>
        <v>0</v>
      </c>
      <c r="J58" s="57">
        <f t="shared" si="1"/>
        <v>0</v>
      </c>
      <c r="K58" s="56">
        <f t="shared" si="2"/>
        <v>0</v>
      </c>
      <c r="L58" s="58"/>
      <c r="M58" s="48"/>
    </row>
    <row r="59" spans="1:13" ht="12.75">
      <c r="A59" s="3"/>
      <c r="B59" s="25"/>
      <c r="C59" s="25"/>
      <c r="D59" s="26" t="s">
        <v>135</v>
      </c>
      <c r="E59" s="26" t="s">
        <v>133</v>
      </c>
      <c r="F59" s="59"/>
      <c r="G59" s="60"/>
      <c r="H59" s="95"/>
      <c r="I59" s="57"/>
      <c r="J59" s="57"/>
      <c r="K59" s="56"/>
      <c r="L59" s="61"/>
      <c r="M59" s="48"/>
    </row>
    <row r="60" spans="1:13" ht="12.75">
      <c r="A60" s="51" t="s">
        <v>105</v>
      </c>
      <c r="B60" s="52"/>
      <c r="C60" s="52"/>
      <c r="D60" s="96" t="s">
        <v>227</v>
      </c>
      <c r="E60" s="97"/>
      <c r="F60" s="55" t="s">
        <v>257</v>
      </c>
      <c r="G60" s="56">
        <v>1</v>
      </c>
      <c r="H60" s="95">
        <v>0</v>
      </c>
      <c r="I60" s="57">
        <f t="shared" si="0"/>
        <v>0</v>
      </c>
      <c r="J60" s="57">
        <f t="shared" si="1"/>
        <v>0</v>
      </c>
      <c r="K60" s="56">
        <f t="shared" si="2"/>
        <v>0</v>
      </c>
      <c r="L60" s="58"/>
      <c r="M60" s="62"/>
    </row>
    <row r="61" spans="1:13" ht="12.75">
      <c r="A61" s="3"/>
      <c r="B61" s="25"/>
      <c r="C61" s="25"/>
      <c r="D61" s="26" t="s">
        <v>66</v>
      </c>
      <c r="E61" s="26" t="s">
        <v>64</v>
      </c>
      <c r="F61" s="55" t="s">
        <v>52</v>
      </c>
      <c r="G61" s="60">
        <v>1</v>
      </c>
      <c r="H61" s="95"/>
      <c r="I61" s="57"/>
      <c r="J61" s="57"/>
      <c r="K61" s="56"/>
      <c r="L61" s="61"/>
      <c r="M61" s="54"/>
    </row>
    <row r="62" spans="1:13" ht="12.75">
      <c r="A62" s="3"/>
      <c r="B62" s="25"/>
      <c r="C62" s="25"/>
      <c r="D62" s="26" t="s">
        <v>72</v>
      </c>
      <c r="E62" s="26" t="s">
        <v>73</v>
      </c>
      <c r="F62" s="55" t="s">
        <v>52</v>
      </c>
      <c r="G62" s="60">
        <v>2</v>
      </c>
      <c r="H62" s="95"/>
      <c r="I62" s="57"/>
      <c r="J62" s="57"/>
      <c r="K62" s="56"/>
      <c r="L62" s="61"/>
      <c r="M62" s="54"/>
    </row>
    <row r="63" spans="1:13" ht="12.75">
      <c r="A63" s="3"/>
      <c r="B63" s="25"/>
      <c r="C63" s="25"/>
      <c r="D63" s="26" t="s">
        <v>228</v>
      </c>
      <c r="E63" s="26" t="s">
        <v>71</v>
      </c>
      <c r="F63" s="55" t="s">
        <v>52</v>
      </c>
      <c r="G63" s="60">
        <v>1</v>
      </c>
      <c r="H63" s="95"/>
      <c r="I63" s="57"/>
      <c r="J63" s="57"/>
      <c r="K63" s="56"/>
      <c r="L63" s="61"/>
      <c r="M63" s="54"/>
    </row>
    <row r="64" spans="1:13" ht="12.75">
      <c r="A64" s="63"/>
      <c r="B64" s="64"/>
      <c r="C64" s="64" t="s">
        <v>230</v>
      </c>
      <c r="D64" s="98" t="s">
        <v>253</v>
      </c>
      <c r="E64" s="99"/>
      <c r="F64" s="65" t="s">
        <v>4</v>
      </c>
      <c r="G64" s="65" t="s">
        <v>4</v>
      </c>
      <c r="H64" s="92" t="s">
        <v>4</v>
      </c>
      <c r="I64" s="79">
        <f>SUM(I65:I74)</f>
        <v>0</v>
      </c>
      <c r="J64" s="79">
        <f>SUM(J65:J74)</f>
        <v>0</v>
      </c>
      <c r="K64" s="66">
        <f>SUM(K65:K74)</f>
        <v>0</v>
      </c>
      <c r="L64" s="67"/>
      <c r="M64" s="48"/>
    </row>
    <row r="65" spans="1:13" s="53" customFormat="1" ht="12.75">
      <c r="A65" s="51" t="s">
        <v>231</v>
      </c>
      <c r="B65" s="52"/>
      <c r="C65" s="52"/>
      <c r="D65" s="96" t="s">
        <v>247</v>
      </c>
      <c r="E65" s="97"/>
      <c r="F65" s="55" t="s">
        <v>236</v>
      </c>
      <c r="G65" s="56">
        <v>9</v>
      </c>
      <c r="H65" s="95">
        <v>0</v>
      </c>
      <c r="I65" s="57">
        <f aca="true" t="shared" si="3" ref="I65:I73">G65*H65</f>
        <v>0</v>
      </c>
      <c r="J65" s="57">
        <f aca="true" t="shared" si="4" ref="J65:J73">0.1*I65</f>
        <v>0</v>
      </c>
      <c r="K65" s="56">
        <f aca="true" t="shared" si="5" ref="K65:K73">SUM(I65:J65)</f>
        <v>0</v>
      </c>
      <c r="L65" s="58"/>
      <c r="M65" s="50"/>
    </row>
    <row r="66" spans="1:13" ht="12.75">
      <c r="A66" s="3"/>
      <c r="B66" s="25"/>
      <c r="C66" s="25"/>
      <c r="D66" s="26" t="s">
        <v>248</v>
      </c>
      <c r="E66" s="26" t="s">
        <v>249</v>
      </c>
      <c r="F66" s="59" t="s">
        <v>52</v>
      </c>
      <c r="G66" s="60"/>
      <c r="H66" s="95"/>
      <c r="I66" s="57"/>
      <c r="J66" s="57"/>
      <c r="K66" s="56"/>
      <c r="L66" s="61"/>
      <c r="M66" s="48"/>
    </row>
    <row r="67" spans="1:13" ht="12.75">
      <c r="A67" s="51" t="s">
        <v>232</v>
      </c>
      <c r="B67" s="52"/>
      <c r="C67" s="52"/>
      <c r="D67" s="96" t="s">
        <v>246</v>
      </c>
      <c r="E67" s="97"/>
      <c r="F67" s="55" t="s">
        <v>236</v>
      </c>
      <c r="G67" s="56">
        <v>25</v>
      </c>
      <c r="H67" s="95">
        <v>0</v>
      </c>
      <c r="I67" s="57">
        <f t="shared" si="3"/>
        <v>0</v>
      </c>
      <c r="J67" s="57">
        <f t="shared" si="4"/>
        <v>0</v>
      </c>
      <c r="K67" s="56">
        <f t="shared" si="5"/>
        <v>0</v>
      </c>
      <c r="L67" s="58"/>
      <c r="M67" s="48"/>
    </row>
    <row r="68" spans="1:13" ht="12.75">
      <c r="A68" s="3"/>
      <c r="B68" s="25"/>
      <c r="C68" s="25"/>
      <c r="D68" s="26" t="s">
        <v>59</v>
      </c>
      <c r="E68" s="26" t="s">
        <v>59</v>
      </c>
      <c r="F68" s="25"/>
      <c r="G68" s="27"/>
      <c r="H68" s="95"/>
      <c r="I68" s="57"/>
      <c r="J68" s="57"/>
      <c r="K68" s="56"/>
      <c r="L68" s="12"/>
      <c r="M68" s="48"/>
    </row>
    <row r="69" spans="1:13" ht="12.75">
      <c r="A69" s="51" t="s">
        <v>233</v>
      </c>
      <c r="B69" s="52"/>
      <c r="C69" s="52"/>
      <c r="D69" s="96" t="s">
        <v>245</v>
      </c>
      <c r="E69" s="97"/>
      <c r="F69" s="55" t="s">
        <v>236</v>
      </c>
      <c r="G69" s="56">
        <v>250</v>
      </c>
      <c r="H69" s="95">
        <v>0</v>
      </c>
      <c r="I69" s="57">
        <f t="shared" si="3"/>
        <v>0</v>
      </c>
      <c r="J69" s="57">
        <f t="shared" si="4"/>
        <v>0</v>
      </c>
      <c r="K69" s="56">
        <f t="shared" si="5"/>
        <v>0</v>
      </c>
      <c r="L69" s="58"/>
      <c r="M69" s="48"/>
    </row>
    <row r="70" spans="1:13" ht="12.75">
      <c r="A70" s="3"/>
      <c r="B70" s="25"/>
      <c r="C70" s="25"/>
      <c r="D70" s="26" t="s">
        <v>59</v>
      </c>
      <c r="E70" s="26" t="s">
        <v>226</v>
      </c>
      <c r="F70" s="25"/>
      <c r="G70" s="27"/>
      <c r="H70" s="95"/>
      <c r="I70" s="57"/>
      <c r="J70" s="57"/>
      <c r="K70" s="56"/>
      <c r="L70" s="12"/>
      <c r="M70" s="48"/>
    </row>
    <row r="71" spans="1:13" ht="12.75">
      <c r="A71" s="89" t="s">
        <v>242</v>
      </c>
      <c r="B71" s="25"/>
      <c r="C71" s="25"/>
      <c r="D71" s="96" t="s">
        <v>250</v>
      </c>
      <c r="E71" s="97" t="s">
        <v>241</v>
      </c>
      <c r="F71" s="88" t="s">
        <v>52</v>
      </c>
      <c r="G71" s="56">
        <v>1400</v>
      </c>
      <c r="H71" s="95">
        <v>0</v>
      </c>
      <c r="I71" s="57">
        <f t="shared" si="3"/>
        <v>0</v>
      </c>
      <c r="J71" s="57">
        <f t="shared" si="4"/>
        <v>0</v>
      </c>
      <c r="K71" s="56">
        <f t="shared" si="5"/>
        <v>0</v>
      </c>
      <c r="L71" s="58"/>
      <c r="M71" s="48"/>
    </row>
    <row r="72" spans="1:13" ht="12.75">
      <c r="A72" s="89"/>
      <c r="B72" s="25"/>
      <c r="C72" s="25"/>
      <c r="D72" s="26" t="s">
        <v>59</v>
      </c>
      <c r="E72" s="26" t="s">
        <v>59</v>
      </c>
      <c r="F72" s="59"/>
      <c r="G72" s="60"/>
      <c r="H72" s="95"/>
      <c r="I72" s="57"/>
      <c r="J72" s="57"/>
      <c r="K72" s="56"/>
      <c r="L72" s="61"/>
      <c r="M72" s="48"/>
    </row>
    <row r="73" spans="1:13" ht="12.75">
      <c r="A73" s="89" t="s">
        <v>244</v>
      </c>
      <c r="B73" s="25"/>
      <c r="C73" s="25"/>
      <c r="D73" s="96" t="s">
        <v>243</v>
      </c>
      <c r="E73" s="97" t="s">
        <v>241</v>
      </c>
      <c r="F73" s="88" t="s">
        <v>52</v>
      </c>
      <c r="G73" s="56">
        <v>1</v>
      </c>
      <c r="H73" s="95">
        <v>0</v>
      </c>
      <c r="I73" s="57">
        <f t="shared" si="3"/>
        <v>0</v>
      </c>
      <c r="J73" s="57">
        <f t="shared" si="4"/>
        <v>0</v>
      </c>
      <c r="K73" s="56">
        <f t="shared" si="5"/>
        <v>0</v>
      </c>
      <c r="L73" s="58"/>
      <c r="M73" s="48"/>
    </row>
    <row r="74" spans="1:13" ht="12.75">
      <c r="A74" s="89"/>
      <c r="B74" s="25"/>
      <c r="C74" s="25"/>
      <c r="D74" s="26" t="s">
        <v>59</v>
      </c>
      <c r="E74" s="26" t="s">
        <v>59</v>
      </c>
      <c r="F74" s="59"/>
      <c r="G74" s="60"/>
      <c r="H74" s="95"/>
      <c r="I74" s="57"/>
      <c r="J74" s="57"/>
      <c r="K74" s="56"/>
      <c r="L74" s="61"/>
      <c r="M74" s="54"/>
    </row>
    <row r="75" spans="1:13" ht="12.75">
      <c r="A75" s="63"/>
      <c r="B75" s="64"/>
      <c r="C75" s="64" t="s">
        <v>32</v>
      </c>
      <c r="D75" s="98" t="s">
        <v>121</v>
      </c>
      <c r="E75" s="99"/>
      <c r="F75" s="65" t="s">
        <v>4</v>
      </c>
      <c r="G75" s="65" t="s">
        <v>4</v>
      </c>
      <c r="H75" s="92" t="s">
        <v>4</v>
      </c>
      <c r="I75" s="79">
        <f>SUM(I76:I99)</f>
        <v>0</v>
      </c>
      <c r="J75" s="79">
        <f>SUM(J76:J99)</f>
        <v>0</v>
      </c>
      <c r="K75" s="66">
        <f>SUM(K76:K99)</f>
        <v>0</v>
      </c>
      <c r="L75" s="67"/>
      <c r="M75" s="48"/>
    </row>
    <row r="76" spans="1:13" ht="12.75">
      <c r="A76" s="51" t="s">
        <v>110</v>
      </c>
      <c r="B76" s="52"/>
      <c r="C76" s="52"/>
      <c r="D76" s="96" t="s">
        <v>181</v>
      </c>
      <c r="E76" s="97"/>
      <c r="F76" s="55" t="s">
        <v>52</v>
      </c>
      <c r="G76" s="56">
        <v>1</v>
      </c>
      <c r="H76" s="95">
        <v>0</v>
      </c>
      <c r="I76" s="57">
        <f aca="true" t="shared" si="6" ref="I76:I95">G76*H76</f>
        <v>0</v>
      </c>
      <c r="J76" s="57">
        <f aca="true" t="shared" si="7" ref="J76:J95">0.1*I76</f>
        <v>0</v>
      </c>
      <c r="K76" s="56">
        <f aca="true" t="shared" si="8" ref="K76:K95">SUM(I76:J76)</f>
        <v>0</v>
      </c>
      <c r="L76" s="58"/>
      <c r="M76" s="48"/>
    </row>
    <row r="77" spans="1:13" ht="12.75">
      <c r="A77" s="3"/>
      <c r="B77" s="25"/>
      <c r="C77" s="25"/>
      <c r="D77" s="26" t="s">
        <v>59</v>
      </c>
      <c r="E77" s="26" t="s">
        <v>59</v>
      </c>
      <c r="F77" s="59"/>
      <c r="G77" s="60"/>
      <c r="H77" s="95"/>
      <c r="I77" s="57"/>
      <c r="J77" s="57"/>
      <c r="K77" s="56"/>
      <c r="L77" s="61"/>
      <c r="M77" s="48"/>
    </row>
    <row r="78" spans="1:13" ht="12.75">
      <c r="A78" s="51" t="s">
        <v>111</v>
      </c>
      <c r="B78" s="52"/>
      <c r="C78" s="52"/>
      <c r="D78" s="96" t="s">
        <v>182</v>
      </c>
      <c r="E78" s="97"/>
      <c r="F78" s="55" t="s">
        <v>52</v>
      </c>
      <c r="G78" s="56">
        <v>1</v>
      </c>
      <c r="H78" s="95">
        <v>0</v>
      </c>
      <c r="I78" s="57">
        <f t="shared" si="6"/>
        <v>0</v>
      </c>
      <c r="J78" s="57">
        <f t="shared" si="7"/>
        <v>0</v>
      </c>
      <c r="K78" s="56">
        <f t="shared" si="8"/>
        <v>0</v>
      </c>
      <c r="L78" s="58"/>
      <c r="M78" s="48"/>
    </row>
    <row r="79" spans="1:13" ht="12.75">
      <c r="A79" s="51"/>
      <c r="B79" s="25"/>
      <c r="C79" s="25"/>
      <c r="D79" s="26" t="s">
        <v>59</v>
      </c>
      <c r="E79" s="26" t="s">
        <v>59</v>
      </c>
      <c r="F79" s="59"/>
      <c r="G79" s="60"/>
      <c r="H79" s="95"/>
      <c r="I79" s="57"/>
      <c r="J79" s="57"/>
      <c r="K79" s="56"/>
      <c r="L79" s="61"/>
      <c r="M79" s="48"/>
    </row>
    <row r="80" spans="1:13" ht="12.75">
      <c r="A80" s="51" t="s">
        <v>112</v>
      </c>
      <c r="B80" s="52"/>
      <c r="C80" s="52"/>
      <c r="D80" s="96" t="s">
        <v>165</v>
      </c>
      <c r="E80" s="97"/>
      <c r="F80" s="55" t="s">
        <v>52</v>
      </c>
      <c r="G80" s="56">
        <v>1</v>
      </c>
      <c r="H80" s="95">
        <v>0</v>
      </c>
      <c r="I80" s="57">
        <f t="shared" si="6"/>
        <v>0</v>
      </c>
      <c r="J80" s="57">
        <f t="shared" si="7"/>
        <v>0</v>
      </c>
      <c r="K80" s="56">
        <f t="shared" si="8"/>
        <v>0</v>
      </c>
      <c r="L80" s="58"/>
      <c r="M80" s="48"/>
    </row>
    <row r="81" spans="1:13" ht="12.75">
      <c r="A81" s="51"/>
      <c r="B81" s="25"/>
      <c r="C81" s="25"/>
      <c r="D81" s="26" t="s">
        <v>167</v>
      </c>
      <c r="E81" s="26" t="s">
        <v>168</v>
      </c>
      <c r="F81" s="59"/>
      <c r="G81" s="60"/>
      <c r="H81" s="95"/>
      <c r="I81" s="57"/>
      <c r="J81" s="57"/>
      <c r="K81" s="56"/>
      <c r="L81" s="61"/>
      <c r="M81" s="48"/>
    </row>
    <row r="82" spans="1:13" ht="12.75">
      <c r="A82" s="51" t="s">
        <v>113</v>
      </c>
      <c r="B82" s="52"/>
      <c r="C82" s="52"/>
      <c r="D82" s="96" t="s">
        <v>164</v>
      </c>
      <c r="E82" s="97"/>
      <c r="F82" s="55" t="s">
        <v>52</v>
      </c>
      <c r="G82" s="56">
        <v>1</v>
      </c>
      <c r="H82" s="95">
        <v>0</v>
      </c>
      <c r="I82" s="57">
        <f t="shared" si="6"/>
        <v>0</v>
      </c>
      <c r="J82" s="57">
        <f t="shared" si="7"/>
        <v>0</v>
      </c>
      <c r="K82" s="56">
        <f t="shared" si="8"/>
        <v>0</v>
      </c>
      <c r="L82" s="58"/>
      <c r="M82" s="48"/>
    </row>
    <row r="83" spans="1:13" ht="12.75">
      <c r="A83" s="51"/>
      <c r="B83" s="25"/>
      <c r="C83" s="25"/>
      <c r="D83" s="26" t="s">
        <v>186</v>
      </c>
      <c r="E83" s="26" t="s">
        <v>168</v>
      </c>
      <c r="F83" s="59"/>
      <c r="G83" s="60"/>
      <c r="H83" s="95"/>
      <c r="I83" s="57"/>
      <c r="J83" s="57"/>
      <c r="K83" s="56"/>
      <c r="L83" s="61"/>
      <c r="M83" s="48"/>
    </row>
    <row r="84" spans="1:13" ht="12.75">
      <c r="A84" s="51" t="s">
        <v>114</v>
      </c>
      <c r="B84" s="52"/>
      <c r="C84" s="52"/>
      <c r="D84" s="96" t="s">
        <v>163</v>
      </c>
      <c r="E84" s="97"/>
      <c r="F84" s="55" t="s">
        <v>52</v>
      </c>
      <c r="G84" s="56">
        <v>1</v>
      </c>
      <c r="H84" s="95">
        <v>0</v>
      </c>
      <c r="I84" s="57">
        <f t="shared" si="6"/>
        <v>0</v>
      </c>
      <c r="J84" s="57">
        <f t="shared" si="7"/>
        <v>0</v>
      </c>
      <c r="K84" s="56">
        <f t="shared" si="8"/>
        <v>0</v>
      </c>
      <c r="L84" s="58"/>
      <c r="M84" s="48"/>
    </row>
    <row r="85" spans="1:13" ht="12.75">
      <c r="A85" s="51"/>
      <c r="B85" s="25"/>
      <c r="C85" s="25"/>
      <c r="D85" s="26" t="s">
        <v>169</v>
      </c>
      <c r="E85" s="26" t="s">
        <v>168</v>
      </c>
      <c r="F85" s="59"/>
      <c r="G85" s="60"/>
      <c r="H85" s="95"/>
      <c r="I85" s="57"/>
      <c r="J85" s="57"/>
      <c r="K85" s="56"/>
      <c r="L85" s="61"/>
      <c r="M85" s="48"/>
    </row>
    <row r="86" spans="1:13" ht="12.75">
      <c r="A86" s="51" t="s">
        <v>115</v>
      </c>
      <c r="B86" s="52"/>
      <c r="C86" s="52"/>
      <c r="D86" s="96" t="s">
        <v>162</v>
      </c>
      <c r="E86" s="97"/>
      <c r="F86" s="55" t="s">
        <v>52</v>
      </c>
      <c r="G86" s="56">
        <v>1</v>
      </c>
      <c r="H86" s="95">
        <v>0</v>
      </c>
      <c r="I86" s="57">
        <f t="shared" si="6"/>
        <v>0</v>
      </c>
      <c r="J86" s="57">
        <f t="shared" si="7"/>
        <v>0</v>
      </c>
      <c r="K86" s="56">
        <f t="shared" si="8"/>
        <v>0</v>
      </c>
      <c r="L86" s="58"/>
      <c r="M86" s="48"/>
    </row>
    <row r="87" spans="1:13" ht="12.75">
      <c r="A87" s="51"/>
      <c r="B87" s="25"/>
      <c r="C87" s="25"/>
      <c r="D87" s="26" t="s">
        <v>166</v>
      </c>
      <c r="E87" s="26" t="s">
        <v>168</v>
      </c>
      <c r="F87" s="59"/>
      <c r="G87" s="60"/>
      <c r="H87" s="95"/>
      <c r="I87" s="57"/>
      <c r="J87" s="57"/>
      <c r="K87" s="56"/>
      <c r="L87" s="61"/>
      <c r="M87" s="48"/>
    </row>
    <row r="88" spans="1:13" ht="12.75">
      <c r="A88" s="51" t="s">
        <v>116</v>
      </c>
      <c r="B88" s="52"/>
      <c r="C88" s="52"/>
      <c r="D88" s="96" t="s">
        <v>161</v>
      </c>
      <c r="E88" s="97"/>
      <c r="F88" s="55" t="s">
        <v>52</v>
      </c>
      <c r="G88" s="56">
        <v>1</v>
      </c>
      <c r="H88" s="95">
        <v>0</v>
      </c>
      <c r="I88" s="57">
        <f t="shared" si="6"/>
        <v>0</v>
      </c>
      <c r="J88" s="57">
        <f t="shared" si="7"/>
        <v>0</v>
      </c>
      <c r="K88" s="56">
        <f t="shared" si="8"/>
        <v>0</v>
      </c>
      <c r="L88" s="58"/>
      <c r="M88" s="48"/>
    </row>
    <row r="89" spans="1:13" ht="12.75">
      <c r="A89" s="51"/>
      <c r="B89" s="25"/>
      <c r="C89" s="25"/>
      <c r="D89" s="26" t="s">
        <v>59</v>
      </c>
      <c r="E89" s="26" t="s">
        <v>59</v>
      </c>
      <c r="F89" s="59"/>
      <c r="G89" s="60"/>
      <c r="H89" s="95"/>
      <c r="I89" s="57"/>
      <c r="J89" s="57"/>
      <c r="K89" s="56"/>
      <c r="L89" s="61"/>
      <c r="M89" s="48"/>
    </row>
    <row r="90" spans="1:13" ht="12.75">
      <c r="A90" s="51" t="s">
        <v>117</v>
      </c>
      <c r="B90" s="52"/>
      <c r="C90" s="52"/>
      <c r="D90" s="96" t="s">
        <v>174</v>
      </c>
      <c r="E90" s="97"/>
      <c r="F90" s="55" t="s">
        <v>257</v>
      </c>
      <c r="G90" s="56">
        <v>1</v>
      </c>
      <c r="H90" s="95">
        <v>0</v>
      </c>
      <c r="I90" s="57">
        <f t="shared" si="6"/>
        <v>0</v>
      </c>
      <c r="J90" s="57">
        <f t="shared" si="7"/>
        <v>0</v>
      </c>
      <c r="K90" s="56">
        <f t="shared" si="8"/>
        <v>0</v>
      </c>
      <c r="L90" s="58"/>
      <c r="M90" s="48"/>
    </row>
    <row r="91" spans="1:13" ht="12.75">
      <c r="A91" s="51"/>
      <c r="B91" s="25"/>
      <c r="C91" s="25"/>
      <c r="D91" s="26" t="s">
        <v>171</v>
      </c>
      <c r="E91" s="26" t="s">
        <v>175</v>
      </c>
      <c r="F91" s="59" t="s">
        <v>52</v>
      </c>
      <c r="G91" s="60">
        <v>1</v>
      </c>
      <c r="H91" s="95"/>
      <c r="I91" s="57"/>
      <c r="J91" s="57"/>
      <c r="K91" s="56"/>
      <c r="L91" s="61"/>
      <c r="M91" s="48"/>
    </row>
    <row r="92" spans="1:13" ht="12.75">
      <c r="A92" s="51"/>
      <c r="B92" s="25"/>
      <c r="C92" s="25"/>
      <c r="D92" s="26" t="s">
        <v>59</v>
      </c>
      <c r="E92" s="26" t="s">
        <v>177</v>
      </c>
      <c r="F92" s="59" t="s">
        <v>52</v>
      </c>
      <c r="G92" s="60">
        <v>1</v>
      </c>
      <c r="H92" s="95"/>
      <c r="I92" s="57"/>
      <c r="J92" s="57"/>
      <c r="K92" s="56"/>
      <c r="L92" s="61"/>
      <c r="M92" s="48"/>
    </row>
    <row r="93" spans="1:13" ht="12.75">
      <c r="A93" s="51" t="s">
        <v>118</v>
      </c>
      <c r="B93" s="52"/>
      <c r="C93" s="52"/>
      <c r="D93" s="96" t="s">
        <v>160</v>
      </c>
      <c r="E93" s="97"/>
      <c r="F93" s="55" t="s">
        <v>52</v>
      </c>
      <c r="G93" s="56">
        <v>1</v>
      </c>
      <c r="H93" s="95">
        <v>0</v>
      </c>
      <c r="I93" s="57">
        <f t="shared" si="6"/>
        <v>0</v>
      </c>
      <c r="J93" s="57">
        <f t="shared" si="7"/>
        <v>0</v>
      </c>
      <c r="K93" s="56">
        <f t="shared" si="8"/>
        <v>0</v>
      </c>
      <c r="L93" s="58"/>
      <c r="M93" s="48"/>
    </row>
    <row r="94" spans="1:13" ht="12.75">
      <c r="A94" s="51"/>
      <c r="B94" s="25"/>
      <c r="C94" s="25"/>
      <c r="D94" s="26" t="s">
        <v>185</v>
      </c>
      <c r="E94" s="26" t="s">
        <v>168</v>
      </c>
      <c r="F94" s="59"/>
      <c r="G94" s="60"/>
      <c r="H94" s="95"/>
      <c r="I94" s="57"/>
      <c r="J94" s="57"/>
      <c r="K94" s="56"/>
      <c r="L94" s="61"/>
      <c r="M94" s="48"/>
    </row>
    <row r="95" spans="1:13" ht="12.75">
      <c r="A95" s="51" t="s">
        <v>119</v>
      </c>
      <c r="B95" s="52"/>
      <c r="C95" s="52"/>
      <c r="D95" s="96" t="s">
        <v>170</v>
      </c>
      <c r="E95" s="97"/>
      <c r="F95" s="55" t="s">
        <v>52</v>
      </c>
      <c r="G95" s="56">
        <v>1</v>
      </c>
      <c r="H95" s="95">
        <v>0</v>
      </c>
      <c r="I95" s="57">
        <f t="shared" si="6"/>
        <v>0</v>
      </c>
      <c r="J95" s="57">
        <f t="shared" si="7"/>
        <v>0</v>
      </c>
      <c r="K95" s="56">
        <f t="shared" si="8"/>
        <v>0</v>
      </c>
      <c r="L95" s="58"/>
      <c r="M95" s="48"/>
    </row>
    <row r="96" spans="1:13" ht="12.75">
      <c r="A96" s="51"/>
      <c r="B96" s="25"/>
      <c r="C96" s="25"/>
      <c r="D96" s="26" t="s">
        <v>172</v>
      </c>
      <c r="E96" s="26" t="s">
        <v>88</v>
      </c>
      <c r="F96" s="59"/>
      <c r="G96" s="60"/>
      <c r="H96" s="95"/>
      <c r="I96" s="57"/>
      <c r="J96" s="57"/>
      <c r="K96" s="56"/>
      <c r="L96" s="61"/>
      <c r="M96" s="48"/>
    </row>
    <row r="97" spans="1:13" ht="12.75">
      <c r="A97" s="51" t="s">
        <v>120</v>
      </c>
      <c r="B97" s="52"/>
      <c r="C97" s="52"/>
      <c r="D97" s="96" t="s">
        <v>173</v>
      </c>
      <c r="E97" s="97"/>
      <c r="F97" s="55" t="s">
        <v>257</v>
      </c>
      <c r="G97" s="56">
        <v>1</v>
      </c>
      <c r="H97" s="95">
        <v>0</v>
      </c>
      <c r="I97" s="57">
        <f>G97*H97</f>
        <v>0</v>
      </c>
      <c r="J97" s="57">
        <f>0.1*I97</f>
        <v>0</v>
      </c>
      <c r="K97" s="56">
        <f>SUM(I97:J97)</f>
        <v>0</v>
      </c>
      <c r="L97" s="58"/>
      <c r="M97" s="48"/>
    </row>
    <row r="98" spans="1:13" ht="12.75">
      <c r="A98" s="51"/>
      <c r="B98" s="52"/>
      <c r="C98" s="52"/>
      <c r="D98" s="26" t="s">
        <v>172</v>
      </c>
      <c r="E98" s="26" t="s">
        <v>176</v>
      </c>
      <c r="F98" s="55" t="s">
        <v>52</v>
      </c>
      <c r="G98" s="56">
        <v>1</v>
      </c>
      <c r="H98" s="95"/>
      <c r="I98" s="57"/>
      <c r="J98" s="57"/>
      <c r="K98" s="56"/>
      <c r="L98" s="58"/>
      <c r="M98" s="48"/>
    </row>
    <row r="99" spans="1:13" ht="12.75">
      <c r="A99" s="51"/>
      <c r="B99" s="25"/>
      <c r="C99" s="25"/>
      <c r="D99" s="26" t="s">
        <v>59</v>
      </c>
      <c r="E99" s="26" t="s">
        <v>178</v>
      </c>
      <c r="F99" s="59" t="s">
        <v>52</v>
      </c>
      <c r="G99" s="60">
        <v>1</v>
      </c>
      <c r="H99" s="95"/>
      <c r="I99" s="57"/>
      <c r="J99" s="57"/>
      <c r="K99" s="56"/>
      <c r="L99" s="61"/>
      <c r="M99" s="48"/>
    </row>
    <row r="100" spans="1:13" ht="12.75">
      <c r="A100" s="63"/>
      <c r="B100" s="64"/>
      <c r="C100" s="64" t="s">
        <v>122</v>
      </c>
      <c r="D100" s="98" t="s">
        <v>123</v>
      </c>
      <c r="E100" s="98"/>
      <c r="F100" s="65" t="s">
        <v>4</v>
      </c>
      <c r="G100" s="65" t="s">
        <v>4</v>
      </c>
      <c r="H100" s="92" t="s">
        <v>4</v>
      </c>
      <c r="I100" s="79">
        <f>SUM(I101:I137)</f>
        <v>0</v>
      </c>
      <c r="J100" s="79">
        <f>SUM(J101:J137)</f>
        <v>0</v>
      </c>
      <c r="K100" s="66">
        <f>SUM(K101:K137)</f>
        <v>0</v>
      </c>
      <c r="L100" s="67"/>
      <c r="M100" s="73"/>
    </row>
    <row r="101" spans="1:13" ht="12.75">
      <c r="A101" s="51" t="s">
        <v>124</v>
      </c>
      <c r="B101" s="52"/>
      <c r="C101" s="52"/>
      <c r="D101" s="96" t="s">
        <v>251</v>
      </c>
      <c r="E101" s="97"/>
      <c r="F101" s="55" t="s">
        <v>187</v>
      </c>
      <c r="G101" s="56">
        <f>4.45*G102</f>
        <v>4.45</v>
      </c>
      <c r="H101" s="95">
        <v>0</v>
      </c>
      <c r="I101" s="57">
        <f aca="true" t="shared" si="9" ref="I101:I137">G101*H101</f>
        <v>0</v>
      </c>
      <c r="J101" s="57">
        <f aca="true" t="shared" si="10" ref="J101:J137">0.1*I101</f>
        <v>0</v>
      </c>
      <c r="K101" s="56">
        <f>G101*H101</f>
        <v>0</v>
      </c>
      <c r="L101" s="58"/>
      <c r="M101" s="43"/>
    </row>
    <row r="102" spans="1:13" ht="12.75">
      <c r="A102" s="3"/>
      <c r="B102" s="25"/>
      <c r="C102" s="25"/>
      <c r="D102" s="26" t="s">
        <v>221</v>
      </c>
      <c r="E102" s="26" t="s">
        <v>223</v>
      </c>
      <c r="F102" s="59" t="s">
        <v>52</v>
      </c>
      <c r="G102" s="60">
        <v>1</v>
      </c>
      <c r="H102" s="95"/>
      <c r="I102" s="57"/>
      <c r="J102" s="57"/>
      <c r="K102" s="59"/>
      <c r="L102" s="61"/>
      <c r="M102" s="48"/>
    </row>
    <row r="103" spans="1:13" ht="12.75">
      <c r="A103" s="51" t="s">
        <v>125</v>
      </c>
      <c r="B103" s="52"/>
      <c r="C103" s="52"/>
      <c r="D103" s="96" t="s">
        <v>252</v>
      </c>
      <c r="E103" s="97"/>
      <c r="F103" s="55" t="s">
        <v>187</v>
      </c>
      <c r="G103" s="56">
        <f>4.45*G104</f>
        <v>4.45</v>
      </c>
      <c r="H103" s="95">
        <v>0</v>
      </c>
      <c r="I103" s="57">
        <f t="shared" si="9"/>
        <v>0</v>
      </c>
      <c r="J103" s="57">
        <f t="shared" si="10"/>
        <v>0</v>
      </c>
      <c r="K103" s="56">
        <f>G103*H103</f>
        <v>0</v>
      </c>
      <c r="L103" s="58"/>
      <c r="M103" s="43"/>
    </row>
    <row r="104" spans="1:13" ht="12.75">
      <c r="A104" s="51"/>
      <c r="B104" s="25"/>
      <c r="C104" s="25"/>
      <c r="D104" s="26" t="s">
        <v>220</v>
      </c>
      <c r="E104" s="26" t="s">
        <v>222</v>
      </c>
      <c r="F104" s="59" t="s">
        <v>52</v>
      </c>
      <c r="G104" s="60">
        <v>1</v>
      </c>
      <c r="H104" s="95"/>
      <c r="I104" s="57"/>
      <c r="J104" s="57"/>
      <c r="K104" s="59"/>
      <c r="L104" s="61"/>
      <c r="M104" s="48"/>
    </row>
    <row r="105" spans="1:13" ht="12.75">
      <c r="A105" s="51" t="s">
        <v>126</v>
      </c>
      <c r="B105" s="52"/>
      <c r="C105" s="52"/>
      <c r="D105" s="96" t="s">
        <v>188</v>
      </c>
      <c r="E105" s="97"/>
      <c r="F105" s="55" t="s">
        <v>257</v>
      </c>
      <c r="G105" s="56">
        <v>1</v>
      </c>
      <c r="H105" s="95">
        <v>0</v>
      </c>
      <c r="I105" s="57">
        <f t="shared" si="9"/>
        <v>0</v>
      </c>
      <c r="J105" s="57">
        <f t="shared" si="10"/>
        <v>0</v>
      </c>
      <c r="K105" s="56">
        <f>G105*H105</f>
        <v>0</v>
      </c>
      <c r="L105" s="58"/>
      <c r="M105" s="48"/>
    </row>
    <row r="106" spans="1:13" ht="12.75">
      <c r="A106" s="51"/>
      <c r="B106" s="52"/>
      <c r="C106" s="52"/>
      <c r="D106" s="26" t="s">
        <v>59</v>
      </c>
      <c r="E106" s="26" t="s">
        <v>201</v>
      </c>
      <c r="F106" s="59" t="s">
        <v>52</v>
      </c>
      <c r="G106" s="60">
        <v>1</v>
      </c>
      <c r="H106" s="95"/>
      <c r="I106" s="57"/>
      <c r="J106" s="57"/>
      <c r="K106" s="56"/>
      <c r="L106" s="58"/>
      <c r="M106" s="48"/>
    </row>
    <row r="107" spans="1:13" ht="12.75">
      <c r="A107" s="51"/>
      <c r="B107" s="25"/>
      <c r="C107" s="25"/>
      <c r="D107" s="26" t="s">
        <v>59</v>
      </c>
      <c r="E107" s="26" t="s">
        <v>219</v>
      </c>
      <c r="F107" s="59" t="s">
        <v>52</v>
      </c>
      <c r="G107" s="60">
        <v>1</v>
      </c>
      <c r="H107" s="95"/>
      <c r="I107" s="57"/>
      <c r="J107" s="57"/>
      <c r="K107" s="59"/>
      <c r="L107" s="61"/>
      <c r="M107" s="48"/>
    </row>
    <row r="108" spans="1:13" ht="12.75">
      <c r="A108" s="51" t="s">
        <v>127</v>
      </c>
      <c r="B108" s="52"/>
      <c r="C108" s="52"/>
      <c r="D108" s="96" t="s">
        <v>189</v>
      </c>
      <c r="E108" s="97"/>
      <c r="F108" s="55" t="s">
        <v>187</v>
      </c>
      <c r="G108" s="56">
        <f>4.7*G109</f>
        <v>4.7</v>
      </c>
      <c r="H108" s="95">
        <v>0</v>
      </c>
      <c r="I108" s="57">
        <f t="shared" si="9"/>
        <v>0</v>
      </c>
      <c r="J108" s="57">
        <f t="shared" si="10"/>
        <v>0</v>
      </c>
      <c r="K108" s="56">
        <f>G108*H108</f>
        <v>0</v>
      </c>
      <c r="L108" s="58"/>
      <c r="M108" s="43"/>
    </row>
    <row r="109" spans="1:13" ht="12.75">
      <c r="A109" s="51"/>
      <c r="B109" s="25"/>
      <c r="C109" s="25"/>
      <c r="D109" s="26" t="s">
        <v>218</v>
      </c>
      <c r="E109" s="26" t="s">
        <v>199</v>
      </c>
      <c r="F109" s="59" t="s">
        <v>52</v>
      </c>
      <c r="G109" s="60">
        <v>1</v>
      </c>
      <c r="H109" s="95"/>
      <c r="I109" s="57"/>
      <c r="J109" s="57"/>
      <c r="K109" s="59"/>
      <c r="L109" s="61"/>
      <c r="M109" s="48"/>
    </row>
    <row r="110" spans="1:13" ht="12.75">
      <c r="A110" s="51" t="s">
        <v>128</v>
      </c>
      <c r="B110" s="52"/>
      <c r="C110" s="52"/>
      <c r="D110" s="96" t="s">
        <v>204</v>
      </c>
      <c r="E110" s="97"/>
      <c r="F110" s="55" t="s">
        <v>52</v>
      </c>
      <c r="G110" s="56">
        <v>6</v>
      </c>
      <c r="H110" s="95">
        <v>0</v>
      </c>
      <c r="I110" s="57">
        <f t="shared" si="9"/>
        <v>0</v>
      </c>
      <c r="J110" s="57">
        <f t="shared" si="10"/>
        <v>0</v>
      </c>
      <c r="K110" s="56">
        <f>G110*H110</f>
        <v>0</v>
      </c>
      <c r="L110" s="58"/>
      <c r="M110" s="48"/>
    </row>
    <row r="111" spans="1:13" ht="12.75">
      <c r="A111" s="51"/>
      <c r="B111" s="25"/>
      <c r="C111" s="25"/>
      <c r="D111" s="26" t="s">
        <v>216</v>
      </c>
      <c r="E111" s="26" t="s">
        <v>217</v>
      </c>
      <c r="F111" s="59"/>
      <c r="G111" s="60"/>
      <c r="H111" s="95"/>
      <c r="I111" s="57"/>
      <c r="J111" s="57"/>
      <c r="K111" s="59"/>
      <c r="L111" s="61"/>
      <c r="M111" s="48"/>
    </row>
    <row r="112" spans="1:13" ht="12.75">
      <c r="A112" s="51" t="s">
        <v>129</v>
      </c>
      <c r="B112" s="52"/>
      <c r="C112" s="52"/>
      <c r="D112" s="96" t="s">
        <v>203</v>
      </c>
      <c r="E112" s="97"/>
      <c r="F112" s="55" t="s">
        <v>257</v>
      </c>
      <c r="G112" s="56">
        <v>4</v>
      </c>
      <c r="H112" s="95">
        <v>0</v>
      </c>
      <c r="I112" s="57">
        <f t="shared" si="9"/>
        <v>0</v>
      </c>
      <c r="J112" s="57">
        <f t="shared" si="10"/>
        <v>0</v>
      </c>
      <c r="K112" s="56">
        <f>G112*H112</f>
        <v>0</v>
      </c>
      <c r="L112" s="58"/>
      <c r="M112" s="48"/>
    </row>
    <row r="113" spans="1:13" ht="12.75">
      <c r="A113" s="51"/>
      <c r="B113" s="25"/>
      <c r="C113" s="25"/>
      <c r="D113" s="26" t="s">
        <v>59</v>
      </c>
      <c r="E113" s="26" t="s">
        <v>59</v>
      </c>
      <c r="F113" s="59"/>
      <c r="G113" s="60"/>
      <c r="H113" s="95"/>
      <c r="I113" s="57"/>
      <c r="J113" s="57"/>
      <c r="K113" s="59"/>
      <c r="L113" s="61"/>
      <c r="M113" s="48"/>
    </row>
    <row r="114" spans="1:13" ht="12.75">
      <c r="A114" s="51" t="s">
        <v>130</v>
      </c>
      <c r="B114" s="52"/>
      <c r="C114" s="52"/>
      <c r="D114" s="96" t="s">
        <v>190</v>
      </c>
      <c r="E114" s="97"/>
      <c r="F114" s="55" t="s">
        <v>187</v>
      </c>
      <c r="G114" s="56">
        <f>1.95+1.95</f>
        <v>3.9</v>
      </c>
      <c r="H114" s="95">
        <v>0</v>
      </c>
      <c r="I114" s="57">
        <f t="shared" si="9"/>
        <v>0</v>
      </c>
      <c r="J114" s="57">
        <f t="shared" si="10"/>
        <v>0</v>
      </c>
      <c r="K114" s="56">
        <f>G114*H114</f>
        <v>0</v>
      </c>
      <c r="L114" s="58"/>
      <c r="M114" s="43"/>
    </row>
    <row r="115" spans="1:13" ht="12.75">
      <c r="A115" s="51"/>
      <c r="B115" s="25"/>
      <c r="C115" s="25"/>
      <c r="D115" s="26" t="s">
        <v>215</v>
      </c>
      <c r="E115" s="26" t="s">
        <v>200</v>
      </c>
      <c r="F115" s="59" t="s">
        <v>52</v>
      </c>
      <c r="G115" s="60">
        <v>1</v>
      </c>
      <c r="H115" s="95"/>
      <c r="I115" s="57"/>
      <c r="J115" s="57"/>
      <c r="K115" s="59"/>
      <c r="L115" s="61"/>
      <c r="M115" s="48"/>
    </row>
    <row r="116" spans="1:13" ht="12.75">
      <c r="A116" s="51" t="s">
        <v>136</v>
      </c>
      <c r="B116" s="52"/>
      <c r="C116" s="52"/>
      <c r="D116" s="96" t="s">
        <v>190</v>
      </c>
      <c r="E116" s="97"/>
      <c r="F116" s="55" t="s">
        <v>187</v>
      </c>
      <c r="G116" s="56">
        <f>6.29*G117</f>
        <v>6.29</v>
      </c>
      <c r="H116" s="95">
        <v>0</v>
      </c>
      <c r="I116" s="57">
        <f t="shared" si="9"/>
        <v>0</v>
      </c>
      <c r="J116" s="57">
        <f t="shared" si="10"/>
        <v>0</v>
      </c>
      <c r="K116" s="56">
        <f>G116*H116</f>
        <v>0</v>
      </c>
      <c r="L116" s="58"/>
      <c r="M116" s="43"/>
    </row>
    <row r="117" spans="1:13" ht="12.75">
      <c r="A117" s="51"/>
      <c r="B117" s="25"/>
      <c r="C117" s="25"/>
      <c r="D117" s="26" t="s">
        <v>206</v>
      </c>
      <c r="E117" s="26" t="s">
        <v>199</v>
      </c>
      <c r="F117" s="59" t="s">
        <v>52</v>
      </c>
      <c r="G117" s="60">
        <v>1</v>
      </c>
      <c r="H117" s="95"/>
      <c r="I117" s="57"/>
      <c r="J117" s="57"/>
      <c r="K117" s="59"/>
      <c r="L117" s="61"/>
      <c r="M117" s="48"/>
    </row>
    <row r="118" spans="1:13" ht="12.75">
      <c r="A118" s="51" t="s">
        <v>137</v>
      </c>
      <c r="B118" s="52"/>
      <c r="C118" s="52"/>
      <c r="D118" s="96" t="s">
        <v>192</v>
      </c>
      <c r="E118" s="97"/>
      <c r="F118" s="55" t="s">
        <v>187</v>
      </c>
      <c r="G118" s="56">
        <f>2*G119</f>
        <v>2</v>
      </c>
      <c r="H118" s="95">
        <v>0</v>
      </c>
      <c r="I118" s="57">
        <f t="shared" si="9"/>
        <v>0</v>
      </c>
      <c r="J118" s="57">
        <f t="shared" si="10"/>
        <v>0</v>
      </c>
      <c r="K118" s="56">
        <f>G118*H118</f>
        <v>0</v>
      </c>
      <c r="L118" s="58"/>
      <c r="M118" s="43"/>
    </row>
    <row r="119" spans="1:13" ht="12.75">
      <c r="A119" s="51"/>
      <c r="B119" s="25"/>
      <c r="C119" s="25"/>
      <c r="D119" s="26" t="s">
        <v>207</v>
      </c>
      <c r="E119" s="26" t="s">
        <v>199</v>
      </c>
      <c r="F119" s="59" t="s">
        <v>52</v>
      </c>
      <c r="G119" s="60">
        <v>1</v>
      </c>
      <c r="H119" s="95"/>
      <c r="I119" s="57"/>
      <c r="J119" s="57"/>
      <c r="K119" s="59"/>
      <c r="L119" s="61"/>
      <c r="M119" s="47"/>
    </row>
    <row r="120" spans="1:13" ht="12.75">
      <c r="A120" s="51" t="s">
        <v>138</v>
      </c>
      <c r="B120" s="52"/>
      <c r="C120" s="52"/>
      <c r="D120" s="96" t="s">
        <v>192</v>
      </c>
      <c r="E120" s="97"/>
      <c r="F120" s="55" t="s">
        <v>187</v>
      </c>
      <c r="G120" s="56">
        <f>1.3*G121</f>
        <v>1.3</v>
      </c>
      <c r="H120" s="95">
        <v>0</v>
      </c>
      <c r="I120" s="57">
        <f t="shared" si="9"/>
        <v>0</v>
      </c>
      <c r="J120" s="57">
        <f t="shared" si="10"/>
        <v>0</v>
      </c>
      <c r="K120" s="56">
        <f>G120*H120</f>
        <v>0</v>
      </c>
      <c r="L120" s="58"/>
      <c r="M120" s="43"/>
    </row>
    <row r="121" spans="1:13" ht="12.75">
      <c r="A121" s="51"/>
      <c r="B121" s="25"/>
      <c r="C121" s="25"/>
      <c r="D121" s="26" t="s">
        <v>208</v>
      </c>
      <c r="E121" s="26" t="s">
        <v>199</v>
      </c>
      <c r="F121" s="59" t="s">
        <v>52</v>
      </c>
      <c r="G121" s="60">
        <v>1</v>
      </c>
      <c r="H121" s="95"/>
      <c r="I121" s="57"/>
      <c r="J121" s="57"/>
      <c r="K121" s="59"/>
      <c r="L121" s="61"/>
      <c r="M121" s="48"/>
    </row>
    <row r="122" spans="1:13" ht="12.75">
      <c r="A122" s="51" t="s">
        <v>139</v>
      </c>
      <c r="B122" s="52"/>
      <c r="C122" s="52"/>
      <c r="D122" s="96" t="s">
        <v>202</v>
      </c>
      <c r="E122" s="97"/>
      <c r="F122" s="55" t="s">
        <v>52</v>
      </c>
      <c r="G122" s="56">
        <v>4</v>
      </c>
      <c r="H122" s="95">
        <v>0</v>
      </c>
      <c r="I122" s="57">
        <f t="shared" si="9"/>
        <v>0</v>
      </c>
      <c r="J122" s="57">
        <f t="shared" si="10"/>
        <v>0</v>
      </c>
      <c r="K122" s="56">
        <f>G122*H122</f>
        <v>0</v>
      </c>
      <c r="L122" s="58"/>
      <c r="M122" s="48"/>
    </row>
    <row r="123" spans="1:13" ht="12.75">
      <c r="A123" s="51"/>
      <c r="B123" s="25"/>
      <c r="C123" s="25"/>
      <c r="D123" s="26" t="s">
        <v>59</v>
      </c>
      <c r="E123" s="26" t="s">
        <v>59</v>
      </c>
      <c r="F123" s="59"/>
      <c r="G123" s="60">
        <v>4</v>
      </c>
      <c r="H123" s="95"/>
      <c r="I123" s="57"/>
      <c r="J123" s="57"/>
      <c r="K123" s="59"/>
      <c r="L123" s="61"/>
      <c r="M123" s="48"/>
    </row>
    <row r="124" spans="1:13" ht="12.75">
      <c r="A124" s="51" t="s">
        <v>140</v>
      </c>
      <c r="B124" s="52"/>
      <c r="C124" s="52"/>
      <c r="D124" s="96" t="s">
        <v>205</v>
      </c>
      <c r="E124" s="97"/>
      <c r="F124" s="55" t="s">
        <v>52</v>
      </c>
      <c r="G124" s="56">
        <v>26</v>
      </c>
      <c r="H124" s="95">
        <v>0</v>
      </c>
      <c r="I124" s="57">
        <f t="shared" si="9"/>
        <v>0</v>
      </c>
      <c r="J124" s="57">
        <f t="shared" si="10"/>
        <v>0</v>
      </c>
      <c r="K124" s="56">
        <f>G124*H124</f>
        <v>0</v>
      </c>
      <c r="L124" s="58"/>
      <c r="M124" s="73"/>
    </row>
    <row r="125" spans="1:13" ht="12.75">
      <c r="A125" s="51"/>
      <c r="B125" s="25"/>
      <c r="C125" s="25"/>
      <c r="D125" s="26" t="s">
        <v>210</v>
      </c>
      <c r="E125" s="26" t="s">
        <v>57</v>
      </c>
      <c r="F125" s="59"/>
      <c r="G125" s="60"/>
      <c r="H125" s="95"/>
      <c r="I125" s="57"/>
      <c r="J125" s="57"/>
      <c r="K125" s="59"/>
      <c r="L125" s="61"/>
      <c r="M125" s="48"/>
    </row>
    <row r="126" spans="1:13" ht="12.75">
      <c r="A126" s="51" t="s">
        <v>141</v>
      </c>
      <c r="B126" s="52"/>
      <c r="C126" s="52"/>
      <c r="D126" s="96" t="s">
        <v>193</v>
      </c>
      <c r="E126" s="97"/>
      <c r="F126" s="55" t="s">
        <v>187</v>
      </c>
      <c r="G126" s="56">
        <f>5*G127</f>
        <v>30</v>
      </c>
      <c r="H126" s="95">
        <v>0</v>
      </c>
      <c r="I126" s="57">
        <f t="shared" si="9"/>
        <v>0</v>
      </c>
      <c r="J126" s="57">
        <f t="shared" si="10"/>
        <v>0</v>
      </c>
      <c r="K126" s="56">
        <f>G126*H126</f>
        <v>0</v>
      </c>
      <c r="L126" s="58"/>
      <c r="M126" s="43"/>
    </row>
    <row r="127" spans="1:13" ht="12.75">
      <c r="A127" s="51"/>
      <c r="B127" s="25"/>
      <c r="C127" s="25"/>
      <c r="D127" s="26" t="s">
        <v>209</v>
      </c>
      <c r="E127" s="26" t="s">
        <v>199</v>
      </c>
      <c r="F127" s="59" t="s">
        <v>52</v>
      </c>
      <c r="G127" s="60">
        <v>6</v>
      </c>
      <c r="H127" s="95"/>
      <c r="I127" s="57"/>
      <c r="J127" s="57"/>
      <c r="K127" s="59"/>
      <c r="L127" s="61"/>
      <c r="M127" s="48"/>
    </row>
    <row r="128" spans="1:13" ht="12.75">
      <c r="A128" s="51" t="s">
        <v>142</v>
      </c>
      <c r="B128" s="52"/>
      <c r="C128" s="52"/>
      <c r="D128" s="96" t="s">
        <v>194</v>
      </c>
      <c r="E128" s="97"/>
      <c r="F128" s="55" t="s">
        <v>187</v>
      </c>
      <c r="G128" s="56">
        <f>(2.15+3.94)*G129</f>
        <v>24.36</v>
      </c>
      <c r="H128" s="95">
        <v>0</v>
      </c>
      <c r="I128" s="57">
        <f t="shared" si="9"/>
        <v>0</v>
      </c>
      <c r="J128" s="57">
        <f t="shared" si="10"/>
        <v>0</v>
      </c>
      <c r="K128" s="56">
        <f>G128*H128</f>
        <v>0</v>
      </c>
      <c r="L128" s="58"/>
      <c r="M128" s="43"/>
    </row>
    <row r="129" spans="1:13" ht="12.75">
      <c r="A129" s="51"/>
      <c r="B129" s="25"/>
      <c r="C129" s="25"/>
      <c r="D129" s="26" t="s">
        <v>254</v>
      </c>
      <c r="E129" s="26" t="s">
        <v>199</v>
      </c>
      <c r="F129" s="59" t="s">
        <v>52</v>
      </c>
      <c r="G129" s="60">
        <v>4</v>
      </c>
      <c r="H129" s="95"/>
      <c r="I129" s="57"/>
      <c r="J129" s="57"/>
      <c r="K129" s="59"/>
      <c r="L129" s="61"/>
      <c r="M129" s="48"/>
    </row>
    <row r="130" spans="1:13" ht="12.75">
      <c r="A130" s="51" t="s">
        <v>143</v>
      </c>
      <c r="B130" s="52"/>
      <c r="C130" s="52"/>
      <c r="D130" s="96" t="s">
        <v>194</v>
      </c>
      <c r="E130" s="97"/>
      <c r="F130" s="55" t="s">
        <v>187</v>
      </c>
      <c r="G130" s="56">
        <f>2+3.25</f>
        <v>5.25</v>
      </c>
      <c r="H130" s="95">
        <v>0</v>
      </c>
      <c r="I130" s="57">
        <f t="shared" si="9"/>
        <v>0</v>
      </c>
      <c r="J130" s="57">
        <f t="shared" si="10"/>
        <v>0</v>
      </c>
      <c r="K130" s="56">
        <f>G130*H130</f>
        <v>0</v>
      </c>
      <c r="L130" s="58"/>
      <c r="M130" s="43"/>
    </row>
    <row r="131" spans="1:13" ht="12.75">
      <c r="A131" s="51"/>
      <c r="B131" s="25"/>
      <c r="C131" s="25"/>
      <c r="D131" s="26" t="s">
        <v>213</v>
      </c>
      <c r="E131" s="26" t="s">
        <v>200</v>
      </c>
      <c r="F131" s="59" t="s">
        <v>52</v>
      </c>
      <c r="G131" s="60">
        <v>1</v>
      </c>
      <c r="H131" s="95"/>
      <c r="I131" s="57"/>
      <c r="J131" s="57"/>
      <c r="K131" s="59"/>
      <c r="L131" s="61"/>
      <c r="M131" s="48"/>
    </row>
    <row r="132" spans="1:13" ht="12.75">
      <c r="A132" s="51" t="s">
        <v>144</v>
      </c>
      <c r="B132" s="52"/>
      <c r="C132" s="52"/>
      <c r="D132" s="96" t="s">
        <v>195</v>
      </c>
      <c r="E132" s="97"/>
      <c r="F132" s="55" t="s">
        <v>187</v>
      </c>
      <c r="G132" s="56">
        <v>17.7</v>
      </c>
      <c r="H132" s="95">
        <v>0</v>
      </c>
      <c r="I132" s="57">
        <f t="shared" si="9"/>
        <v>0</v>
      </c>
      <c r="J132" s="57">
        <f t="shared" si="10"/>
        <v>0</v>
      </c>
      <c r="K132" s="56">
        <f>G132*H132</f>
        <v>0</v>
      </c>
      <c r="L132" s="58"/>
      <c r="M132" s="43"/>
    </row>
    <row r="133" spans="1:13" ht="12.75">
      <c r="A133" s="51"/>
      <c r="B133" s="25"/>
      <c r="C133" s="25"/>
      <c r="D133" s="26" t="s">
        <v>211</v>
      </c>
      <c r="E133" s="26" t="s">
        <v>199</v>
      </c>
      <c r="F133" s="59" t="s">
        <v>52</v>
      </c>
      <c r="G133" s="60">
        <v>1</v>
      </c>
      <c r="H133" s="95"/>
      <c r="I133" s="57"/>
      <c r="J133" s="57"/>
      <c r="K133" s="59"/>
      <c r="L133" s="61"/>
      <c r="M133" s="48"/>
    </row>
    <row r="134" spans="1:13" ht="12.75">
      <c r="A134" s="51" t="s">
        <v>145</v>
      </c>
      <c r="B134" s="52"/>
      <c r="C134" s="52"/>
      <c r="D134" s="96" t="s">
        <v>196</v>
      </c>
      <c r="E134" s="97"/>
      <c r="F134" s="55" t="s">
        <v>187</v>
      </c>
      <c r="G134" s="56">
        <f>4.8*G135</f>
        <v>19.2</v>
      </c>
      <c r="H134" s="95">
        <v>0</v>
      </c>
      <c r="I134" s="57">
        <f t="shared" si="9"/>
        <v>0</v>
      </c>
      <c r="J134" s="57">
        <f t="shared" si="10"/>
        <v>0</v>
      </c>
      <c r="K134" s="56">
        <f>G134*H134</f>
        <v>0</v>
      </c>
      <c r="L134" s="58"/>
      <c r="M134" s="43"/>
    </row>
    <row r="135" spans="1:13" ht="12.75">
      <c r="A135" s="51"/>
      <c r="B135" s="25"/>
      <c r="C135" s="25"/>
      <c r="D135" s="26" t="s">
        <v>212</v>
      </c>
      <c r="E135" s="26" t="s">
        <v>199</v>
      </c>
      <c r="F135" s="59" t="s">
        <v>52</v>
      </c>
      <c r="G135" s="60">
        <v>4</v>
      </c>
      <c r="H135" s="95"/>
      <c r="I135" s="57"/>
      <c r="J135" s="57"/>
      <c r="K135" s="59"/>
      <c r="L135" s="61"/>
      <c r="M135" s="48"/>
    </row>
    <row r="136" spans="1:13" ht="12.75">
      <c r="A136" s="51" t="s">
        <v>146</v>
      </c>
      <c r="B136" s="52"/>
      <c r="C136" s="52"/>
      <c r="D136" s="96" t="s">
        <v>197</v>
      </c>
      <c r="E136" s="97"/>
      <c r="F136" s="55" t="s">
        <v>187</v>
      </c>
      <c r="G136" s="56">
        <f>2*G137</f>
        <v>2</v>
      </c>
      <c r="H136" s="95">
        <v>0</v>
      </c>
      <c r="I136" s="57">
        <f t="shared" si="9"/>
        <v>0</v>
      </c>
      <c r="J136" s="57">
        <f t="shared" si="10"/>
        <v>0</v>
      </c>
      <c r="K136" s="56">
        <f>G136*H136</f>
        <v>0</v>
      </c>
      <c r="L136" s="58"/>
      <c r="M136" s="43"/>
    </row>
    <row r="137" spans="1:13" ht="12.75">
      <c r="A137" s="51"/>
      <c r="B137" s="25"/>
      <c r="C137" s="25"/>
      <c r="D137" s="26" t="s">
        <v>214</v>
      </c>
      <c r="E137" s="26" t="s">
        <v>199</v>
      </c>
      <c r="F137" s="59" t="s">
        <v>52</v>
      </c>
      <c r="G137" s="60">
        <v>1</v>
      </c>
      <c r="H137" s="95"/>
      <c r="I137" s="57"/>
      <c r="J137" s="57"/>
      <c r="K137" s="59"/>
      <c r="L137" s="61"/>
      <c r="M137" s="49"/>
    </row>
    <row r="138" spans="1:16" ht="12.75">
      <c r="A138" s="4"/>
      <c r="B138" s="4"/>
      <c r="C138" s="4"/>
      <c r="D138" s="4"/>
      <c r="E138" s="4"/>
      <c r="F138" s="4"/>
      <c r="G138" s="134" t="s">
        <v>26</v>
      </c>
      <c r="H138" s="135"/>
      <c r="I138" s="15">
        <f>I12+I75+I100+I64</f>
        <v>0</v>
      </c>
      <c r="J138" s="15">
        <f>J12+J75+J100+J64</f>
        <v>0</v>
      </c>
      <c r="K138" s="15">
        <f>K12+K75+K100+K64</f>
        <v>0</v>
      </c>
      <c r="L138" s="4"/>
      <c r="N138" s="93"/>
      <c r="O138" s="93"/>
      <c r="P138" s="93"/>
    </row>
    <row r="139" spans="1:5" ht="11.25" customHeight="1">
      <c r="A139" s="5" t="s">
        <v>5</v>
      </c>
      <c r="C139" s="68" t="s">
        <v>147</v>
      </c>
      <c r="D139" s="133" t="s">
        <v>237</v>
      </c>
      <c r="E139" s="133"/>
    </row>
    <row r="140" spans="1:5" ht="11.25" customHeight="1">
      <c r="A140" s="5"/>
      <c r="C140" s="68" t="s">
        <v>150</v>
      </c>
      <c r="D140" s="133" t="s">
        <v>151</v>
      </c>
      <c r="E140" s="133"/>
    </row>
    <row r="141" spans="1:5" ht="11.25" customHeight="1">
      <c r="A141" s="5"/>
      <c r="C141" s="68" t="s">
        <v>154</v>
      </c>
      <c r="D141" s="133" t="s">
        <v>225</v>
      </c>
      <c r="E141" s="133"/>
    </row>
    <row r="142" spans="1:5" ht="11.25" customHeight="1">
      <c r="A142" s="5"/>
      <c r="C142" s="68" t="s">
        <v>183</v>
      </c>
      <c r="D142" s="133" t="s">
        <v>184</v>
      </c>
      <c r="E142" s="133"/>
    </row>
    <row r="143" spans="1:5" ht="11.25" customHeight="1">
      <c r="A143" s="5"/>
      <c r="C143" s="68"/>
      <c r="D143" s="69"/>
      <c r="E143" s="69"/>
    </row>
    <row r="144" spans="1:5" ht="11.25" customHeight="1">
      <c r="A144" s="5"/>
      <c r="C144" s="74" t="s">
        <v>198</v>
      </c>
      <c r="D144" s="75" t="s">
        <v>224</v>
      </c>
      <c r="E144" s="69"/>
    </row>
    <row r="145" spans="1:5" ht="11.25" customHeight="1">
      <c r="A145" s="5"/>
      <c r="C145" s="74" t="s">
        <v>198</v>
      </c>
      <c r="D145" s="75" t="s">
        <v>229</v>
      </c>
      <c r="E145" s="69"/>
    </row>
    <row r="146" spans="1:5" ht="11.25" customHeight="1">
      <c r="A146" s="5"/>
      <c r="C146" s="74"/>
      <c r="D146" s="76"/>
      <c r="E146" s="69"/>
    </row>
    <row r="147" spans="1:12" ht="12.75">
      <c r="A147" s="116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</sheetData>
  <sheetProtection/>
  <mergeCells count="92">
    <mergeCell ref="D101:E101"/>
    <mergeCell ref="D103:E103"/>
    <mergeCell ref="D108:E108"/>
    <mergeCell ref="D122:E122"/>
    <mergeCell ref="D139:E139"/>
    <mergeCell ref="D110:E110"/>
    <mergeCell ref="D112:E112"/>
    <mergeCell ref="D114:E114"/>
    <mergeCell ref="D124:E124"/>
    <mergeCell ref="D140:E140"/>
    <mergeCell ref="A147:L147"/>
    <mergeCell ref="D126:E126"/>
    <mergeCell ref="D142:E142"/>
    <mergeCell ref="D141:E141"/>
    <mergeCell ref="D134:E134"/>
    <mergeCell ref="D136:E136"/>
    <mergeCell ref="D130:E130"/>
    <mergeCell ref="D132:E132"/>
    <mergeCell ref="G138:H138"/>
    <mergeCell ref="D116:E116"/>
    <mergeCell ref="D118:E118"/>
    <mergeCell ref="D120:E120"/>
    <mergeCell ref="D128:E128"/>
    <mergeCell ref="D105:E105"/>
    <mergeCell ref="D80:E80"/>
    <mergeCell ref="D84:E84"/>
    <mergeCell ref="D90:E90"/>
    <mergeCell ref="D97:E97"/>
    <mergeCell ref="D100:E100"/>
    <mergeCell ref="D88:E88"/>
    <mergeCell ref="D95:E95"/>
    <mergeCell ref="D73:E73"/>
    <mergeCell ref="D71:E71"/>
    <mergeCell ref="D65:E65"/>
    <mergeCell ref="D67:E67"/>
    <mergeCell ref="D69:E69"/>
    <mergeCell ref="D93:E93"/>
    <mergeCell ref="D86:E86"/>
    <mergeCell ref="D52:E52"/>
    <mergeCell ref="D54:E54"/>
    <mergeCell ref="D12:E12"/>
    <mergeCell ref="D13:E13"/>
    <mergeCell ref="D15:E15"/>
    <mergeCell ref="D17:E17"/>
    <mergeCell ref="D21:E21"/>
    <mergeCell ref="D35:E35"/>
    <mergeCell ref="D25:E25"/>
    <mergeCell ref="D10:E10"/>
    <mergeCell ref="I10:K10"/>
    <mergeCell ref="D11:E11"/>
    <mergeCell ref="A8:C9"/>
    <mergeCell ref="D8:E9"/>
    <mergeCell ref="F8:G9"/>
    <mergeCell ref="H8:H9"/>
    <mergeCell ref="I8:I9"/>
    <mergeCell ref="J8:L9"/>
    <mergeCell ref="A6:C7"/>
    <mergeCell ref="D6:E7"/>
    <mergeCell ref="F6:G7"/>
    <mergeCell ref="H6:H7"/>
    <mergeCell ref="I6:I7"/>
    <mergeCell ref="J6:L7"/>
    <mergeCell ref="A4:C5"/>
    <mergeCell ref="D4:E5"/>
    <mergeCell ref="F4:G5"/>
    <mergeCell ref="H4:H5"/>
    <mergeCell ref="I4:I5"/>
    <mergeCell ref="J4:L5"/>
    <mergeCell ref="A1:L1"/>
    <mergeCell ref="A2:C3"/>
    <mergeCell ref="D2:E3"/>
    <mergeCell ref="F2:G3"/>
    <mergeCell ref="H2:H3"/>
    <mergeCell ref="I2:I3"/>
    <mergeCell ref="J2:L3"/>
    <mergeCell ref="D29:E29"/>
    <mergeCell ref="D32:E32"/>
    <mergeCell ref="D46:E46"/>
    <mergeCell ref="D48:E48"/>
    <mergeCell ref="D50:E50"/>
    <mergeCell ref="D37:E37"/>
    <mergeCell ref="D39:E39"/>
    <mergeCell ref="D41:E41"/>
    <mergeCell ref="D43:E43"/>
    <mergeCell ref="D56:E56"/>
    <mergeCell ref="D58:E58"/>
    <mergeCell ref="D75:E75"/>
    <mergeCell ref="D76:E76"/>
    <mergeCell ref="D78:E78"/>
    <mergeCell ref="D82:E82"/>
    <mergeCell ref="D64:E64"/>
    <mergeCell ref="D60:E60"/>
  </mergeCells>
  <printOptions/>
  <pageMargins left="0.394" right="0.394" top="0.591" bottom="0.591" header="0.5" footer="0.5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E38" sqref="E38"/>
    </sheetView>
  </sheetViews>
  <sheetFormatPr defaultColWidth="11.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26.25" customHeight="1">
      <c r="A1" s="100" t="s">
        <v>191</v>
      </c>
      <c r="B1" s="101"/>
      <c r="C1" s="101"/>
      <c r="D1" s="101"/>
      <c r="E1" s="101"/>
      <c r="F1" s="101"/>
      <c r="G1" s="101"/>
    </row>
    <row r="2" spans="1:8" ht="12.75">
      <c r="A2" s="102" t="s">
        <v>0</v>
      </c>
      <c r="B2" s="103"/>
      <c r="C2" s="106" t="str">
        <f>'Rozpočet interiéru'!D2</f>
        <v>Sportovní hala pro tělesnou výchovu NOVÁ PAKA</v>
      </c>
      <c r="D2" s="109" t="s">
        <v>12</v>
      </c>
      <c r="E2" s="109" t="s">
        <v>4</v>
      </c>
      <c r="F2" s="136" t="s">
        <v>20</v>
      </c>
      <c r="G2" s="137" t="str">
        <f>'Rozpočet interiéru'!J2</f>
        <v> </v>
      </c>
      <c r="H2" s="3"/>
    </row>
    <row r="3" spans="1:8" ht="12.75">
      <c r="A3" s="104"/>
      <c r="B3" s="105"/>
      <c r="C3" s="108"/>
      <c r="D3" s="105"/>
      <c r="E3" s="105"/>
      <c r="F3" s="105"/>
      <c r="G3" s="114"/>
      <c r="H3" s="3"/>
    </row>
    <row r="4" spans="1:8" ht="12.75">
      <c r="A4" s="115" t="s">
        <v>1</v>
      </c>
      <c r="B4" s="105"/>
      <c r="C4" s="116" t="str">
        <f>'Rozpočet interiéru'!D4</f>
        <v>SO002 - Sportovní hala, X - Interiéry a vnitřní zařízení</v>
      </c>
      <c r="D4" s="117" t="s">
        <v>13</v>
      </c>
      <c r="E4" s="117" t="s">
        <v>4</v>
      </c>
      <c r="F4" s="116" t="s">
        <v>21</v>
      </c>
      <c r="G4" s="138" t="str">
        <f>'Rozpočet interiéru'!J4</f>
        <v> Ing. arch. Ján Studený</v>
      </c>
      <c r="H4" s="3"/>
    </row>
    <row r="5" spans="1:8" ht="12.75">
      <c r="A5" s="104"/>
      <c r="B5" s="105"/>
      <c r="C5" s="105"/>
      <c r="D5" s="105"/>
      <c r="E5" s="105"/>
      <c r="F5" s="105"/>
      <c r="G5" s="114"/>
      <c r="H5" s="3"/>
    </row>
    <row r="6" spans="1:8" ht="12.75">
      <c r="A6" s="115" t="s">
        <v>2</v>
      </c>
      <c r="B6" s="105"/>
      <c r="C6" s="116" t="str">
        <f>'Rozpočet interiéru'!D6</f>
        <v>NOVÁ PAKA</v>
      </c>
      <c r="D6" s="117" t="s">
        <v>14</v>
      </c>
      <c r="E6" s="117" t="s">
        <v>4</v>
      </c>
      <c r="F6" s="116" t="s">
        <v>22</v>
      </c>
      <c r="G6" s="138" t="str">
        <f>'Rozpočet interiéru'!J6</f>
        <v> </v>
      </c>
      <c r="H6" s="3"/>
    </row>
    <row r="7" spans="1:8" ht="12.75">
      <c r="A7" s="104"/>
      <c r="B7" s="105"/>
      <c r="C7" s="105"/>
      <c r="D7" s="105"/>
      <c r="E7" s="105"/>
      <c r="F7" s="105"/>
      <c r="G7" s="114"/>
      <c r="H7" s="3"/>
    </row>
    <row r="8" spans="1:8" ht="12.75">
      <c r="A8" s="115" t="s">
        <v>23</v>
      </c>
      <c r="B8" s="105"/>
      <c r="C8" s="116" t="str">
        <f>'Rozpočet interiéru'!J8</f>
        <v>-</v>
      </c>
      <c r="D8" s="117" t="s">
        <v>15</v>
      </c>
      <c r="E8" s="117"/>
      <c r="F8" s="117" t="s">
        <v>15</v>
      </c>
      <c r="G8" s="138" t="str">
        <f>'Rozpočet interiéru'!H8</f>
        <v>-</v>
      </c>
      <c r="H8" s="3"/>
    </row>
    <row r="9" spans="1:8" ht="12.75">
      <c r="A9" s="127"/>
      <c r="B9" s="128"/>
      <c r="C9" s="128"/>
      <c r="D9" s="128"/>
      <c r="E9" s="128"/>
      <c r="F9" s="128"/>
      <c r="G9" s="130"/>
      <c r="H9" s="3"/>
    </row>
    <row r="10" spans="1:8" ht="12.75">
      <c r="A10" s="16" t="s">
        <v>6</v>
      </c>
      <c r="B10" s="17" t="s">
        <v>7</v>
      </c>
      <c r="C10" s="18" t="s">
        <v>10</v>
      </c>
      <c r="D10" s="19" t="s">
        <v>33</v>
      </c>
      <c r="E10" s="19" t="s">
        <v>34</v>
      </c>
      <c r="F10" s="19" t="s">
        <v>35</v>
      </c>
      <c r="G10" s="70"/>
      <c r="H10" s="13"/>
    </row>
    <row r="11" spans="1:9" ht="12.75">
      <c r="A11" s="33"/>
      <c r="B11" s="34" t="s">
        <v>36</v>
      </c>
      <c r="C11" s="34" t="s">
        <v>51</v>
      </c>
      <c r="D11" s="35">
        <f>'Rozpočet interiéru'!I12</f>
        <v>0</v>
      </c>
      <c r="E11" s="35">
        <f>'Rozpočet interiéru'!J12</f>
        <v>0</v>
      </c>
      <c r="F11" s="35">
        <f>'Rozpočet interiéru'!K12</f>
        <v>0</v>
      </c>
      <c r="G11" s="71"/>
      <c r="H11" s="20" t="s">
        <v>36</v>
      </c>
      <c r="I11" s="14">
        <f>IF(H11="F",0,F11)</f>
        <v>0</v>
      </c>
    </row>
    <row r="12" spans="1:9" ht="12.75">
      <c r="A12" s="33"/>
      <c r="B12" s="34" t="s">
        <v>230</v>
      </c>
      <c r="C12" s="34" t="s">
        <v>253</v>
      </c>
      <c r="D12" s="35">
        <f>'Rozpočet interiéru'!I64</f>
        <v>0</v>
      </c>
      <c r="E12" s="35">
        <f>'Rozpočet interiéru'!J64</f>
        <v>0</v>
      </c>
      <c r="F12" s="35">
        <f>'Rozpočet interiéru'!K64</f>
        <v>0</v>
      </c>
      <c r="G12" s="71"/>
      <c r="H12" s="20"/>
      <c r="I12" s="14"/>
    </row>
    <row r="13" spans="1:9" ht="12.75">
      <c r="A13" s="33"/>
      <c r="B13" s="34" t="s">
        <v>32</v>
      </c>
      <c r="C13" s="34" t="s">
        <v>121</v>
      </c>
      <c r="D13" s="35">
        <f>'Rozpočet interiéru'!I75</f>
        <v>0</v>
      </c>
      <c r="E13" s="35">
        <f>'Rozpočet interiéru'!J75</f>
        <v>0</v>
      </c>
      <c r="F13" s="35">
        <f>'Rozpočet interiéru'!K75</f>
        <v>0</v>
      </c>
      <c r="G13" s="71"/>
      <c r="H13" s="20" t="s">
        <v>36</v>
      </c>
      <c r="I13" s="14">
        <f>IF(H13="F",0,F13)</f>
        <v>0</v>
      </c>
    </row>
    <row r="14" spans="1:9" ht="12.75">
      <c r="A14" s="36"/>
      <c r="B14" s="37" t="s">
        <v>122</v>
      </c>
      <c r="C14" s="37" t="s">
        <v>123</v>
      </c>
      <c r="D14" s="38">
        <f>'Rozpočet interiéru'!I100</f>
        <v>0</v>
      </c>
      <c r="E14" s="38">
        <f>'Rozpočet interiéru'!J100</f>
        <v>0</v>
      </c>
      <c r="F14" s="38">
        <f>'Rozpočet interiéru'!K100</f>
        <v>0</v>
      </c>
      <c r="G14" s="72"/>
      <c r="H14" s="20" t="s">
        <v>36</v>
      </c>
      <c r="I14" s="14">
        <f>IF(H14="F",0,F14)</f>
        <v>0</v>
      </c>
    </row>
    <row r="15" spans="1:7" ht="12.75">
      <c r="A15" s="39"/>
      <c r="B15" s="39"/>
      <c r="C15" s="40" t="s">
        <v>26</v>
      </c>
      <c r="D15" s="41">
        <f>SUM(D11:D14)</f>
        <v>0</v>
      </c>
      <c r="E15" s="41">
        <f>SUM(E11:E14)</f>
        <v>0</v>
      </c>
      <c r="F15" s="41">
        <f>SUM(F11:F14)</f>
        <v>0</v>
      </c>
      <c r="G15" s="39"/>
    </row>
    <row r="25" ht="12.75">
      <c r="F25" s="93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36"/>
  <sheetViews>
    <sheetView zoomScalePageLayoutView="0" workbookViewId="0" topLeftCell="A4">
      <selection activeCell="I10" sqref="I10:I11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7" customHeight="1">
      <c r="A1" s="139" t="s">
        <v>43</v>
      </c>
      <c r="B1" s="139"/>
      <c r="C1" s="139"/>
      <c r="D1" s="139"/>
      <c r="E1" s="139"/>
      <c r="F1" s="139"/>
      <c r="G1" s="139"/>
      <c r="H1" s="139"/>
      <c r="I1" s="139"/>
    </row>
    <row r="2" spans="1:10" ht="12.75">
      <c r="A2" s="102" t="s">
        <v>0</v>
      </c>
      <c r="B2" s="103"/>
      <c r="C2" s="106" t="str">
        <f>'Rozpočet interiéru'!D2</f>
        <v>Sportovní hala pro tělesnou výchovu NOVÁ PAKA</v>
      </c>
      <c r="D2" s="107"/>
      <c r="E2" s="136" t="s">
        <v>20</v>
      </c>
      <c r="F2" s="136" t="str">
        <f>'Rozpočet interiéru'!J2</f>
        <v> </v>
      </c>
      <c r="G2" s="103"/>
      <c r="H2" s="136" t="s">
        <v>46</v>
      </c>
      <c r="I2" s="140"/>
      <c r="J2" s="3"/>
    </row>
    <row r="3" spans="1:10" ht="12.75">
      <c r="A3" s="104"/>
      <c r="B3" s="105"/>
      <c r="C3" s="108"/>
      <c r="D3" s="108"/>
      <c r="E3" s="105"/>
      <c r="F3" s="105"/>
      <c r="G3" s="105"/>
      <c r="H3" s="105"/>
      <c r="I3" s="114"/>
      <c r="J3" s="3"/>
    </row>
    <row r="4" spans="1:10" ht="12.75">
      <c r="A4" s="115" t="s">
        <v>1</v>
      </c>
      <c r="B4" s="105"/>
      <c r="C4" s="116" t="str">
        <f>'Rozpočet interiéru'!D4</f>
        <v>SO002 - Sportovní hala, X - Interiéry a vnitřní zařízení</v>
      </c>
      <c r="D4" s="105"/>
      <c r="E4" s="116" t="s">
        <v>21</v>
      </c>
      <c r="F4" s="116" t="str">
        <f>'Rozpočet interiéru'!J4</f>
        <v> Ing. arch. Ján Studený</v>
      </c>
      <c r="G4" s="105"/>
      <c r="H4" s="116" t="s">
        <v>46</v>
      </c>
      <c r="I4" s="141"/>
      <c r="J4" s="3"/>
    </row>
    <row r="5" spans="1:10" ht="12.75">
      <c r="A5" s="104"/>
      <c r="B5" s="105"/>
      <c r="C5" s="105"/>
      <c r="D5" s="105"/>
      <c r="E5" s="105"/>
      <c r="F5" s="105"/>
      <c r="G5" s="105"/>
      <c r="H5" s="105"/>
      <c r="I5" s="114"/>
      <c r="J5" s="3"/>
    </row>
    <row r="6" spans="1:10" ht="12.75">
      <c r="A6" s="115" t="s">
        <v>2</v>
      </c>
      <c r="B6" s="105"/>
      <c r="C6" s="116" t="str">
        <f>'Rozpočet interiéru'!D6</f>
        <v>NOVÁ PAKA</v>
      </c>
      <c r="D6" s="105"/>
      <c r="E6" s="116" t="s">
        <v>22</v>
      </c>
      <c r="F6" s="116" t="str">
        <f>'Rozpočet interiéru'!J6</f>
        <v> </v>
      </c>
      <c r="G6" s="105"/>
      <c r="H6" s="116" t="s">
        <v>46</v>
      </c>
      <c r="I6" s="141"/>
      <c r="J6" s="3"/>
    </row>
    <row r="7" spans="1:10" ht="12.75">
      <c r="A7" s="104"/>
      <c r="B7" s="105"/>
      <c r="C7" s="105"/>
      <c r="D7" s="105"/>
      <c r="E7" s="105"/>
      <c r="F7" s="105"/>
      <c r="G7" s="105"/>
      <c r="H7" s="105"/>
      <c r="I7" s="114"/>
      <c r="J7" s="3"/>
    </row>
    <row r="8" spans="1:10" ht="12.75">
      <c r="A8" s="115" t="s">
        <v>13</v>
      </c>
      <c r="B8" s="105"/>
      <c r="C8" s="116" t="str">
        <f>'Rozpočet interiéru'!H4</f>
        <v> </v>
      </c>
      <c r="D8" s="105"/>
      <c r="E8" s="116" t="s">
        <v>14</v>
      </c>
      <c r="F8" s="116" t="str">
        <f>'Rozpočet interiéru'!H6</f>
        <v> </v>
      </c>
      <c r="G8" s="105"/>
      <c r="H8" s="117" t="s">
        <v>47</v>
      </c>
      <c r="I8" s="141" t="s">
        <v>255</v>
      </c>
      <c r="J8" s="3"/>
    </row>
    <row r="9" spans="1:10" ht="12.75">
      <c r="A9" s="104"/>
      <c r="B9" s="105"/>
      <c r="C9" s="105"/>
      <c r="D9" s="105"/>
      <c r="E9" s="105"/>
      <c r="F9" s="105"/>
      <c r="G9" s="105"/>
      <c r="H9" s="105"/>
      <c r="I9" s="114"/>
      <c r="J9" s="3"/>
    </row>
    <row r="10" spans="1:10" ht="12.75">
      <c r="A10" s="115"/>
      <c r="B10" s="105"/>
      <c r="C10" s="116"/>
      <c r="D10" s="105"/>
      <c r="E10" s="116" t="s">
        <v>23</v>
      </c>
      <c r="F10" s="149" t="str">
        <f>'Rozpočet interiéru'!J8</f>
        <v>-</v>
      </c>
      <c r="G10" s="105"/>
      <c r="H10" s="117" t="s">
        <v>48</v>
      </c>
      <c r="I10" s="150" t="str">
        <f>'Rozpočet interiéru'!H8</f>
        <v>-</v>
      </c>
      <c r="J10" s="3"/>
    </row>
    <row r="11" spans="1:10" ht="12.75">
      <c r="A11" s="147"/>
      <c r="B11" s="148"/>
      <c r="C11" s="148"/>
      <c r="D11" s="148"/>
      <c r="E11" s="148"/>
      <c r="F11" s="148"/>
      <c r="G11" s="148"/>
      <c r="H11" s="148"/>
      <c r="I11" s="151"/>
      <c r="J11" s="3"/>
    </row>
    <row r="12" spans="1:9" ht="23.25" customHeight="1">
      <c r="A12" s="142" t="s">
        <v>37</v>
      </c>
      <c r="B12" s="143"/>
      <c r="C12" s="143"/>
      <c r="D12" s="143"/>
      <c r="E12" s="143"/>
      <c r="F12" s="143"/>
      <c r="G12" s="143"/>
      <c r="H12" s="143"/>
      <c r="I12" s="143"/>
    </row>
    <row r="13" spans="1:10" ht="26.25" customHeight="1">
      <c r="A13" s="21"/>
      <c r="B13" s="144" t="s">
        <v>234</v>
      </c>
      <c r="C13" s="145"/>
      <c r="D13" s="145"/>
      <c r="E13" s="145"/>
      <c r="F13" s="145"/>
      <c r="G13" s="145"/>
      <c r="H13" s="145"/>
      <c r="I13" s="146"/>
      <c r="J13" s="3"/>
    </row>
    <row r="14" spans="1:10" ht="15" customHeight="1">
      <c r="A14" s="152" t="s">
        <v>36</v>
      </c>
      <c r="B14" s="155" t="s">
        <v>51</v>
      </c>
      <c r="C14" s="156"/>
      <c r="D14" s="161" t="s">
        <v>42</v>
      </c>
      <c r="E14" s="161"/>
      <c r="F14" s="161"/>
      <c r="G14" s="180">
        <f>'Rozpočet interiéru - součet'!D11</f>
        <v>0</v>
      </c>
      <c r="H14" s="180"/>
      <c r="I14" s="181"/>
      <c r="J14" s="81"/>
    </row>
    <row r="15" spans="1:10" ht="15" customHeight="1">
      <c r="A15" s="153"/>
      <c r="B15" s="157"/>
      <c r="C15" s="158"/>
      <c r="D15" s="161" t="s">
        <v>28</v>
      </c>
      <c r="E15" s="161"/>
      <c r="F15" s="161"/>
      <c r="G15" s="162">
        <f>'Rozpočet interiéru - součet'!E11</f>
        <v>0</v>
      </c>
      <c r="H15" s="162"/>
      <c r="I15" s="163"/>
      <c r="J15" s="81"/>
    </row>
    <row r="16" spans="1:10" ht="15" customHeight="1">
      <c r="A16" s="154"/>
      <c r="B16" s="159"/>
      <c r="C16" s="160"/>
      <c r="D16" s="164" t="s">
        <v>235</v>
      </c>
      <c r="E16" s="164"/>
      <c r="F16" s="164"/>
      <c r="G16" s="165">
        <f>'Rozpočet interiéru - součet'!F11</f>
        <v>0</v>
      </c>
      <c r="H16" s="165"/>
      <c r="I16" s="166"/>
      <c r="J16" s="81"/>
    </row>
    <row r="17" spans="1:10" ht="15" customHeight="1">
      <c r="A17" s="152" t="s">
        <v>230</v>
      </c>
      <c r="B17" s="155" t="s">
        <v>253</v>
      </c>
      <c r="C17" s="156"/>
      <c r="D17" s="161" t="s">
        <v>42</v>
      </c>
      <c r="E17" s="161"/>
      <c r="F17" s="161"/>
      <c r="G17" s="162">
        <f>'Rozpočet interiéru - součet'!D12</f>
        <v>0</v>
      </c>
      <c r="H17" s="162"/>
      <c r="I17" s="163"/>
      <c r="J17" s="81"/>
    </row>
    <row r="18" spans="1:10" ht="15" customHeight="1">
      <c r="A18" s="153"/>
      <c r="B18" s="157"/>
      <c r="C18" s="158"/>
      <c r="D18" s="161" t="s">
        <v>28</v>
      </c>
      <c r="E18" s="161"/>
      <c r="F18" s="161"/>
      <c r="G18" s="162">
        <f>'Rozpočet interiéru - součet'!E12</f>
        <v>0</v>
      </c>
      <c r="H18" s="162"/>
      <c r="I18" s="163"/>
      <c r="J18" s="81"/>
    </row>
    <row r="19" spans="1:10" ht="15" customHeight="1">
      <c r="A19" s="154"/>
      <c r="B19" s="159"/>
      <c r="C19" s="160"/>
      <c r="D19" s="164" t="s">
        <v>235</v>
      </c>
      <c r="E19" s="164"/>
      <c r="F19" s="164"/>
      <c r="G19" s="165">
        <f>'Rozpočet interiéru - součet'!F12</f>
        <v>0</v>
      </c>
      <c r="H19" s="165"/>
      <c r="I19" s="166"/>
      <c r="J19" s="81"/>
    </row>
    <row r="20" spans="1:10" ht="15" customHeight="1">
      <c r="A20" s="152" t="s">
        <v>32</v>
      </c>
      <c r="B20" s="155" t="s">
        <v>121</v>
      </c>
      <c r="C20" s="156"/>
      <c r="D20" s="161" t="s">
        <v>42</v>
      </c>
      <c r="E20" s="161"/>
      <c r="F20" s="161"/>
      <c r="G20" s="162">
        <f>'Rozpočet interiéru - součet'!D13</f>
        <v>0</v>
      </c>
      <c r="H20" s="162"/>
      <c r="I20" s="163"/>
      <c r="J20" s="81"/>
    </row>
    <row r="21" spans="1:10" ht="15" customHeight="1">
      <c r="A21" s="153"/>
      <c r="B21" s="157"/>
      <c r="C21" s="158"/>
      <c r="D21" s="161" t="s">
        <v>28</v>
      </c>
      <c r="E21" s="161"/>
      <c r="F21" s="161"/>
      <c r="G21" s="162">
        <f>'Rozpočet interiéru - součet'!E13</f>
        <v>0</v>
      </c>
      <c r="H21" s="162"/>
      <c r="I21" s="163"/>
      <c r="J21" s="81"/>
    </row>
    <row r="22" spans="1:10" ht="15" customHeight="1">
      <c r="A22" s="154"/>
      <c r="B22" s="159"/>
      <c r="C22" s="160"/>
      <c r="D22" s="164" t="s">
        <v>235</v>
      </c>
      <c r="E22" s="164"/>
      <c r="F22" s="164"/>
      <c r="G22" s="165">
        <f>'Rozpočet interiéru - součet'!F13</f>
        <v>0</v>
      </c>
      <c r="H22" s="165"/>
      <c r="I22" s="166"/>
      <c r="J22" s="81"/>
    </row>
    <row r="23" spans="1:10" ht="15" customHeight="1">
      <c r="A23" s="152" t="s">
        <v>122</v>
      </c>
      <c r="B23" s="155" t="s">
        <v>123</v>
      </c>
      <c r="C23" s="156"/>
      <c r="D23" s="161" t="s">
        <v>42</v>
      </c>
      <c r="E23" s="161"/>
      <c r="F23" s="161"/>
      <c r="G23" s="162">
        <f>'Rozpočet interiéru - součet'!D14</f>
        <v>0</v>
      </c>
      <c r="H23" s="162"/>
      <c r="I23" s="163"/>
      <c r="J23" s="81"/>
    </row>
    <row r="24" spans="1:10" ht="15" customHeight="1">
      <c r="A24" s="153"/>
      <c r="B24" s="157"/>
      <c r="C24" s="158"/>
      <c r="D24" s="161" t="s">
        <v>28</v>
      </c>
      <c r="E24" s="161"/>
      <c r="F24" s="161"/>
      <c r="G24" s="162">
        <f>'Rozpočet interiéru - součet'!E14</f>
        <v>0</v>
      </c>
      <c r="H24" s="162"/>
      <c r="I24" s="163"/>
      <c r="J24" s="81"/>
    </row>
    <row r="25" spans="1:10" ht="15" customHeight="1">
      <c r="A25" s="154"/>
      <c r="B25" s="159"/>
      <c r="C25" s="160"/>
      <c r="D25" s="164" t="s">
        <v>235</v>
      </c>
      <c r="E25" s="164"/>
      <c r="F25" s="164"/>
      <c r="G25" s="165">
        <f>'Rozpočet interiéru - součet'!F14</f>
        <v>0</v>
      </c>
      <c r="H25" s="165"/>
      <c r="I25" s="166"/>
      <c r="J25" s="81"/>
    </row>
    <row r="26" spans="1:9" ht="15" customHeight="1">
      <c r="A26" s="86"/>
      <c r="B26" s="87"/>
      <c r="C26" s="83"/>
      <c r="D26" s="184" t="s">
        <v>38</v>
      </c>
      <c r="E26" s="184"/>
      <c r="F26" s="184"/>
      <c r="G26" s="182">
        <f>SUM(G14:I25)</f>
        <v>0</v>
      </c>
      <c r="H26" s="182"/>
      <c r="I26" s="182"/>
    </row>
    <row r="27" spans="1:10" ht="15" customHeight="1">
      <c r="A27" s="86"/>
      <c r="B27" s="87"/>
      <c r="C27" s="83"/>
      <c r="D27" s="170" t="s">
        <v>39</v>
      </c>
      <c r="E27" s="170"/>
      <c r="F27" s="170"/>
      <c r="G27" s="183">
        <f>0.21*G26</f>
        <v>0</v>
      </c>
      <c r="H27" s="183"/>
      <c r="I27" s="183"/>
      <c r="J27" s="81"/>
    </row>
    <row r="28" spans="1:10" ht="15" customHeight="1">
      <c r="A28" s="84"/>
      <c r="B28" s="85"/>
      <c r="C28" s="83"/>
      <c r="D28" s="170" t="s">
        <v>29</v>
      </c>
      <c r="E28" s="170"/>
      <c r="F28" s="170"/>
      <c r="G28" s="171">
        <f>G26+G27</f>
        <v>0</v>
      </c>
      <c r="H28" s="172"/>
      <c r="I28" s="173"/>
      <c r="J28" s="81"/>
    </row>
    <row r="29" spans="1:9" ht="13.5" thickBot="1">
      <c r="A29" s="82"/>
      <c r="B29" s="82"/>
      <c r="C29" s="82"/>
      <c r="D29" s="22"/>
      <c r="E29" s="22"/>
      <c r="F29" s="22"/>
      <c r="G29" s="22"/>
      <c r="H29" s="22"/>
      <c r="I29" s="22"/>
    </row>
    <row r="30" spans="1:10" ht="14.25" customHeight="1">
      <c r="A30" s="167" t="s">
        <v>40</v>
      </c>
      <c r="B30" s="168"/>
      <c r="C30" s="169"/>
      <c r="D30" s="167" t="s">
        <v>44</v>
      </c>
      <c r="E30" s="168"/>
      <c r="F30" s="169"/>
      <c r="G30" s="167" t="s">
        <v>45</v>
      </c>
      <c r="H30" s="168"/>
      <c r="I30" s="169"/>
      <c r="J30" s="13"/>
    </row>
    <row r="31" spans="1:10" ht="14.25" customHeight="1">
      <c r="A31" s="177"/>
      <c r="B31" s="178"/>
      <c r="C31" s="179"/>
      <c r="D31" s="177"/>
      <c r="E31" s="178"/>
      <c r="F31" s="179"/>
      <c r="G31" s="177"/>
      <c r="H31" s="178"/>
      <c r="I31" s="179"/>
      <c r="J31" s="13"/>
    </row>
    <row r="32" spans="1:10" ht="14.25" customHeight="1">
      <c r="A32" s="177"/>
      <c r="B32" s="178"/>
      <c r="C32" s="179"/>
      <c r="D32" s="177"/>
      <c r="E32" s="178"/>
      <c r="F32" s="179"/>
      <c r="G32" s="177"/>
      <c r="H32" s="178"/>
      <c r="I32" s="179"/>
      <c r="J32" s="13"/>
    </row>
    <row r="33" spans="1:10" ht="14.25" customHeight="1">
      <c r="A33" s="177"/>
      <c r="B33" s="178"/>
      <c r="C33" s="179"/>
      <c r="D33" s="177"/>
      <c r="E33" s="178"/>
      <c r="F33" s="179"/>
      <c r="G33" s="177"/>
      <c r="H33" s="178"/>
      <c r="I33" s="179"/>
      <c r="J33" s="13"/>
    </row>
    <row r="34" spans="1:10" ht="14.25" customHeight="1">
      <c r="A34" s="174" t="s">
        <v>41</v>
      </c>
      <c r="B34" s="175"/>
      <c r="C34" s="176"/>
      <c r="D34" s="174" t="s">
        <v>41</v>
      </c>
      <c r="E34" s="175"/>
      <c r="F34" s="176"/>
      <c r="G34" s="174" t="s">
        <v>41</v>
      </c>
      <c r="H34" s="175"/>
      <c r="I34" s="176"/>
      <c r="J34" s="13"/>
    </row>
    <row r="35" spans="1:9" ht="11.25" customHeight="1">
      <c r="A35" s="23" t="s">
        <v>5</v>
      </c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116"/>
      <c r="B36" s="105"/>
      <c r="C36" s="105"/>
      <c r="D36" s="105"/>
      <c r="E36" s="105"/>
      <c r="F36" s="105"/>
      <c r="G36" s="105"/>
      <c r="H36" s="105"/>
      <c r="I36" s="105"/>
    </row>
  </sheetData>
  <sheetProtection/>
  <mergeCells count="87">
    <mergeCell ref="G26:I26"/>
    <mergeCell ref="G27:I27"/>
    <mergeCell ref="D27:F27"/>
    <mergeCell ref="D26:F26"/>
    <mergeCell ref="D20:F20"/>
    <mergeCell ref="G20:I20"/>
    <mergeCell ref="D21:F21"/>
    <mergeCell ref="G21:I21"/>
    <mergeCell ref="D22:F22"/>
    <mergeCell ref="G22:I22"/>
    <mergeCell ref="B17:C19"/>
    <mergeCell ref="D17:F17"/>
    <mergeCell ref="G17:I17"/>
    <mergeCell ref="D18:F18"/>
    <mergeCell ref="G18:I18"/>
    <mergeCell ref="D19:F19"/>
    <mergeCell ref="G19:I19"/>
    <mergeCell ref="D14:F14"/>
    <mergeCell ref="D15:F15"/>
    <mergeCell ref="G14:I14"/>
    <mergeCell ref="G15:I15"/>
    <mergeCell ref="A36:I36"/>
    <mergeCell ref="A33:C33"/>
    <mergeCell ref="D33:F33"/>
    <mergeCell ref="G33:I33"/>
    <mergeCell ref="A34:C34"/>
    <mergeCell ref="D34:F34"/>
    <mergeCell ref="G34:I34"/>
    <mergeCell ref="A31:C31"/>
    <mergeCell ref="D31:F31"/>
    <mergeCell ref="G31:I31"/>
    <mergeCell ref="A32:C32"/>
    <mergeCell ref="D32:F32"/>
    <mergeCell ref="G32:I32"/>
    <mergeCell ref="A30:C30"/>
    <mergeCell ref="D30:F30"/>
    <mergeCell ref="G30:I30"/>
    <mergeCell ref="D28:F28"/>
    <mergeCell ref="G28:I28"/>
    <mergeCell ref="A23:A25"/>
    <mergeCell ref="B23:C25"/>
    <mergeCell ref="G24:I24"/>
    <mergeCell ref="D25:F25"/>
    <mergeCell ref="G25:I25"/>
    <mergeCell ref="A20:A22"/>
    <mergeCell ref="B20:C22"/>
    <mergeCell ref="D23:F23"/>
    <mergeCell ref="G23:I23"/>
    <mergeCell ref="D24:F24"/>
    <mergeCell ref="D16:F16"/>
    <mergeCell ref="G16:I16"/>
    <mergeCell ref="B14:C16"/>
    <mergeCell ref="A14:A16"/>
    <mergeCell ref="A17:A19"/>
    <mergeCell ref="A12:I12"/>
    <mergeCell ref="B13:I13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NTB01</dc:creator>
  <cp:keywords/>
  <dc:description/>
  <cp:lastModifiedBy>Gryc</cp:lastModifiedBy>
  <cp:lastPrinted>2021-12-06T11:09:27Z</cp:lastPrinted>
  <dcterms:created xsi:type="dcterms:W3CDTF">2021-12-01T09:53:57Z</dcterms:created>
  <dcterms:modified xsi:type="dcterms:W3CDTF">2023-03-28T08:34:03Z</dcterms:modified>
  <cp:category/>
  <cp:version/>
  <cp:contentType/>
  <cp:contentStatus/>
</cp:coreProperties>
</file>