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Architektonicko-s..." sheetId="2" r:id="rId2"/>
    <sheet name="D.1.4.b - Silnoproudá ele..." sheetId="3" r:id="rId3"/>
    <sheet name="D.1.4.1.b - RH-úprava" sheetId="4" r:id="rId4"/>
    <sheet name="Vytápění - Rekonstrukce o..." sheetId="5" r:id="rId5"/>
    <sheet name="VRN - Vedlejší rozpočtové..." sheetId="6" r:id="rId6"/>
    <sheet name="Pokyny pro vyplnění" sheetId="7" r:id="rId7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01 - Architektonicko-s...'!$C$104:$K$1507</definedName>
    <definedName name="_xlnm.Print_Area" localSheetId="1">'SO 01 - Architektonicko-s...'!$C$4:$J$39,'SO 01 - Architektonicko-s...'!$C$45:$J$86,'SO 01 - Architektonicko-s...'!$C$92:$K$1507</definedName>
    <definedName name="_xlnm.Print_Titles" localSheetId="1">'SO 01 - Architektonicko-s...'!$104:$104</definedName>
    <definedName name="_xlnm._FilterDatabase" localSheetId="2" hidden="1">'D.1.4.b - Silnoproudá ele...'!$C$90:$K$136</definedName>
    <definedName name="_xlnm.Print_Area" localSheetId="2">'D.1.4.b - Silnoproudá ele...'!$C$4:$J$41,'D.1.4.b - Silnoproudá ele...'!$C$47:$J$70,'D.1.4.b - Silnoproudá ele...'!$C$76:$K$136</definedName>
    <definedName name="_xlnm.Print_Titles" localSheetId="2">'D.1.4.b - Silnoproudá ele...'!$90:$90</definedName>
    <definedName name="_xlnm._FilterDatabase" localSheetId="3" hidden="1">'D.1.4.1.b - RH-úprava'!$C$92:$K$109</definedName>
    <definedName name="_xlnm.Print_Area" localSheetId="3">'D.1.4.1.b - RH-úprava'!$C$4:$J$43,'D.1.4.1.b - RH-úprava'!$C$49:$J$70,'D.1.4.1.b - RH-úprava'!$C$76:$K$109</definedName>
    <definedName name="_xlnm.Print_Titles" localSheetId="3">'D.1.4.1.b - RH-úprava'!$92:$92</definedName>
    <definedName name="_xlnm._FilterDatabase" localSheetId="4" hidden="1">'Vytápění - Rekonstrukce o...'!$C$100:$K$238</definedName>
    <definedName name="_xlnm.Print_Area" localSheetId="4">'Vytápění - Rekonstrukce o...'!$C$4:$J$41,'Vytápění - Rekonstrukce o...'!$C$47:$J$80,'Vytápění - Rekonstrukce o...'!$C$86:$K$238</definedName>
    <definedName name="_xlnm.Print_Titles" localSheetId="4">'Vytápění - Rekonstrukce o...'!$100:$100</definedName>
    <definedName name="_xlnm._FilterDatabase" localSheetId="5" hidden="1">'VRN - Vedlejší rozpočtové...'!$C$83:$K$134</definedName>
    <definedName name="_xlnm.Print_Area" localSheetId="5">'VRN - Vedlejší rozpočtové...'!$C$4:$J$39,'VRN - Vedlejší rozpočtové...'!$C$45:$J$65,'VRN - Vedlejší rozpočtové...'!$C$71:$K$134</definedName>
    <definedName name="_xlnm.Print_Titles" localSheetId="5">'VRN - Vedlejší rozpočtové...'!$83:$83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61"/>
  <c i="6" r="J35"/>
  <c i="1" r="AX61"/>
  <c i="6"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0"/>
  <c r="BH110"/>
  <c r="BG110"/>
  <c r="BF110"/>
  <c r="T110"/>
  <c r="T109"/>
  <c r="R110"/>
  <c r="R109"/>
  <c r="P110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55"/>
  <c r="J17"/>
  <c r="J12"/>
  <c r="J78"/>
  <c r="E7"/>
  <c r="E74"/>
  <c i="5" r="J39"/>
  <c r="J38"/>
  <c i="1" r="AY60"/>
  <c i="5" r="J37"/>
  <c i="1" r="AX60"/>
  <c i="5"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J97"/>
  <c r="F97"/>
  <c r="F95"/>
  <c r="E93"/>
  <c r="J58"/>
  <c r="F58"/>
  <c r="F56"/>
  <c r="E54"/>
  <c r="J26"/>
  <c r="E26"/>
  <c r="J98"/>
  <c r="J25"/>
  <c r="J20"/>
  <c r="E20"/>
  <c r="F98"/>
  <c r="J19"/>
  <c r="J14"/>
  <c r="J56"/>
  <c r="E7"/>
  <c r="E89"/>
  <c i="4" r="J41"/>
  <c r="J40"/>
  <c i="1" r="AY59"/>
  <c i="4" r="J39"/>
  <c i="1" r="AX59"/>
  <c i="4"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89"/>
  <c r="F89"/>
  <c r="F87"/>
  <c r="E85"/>
  <c r="J62"/>
  <c r="F62"/>
  <c r="F60"/>
  <c r="E58"/>
  <c r="J28"/>
  <c r="E28"/>
  <c r="J90"/>
  <c r="J27"/>
  <c r="J22"/>
  <c r="E22"/>
  <c r="F90"/>
  <c r="J21"/>
  <c r="J16"/>
  <c r="J87"/>
  <c r="E7"/>
  <c r="E79"/>
  <c i="3" r="J39"/>
  <c r="J38"/>
  <c i="1" r="AY58"/>
  <c i="3" r="J37"/>
  <c i="1" r="AX58"/>
  <c i="3"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2" r="J37"/>
  <c r="J36"/>
  <c i="1" r="AY56"/>
  <c i="2" r="J35"/>
  <c i="1" r="AX56"/>
  <c i="2" r="BI1505"/>
  <c r="BH1505"/>
  <c r="BG1505"/>
  <c r="BF1505"/>
  <c r="T1505"/>
  <c r="R1505"/>
  <c r="P1505"/>
  <c r="BI1490"/>
  <c r="BH1490"/>
  <c r="BG1490"/>
  <c r="BF1490"/>
  <c r="T1490"/>
  <c r="R1490"/>
  <c r="P1490"/>
  <c r="BI1487"/>
  <c r="BH1487"/>
  <c r="BG1487"/>
  <c r="BF1487"/>
  <c r="T1487"/>
  <c r="R1487"/>
  <c r="P1487"/>
  <c r="BI1472"/>
  <c r="BH1472"/>
  <c r="BG1472"/>
  <c r="BF1472"/>
  <c r="T1472"/>
  <c r="R1472"/>
  <c r="P1472"/>
  <c r="BI1468"/>
  <c r="BH1468"/>
  <c r="BG1468"/>
  <c r="BF1468"/>
  <c r="T1468"/>
  <c r="R1468"/>
  <c r="P1468"/>
  <c r="BI1465"/>
  <c r="BH1465"/>
  <c r="BG1465"/>
  <c r="BF1465"/>
  <c r="T1465"/>
  <c r="R1465"/>
  <c r="P1465"/>
  <c r="BI1462"/>
  <c r="BH1462"/>
  <c r="BG1462"/>
  <c r="BF1462"/>
  <c r="T1462"/>
  <c r="R1462"/>
  <c r="P1462"/>
  <c r="BI1459"/>
  <c r="BH1459"/>
  <c r="BG1459"/>
  <c r="BF1459"/>
  <c r="T1459"/>
  <c r="R1459"/>
  <c r="P1459"/>
  <c r="BI1456"/>
  <c r="BH1456"/>
  <c r="BG1456"/>
  <c r="BF1456"/>
  <c r="T1456"/>
  <c r="R1456"/>
  <c r="P1456"/>
  <c r="BI1428"/>
  <c r="BH1428"/>
  <c r="BG1428"/>
  <c r="BF1428"/>
  <c r="T1428"/>
  <c r="R1428"/>
  <c r="P1428"/>
  <c r="BI1422"/>
  <c r="BH1422"/>
  <c r="BG1422"/>
  <c r="BF1422"/>
  <c r="T1422"/>
  <c r="R1422"/>
  <c r="P1422"/>
  <c r="BI1418"/>
  <c r="BH1418"/>
  <c r="BG1418"/>
  <c r="BF1418"/>
  <c r="T1418"/>
  <c r="R1418"/>
  <c r="P1418"/>
  <c r="BI1410"/>
  <c r="BH1410"/>
  <c r="BG1410"/>
  <c r="BF1410"/>
  <c r="T1410"/>
  <c r="R1410"/>
  <c r="P1410"/>
  <c r="BI1406"/>
  <c r="BH1406"/>
  <c r="BG1406"/>
  <c r="BF1406"/>
  <c r="T1406"/>
  <c r="R1406"/>
  <c r="P1406"/>
  <c r="BI1398"/>
  <c r="BH1398"/>
  <c r="BG1398"/>
  <c r="BF1398"/>
  <c r="T1398"/>
  <c r="R1398"/>
  <c r="P1398"/>
  <c r="BI1395"/>
  <c r="BH1395"/>
  <c r="BG1395"/>
  <c r="BF1395"/>
  <c r="T1395"/>
  <c r="R1395"/>
  <c r="P1395"/>
  <c r="BI1392"/>
  <c r="BH1392"/>
  <c r="BG1392"/>
  <c r="BF1392"/>
  <c r="T1392"/>
  <c r="R1392"/>
  <c r="P1392"/>
  <c r="BI1389"/>
  <c r="BH1389"/>
  <c r="BG1389"/>
  <c r="BF1389"/>
  <c r="T1389"/>
  <c r="R1389"/>
  <c r="P1389"/>
  <c r="BI1379"/>
  <c r="BH1379"/>
  <c r="BG1379"/>
  <c r="BF1379"/>
  <c r="T1379"/>
  <c r="R1379"/>
  <c r="P1379"/>
  <c r="BI1375"/>
  <c r="BH1375"/>
  <c r="BG1375"/>
  <c r="BF1375"/>
  <c r="T1375"/>
  <c r="R1375"/>
  <c r="P1375"/>
  <c r="BI1370"/>
  <c r="BH1370"/>
  <c r="BG1370"/>
  <c r="BF1370"/>
  <c r="T1370"/>
  <c r="R1370"/>
  <c r="P1370"/>
  <c r="BI1365"/>
  <c r="BH1365"/>
  <c r="BG1365"/>
  <c r="BF1365"/>
  <c r="T1365"/>
  <c r="R1365"/>
  <c r="P1365"/>
  <c r="BI1360"/>
  <c r="BH1360"/>
  <c r="BG1360"/>
  <c r="BF1360"/>
  <c r="T1360"/>
  <c r="R1360"/>
  <c r="P1360"/>
  <c r="BI1356"/>
  <c r="BH1356"/>
  <c r="BG1356"/>
  <c r="BF1356"/>
  <c r="T1356"/>
  <c r="R1356"/>
  <c r="P1356"/>
  <c r="BI1344"/>
  <c r="BH1344"/>
  <c r="BG1344"/>
  <c r="BF1344"/>
  <c r="T1344"/>
  <c r="R1344"/>
  <c r="P1344"/>
  <c r="BI1338"/>
  <c r="BH1338"/>
  <c r="BG1338"/>
  <c r="BF1338"/>
  <c r="T1338"/>
  <c r="R1338"/>
  <c r="P1338"/>
  <c r="BI1332"/>
  <c r="BH1332"/>
  <c r="BG1332"/>
  <c r="BF1332"/>
  <c r="T1332"/>
  <c r="R1332"/>
  <c r="P1332"/>
  <c r="BI1327"/>
  <c r="BH1327"/>
  <c r="BG1327"/>
  <c r="BF1327"/>
  <c r="T1327"/>
  <c r="R1327"/>
  <c r="P1327"/>
  <c r="BI1322"/>
  <c r="BH1322"/>
  <c r="BG1322"/>
  <c r="BF1322"/>
  <c r="T1322"/>
  <c r="R1322"/>
  <c r="P1322"/>
  <c r="BI1317"/>
  <c r="BH1317"/>
  <c r="BG1317"/>
  <c r="BF1317"/>
  <c r="T1317"/>
  <c r="R1317"/>
  <c r="P1317"/>
  <c r="BI1307"/>
  <c r="BH1307"/>
  <c r="BG1307"/>
  <c r="BF1307"/>
  <c r="T1307"/>
  <c r="R1307"/>
  <c r="P1307"/>
  <c r="BI1305"/>
  <c r="BH1305"/>
  <c r="BG1305"/>
  <c r="BF1305"/>
  <c r="T1305"/>
  <c r="R1305"/>
  <c r="P1305"/>
  <c r="BI1300"/>
  <c r="BH1300"/>
  <c r="BG1300"/>
  <c r="BF1300"/>
  <c r="T1300"/>
  <c r="R1300"/>
  <c r="P1300"/>
  <c r="BI1298"/>
  <c r="BH1298"/>
  <c r="BG1298"/>
  <c r="BF1298"/>
  <c r="T1298"/>
  <c r="R1298"/>
  <c r="P1298"/>
  <c r="BI1293"/>
  <c r="BH1293"/>
  <c r="BG1293"/>
  <c r="BF1293"/>
  <c r="T1293"/>
  <c r="R1293"/>
  <c r="P1293"/>
  <c r="BI1291"/>
  <c r="BH1291"/>
  <c r="BG1291"/>
  <c r="BF1291"/>
  <c r="T1291"/>
  <c r="R1291"/>
  <c r="P1291"/>
  <c r="BI1289"/>
  <c r="BH1289"/>
  <c r="BG1289"/>
  <c r="BF1289"/>
  <c r="T1289"/>
  <c r="R1289"/>
  <c r="P1289"/>
  <c r="BI1283"/>
  <c r="BH1283"/>
  <c r="BG1283"/>
  <c r="BF1283"/>
  <c r="T1283"/>
  <c r="R1283"/>
  <c r="P1283"/>
  <c r="BI1278"/>
  <c r="BH1278"/>
  <c r="BG1278"/>
  <c r="BF1278"/>
  <c r="T1278"/>
  <c r="R1278"/>
  <c r="P1278"/>
  <c r="BI1274"/>
  <c r="BH1274"/>
  <c r="BG1274"/>
  <c r="BF1274"/>
  <c r="T1274"/>
  <c r="R1274"/>
  <c r="P1274"/>
  <c r="BI1263"/>
  <c r="BH1263"/>
  <c r="BG1263"/>
  <c r="BF1263"/>
  <c r="T1263"/>
  <c r="R1263"/>
  <c r="P1263"/>
  <c r="BI1251"/>
  <c r="BH1251"/>
  <c r="BG1251"/>
  <c r="BF1251"/>
  <c r="T1251"/>
  <c r="R1251"/>
  <c r="P1251"/>
  <c r="BI1246"/>
  <c r="BH1246"/>
  <c r="BG1246"/>
  <c r="BF1246"/>
  <c r="T1246"/>
  <c r="R1246"/>
  <c r="P1246"/>
  <c r="BI1240"/>
  <c r="BH1240"/>
  <c r="BG1240"/>
  <c r="BF1240"/>
  <c r="T1240"/>
  <c r="R1240"/>
  <c r="P1240"/>
  <c r="BI1235"/>
  <c r="BH1235"/>
  <c r="BG1235"/>
  <c r="BF1235"/>
  <c r="T1235"/>
  <c r="R1235"/>
  <c r="P1235"/>
  <c r="BI1229"/>
  <c r="BH1229"/>
  <c r="BG1229"/>
  <c r="BF1229"/>
  <c r="T1229"/>
  <c r="R1229"/>
  <c r="P1229"/>
  <c r="BI1222"/>
  <c r="BH1222"/>
  <c r="BG1222"/>
  <c r="BF1222"/>
  <c r="T1222"/>
  <c r="R1222"/>
  <c r="P1222"/>
  <c r="BI1214"/>
  <c r="BH1214"/>
  <c r="BG1214"/>
  <c r="BF1214"/>
  <c r="T1214"/>
  <c r="R1214"/>
  <c r="P1214"/>
  <c r="BI1207"/>
  <c r="BH1207"/>
  <c r="BG1207"/>
  <c r="BF1207"/>
  <c r="T1207"/>
  <c r="R1207"/>
  <c r="P1207"/>
  <c r="BI1199"/>
  <c r="BH1199"/>
  <c r="BG1199"/>
  <c r="BF1199"/>
  <c r="T1199"/>
  <c r="R1199"/>
  <c r="P1199"/>
  <c r="BI1195"/>
  <c r="BH1195"/>
  <c r="BG1195"/>
  <c r="BF1195"/>
  <c r="T1195"/>
  <c r="R1195"/>
  <c r="P1195"/>
  <c r="BI1189"/>
  <c r="BH1189"/>
  <c r="BG1189"/>
  <c r="BF1189"/>
  <c r="T1189"/>
  <c r="R1189"/>
  <c r="P1189"/>
  <c r="BI1185"/>
  <c r="BH1185"/>
  <c r="BG1185"/>
  <c r="BF1185"/>
  <c r="T1185"/>
  <c r="R1185"/>
  <c r="P1185"/>
  <c r="BI1179"/>
  <c r="BH1179"/>
  <c r="BG1179"/>
  <c r="BF1179"/>
  <c r="T1179"/>
  <c r="R1179"/>
  <c r="P1179"/>
  <c r="BI1173"/>
  <c r="BH1173"/>
  <c r="BG1173"/>
  <c r="BF1173"/>
  <c r="T1173"/>
  <c r="R1173"/>
  <c r="P1173"/>
  <c r="BI1170"/>
  <c r="BH1170"/>
  <c r="BG1170"/>
  <c r="BF1170"/>
  <c r="T1170"/>
  <c r="R1170"/>
  <c r="P1170"/>
  <c r="BI1164"/>
  <c r="BH1164"/>
  <c r="BG1164"/>
  <c r="BF1164"/>
  <c r="T1164"/>
  <c r="R1164"/>
  <c r="P1164"/>
  <c r="BI1152"/>
  <c r="BH1152"/>
  <c r="BG1152"/>
  <c r="BF1152"/>
  <c r="T1152"/>
  <c r="R1152"/>
  <c r="P1152"/>
  <c r="BI1146"/>
  <c r="BH1146"/>
  <c r="BG1146"/>
  <c r="BF1146"/>
  <c r="T1146"/>
  <c r="R1146"/>
  <c r="P1146"/>
  <c r="BI1138"/>
  <c r="BH1138"/>
  <c r="BG1138"/>
  <c r="BF1138"/>
  <c r="T1138"/>
  <c r="R1138"/>
  <c r="P1138"/>
  <c r="BI1132"/>
  <c r="BH1132"/>
  <c r="BG1132"/>
  <c r="BF1132"/>
  <c r="T1132"/>
  <c r="R1132"/>
  <c r="P1132"/>
  <c r="BI1126"/>
  <c r="BH1126"/>
  <c r="BG1126"/>
  <c r="BF1126"/>
  <c r="T1126"/>
  <c r="R1126"/>
  <c r="P1126"/>
  <c r="BI1120"/>
  <c r="BH1120"/>
  <c r="BG1120"/>
  <c r="BF1120"/>
  <c r="T1120"/>
  <c r="R1120"/>
  <c r="P1120"/>
  <c r="BI1114"/>
  <c r="BH1114"/>
  <c r="BG1114"/>
  <c r="BF1114"/>
  <c r="T1114"/>
  <c r="R1114"/>
  <c r="P1114"/>
  <c r="BI1110"/>
  <c r="BH1110"/>
  <c r="BG1110"/>
  <c r="BF1110"/>
  <c r="T1110"/>
  <c r="R1110"/>
  <c r="P1110"/>
  <c r="BI1107"/>
  <c r="BH1107"/>
  <c r="BG1107"/>
  <c r="BF1107"/>
  <c r="T1107"/>
  <c r="R1107"/>
  <c r="P1107"/>
  <c r="BI1101"/>
  <c r="BH1101"/>
  <c r="BG1101"/>
  <c r="BF1101"/>
  <c r="T1101"/>
  <c r="R1101"/>
  <c r="P1101"/>
  <c r="BI1097"/>
  <c r="BH1097"/>
  <c r="BG1097"/>
  <c r="BF1097"/>
  <c r="T1097"/>
  <c r="R1097"/>
  <c r="P1097"/>
  <c r="BI1088"/>
  <c r="BH1088"/>
  <c r="BG1088"/>
  <c r="BF1088"/>
  <c r="T1088"/>
  <c r="R1088"/>
  <c r="P1088"/>
  <c r="BI1084"/>
  <c r="BH1084"/>
  <c r="BG1084"/>
  <c r="BF1084"/>
  <c r="T1084"/>
  <c r="R1084"/>
  <c r="P1084"/>
  <c r="BI1081"/>
  <c r="BH1081"/>
  <c r="BG1081"/>
  <c r="BF1081"/>
  <c r="T1081"/>
  <c r="R1081"/>
  <c r="P1081"/>
  <c r="BI1076"/>
  <c r="BH1076"/>
  <c r="BG1076"/>
  <c r="BF1076"/>
  <c r="T1076"/>
  <c r="R1076"/>
  <c r="P1076"/>
  <c r="BI1070"/>
  <c r="BH1070"/>
  <c r="BG1070"/>
  <c r="BF1070"/>
  <c r="T1070"/>
  <c r="R1070"/>
  <c r="P1070"/>
  <c r="BI1065"/>
  <c r="BH1065"/>
  <c r="BG1065"/>
  <c r="BF1065"/>
  <c r="T1065"/>
  <c r="R1065"/>
  <c r="P1065"/>
  <c r="BI1059"/>
  <c r="BH1059"/>
  <c r="BG1059"/>
  <c r="BF1059"/>
  <c r="T1059"/>
  <c r="R1059"/>
  <c r="P1059"/>
  <c r="BI1054"/>
  <c r="BH1054"/>
  <c r="BG1054"/>
  <c r="BF1054"/>
  <c r="T1054"/>
  <c r="R1054"/>
  <c r="P1054"/>
  <c r="BI1049"/>
  <c r="BH1049"/>
  <c r="BG1049"/>
  <c r="BF1049"/>
  <c r="T1049"/>
  <c r="R1049"/>
  <c r="P1049"/>
  <c r="BI1041"/>
  <c r="BH1041"/>
  <c r="BG1041"/>
  <c r="BF1041"/>
  <c r="T1041"/>
  <c r="R1041"/>
  <c r="P1041"/>
  <c r="BI1039"/>
  <c r="BH1039"/>
  <c r="BG1039"/>
  <c r="BF1039"/>
  <c r="T1039"/>
  <c r="R1039"/>
  <c r="P1039"/>
  <c r="BI1033"/>
  <c r="BH1033"/>
  <c r="BG1033"/>
  <c r="BF1033"/>
  <c r="T1033"/>
  <c r="R1033"/>
  <c r="P1033"/>
  <c r="BI1029"/>
  <c r="BH1029"/>
  <c r="BG1029"/>
  <c r="BF1029"/>
  <c r="T1029"/>
  <c r="R1029"/>
  <c r="P1029"/>
  <c r="BI1023"/>
  <c r="BH1023"/>
  <c r="BG1023"/>
  <c r="BF1023"/>
  <c r="T1023"/>
  <c r="R1023"/>
  <c r="P1023"/>
  <c r="BI1019"/>
  <c r="BH1019"/>
  <c r="BG1019"/>
  <c r="BF1019"/>
  <c r="T1019"/>
  <c r="R1019"/>
  <c r="P1019"/>
  <c r="BI1015"/>
  <c r="BH1015"/>
  <c r="BG1015"/>
  <c r="BF1015"/>
  <c r="T1015"/>
  <c r="R1015"/>
  <c r="P1015"/>
  <c r="BI1006"/>
  <c r="BH1006"/>
  <c r="BG1006"/>
  <c r="BF1006"/>
  <c r="T1006"/>
  <c r="R1006"/>
  <c r="P1006"/>
  <c r="BI1003"/>
  <c r="BH1003"/>
  <c r="BG1003"/>
  <c r="BF1003"/>
  <c r="T1003"/>
  <c r="R1003"/>
  <c r="P1003"/>
  <c r="BI997"/>
  <c r="BH997"/>
  <c r="BG997"/>
  <c r="BF997"/>
  <c r="T997"/>
  <c r="R997"/>
  <c r="P997"/>
  <c r="BI994"/>
  <c r="BH994"/>
  <c r="BG994"/>
  <c r="BF994"/>
  <c r="T994"/>
  <c r="R994"/>
  <c r="P994"/>
  <c r="BI988"/>
  <c r="BH988"/>
  <c r="BG988"/>
  <c r="BF988"/>
  <c r="T988"/>
  <c r="R988"/>
  <c r="P988"/>
  <c r="BI982"/>
  <c r="BH982"/>
  <c r="BG982"/>
  <c r="BF982"/>
  <c r="T982"/>
  <c r="R982"/>
  <c r="P982"/>
  <c r="BI975"/>
  <c r="BH975"/>
  <c r="BG975"/>
  <c r="BF975"/>
  <c r="T975"/>
  <c r="R975"/>
  <c r="P975"/>
  <c r="BI972"/>
  <c r="BH972"/>
  <c r="BG972"/>
  <c r="BF972"/>
  <c r="T972"/>
  <c r="R972"/>
  <c r="P972"/>
  <c r="BI963"/>
  <c r="BH963"/>
  <c r="BG963"/>
  <c r="BF963"/>
  <c r="T963"/>
  <c r="R963"/>
  <c r="P963"/>
  <c r="BI959"/>
  <c r="BH959"/>
  <c r="BG959"/>
  <c r="BF959"/>
  <c r="T959"/>
  <c r="R959"/>
  <c r="P959"/>
  <c r="BI951"/>
  <c r="BH951"/>
  <c r="BG951"/>
  <c r="BF951"/>
  <c r="T951"/>
  <c r="R951"/>
  <c r="P951"/>
  <c r="BI946"/>
  <c r="BH946"/>
  <c r="BG946"/>
  <c r="BF946"/>
  <c r="T946"/>
  <c r="R946"/>
  <c r="P946"/>
  <c r="BI942"/>
  <c r="BH942"/>
  <c r="BG942"/>
  <c r="BF942"/>
  <c r="T942"/>
  <c r="R942"/>
  <c r="P942"/>
  <c r="BI939"/>
  <c r="BH939"/>
  <c r="BG939"/>
  <c r="BF939"/>
  <c r="T939"/>
  <c r="R939"/>
  <c r="P939"/>
  <c r="BI933"/>
  <c r="BH933"/>
  <c r="BG933"/>
  <c r="BF933"/>
  <c r="T933"/>
  <c r="R933"/>
  <c r="P933"/>
  <c r="BI930"/>
  <c r="BH930"/>
  <c r="BG930"/>
  <c r="BF930"/>
  <c r="T930"/>
  <c r="R930"/>
  <c r="P930"/>
  <c r="BI924"/>
  <c r="BH924"/>
  <c r="BG924"/>
  <c r="BF924"/>
  <c r="T924"/>
  <c r="R924"/>
  <c r="P924"/>
  <c r="BI918"/>
  <c r="BH918"/>
  <c r="BG918"/>
  <c r="BF918"/>
  <c r="T918"/>
  <c r="R918"/>
  <c r="P918"/>
  <c r="BI915"/>
  <c r="BH915"/>
  <c r="BG915"/>
  <c r="BF915"/>
  <c r="T915"/>
  <c r="R915"/>
  <c r="P915"/>
  <c r="BI909"/>
  <c r="BH909"/>
  <c r="BG909"/>
  <c r="BF909"/>
  <c r="T909"/>
  <c r="R909"/>
  <c r="P909"/>
  <c r="BI897"/>
  <c r="BH897"/>
  <c r="BG897"/>
  <c r="BF897"/>
  <c r="T897"/>
  <c r="R897"/>
  <c r="P897"/>
  <c r="BI894"/>
  <c r="BH894"/>
  <c r="BG894"/>
  <c r="BF894"/>
  <c r="T894"/>
  <c r="R894"/>
  <c r="P894"/>
  <c r="BI888"/>
  <c r="BH888"/>
  <c r="BG888"/>
  <c r="BF888"/>
  <c r="T888"/>
  <c r="R888"/>
  <c r="P888"/>
  <c r="BI884"/>
  <c r="BH884"/>
  <c r="BG884"/>
  <c r="BF884"/>
  <c r="T884"/>
  <c r="R884"/>
  <c r="P884"/>
  <c r="BI881"/>
  <c r="BH881"/>
  <c r="BG881"/>
  <c r="BF881"/>
  <c r="T881"/>
  <c r="R881"/>
  <c r="P881"/>
  <c r="BI875"/>
  <c r="BH875"/>
  <c r="BG875"/>
  <c r="BF875"/>
  <c r="T875"/>
  <c r="R875"/>
  <c r="P875"/>
  <c r="BI872"/>
  <c r="BH872"/>
  <c r="BG872"/>
  <c r="BF872"/>
  <c r="T872"/>
  <c r="R872"/>
  <c r="P872"/>
  <c r="BI869"/>
  <c r="BH869"/>
  <c r="BG869"/>
  <c r="BF869"/>
  <c r="T869"/>
  <c r="R869"/>
  <c r="P869"/>
  <c r="BI866"/>
  <c r="BH866"/>
  <c r="BG866"/>
  <c r="BF866"/>
  <c r="T866"/>
  <c r="R866"/>
  <c r="P866"/>
  <c r="BI863"/>
  <c r="BH863"/>
  <c r="BG863"/>
  <c r="BF863"/>
  <c r="T863"/>
  <c r="R863"/>
  <c r="P863"/>
  <c r="BI860"/>
  <c r="BH860"/>
  <c r="BG860"/>
  <c r="BF860"/>
  <c r="T860"/>
  <c r="R860"/>
  <c r="P860"/>
  <c r="BI846"/>
  <c r="BH846"/>
  <c r="BG846"/>
  <c r="BF846"/>
  <c r="T846"/>
  <c r="R846"/>
  <c r="P846"/>
  <c r="BI840"/>
  <c r="BH840"/>
  <c r="BG840"/>
  <c r="BF840"/>
  <c r="T840"/>
  <c r="R840"/>
  <c r="P840"/>
  <c r="BI834"/>
  <c r="BH834"/>
  <c r="BG834"/>
  <c r="BF834"/>
  <c r="T834"/>
  <c r="R834"/>
  <c r="P834"/>
  <c r="BI824"/>
  <c r="BH824"/>
  <c r="BG824"/>
  <c r="BF824"/>
  <c r="T824"/>
  <c r="R824"/>
  <c r="P824"/>
  <c r="BI819"/>
  <c r="BH819"/>
  <c r="BG819"/>
  <c r="BF819"/>
  <c r="T819"/>
  <c r="T818"/>
  <c r="R819"/>
  <c r="R818"/>
  <c r="P819"/>
  <c r="P818"/>
  <c r="BI815"/>
  <c r="BH815"/>
  <c r="BG815"/>
  <c r="BF815"/>
  <c r="T815"/>
  <c r="R815"/>
  <c r="P815"/>
  <c r="BI810"/>
  <c r="BH810"/>
  <c r="BG810"/>
  <c r="BF810"/>
  <c r="T810"/>
  <c r="R810"/>
  <c r="P810"/>
  <c r="BI804"/>
  <c r="BH804"/>
  <c r="BG804"/>
  <c r="BF804"/>
  <c r="T804"/>
  <c r="R804"/>
  <c r="P804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80"/>
  <c r="BH780"/>
  <c r="BG780"/>
  <c r="BF780"/>
  <c r="T780"/>
  <c r="R780"/>
  <c r="P780"/>
  <c r="BI763"/>
  <c r="BH763"/>
  <c r="BG763"/>
  <c r="BF763"/>
  <c r="T763"/>
  <c r="R763"/>
  <c r="P763"/>
  <c r="BI755"/>
  <c r="BH755"/>
  <c r="BG755"/>
  <c r="BF755"/>
  <c r="T755"/>
  <c r="R755"/>
  <c r="P755"/>
  <c r="BI749"/>
  <c r="BH749"/>
  <c r="BG749"/>
  <c r="BF749"/>
  <c r="T749"/>
  <c r="R749"/>
  <c r="P749"/>
  <c r="BI743"/>
  <c r="BH743"/>
  <c r="BG743"/>
  <c r="BF743"/>
  <c r="T743"/>
  <c r="R743"/>
  <c r="P743"/>
  <c r="BI736"/>
  <c r="BH736"/>
  <c r="BG736"/>
  <c r="BF736"/>
  <c r="T736"/>
  <c r="R736"/>
  <c r="P736"/>
  <c r="BI730"/>
  <c r="BH730"/>
  <c r="BG730"/>
  <c r="BF730"/>
  <c r="T730"/>
  <c r="R730"/>
  <c r="P730"/>
  <c r="BI720"/>
  <c r="BH720"/>
  <c r="BG720"/>
  <c r="BF720"/>
  <c r="T720"/>
  <c r="R720"/>
  <c r="P720"/>
  <c r="BI715"/>
  <c r="BH715"/>
  <c r="BG715"/>
  <c r="BF715"/>
  <c r="T715"/>
  <c r="R715"/>
  <c r="P715"/>
  <c r="BI698"/>
  <c r="BH698"/>
  <c r="BG698"/>
  <c r="BF698"/>
  <c r="T698"/>
  <c r="R698"/>
  <c r="P698"/>
  <c r="BI695"/>
  <c r="BH695"/>
  <c r="BG695"/>
  <c r="BF695"/>
  <c r="T695"/>
  <c r="R695"/>
  <c r="P695"/>
  <c r="BI689"/>
  <c r="BH689"/>
  <c r="BG689"/>
  <c r="BF689"/>
  <c r="T689"/>
  <c r="R689"/>
  <c r="P689"/>
  <c r="BI686"/>
  <c r="BH686"/>
  <c r="BG686"/>
  <c r="BF686"/>
  <c r="T686"/>
  <c r="R686"/>
  <c r="P686"/>
  <c r="BI680"/>
  <c r="BH680"/>
  <c r="BG680"/>
  <c r="BF680"/>
  <c r="T680"/>
  <c r="R680"/>
  <c r="P680"/>
  <c r="BI674"/>
  <c r="BH674"/>
  <c r="BG674"/>
  <c r="BF674"/>
  <c r="T674"/>
  <c r="R674"/>
  <c r="P674"/>
  <c r="BI666"/>
  <c r="BH666"/>
  <c r="BG666"/>
  <c r="BF666"/>
  <c r="T666"/>
  <c r="R666"/>
  <c r="P666"/>
  <c r="BI660"/>
  <c r="BH660"/>
  <c r="BG660"/>
  <c r="BF660"/>
  <c r="T660"/>
  <c r="R660"/>
  <c r="P660"/>
  <c r="BI658"/>
  <c r="BH658"/>
  <c r="BG658"/>
  <c r="BF658"/>
  <c r="T658"/>
  <c r="R658"/>
  <c r="P658"/>
  <c r="BI655"/>
  <c r="BH655"/>
  <c r="BG655"/>
  <c r="BF655"/>
  <c r="T655"/>
  <c r="R655"/>
  <c r="P655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31"/>
  <c r="BH631"/>
  <c r="BG631"/>
  <c r="BF631"/>
  <c r="T631"/>
  <c r="R631"/>
  <c r="P631"/>
  <c r="BI618"/>
  <c r="BH618"/>
  <c r="BG618"/>
  <c r="BF618"/>
  <c r="T618"/>
  <c r="R618"/>
  <c r="P618"/>
  <c r="BI612"/>
  <c r="BH612"/>
  <c r="BG612"/>
  <c r="BF612"/>
  <c r="T612"/>
  <c r="R612"/>
  <c r="P612"/>
  <c r="BI609"/>
  <c r="BH609"/>
  <c r="BG609"/>
  <c r="BF609"/>
  <c r="T609"/>
  <c r="R609"/>
  <c r="P609"/>
  <c r="BI602"/>
  <c r="BH602"/>
  <c r="BG602"/>
  <c r="BF602"/>
  <c r="T602"/>
  <c r="R602"/>
  <c r="P602"/>
  <c r="BI596"/>
  <c r="BH596"/>
  <c r="BG596"/>
  <c r="BF596"/>
  <c r="T596"/>
  <c r="R596"/>
  <c r="P596"/>
  <c r="BI588"/>
  <c r="BH588"/>
  <c r="BG588"/>
  <c r="BF588"/>
  <c r="T588"/>
  <c r="R588"/>
  <c r="P588"/>
  <c r="BI580"/>
  <c r="BH580"/>
  <c r="BG580"/>
  <c r="BF580"/>
  <c r="T580"/>
  <c r="R580"/>
  <c r="P580"/>
  <c r="BI575"/>
  <c r="BH575"/>
  <c r="BG575"/>
  <c r="BF575"/>
  <c r="T575"/>
  <c r="R575"/>
  <c r="P575"/>
  <c r="BI565"/>
  <c r="BH565"/>
  <c r="BG565"/>
  <c r="BF565"/>
  <c r="T565"/>
  <c r="R565"/>
  <c r="P565"/>
  <c r="BI562"/>
  <c r="BH562"/>
  <c r="BG562"/>
  <c r="BF562"/>
  <c r="T562"/>
  <c r="R562"/>
  <c r="P562"/>
  <c r="BI556"/>
  <c r="BH556"/>
  <c r="BG556"/>
  <c r="BF556"/>
  <c r="T556"/>
  <c r="R556"/>
  <c r="P556"/>
  <c r="BI543"/>
  <c r="BH543"/>
  <c r="BG543"/>
  <c r="BF543"/>
  <c r="T543"/>
  <c r="R543"/>
  <c r="P543"/>
  <c r="BI536"/>
  <c r="BH536"/>
  <c r="BG536"/>
  <c r="BF536"/>
  <c r="T536"/>
  <c r="R536"/>
  <c r="P536"/>
  <c r="BI527"/>
  <c r="BH527"/>
  <c r="BG527"/>
  <c r="BF527"/>
  <c r="T527"/>
  <c r="R527"/>
  <c r="P527"/>
  <c r="BI504"/>
  <c r="BH504"/>
  <c r="BG504"/>
  <c r="BF504"/>
  <c r="T504"/>
  <c r="R504"/>
  <c r="P504"/>
  <c r="BI462"/>
  <c r="BH462"/>
  <c r="BG462"/>
  <c r="BF462"/>
  <c r="T462"/>
  <c r="R462"/>
  <c r="P462"/>
  <c r="BI452"/>
  <c r="BH452"/>
  <c r="BG452"/>
  <c r="BF452"/>
  <c r="T452"/>
  <c r="R452"/>
  <c r="P452"/>
  <c r="BI438"/>
  <c r="BH438"/>
  <c r="BG438"/>
  <c r="BF438"/>
  <c r="T438"/>
  <c r="R438"/>
  <c r="P438"/>
  <c r="BI418"/>
  <c r="BH418"/>
  <c r="BG418"/>
  <c r="BF418"/>
  <c r="T418"/>
  <c r="R418"/>
  <c r="P418"/>
  <c r="BI411"/>
  <c r="BH411"/>
  <c r="BG411"/>
  <c r="BF411"/>
  <c r="T411"/>
  <c r="R411"/>
  <c r="P411"/>
  <c r="BI403"/>
  <c r="BH403"/>
  <c r="BG403"/>
  <c r="BF403"/>
  <c r="T403"/>
  <c r="R403"/>
  <c r="P403"/>
  <c r="BI383"/>
  <c r="BH383"/>
  <c r="BG383"/>
  <c r="BF383"/>
  <c r="T383"/>
  <c r="R383"/>
  <c r="P383"/>
  <c r="BI380"/>
  <c r="BH380"/>
  <c r="BG380"/>
  <c r="BF380"/>
  <c r="T380"/>
  <c r="R380"/>
  <c r="P380"/>
  <c r="BI372"/>
  <c r="BH372"/>
  <c r="BG372"/>
  <c r="BF372"/>
  <c r="T372"/>
  <c r="R372"/>
  <c r="P372"/>
  <c r="BI366"/>
  <c r="BH366"/>
  <c r="BG366"/>
  <c r="BF366"/>
  <c r="T366"/>
  <c r="R366"/>
  <c r="P366"/>
  <c r="BI360"/>
  <c r="BH360"/>
  <c r="BG360"/>
  <c r="BF360"/>
  <c r="T360"/>
  <c r="R360"/>
  <c r="P360"/>
  <c r="BI354"/>
  <c r="BH354"/>
  <c r="BG354"/>
  <c r="BF354"/>
  <c r="T354"/>
  <c r="R354"/>
  <c r="P354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29"/>
  <c r="BH329"/>
  <c r="BG329"/>
  <c r="BF329"/>
  <c r="T329"/>
  <c r="R329"/>
  <c r="P329"/>
  <c r="BI322"/>
  <c r="BH322"/>
  <c r="BG322"/>
  <c r="BF322"/>
  <c r="T322"/>
  <c r="R322"/>
  <c r="P322"/>
  <c r="BI319"/>
  <c r="BH319"/>
  <c r="BG319"/>
  <c r="BF319"/>
  <c r="T319"/>
  <c r="R319"/>
  <c r="P319"/>
  <c r="BI313"/>
  <c r="BH313"/>
  <c r="BG313"/>
  <c r="BF313"/>
  <c r="T313"/>
  <c r="R313"/>
  <c r="P313"/>
  <c r="BI296"/>
  <c r="BH296"/>
  <c r="BG296"/>
  <c r="BF296"/>
  <c r="T296"/>
  <c r="R296"/>
  <c r="P296"/>
  <c r="BI293"/>
  <c r="BH293"/>
  <c r="BG293"/>
  <c r="BF293"/>
  <c r="T293"/>
  <c r="R293"/>
  <c r="P293"/>
  <c r="BI285"/>
  <c r="BH285"/>
  <c r="BG285"/>
  <c r="BF285"/>
  <c r="T285"/>
  <c r="R285"/>
  <c r="P285"/>
  <c r="BI277"/>
  <c r="BH277"/>
  <c r="BG277"/>
  <c r="BF277"/>
  <c r="T277"/>
  <c r="R277"/>
  <c r="P277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55"/>
  <c r="BH255"/>
  <c r="BG255"/>
  <c r="BF255"/>
  <c r="T255"/>
  <c r="R255"/>
  <c r="P255"/>
  <c r="BI249"/>
  <c r="BH249"/>
  <c r="BG249"/>
  <c r="BF249"/>
  <c r="T249"/>
  <c r="R249"/>
  <c r="P249"/>
  <c r="BI243"/>
  <c r="BH243"/>
  <c r="BG243"/>
  <c r="BF243"/>
  <c r="T243"/>
  <c r="R243"/>
  <c r="P243"/>
  <c r="BI234"/>
  <c r="BH234"/>
  <c r="BG234"/>
  <c r="BF234"/>
  <c r="T234"/>
  <c r="R234"/>
  <c r="P234"/>
  <c r="BI227"/>
  <c r="BH227"/>
  <c r="BG227"/>
  <c r="BF227"/>
  <c r="T227"/>
  <c r="R227"/>
  <c r="P227"/>
  <c r="BI220"/>
  <c r="BH220"/>
  <c r="BG220"/>
  <c r="BF220"/>
  <c r="T220"/>
  <c r="R220"/>
  <c r="P220"/>
  <c r="BI212"/>
  <c r="BH212"/>
  <c r="BG212"/>
  <c r="BF212"/>
  <c r="T212"/>
  <c r="R212"/>
  <c r="P212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85"/>
  <c r="BH185"/>
  <c r="BG185"/>
  <c r="BF185"/>
  <c r="T185"/>
  <c r="R185"/>
  <c r="P185"/>
  <c r="BI177"/>
  <c r="BH177"/>
  <c r="BG177"/>
  <c r="BF177"/>
  <c r="T177"/>
  <c r="R177"/>
  <c r="P177"/>
  <c r="BI174"/>
  <c r="BH174"/>
  <c r="BG174"/>
  <c r="BF174"/>
  <c r="T174"/>
  <c r="R174"/>
  <c r="P174"/>
  <c r="BI162"/>
  <c r="BH162"/>
  <c r="BG162"/>
  <c r="BF162"/>
  <c r="T162"/>
  <c r="R162"/>
  <c r="P162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J101"/>
  <c r="F101"/>
  <c r="F99"/>
  <c r="E97"/>
  <c r="J54"/>
  <c r="F54"/>
  <c r="F52"/>
  <c r="E50"/>
  <c r="J24"/>
  <c r="E24"/>
  <c r="J55"/>
  <c r="J23"/>
  <c r="J18"/>
  <c r="E18"/>
  <c r="F102"/>
  <c r="J17"/>
  <c r="J12"/>
  <c r="J99"/>
  <c r="E7"/>
  <c r="E48"/>
  <c i="1" r="L50"/>
  <c r="AM50"/>
  <c r="AM49"/>
  <c r="L49"/>
  <c r="AM47"/>
  <c r="L47"/>
  <c r="L45"/>
  <c r="L44"/>
  <c i="2" r="J1459"/>
  <c r="J646"/>
  <c r="J329"/>
  <c r="BK556"/>
  <c r="BK243"/>
  <c r="BK915"/>
  <c i="4" r="BK102"/>
  <c i="5" r="BK213"/>
  <c i="2" r="BK1365"/>
  <c r="J866"/>
  <c r="J602"/>
  <c r="BK580"/>
  <c r="J1410"/>
  <c r="BK897"/>
  <c r="J575"/>
  <c r="BK609"/>
  <c r="BK1428"/>
  <c r="BK1101"/>
  <c i="3" r="BK114"/>
  <c i="5" r="BK109"/>
  <c i="2" r="J1465"/>
  <c r="BK720"/>
  <c r="J111"/>
  <c r="BK652"/>
  <c r="BK869"/>
  <c i="5" r="BK220"/>
  <c i="2" r="J1365"/>
  <c r="BK234"/>
  <c r="BK982"/>
  <c r="BK1222"/>
  <c r="BK1214"/>
  <c r="BK1240"/>
  <c i="5" r="BK118"/>
  <c r="J163"/>
  <c i="6" r="BK119"/>
  <c i="5" r="J134"/>
  <c i="2" r="J1029"/>
  <c r="BK939"/>
  <c r="J1189"/>
  <c r="J504"/>
  <c r="BK798"/>
  <c r="BK1246"/>
  <c r="J1428"/>
  <c r="J649"/>
  <c r="BK1023"/>
  <c i="3" r="BK135"/>
  <c i="4" r="BK98"/>
  <c i="5" r="J146"/>
  <c r="BK186"/>
  <c i="2" r="J133"/>
  <c r="BK749"/>
  <c r="J296"/>
  <c r="BK736"/>
  <c i="3" r="J104"/>
  <c i="5" r="J144"/>
  <c r="J109"/>
  <c i="2" r="BK1274"/>
  <c r="BK1173"/>
  <c r="BK1300"/>
  <c r="BK1375"/>
  <c r="BK1360"/>
  <c r="BK411"/>
  <c r="BK293"/>
  <c r="J1101"/>
  <c r="J1389"/>
  <c i="5" r="J226"/>
  <c i="6" r="J110"/>
  <c i="2" r="BK1006"/>
  <c r="BK1041"/>
  <c r="J1229"/>
  <c r="BK360"/>
  <c r="BK1189"/>
  <c r="J824"/>
  <c r="BK139"/>
  <c r="J1107"/>
  <c r="J334"/>
  <c r="BK1097"/>
  <c r="BK674"/>
  <c r="BK1389"/>
  <c r="J875"/>
  <c r="J194"/>
  <c i="3" r="BK99"/>
  <c i="5" r="J159"/>
  <c r="J211"/>
  <c r="BK208"/>
  <c r="J224"/>
  <c r="BK138"/>
  <c i="2" r="J1356"/>
  <c r="BK994"/>
  <c r="BK596"/>
  <c r="BK1019"/>
  <c r="J869"/>
  <c r="BK174"/>
  <c i="3" r="J129"/>
  <c i="5" r="BK224"/>
  <c r="BK211"/>
  <c r="BK120"/>
  <c r="J177"/>
  <c i="2" r="J1291"/>
  <c r="J139"/>
  <c r="BK698"/>
  <c r="BK1054"/>
  <c r="J580"/>
  <c r="J258"/>
  <c r="BK631"/>
  <c r="BK1472"/>
  <c r="J438"/>
  <c r="J951"/>
  <c r="BK114"/>
  <c r="BK1015"/>
  <c i="3" r="BK111"/>
  <c i="4" r="BK106"/>
  <c i="5" r="J222"/>
  <c r="BK235"/>
  <c r="J148"/>
  <c i="6" r="BK106"/>
  <c i="2" r="BK206"/>
  <c r="BK1338"/>
  <c r="J1307"/>
  <c r="J1490"/>
  <c r="BK1422"/>
  <c r="BK1170"/>
  <c i="4" r="J104"/>
  <c i="5" r="BK169"/>
  <c r="J115"/>
  <c i="2" r="J730"/>
  <c r="BK1110"/>
  <c r="J994"/>
  <c r="J227"/>
  <c r="BK1356"/>
  <c r="BK888"/>
  <c r="BK372"/>
  <c r="J1041"/>
  <c r="BK1278"/>
  <c r="BK1398"/>
  <c i="3" r="BK118"/>
  <c i="5" r="BK201"/>
  <c i="2" r="J1360"/>
  <c r="BK763"/>
  <c r="BK951"/>
  <c r="BK319"/>
  <c r="J114"/>
  <c r="BK1065"/>
  <c r="BK666"/>
  <c r="J1487"/>
  <c r="BK801"/>
  <c r="J1406"/>
  <c r="BK988"/>
  <c r="J285"/>
  <c r="J1054"/>
  <c r="J418"/>
  <c i="3" r="BK106"/>
  <c r="BK127"/>
  <c i="4" r="J96"/>
  <c i="5" r="BK142"/>
  <c r="BK107"/>
  <c r="BK132"/>
  <c r="J124"/>
  <c i="6" r="J128"/>
  <c i="2" r="J801"/>
  <c r="BK689"/>
  <c r="J313"/>
  <c r="J452"/>
  <c r="J1081"/>
  <c i="3" r="BK131"/>
  <c i="5" r="J155"/>
  <c r="J167"/>
  <c r="J182"/>
  <c r="J195"/>
  <c i="2" r="J942"/>
  <c r="BK846"/>
  <c r="BK1293"/>
  <c r="BK860"/>
  <c r="BK637"/>
  <c r="BK881"/>
  <c r="J277"/>
  <c r="J1003"/>
  <c r="J1170"/>
  <c r="J1283"/>
  <c r="BK438"/>
  <c i="3" r="BK97"/>
  <c i="5" r="BK140"/>
  <c r="J199"/>
  <c r="J132"/>
  <c i="2" r="J1327"/>
  <c r="J872"/>
  <c r="J618"/>
  <c r="BK1291"/>
  <c r="J372"/>
  <c i="3" r="J97"/>
  <c i="5" r="BK199"/>
  <c r="BK157"/>
  <c i="2" r="J666"/>
  <c r="J612"/>
  <c r="J1146"/>
  <c r="BK1406"/>
  <c r="J174"/>
  <c r="BK649"/>
  <c r="J888"/>
  <c r="BK258"/>
  <c r="J249"/>
  <c i="5" r="J201"/>
  <c r="BK153"/>
  <c i="2" r="J1332"/>
  <c r="BK194"/>
  <c r="BK824"/>
  <c r="BK1132"/>
  <c i="6" r="J91"/>
  <c i="5" r="BK124"/>
  <c i="2" r="BK1138"/>
  <c r="J975"/>
  <c r="J1120"/>
  <c r="BK264"/>
  <c i="1" r="AS57"/>
  <c i="2" r="J798"/>
  <c i="3" r="J116"/>
  <c i="5" r="J120"/>
  <c r="BK122"/>
  <c i="6" r="BK110"/>
  <c i="2" r="J674"/>
  <c r="J1049"/>
  <c r="J939"/>
  <c r="J924"/>
  <c r="BK1410"/>
  <c r="BK117"/>
  <c i="5" r="J130"/>
  <c i="6" r="BK128"/>
  <c i="2" r="BK147"/>
  <c r="J462"/>
  <c r="J206"/>
  <c r="J686"/>
  <c r="J963"/>
  <c r="BK834"/>
  <c r="BK366"/>
  <c r="J1289"/>
  <c r="J749"/>
  <c i="3" r="BK93"/>
  <c i="5" r="J113"/>
  <c i="2" r="J915"/>
  <c r="J982"/>
  <c r="BK1332"/>
  <c r="J894"/>
  <c r="BK780"/>
  <c r="J609"/>
  <c r="BK452"/>
  <c r="BK249"/>
  <c r="J631"/>
  <c r="BK255"/>
  <c r="J1214"/>
  <c r="J1084"/>
  <c r="BK959"/>
  <c r="BK730"/>
  <c r="BK527"/>
  <c r="J319"/>
  <c r="BK185"/>
  <c r="J1468"/>
  <c r="J1263"/>
  <c r="J930"/>
  <c r="BK680"/>
  <c r="BK270"/>
  <c r="J1422"/>
  <c r="BK1029"/>
  <c r="J897"/>
  <c r="BK504"/>
  <c r="J117"/>
  <c r="J1274"/>
  <c r="J1110"/>
  <c r="BK810"/>
  <c r="BK536"/>
  <c i="3" r="J131"/>
  <c r="J123"/>
  <c r="BK125"/>
  <c r="J125"/>
  <c i="4" r="BK108"/>
  <c r="BK96"/>
  <c i="5" r="BK205"/>
  <c r="BK217"/>
  <c r="BK197"/>
  <c r="J237"/>
  <c r="BK148"/>
  <c r="BK193"/>
  <c r="BK113"/>
  <c r="J188"/>
  <c r="J153"/>
  <c r="BK188"/>
  <c r="J179"/>
  <c i="6" r="J102"/>
  <c i="2" r="J1293"/>
  <c r="J997"/>
  <c r="J840"/>
  <c r="J1164"/>
  <c r="BK695"/>
  <c r="BK1459"/>
  <c r="BK1088"/>
  <c r="J680"/>
  <c r="J1472"/>
  <c r="J755"/>
  <c r="J1173"/>
  <c r="BK640"/>
  <c r="J543"/>
  <c i="3" r="J111"/>
  <c r="J118"/>
  <c i="5" r="BK184"/>
  <c r="BK203"/>
  <c r="BK144"/>
  <c i="6" r="J98"/>
  <c i="5" r="J213"/>
  <c r="BK151"/>
  <c i="6" r="BK95"/>
  <c i="2" r="BK1229"/>
  <c r="J736"/>
  <c r="BK162"/>
  <c r="BK1070"/>
  <c r="BK795"/>
  <c r="BK1283"/>
  <c r="J1019"/>
  <c r="J795"/>
  <c r="BK403"/>
  <c r="BK111"/>
  <c r="BK1081"/>
  <c r="J972"/>
  <c r="BK565"/>
  <c r="BK337"/>
  <c r="J108"/>
  <c r="J1370"/>
  <c r="BK1235"/>
  <c r="BK296"/>
  <c r="BK1418"/>
  <c r="BK840"/>
  <c r="J340"/>
  <c r="BK1395"/>
  <c r="J1207"/>
  <c r="J959"/>
  <c r="J354"/>
  <c i="3" r="BK116"/>
  <c r="BK129"/>
  <c r="J120"/>
  <c i="5" r="J197"/>
  <c r="J203"/>
  <c r="J215"/>
  <c r="BK128"/>
  <c r="J165"/>
  <c r="BK179"/>
  <c r="J126"/>
  <c r="J157"/>
  <c i="6" r="J95"/>
  <c i="2" r="J1222"/>
  <c r="J1059"/>
  <c r="BK1251"/>
  <c r="BK909"/>
  <c r="BK144"/>
  <c r="BK1076"/>
  <c r="BK177"/>
  <c r="J1195"/>
  <c r="J380"/>
  <c r="BK997"/>
  <c r="BK220"/>
  <c r="J1070"/>
  <c i="3" r="BK120"/>
  <c i="5" r="BK174"/>
  <c r="J220"/>
  <c r="J118"/>
  <c r="BK155"/>
  <c i="6" r="J106"/>
  <c i="2" r="J1114"/>
  <c r="J383"/>
  <c r="J988"/>
  <c r="BK383"/>
  <c r="J881"/>
  <c r="J293"/>
  <c r="J1097"/>
  <c r="J403"/>
  <c r="BK1505"/>
  <c r="J815"/>
  <c r="BK1033"/>
  <c r="J337"/>
  <c r="BK1298"/>
  <c r="BK1465"/>
  <c r="J1278"/>
  <c r="J1375"/>
  <c r="BK1207"/>
  <c r="J689"/>
  <c r="BK1490"/>
  <c r="J660"/>
  <c r="J1132"/>
  <c r="BK277"/>
  <c r="BK894"/>
  <c i="3" r="BK102"/>
  <c i="4" r="J108"/>
  <c i="5" r="BK195"/>
  <c r="BK134"/>
  <c i="6" r="J115"/>
  <c i="2" r="J1317"/>
  <c r="BK872"/>
  <c r="J255"/>
  <c r="J1305"/>
  <c r="BK715"/>
  <c r="J344"/>
  <c r="J1138"/>
  <c r="BK975"/>
  <c r="BK660"/>
  <c r="J643"/>
  <c r="BK543"/>
  <c r="J127"/>
  <c r="BK340"/>
  <c r="BK1327"/>
  <c r="BK1120"/>
  <c r="J1023"/>
  <c r="BK924"/>
  <c r="BK618"/>
  <c r="BK380"/>
  <c r="J234"/>
  <c r="J1505"/>
  <c r="BK1370"/>
  <c r="BK1185"/>
  <c r="J819"/>
  <c r="J596"/>
  <c r="J1456"/>
  <c r="J1300"/>
  <c r="J1246"/>
  <c r="J804"/>
  <c r="BK344"/>
  <c r="J185"/>
  <c r="J1395"/>
  <c r="J1179"/>
  <c r="BK963"/>
  <c r="J698"/>
  <c r="BK227"/>
  <c i="3" r="J127"/>
  <c r="J102"/>
  <c r="J109"/>
  <c r="BK109"/>
  <c i="4" r="BK100"/>
  <c r="J106"/>
  <c i="5" r="J107"/>
  <c r="J190"/>
  <c r="BK167"/>
  <c r="BK226"/>
  <c r="J122"/>
  <c r="J161"/>
  <c r="BK161"/>
  <c r="BK130"/>
  <c i="6" r="J123"/>
  <c r="J132"/>
  <c r="BK123"/>
  <c i="2" r="BK1164"/>
  <c r="BK575"/>
  <c r="J933"/>
  <c r="J562"/>
  <c r="J863"/>
  <c r="BK418"/>
  <c r="J147"/>
  <c r="J846"/>
  <c r="BK1317"/>
  <c r="BK329"/>
  <c r="J946"/>
  <c r="BK1392"/>
  <c r="BK334"/>
  <c i="3" r="BK104"/>
  <c i="4" r="J98"/>
  <c i="5" r="J233"/>
  <c r="J128"/>
  <c r="BK126"/>
  <c r="BK177"/>
  <c r="BK233"/>
  <c r="BK172"/>
  <c r="BK146"/>
  <c i="2" r="BK1344"/>
  <c r="J834"/>
  <c r="J264"/>
  <c r="J1322"/>
  <c r="BK875"/>
  <c r="BK655"/>
  <c r="J1152"/>
  <c r="BK930"/>
  <c r="J652"/>
  <c r="BK322"/>
  <c r="J162"/>
  <c r="BK153"/>
  <c r="J1039"/>
  <c r="J658"/>
  <c r="BK354"/>
  <c r="J220"/>
  <c r="J1379"/>
  <c r="BK804"/>
  <c r="BK1456"/>
  <c r="J1235"/>
  <c r="BK755"/>
  <c r="BK212"/>
  <c r="J1392"/>
  <c r="J1076"/>
  <c r="J860"/>
  <c r="J212"/>
  <c i="3" r="J133"/>
  <c r="BK123"/>
  <c i="4" r="BK104"/>
  <c i="5" r="J169"/>
  <c r="BK115"/>
  <c r="J186"/>
  <c r="BK105"/>
  <c r="BK222"/>
  <c r="BK165"/>
  <c r="BK190"/>
  <c r="BK159"/>
  <c i="6" r="BK102"/>
  <c i="2" r="BK972"/>
  <c r="BK743"/>
  <c r="J527"/>
  <c r="BK819"/>
  <c r="BK1126"/>
  <c r="BK686"/>
  <c i="3" r="J135"/>
  <c i="5" r="J235"/>
  <c i="6" r="BK91"/>
  <c i="2" r="BK942"/>
  <c r="J743"/>
  <c r="J763"/>
  <c r="J1199"/>
  <c r="J695"/>
  <c r="BK1084"/>
  <c r="BK108"/>
  <c r="J243"/>
  <c r="BK815"/>
  <c r="BK462"/>
  <c i="5" r="J140"/>
  <c r="J138"/>
  <c i="2" r="BK1263"/>
  <c r="J270"/>
  <c r="BK884"/>
  <c r="J1065"/>
  <c i="6" r="J87"/>
  <c i="2" r="BK1305"/>
  <c r="J1185"/>
  <c r="BK127"/>
  <c r="J200"/>
  <c r="BK1003"/>
  <c i="5" r="J229"/>
  <c r="BK136"/>
  <c i="6" r="BK87"/>
  <c i="5" r="J208"/>
  <c i="2" r="BK1322"/>
  <c r="BK562"/>
  <c r="J556"/>
  <c r="J884"/>
  <c r="J565"/>
  <c r="J411"/>
  <c r="BK1487"/>
  <c r="BK602"/>
  <c r="BK1059"/>
  <c r="BK133"/>
  <c r="BK646"/>
  <c i="3" r="J106"/>
  <c i="4" r="J100"/>
  <c i="5" r="J151"/>
  <c r="BK237"/>
  <c i="6" r="BK115"/>
  <c i="2" r="BK863"/>
  <c r="BK946"/>
  <c r="J1126"/>
  <c r="J637"/>
  <c r="BK1152"/>
  <c r="BK643"/>
  <c r="BK1468"/>
  <c r="J715"/>
  <c r="J1398"/>
  <c r="BK1379"/>
  <c r="J366"/>
  <c i="3" r="J93"/>
  <c i="5" r="BK229"/>
  <c r="J217"/>
  <c r="J136"/>
  <c r="J105"/>
  <c i="2" r="J1338"/>
  <c r="BK933"/>
  <c r="J1298"/>
  <c r="J1006"/>
  <c r="BK200"/>
  <c r="BK1195"/>
  <c r="J322"/>
  <c r="J1240"/>
  <c r="J588"/>
  <c r="BK866"/>
  <c r="BK1039"/>
  <c r="BK285"/>
  <c r="J780"/>
  <c r="BK918"/>
  <c r="J177"/>
  <c r="BK1107"/>
  <c r="BK1462"/>
  <c r="J810"/>
  <c r="J1015"/>
  <c r="BK588"/>
  <c r="BK1199"/>
  <c i="3" r="BK133"/>
  <c i="4" r="J102"/>
  <c i="5" r="J172"/>
  <c r="J184"/>
  <c i="6" r="BK132"/>
  <c i="2" r="BK1179"/>
  <c r="J655"/>
  <c r="J144"/>
  <c r="J918"/>
  <c r="BK658"/>
  <c r="BK1289"/>
  <c r="J1033"/>
  <c i="5" r="J174"/>
  <c i="6" r="J119"/>
  <c i="2" r="BK1307"/>
  <c r="J1088"/>
  <c r="J536"/>
  <c r="BK313"/>
  <c r="J1418"/>
  <c r="BK1114"/>
  <c i="5" r="BK215"/>
  <c r="BK182"/>
  <c r="BK163"/>
  <c i="2" r="J1462"/>
  <c r="J640"/>
  <c r="BK1049"/>
  <c r="J1344"/>
  <c r="BK612"/>
  <c r="J720"/>
  <c r="J153"/>
  <c r="J909"/>
  <c r="J1251"/>
  <c r="J360"/>
  <c r="BK1146"/>
  <c i="3" r="J114"/>
  <c r="J99"/>
  <c i="5" r="J193"/>
  <c r="J205"/>
  <c r="J142"/>
  <c i="6" r="BK98"/>
  <c i="5" l="1" r="R219"/>
  <c i="2" r="P945"/>
  <c i="5" r="T232"/>
  <c i="2" r="BK1022"/>
  <c r="J1022"/>
  <c r="J74"/>
  <c r="BK1113"/>
  <c r="J1113"/>
  <c r="J78"/>
  <c r="T1277"/>
  <c r="T1421"/>
  <c i="3" r="R101"/>
  <c r="T108"/>
  <c i="4" r="R95"/>
  <c r="R94"/>
  <c r="R93"/>
  <c i="5" r="P117"/>
  <c r="P150"/>
  <c r="BK171"/>
  <c r="J171"/>
  <c r="J71"/>
  <c r="BK181"/>
  <c r="J181"/>
  <c r="J73"/>
  <c r="BK192"/>
  <c r="J192"/>
  <c r="J74"/>
  <c i="2" r="T107"/>
  <c r="P161"/>
  <c r="R193"/>
  <c r="P276"/>
  <c r="P343"/>
  <c r="R608"/>
  <c r="P794"/>
  <c r="BK887"/>
  <c r="J887"/>
  <c r="J72"/>
  <c r="R945"/>
  <c r="P1022"/>
  <c r="T1022"/>
  <c r="BK1087"/>
  <c r="J1087"/>
  <c r="J76"/>
  <c r="P1087"/>
  <c r="BK1100"/>
  <c r="J1100"/>
  <c r="J77"/>
  <c r="P1100"/>
  <c r="BK1198"/>
  <c r="J1198"/>
  <c r="J80"/>
  <c r="T1198"/>
  <c r="R1378"/>
  <c r="P1409"/>
  <c r="R1409"/>
  <c r="T1409"/>
  <c r="P1471"/>
  <c i="3" r="R96"/>
  <c r="BK108"/>
  <c r="J108"/>
  <c r="J67"/>
  <c r="P113"/>
  <c r="P122"/>
  <c i="4" r="T95"/>
  <c r="T94"/>
  <c r="T93"/>
  <c i="5" r="BK104"/>
  <c r="BK103"/>
  <c r="J103"/>
  <c r="J65"/>
  <c r="P104"/>
  <c r="P103"/>
  <c r="P102"/>
  <c r="P112"/>
  <c r="T117"/>
  <c r="R150"/>
  <c r="P171"/>
  <c r="BK176"/>
  <c r="J176"/>
  <c r="J72"/>
  <c r="T176"/>
  <c r="R181"/>
  <c r="P192"/>
  <c r="BK210"/>
  <c r="J210"/>
  <c r="J76"/>
  <c r="BK219"/>
  <c r="J219"/>
  <c r="J77"/>
  <c r="R232"/>
  <c i="2" r="P107"/>
  <c r="T161"/>
  <c r="R343"/>
  <c r="BK823"/>
  <c r="T887"/>
  <c r="P1032"/>
  <c r="R1087"/>
  <c r="R1100"/>
  <c r="P1277"/>
  <c r="BK1409"/>
  <c r="J1409"/>
  <c r="J83"/>
  <c r="T1471"/>
  <c i="3" r="P101"/>
  <c r="T113"/>
  <c i="5" r="P210"/>
  <c r="P219"/>
  <c i="2" r="R107"/>
  <c r="BK161"/>
  <c r="J161"/>
  <c r="J62"/>
  <c r="T193"/>
  <c r="BK343"/>
  <c r="J343"/>
  <c r="J66"/>
  <c r="T608"/>
  <c r="R794"/>
  <c r="T823"/>
  <c r="BK945"/>
  <c r="J945"/>
  <c r="J73"/>
  <c r="T1032"/>
  <c r="P1113"/>
  <c r="BK1188"/>
  <c r="J1188"/>
  <c r="J79"/>
  <c r="T1188"/>
  <c r="BK1277"/>
  <c r="J1277"/>
  <c r="J81"/>
  <c r="P1378"/>
  <c r="BK1421"/>
  <c r="J1421"/>
  <c r="J84"/>
  <c r="R1471"/>
  <c i="3" r="BK96"/>
  <c r="J96"/>
  <c r="J65"/>
  <c r="BK101"/>
  <c r="J101"/>
  <c r="J66"/>
  <c r="P108"/>
  <c r="BK113"/>
  <c r="J113"/>
  <c r="J68"/>
  <c r="T122"/>
  <c i="4" r="BK95"/>
  <c r="J95"/>
  <c r="J69"/>
  <c i="5" r="T104"/>
  <c r="T103"/>
  <c r="T102"/>
  <c r="R112"/>
  <c r="R117"/>
  <c r="T150"/>
  <c r="T171"/>
  <c r="P176"/>
  <c r="R176"/>
  <c r="T181"/>
  <c r="R192"/>
  <c i="6" r="R86"/>
  <c i="2" r="BK193"/>
  <c r="J193"/>
  <c r="J63"/>
  <c r="T343"/>
  <c r="BK794"/>
  <c r="J794"/>
  <c r="J68"/>
  <c r="R823"/>
  <c r="T945"/>
  <c r="R1022"/>
  <c r="R1113"/>
  <c r="R1188"/>
  <c r="P1198"/>
  <c r="BK1378"/>
  <c r="J1378"/>
  <c r="J82"/>
  <c r="R1421"/>
  <c i="3" r="T101"/>
  <c r="R113"/>
  <c i="4" r="P95"/>
  <c r="P94"/>
  <c r="P93"/>
  <c i="1" r="AU59"/>
  <c i="5" r="BK117"/>
  <c r="T210"/>
  <c r="BK232"/>
  <c r="J232"/>
  <c r="J79"/>
  <c i="6" r="P86"/>
  <c r="T114"/>
  <c r="P127"/>
  <c i="2" r="BK107"/>
  <c r="R161"/>
  <c r="BK276"/>
  <c r="J276"/>
  <c r="J64"/>
  <c r="T276"/>
  <c r="P328"/>
  <c r="T328"/>
  <c r="P608"/>
  <c r="T794"/>
  <c r="P887"/>
  <c r="BK1032"/>
  <c r="J1032"/>
  <c r="J75"/>
  <c r="T1113"/>
  <c r="P1188"/>
  <c r="R1198"/>
  <c r="T1378"/>
  <c r="BK1471"/>
  <c r="J1471"/>
  <c r="J85"/>
  <c i="3" r="P96"/>
  <c r="P92"/>
  <c r="P91"/>
  <c i="1" r="AU58"/>
  <c i="3" r="R108"/>
  <c r="R122"/>
  <c i="5" r="BK112"/>
  <c r="J112"/>
  <c r="J68"/>
  <c i="6" r="T86"/>
  <c r="BK114"/>
  <c r="J114"/>
  <c r="J63"/>
  <c r="P114"/>
  <c r="BK127"/>
  <c r="J127"/>
  <c r="J64"/>
  <c r="R127"/>
  <c i="2" r="P193"/>
  <c r="R276"/>
  <c r="BK328"/>
  <c r="J328"/>
  <c r="J65"/>
  <c r="R328"/>
  <c r="BK608"/>
  <c r="J608"/>
  <c r="J67"/>
  <c r="P823"/>
  <c r="R887"/>
  <c r="R1032"/>
  <c r="T1087"/>
  <c r="T1100"/>
  <c r="R1277"/>
  <c r="P1421"/>
  <c i="3" r="T96"/>
  <c r="T92"/>
  <c r="T91"/>
  <c r="BK122"/>
  <c r="J122"/>
  <c r="J69"/>
  <c i="5" r="R104"/>
  <c r="R103"/>
  <c r="R102"/>
  <c r="T112"/>
  <c r="BK150"/>
  <c r="J150"/>
  <c r="J70"/>
  <c r="R171"/>
  <c r="P181"/>
  <c r="T192"/>
  <c r="R210"/>
  <c r="T219"/>
  <c r="P232"/>
  <c i="6" r="BK86"/>
  <c r="J86"/>
  <c r="J61"/>
  <c r="R114"/>
  <c r="T127"/>
  <c i="2" r="BK818"/>
  <c r="J818"/>
  <c r="J69"/>
  <c i="5" r="BK207"/>
  <c r="J207"/>
  <c r="J75"/>
  <c r="BK228"/>
  <c r="J228"/>
  <c r="J78"/>
  <c i="3" r="BK92"/>
  <c r="J92"/>
  <c r="J64"/>
  <c i="6" r="BK109"/>
  <c r="J109"/>
  <c r="J62"/>
  <c r="J81"/>
  <c i="5" r="BK102"/>
  <c r="J104"/>
  <c r="J66"/>
  <c i="6" r="BE87"/>
  <c r="BE110"/>
  <c r="BE119"/>
  <c r="BE128"/>
  <c i="5" r="J117"/>
  <c r="J69"/>
  <c i="6" r="J52"/>
  <c r="F81"/>
  <c r="BE98"/>
  <c r="BE115"/>
  <c r="E48"/>
  <c r="BE91"/>
  <c r="BE123"/>
  <c r="BE95"/>
  <c r="BE102"/>
  <c r="BE106"/>
  <c r="BE132"/>
  <c i="5" r="E50"/>
  <c r="J95"/>
  <c r="BE109"/>
  <c r="BE118"/>
  <c r="BE122"/>
  <c r="BE130"/>
  <c r="BE144"/>
  <c r="BE197"/>
  <c r="J59"/>
  <c r="BE124"/>
  <c r="BE132"/>
  <c r="BE140"/>
  <c r="BE146"/>
  <c r="BE159"/>
  <c r="BE163"/>
  <c r="BE182"/>
  <c r="BE184"/>
  <c r="BE199"/>
  <c r="BE201"/>
  <c r="BE203"/>
  <c r="BE213"/>
  <c r="BE215"/>
  <c r="BE217"/>
  <c r="BE229"/>
  <c i="4" r="BK94"/>
  <c r="J94"/>
  <c r="J68"/>
  <c i="5" r="BE107"/>
  <c r="BE115"/>
  <c r="BE148"/>
  <c r="BE153"/>
  <c r="BE169"/>
  <c r="BE172"/>
  <c r="BE174"/>
  <c r="BE193"/>
  <c r="BE142"/>
  <c r="BE155"/>
  <c r="BE167"/>
  <c r="F59"/>
  <c r="BE113"/>
  <c r="BE136"/>
  <c r="BE165"/>
  <c r="BE179"/>
  <c r="BE195"/>
  <c r="BE105"/>
  <c r="BE138"/>
  <c r="BE222"/>
  <c r="BE226"/>
  <c r="BE233"/>
  <c r="BE126"/>
  <c r="BE128"/>
  <c r="BE151"/>
  <c r="BE157"/>
  <c r="BE186"/>
  <c r="BE188"/>
  <c r="BE205"/>
  <c r="BE224"/>
  <c r="BE235"/>
  <c r="BE237"/>
  <c r="BE120"/>
  <c r="BE134"/>
  <c r="BE161"/>
  <c r="BE177"/>
  <c r="BE190"/>
  <c r="BE208"/>
  <c r="BE211"/>
  <c r="BE220"/>
  <c i="4" r="J63"/>
  <c r="BE104"/>
  <c r="E52"/>
  <c r="F63"/>
  <c r="BE100"/>
  <c r="J60"/>
  <c r="BE96"/>
  <c r="BE102"/>
  <c r="BE98"/>
  <c i="3" r="BK91"/>
  <c r="J91"/>
  <c r="J63"/>
  <c i="4" r="BE106"/>
  <c r="BE108"/>
  <c i="3" r="BE131"/>
  <c i="2" r="J107"/>
  <c r="J61"/>
  <c i="3" r="BE97"/>
  <c r="BE106"/>
  <c r="BE116"/>
  <c r="BE120"/>
  <c r="BE129"/>
  <c i="2" r="J823"/>
  <c r="J71"/>
  <c i="3" r="J56"/>
  <c r="BE102"/>
  <c r="BE104"/>
  <c r="BE123"/>
  <c r="BE133"/>
  <c r="F59"/>
  <c r="E50"/>
  <c r="J59"/>
  <c r="BE118"/>
  <c r="BE93"/>
  <c r="BE99"/>
  <c r="BE109"/>
  <c r="BE111"/>
  <c r="BE114"/>
  <c r="BE125"/>
  <c r="BE127"/>
  <c r="BE135"/>
  <c i="2" r="F55"/>
  <c r="J102"/>
  <c r="BE114"/>
  <c r="BE185"/>
  <c r="BE258"/>
  <c r="BE293"/>
  <c r="BE319"/>
  <c r="BE322"/>
  <c r="BE340"/>
  <c r="BE580"/>
  <c r="BE637"/>
  <c r="BE643"/>
  <c r="BE689"/>
  <c r="BE715"/>
  <c r="BE834"/>
  <c r="BE840"/>
  <c r="BE888"/>
  <c r="BE997"/>
  <c r="BE1006"/>
  <c r="BE1084"/>
  <c r="BE1152"/>
  <c r="BE1164"/>
  <c r="BE1195"/>
  <c r="BE1379"/>
  <c r="BE1389"/>
  <c r="BE1392"/>
  <c r="BE1395"/>
  <c r="BE1398"/>
  <c r="BE108"/>
  <c r="BE177"/>
  <c r="BE194"/>
  <c r="BE200"/>
  <c r="BE206"/>
  <c r="BE234"/>
  <c r="BE536"/>
  <c r="BE562"/>
  <c r="BE596"/>
  <c r="BE658"/>
  <c r="BE795"/>
  <c r="BE872"/>
  <c r="BE909"/>
  <c r="BE915"/>
  <c r="BE1019"/>
  <c r="BE1088"/>
  <c r="BE1120"/>
  <c r="BE1240"/>
  <c r="BE1283"/>
  <c r="BE1298"/>
  <c r="BE1406"/>
  <c r="BE1410"/>
  <c r="BE1418"/>
  <c r="BE1428"/>
  <c r="BE1459"/>
  <c r="E95"/>
  <c r="BE127"/>
  <c r="BE255"/>
  <c r="BE411"/>
  <c r="BE452"/>
  <c r="BE556"/>
  <c r="BE565"/>
  <c r="BE666"/>
  <c r="BE743"/>
  <c r="BE780"/>
  <c r="BE824"/>
  <c r="BE846"/>
  <c r="BE975"/>
  <c r="BE1015"/>
  <c r="BE1023"/>
  <c r="BE1039"/>
  <c r="BE1041"/>
  <c r="BE1065"/>
  <c r="BE1070"/>
  <c r="BE1076"/>
  <c r="BE1097"/>
  <c r="BE1132"/>
  <c r="BE1229"/>
  <c r="BE1300"/>
  <c r="BE1327"/>
  <c r="BE1375"/>
  <c r="BE1465"/>
  <c r="BE1468"/>
  <c r="BE1472"/>
  <c r="BE1487"/>
  <c r="BE1490"/>
  <c r="BE1505"/>
  <c r="J52"/>
  <c r="BE133"/>
  <c r="BE144"/>
  <c r="BE174"/>
  <c r="BE264"/>
  <c r="BE270"/>
  <c r="BE344"/>
  <c r="BE360"/>
  <c r="BE372"/>
  <c r="BE383"/>
  <c r="BE438"/>
  <c r="BE462"/>
  <c r="BE504"/>
  <c r="BE543"/>
  <c r="BE575"/>
  <c r="BE612"/>
  <c r="BE640"/>
  <c r="BE652"/>
  <c r="BE655"/>
  <c r="BE698"/>
  <c r="BE755"/>
  <c r="BE875"/>
  <c r="BE884"/>
  <c r="BE918"/>
  <c r="BE963"/>
  <c r="BE1029"/>
  <c r="BE1033"/>
  <c r="BE1049"/>
  <c r="BE1054"/>
  <c r="BE1059"/>
  <c r="BE1101"/>
  <c r="BE1126"/>
  <c r="BE1138"/>
  <c r="BE1170"/>
  <c r="BE1199"/>
  <c r="BE1235"/>
  <c r="BE1246"/>
  <c r="BE1263"/>
  <c r="BE1291"/>
  <c r="BE1422"/>
  <c r="BE111"/>
  <c r="BE139"/>
  <c r="BE220"/>
  <c r="BE227"/>
  <c r="BE329"/>
  <c r="BE334"/>
  <c r="BE337"/>
  <c r="BE1370"/>
  <c r="BE117"/>
  <c r="BE147"/>
  <c r="BE153"/>
  <c r="BE162"/>
  <c r="BE212"/>
  <c r="BE277"/>
  <c r="BE285"/>
  <c r="BE296"/>
  <c r="BE354"/>
  <c r="BE646"/>
  <c r="BE763"/>
  <c r="BE804"/>
  <c r="BE810"/>
  <c r="BE815"/>
  <c r="BE897"/>
  <c r="BE933"/>
  <c r="BE939"/>
  <c r="BE942"/>
  <c r="BE972"/>
  <c r="BE1081"/>
  <c r="BE1114"/>
  <c r="BE1146"/>
  <c r="BE1179"/>
  <c r="BE1185"/>
  <c r="BE1222"/>
  <c r="BE1274"/>
  <c r="BE1322"/>
  <c r="BE380"/>
  <c r="BE403"/>
  <c r="BE588"/>
  <c r="BE602"/>
  <c r="BE609"/>
  <c r="BE649"/>
  <c r="BE660"/>
  <c r="BE674"/>
  <c r="BE695"/>
  <c r="BE720"/>
  <c r="BE730"/>
  <c r="BE736"/>
  <c r="BE798"/>
  <c r="BE801"/>
  <c r="BE819"/>
  <c r="BE860"/>
  <c r="BE863"/>
  <c r="BE869"/>
  <c r="BE881"/>
  <c r="BE959"/>
  <c r="BE1293"/>
  <c r="BE1317"/>
  <c r="BE243"/>
  <c r="BE249"/>
  <c r="BE313"/>
  <c r="BE366"/>
  <c r="BE418"/>
  <c r="BE527"/>
  <c r="BE618"/>
  <c r="BE631"/>
  <c r="BE680"/>
  <c r="BE686"/>
  <c r="BE749"/>
  <c r="BE866"/>
  <c r="BE894"/>
  <c r="BE924"/>
  <c r="BE930"/>
  <c r="BE946"/>
  <c r="BE951"/>
  <c r="BE982"/>
  <c r="BE988"/>
  <c r="BE994"/>
  <c r="BE1003"/>
  <c r="BE1107"/>
  <c r="BE1110"/>
  <c r="BE1173"/>
  <c r="BE1189"/>
  <c r="BE1207"/>
  <c r="BE1214"/>
  <c r="BE1251"/>
  <c r="BE1278"/>
  <c r="BE1289"/>
  <c r="BE1305"/>
  <c r="BE1307"/>
  <c r="BE1332"/>
  <c r="BE1338"/>
  <c r="BE1344"/>
  <c r="BE1356"/>
  <c r="BE1360"/>
  <c r="BE1365"/>
  <c r="BE1456"/>
  <c r="BE1462"/>
  <c i="3" r="F37"/>
  <c i="1" r="BB58"/>
  <c i="6" r="F35"/>
  <c i="1" r="BB61"/>
  <c i="6" r="J34"/>
  <c i="1" r="AW61"/>
  <c i="2" r="F35"/>
  <c i="1" r="BB56"/>
  <c r="AS55"/>
  <c r="AS54"/>
  <c i="3" r="F36"/>
  <c i="1" r="BA58"/>
  <c i="4" r="F39"/>
  <c i="1" r="BB59"/>
  <c i="6" r="F36"/>
  <c i="1" r="BC61"/>
  <c i="4" r="F40"/>
  <c i="1" r="BC59"/>
  <c i="2" r="F36"/>
  <c i="1" r="BC56"/>
  <c i="2" r="F37"/>
  <c i="1" r="BD56"/>
  <c i="5" r="F39"/>
  <c i="1" r="BD60"/>
  <c i="6" r="F37"/>
  <c i="1" r="BD61"/>
  <c i="3" r="J36"/>
  <c i="1" r="AW58"/>
  <c i="4" r="F38"/>
  <c i="1" r="BA59"/>
  <c i="5" r="F36"/>
  <c i="1" r="BA60"/>
  <c i="4" r="J38"/>
  <c i="1" r="AW59"/>
  <c i="5" r="F37"/>
  <c i="1" r="BB60"/>
  <c i="4" r="F41"/>
  <c i="1" r="BD59"/>
  <c i="3" r="F39"/>
  <c i="1" r="BD58"/>
  <c i="5" r="J36"/>
  <c i="1" r="AW60"/>
  <c i="3" r="F38"/>
  <c i="1" r="BC58"/>
  <c i="2" r="J34"/>
  <c i="1" r="AW56"/>
  <c i="2" r="F34"/>
  <c i="1" r="BA56"/>
  <c i="5" r="F38"/>
  <c i="1" r="BC60"/>
  <c i="6" r="F34"/>
  <c i="1" r="BA61"/>
  <c i="3" l="1" r="R92"/>
  <c r="R91"/>
  <c i="6" r="T85"/>
  <c r="T84"/>
  <c i="2" r="BK822"/>
  <c r="J822"/>
  <c r="J70"/>
  <c i="5" r="P111"/>
  <c r="P101"/>
  <c i="1" r="AU60"/>
  <c i="2" r="R822"/>
  <c r="BK106"/>
  <c r="BK105"/>
  <c r="J105"/>
  <c r="T822"/>
  <c r="P822"/>
  <c i="5" r="BK111"/>
  <c r="J111"/>
  <c r="J67"/>
  <c i="2" r="R106"/>
  <c r="R105"/>
  <c i="6" r="R85"/>
  <c r="R84"/>
  <c r="P85"/>
  <c r="P84"/>
  <c i="1" r="AU61"/>
  <c i="5" r="R111"/>
  <c r="R101"/>
  <c i="2" r="P106"/>
  <c r="P105"/>
  <c i="1" r="AU56"/>
  <c i="5" r="T111"/>
  <c r="T101"/>
  <c i="2" r="T106"/>
  <c r="T105"/>
  <c i="6" r="BK85"/>
  <c r="J85"/>
  <c r="J60"/>
  <c i="5" r="J102"/>
  <c r="J64"/>
  <c i="4" r="BK93"/>
  <c r="J93"/>
  <c r="J67"/>
  <c i="2" r="F33"/>
  <c i="1" r="AZ56"/>
  <c i="2" r="J33"/>
  <c i="1" r="AV56"/>
  <c r="AT56"/>
  <c i="2" r="J30"/>
  <c i="1" r="AG56"/>
  <c i="5" r="F35"/>
  <c i="1" r="AZ60"/>
  <c i="6" r="F33"/>
  <c i="1" r="AZ61"/>
  <c r="BA57"/>
  <c r="AW57"/>
  <c r="AU57"/>
  <c r="BB57"/>
  <c r="AX57"/>
  <c r="BC57"/>
  <c r="AY57"/>
  <c i="3" r="J35"/>
  <c i="1" r="AV58"/>
  <c r="AT58"/>
  <c i="5" r="J35"/>
  <c i="1" r="AV60"/>
  <c r="AT60"/>
  <c i="3" r="F35"/>
  <c i="1" r="AZ58"/>
  <c i="6" r="J33"/>
  <c i="1" r="AV61"/>
  <c r="AT61"/>
  <c i="3" r="J32"/>
  <c i="1" r="AG58"/>
  <c i="4" r="F37"/>
  <c i="1" r="AZ59"/>
  <c i="4" r="J37"/>
  <c i="1" r="AV59"/>
  <c r="AT59"/>
  <c r="BD57"/>
  <c i="5" l="1" r="BK101"/>
  <c r="J101"/>
  <c r="J63"/>
  <c i="6" r="BK84"/>
  <c r="J84"/>
  <c r="J59"/>
  <c i="2" r="J59"/>
  <c r="J106"/>
  <c r="J60"/>
  <c i="1" r="AN58"/>
  <c i="3" r="J41"/>
  <c i="2" r="J39"/>
  <c i="1" r="AN56"/>
  <c r="AZ57"/>
  <c r="AV57"/>
  <c r="AT57"/>
  <c r="AU55"/>
  <c r="AU54"/>
  <c r="BC55"/>
  <c r="AY55"/>
  <c r="BA55"/>
  <c r="AW55"/>
  <c i="4" r="J34"/>
  <c i="1" r="AG59"/>
  <c r="AG57"/>
  <c r="BB55"/>
  <c r="AX55"/>
  <c r="BD55"/>
  <c l="1" r="AN57"/>
  <c i="4" r="J43"/>
  <c i="1" r="AN59"/>
  <c r="BD54"/>
  <c r="W33"/>
  <c r="AZ55"/>
  <c r="BA54"/>
  <c r="W30"/>
  <c i="5" r="J32"/>
  <c i="1" r="AG60"/>
  <c r="AN60"/>
  <c i="6" r="J30"/>
  <c i="1" r="AG61"/>
  <c r="BC54"/>
  <c r="W32"/>
  <c r="BB54"/>
  <c r="AX54"/>
  <c i="6" l="1" r="J39"/>
  <c i="5" r="J41"/>
  <c i="1" r="AN61"/>
  <c r="AG55"/>
  <c r="AG54"/>
  <c r="AK26"/>
  <c r="AW54"/>
  <c r="AK30"/>
  <c r="AZ54"/>
  <c r="AV54"/>
  <c r="AK29"/>
  <c r="W31"/>
  <c r="AV55"/>
  <c r="AT55"/>
  <c r="AN55"/>
  <c r="AY54"/>
  <c l="1" r="AK35"/>
  <c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<sst xmlns="http://schemas.openxmlformats.org/spreadsheetml/2006/main">
  <si>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</si>
  <si>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</si>
  <si>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</si>
  <si>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</si>
  <si>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</si>
  <si>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{a5c842bf-d3e0-4382-8a9a-d69613ddad0c}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</si>
  <si>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</si>
  <si>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</si>
  <si>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</si>
  <si>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</si>
  <si>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</si>
  <si>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</si>
  <si>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</si>
  <si>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</si>
  <si>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20/11/0658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</si>
  <si>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</si>
  <si>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</si>
  <si>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objektu garáží nákladních vozidel - Jaroměř</t>
  </si>
  <si>
    <t>KSO:</t>
  </si>
  <si>
    <t/>
  </si>
  <si>
    <t>CC-CZ:</t>
  </si>
  <si>
    <t>Místo:</t>
  </si>
  <si>
    <t>Do Končin 396, 551 01 Jaroměř - Jakubské Předměstí</t>
  </si>
  <si>
    <t>Datum:</t>
  </si>
  <si>
    <t>15. 3. 2023</t>
  </si>
  <si>
    <t>Zadavatel:</t>
  </si>
  <si>
    <t>IČ:</t>
  </si>
  <si>
    <t>27502988</t>
  </si>
  <si>
    <t>Údržba silnic Královehradeckého kraje a.s.</t>
  </si>
  <si>
    <t>DIČ:</t>
  </si>
  <si>
    <t>CZ27502988</t>
  </si>
  <si>
    <t>Uchazeč:</t>
  </si>
  <si>
    <t>Vyplň údaj</t>
  </si>
  <si>
    <t>Projektant:</t>
  </si>
  <si>
    <t>25933094</t>
  </si>
  <si>
    <t>IRBOS s.r.o.-</t>
  </si>
  <si>
    <t>CZ25933094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</si>
  <si>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</si>
  <si>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</si>
  <si>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</si>
  <si>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</si>
  <si>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</si>
  <si>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</si>
  <si>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</si>
  <si>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</si>
  <si>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</si>
  <si>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</si>
  <si>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</si>
  <si>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</si>
  <si>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</si>
  <si>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</si>
  <si>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</si>
  <si>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</si>
  <si>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</si>
  <si>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</si>
  <si>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</si>
  <si>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</si>
  <si>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</si>
  <si>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</si>
  <si>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</si>
  <si>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</si>
  <si>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</si>
  <si>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</si>
  <si>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</si>
  <si>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</si>
  <si>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</si>
  <si>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</si>
  <si>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</si>
  <si>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</si>
  <si>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</si>
  <si>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</si>
  <si>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</si>
  <si>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</si>
  <si>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</si>
  <si>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</si>
  <si>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</si>
  <si>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</si>
  <si>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</si>
  <si>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</si>
  <si>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</si>
  <si>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</si>
  <si>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Architektonicko-stavební řešení</t>
  </si>
  <si>
    <t>STA</t>
  </si>
  <si>
    <t>1</t>
  </si>
  <si>
    <t>{32150eee-e81a-4d8e-b513-7faf9e0e53bd}</t>
  </si>
  <si>
    <t>2</t>
  </si>
  <si>
    <t>/</t>
  </si>
  <si>
    <t>Soupis</t>
  </si>
  <si>
    <t>###NOINSERT###</t>
  </si>
  <si>
    <t>D.1.4.b</t>
  </si>
  <si>
    <t>Silnoproudá elektrotechnika</t>
  </si>
  <si>
    <t>{15ff7305-9d67-4956-baed-958912dfbac4}</t>
  </si>
  <si>
    <t>3</t>
  </si>
  <si>
    <t>D.1.4.1.b</t>
  </si>
  <si>
    <t>RH-úprava</t>
  </si>
  <si>
    <t>{04efd21a-875a-454f-8a16-a5282dc3a87a}</t>
  </si>
  <si>
    <t>Vytápění</t>
  </si>
  <si>
    <t>Rekonstrukce objektu</t>
  </si>
  <si>
    <t>{f12777dd-a512-4080-89ca-2204f8c0a0a8}</t>
  </si>
  <si>
    <t>VRN</t>
  </si>
  <si>
    <t>Vedlejší rozpočtové náklady</t>
  </si>
  <si>
    <t>{5a9564a8-d52e-44f5-ac20-c271d4a2123a}</t>
  </si>
  <si>
    <t>KRYCÍ LIST SOUPISU PRACÍ</t>
  </si>
  <si>
    <t>Objekt:</t>
  </si>
  <si>
    <t>SO 01 - Architektonicko-stavební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</si>
  <si>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</si>
  <si>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</si>
  <si>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</si>
  <si>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</si>
  <si>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</si>
  <si>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</si>
  <si>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</si>
  <si>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</si>
  <si>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</si>
  <si>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</si>
  <si>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</si>
  <si>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</si>
  <si>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</si>
  <si>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</si>
  <si>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</si>
  <si>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</si>
  <si>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</si>
  <si>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</si>
  <si>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</si>
  <si>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</si>
  <si>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</si>
  <si>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</si>
  <si>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</si>
  <si>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</si>
  <si>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</si>
  <si>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</si>
  <si>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</si>
  <si>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</si>
  <si>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</si>
  <si>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</si>
  <si>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</si>
  <si>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</si>
  <si>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</si>
  <si>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</si>
  <si>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</si>
  <si>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</si>
  <si>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</si>
  <si>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</si>
  <si>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</si>
  <si>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</si>
  <si>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</si>
  <si>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</si>
  <si>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</si>
  <si>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</si>
  <si>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</si>
  <si>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</si>
  <si>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</si>
  <si>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</si>
  <si>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</si>
  <si>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</si>
  <si>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</si>
  <si>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2023 01</t>
  </si>
  <si>
    <t>4</t>
  </si>
  <si>
    <t>967192981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</si>
  <si>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</si>
  <si>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</si>
  <si>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Online PSC</t>
  </si>
  <si>
    <t>https://podminky.urs.cz/item/CS_URS_2023_01/113106121</t>
  </si>
  <si>
    <t>113107162</t>
  </si>
  <si>
    <t>Odstranění podkladu z kameniva drceného tl přes 100 do 200 mm strojně pl přes 50 do 200 m2</t>
  </si>
  <si>
    <t>1070695190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</si>
  <si>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</si>
  <si>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https://podminky.urs.cz/item/CS_URS_2023_01/113107162</t>
  </si>
  <si>
    <t>113107182</t>
  </si>
  <si>
    <t>Odstranění podkladu živičného tl přes 50 do 100 mm strojně pl přes 50 do 200 m2</t>
  </si>
  <si>
    <t>-612053210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</si>
  <si>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</si>
  <si>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https://podminky.urs.cz/item/CS_URS_2023_01/113107182</t>
  </si>
  <si>
    <t>122251102</t>
  </si>
  <si>
    <t>Odkopávky a prokopávky nezapažené v hornině třídy těžitelnosti I skupiny 3 objem do 50 m3 strojně</t>
  </si>
  <si>
    <t>m3</t>
  </si>
  <si>
    <t>-1357458089</t>
  </si>
  <si>
    <t>Odkopávky a prokopávky nezapažené strojně v hornině třídy těžitelnosti I skupiny 3 přes 20 do 50 m3</t>
  </si>
  <si>
    <t>https://podminky.urs.cz/item/CS_URS_2023_01/122251102</t>
  </si>
  <si>
    <t>VV</t>
  </si>
  <si>
    <t>"Odkopání na požadovanou úroveň pro založení nové podlahy"</t>
  </si>
  <si>
    <t>(125,9+289,48+269,47)*0,03</t>
  </si>
  <si>
    <t>"Odkopání na úroveň -0,925"</t>
  </si>
  <si>
    <t>2,7*8,035*0,4</t>
  </si>
  <si>
    <t>"Odkopání pro nový nájezd"</t>
  </si>
  <si>
    <t>62,8*2,2*0,2</t>
  </si>
  <si>
    <t>Součet</t>
  </si>
  <si>
    <t>5</t>
  </si>
  <si>
    <t>132212131</t>
  </si>
  <si>
    <t>Hloubení nezapažených rýh šířky do 800 mm v soudržných horninách třídy těžitelnosti I skupiny 3 ručně</t>
  </si>
  <si>
    <t>722548031</t>
  </si>
  <si>
    <t>Hloubení nezapažených rýh šířky do 800 mm ručně s urovnáním dna do předepsaného profilu a spádu v hornině třídy těžitelnosti I skupiny 3 soudržných</t>
  </si>
  <si>
    <t>https://podminky.urs.cz/item/CS_URS_2023_01/132212131</t>
  </si>
  <si>
    <t>"Odkopání soklu kolem objektu"</t>
  </si>
  <si>
    <t>(62,8+13,1*2)*0,5*0,4</t>
  </si>
  <si>
    <t>6</t>
  </si>
  <si>
    <t>162751117</t>
  </si>
  <si>
    <t>Vodorovné přemístění přes 9 000 do 10000 m výkopku/sypaniny z horniny třídy těžitelnosti I skupiny 1 až 3</t>
  </si>
  <si>
    <t>-891703708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</si>
  <si>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</si>
  <si>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</si>
  <si>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"Odvoz přebytečné zeminy"</t>
  </si>
  <si>
    <t>56,856+17,8-13,35</t>
  </si>
  <si>
    <t>7</t>
  </si>
  <si>
    <t>171201231</t>
  </si>
  <si>
    <t>Poplatek za uložení zeminy a kamení na recyklační skládce (skládkovné) kód odpadu 17 05 04</t>
  </si>
  <si>
    <t>t</t>
  </si>
  <si>
    <t>1435703797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</si>
  <si>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</si>
  <si>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</si>
  <si>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61,306*1,8</t>
  </si>
  <si>
    <t>8</t>
  </si>
  <si>
    <t>171251201</t>
  </si>
  <si>
    <t>Uložení sypaniny na skládky nebo meziskládky</t>
  </si>
  <si>
    <t>774215325</t>
  </si>
  <si>
    <t>Uložení sypaniny na skládky nebo meziskládky bez hutnění s upravením uložené sypaniny do předepsaného tvaru</t>
  </si>
  <si>
    <t>https://podminky.urs.cz/item/CS_URS_2023_01/171251201</t>
  </si>
  <si>
    <t>9</t>
  </si>
  <si>
    <t>174111101</t>
  </si>
  <si>
    <t>Zásyp jam, šachet rýh nebo kolem objektů sypaninou se zhutněním ručně</t>
  </si>
  <si>
    <t>1188814263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</si>
  <si>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</si>
  <si>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</si>
  <si>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"Zpětná zásyp"</t>
  </si>
  <si>
    <t>(62,8+13,1*2)*0,5*0,3</t>
  </si>
  <si>
    <t>10</t>
  </si>
  <si>
    <t>181951112</t>
  </si>
  <si>
    <t>Úprava pláně v hornině třídy těžitelnosti I skupiny 1 až 3 se zhutněním strojně</t>
  </si>
  <si>
    <t>-1751785841</t>
  </si>
  <si>
    <t>Úprava pláně vyrovnáním výškových rozdílů strojně v hornině třídy těžitelnosti I, skupiny 1 až 3 se zhutněním</t>
  </si>
  <si>
    <t>https://podminky.urs.cz/item/CS_URS_2023_01/181951112</t>
  </si>
  <si>
    <t>"Skladba S1"</t>
  </si>
  <si>
    <t>"m.č. 102" 125,9</t>
  </si>
  <si>
    <t>"m.č. 105" 289,48</t>
  </si>
  <si>
    <t>"m.č. 106"269,47</t>
  </si>
  <si>
    <t>Zakládání</t>
  </si>
  <si>
    <t>11</t>
  </si>
  <si>
    <t>213141111</t>
  </si>
  <si>
    <t>Zřízení vrstvy z geotextilie v rovině nebo ve sklonu do 1:5 š do 3 m</t>
  </si>
  <si>
    <t>1384492935</t>
  </si>
  <si>
    <t>Zřízení vrstvy z geotextilie filtrační, separační, odvodňovací, ochranné, výztužné nebo protierozní v rovině nebo ve sklonu do 1:5, šířky do 3 m</t>
  </si>
  <si>
    <t>https://podminky.urs.cz/item/CS_URS_2023_01/213141111</t>
  </si>
  <si>
    <t>"Výkres D.1.1.18 - Detail napojení podlahy na stěnu"</t>
  </si>
  <si>
    <t>"m.č. 102" (40,58+11,9)*2*0,13</t>
  </si>
  <si>
    <t>"m.č. 105" (25,16+11,9)*2*0,13</t>
  </si>
  <si>
    <t>"m.č. 106" (21,859+12,152)*2*0,13</t>
  </si>
  <si>
    <t>12</t>
  </si>
  <si>
    <t>M</t>
  </si>
  <si>
    <t>69311088</t>
  </si>
  <si>
    <t>geotextilie netkaná separační, ochranná, filtrační, drenážní PES 500g/m2</t>
  </si>
  <si>
    <t>-943025440</t>
  </si>
  <si>
    <t>716,974*1,1845 'Přepočtené koeficientem množství</t>
  </si>
  <si>
    <t>13</t>
  </si>
  <si>
    <t>271532211</t>
  </si>
  <si>
    <t>Podsyp pod základové konstrukce se zhutněním z hrubého kameniva frakce 32 až 63 mm</t>
  </si>
  <si>
    <t>904150773</t>
  </si>
  <si>
    <t>Podsyp pod základové konstrukce se zhutněním a urovnáním povrchu z kameniva hrubého, frakce 32 - 63 mm</t>
  </si>
  <si>
    <t>https://podminky.urs.cz/item/CS_URS_2023_01/271532211</t>
  </si>
  <si>
    <t>"m.č. 102" 125,9*0,2</t>
  </si>
  <si>
    <t>"m.č. 105" 289,48*0,2</t>
  </si>
  <si>
    <t>"m.č. 106"269,47*0,2</t>
  </si>
  <si>
    <t>14</t>
  </si>
  <si>
    <t>271562211</t>
  </si>
  <si>
    <t>Podsyp pod základové konstrukce se zhutněním z drobného kameniva frakce 0 až 4 mm</t>
  </si>
  <si>
    <t>-1592284017</t>
  </si>
  <si>
    <t>Podsyp pod základové konstrukce se zhutněním a urovnáním povrchu z kameniva drobného, frakce 0 - 4 mm</t>
  </si>
  <si>
    <t>https://podminky.urs.cz/item/CS_URS_2023_01/271562211</t>
  </si>
  <si>
    <t>"m.č. 102" 125,9*0,04</t>
  </si>
  <si>
    <t>"m.č. 105" 289,48*0,04</t>
  </si>
  <si>
    <t>"m.č. 106"269,47*0,04</t>
  </si>
  <si>
    <t>Svislé a kompletní konstrukce</t>
  </si>
  <si>
    <t>310239211</t>
  </si>
  <si>
    <t>Zazdívka otvorů pl přes 1 do 4 m2 ve zdivu nadzákladovém cihlami pálenými na MVC</t>
  </si>
  <si>
    <t>-13499486</t>
  </si>
  <si>
    <t>Zazdívka otvorů ve zdivu nadzákladovém cihlami pálenými plochy přes 1 m2 do 4 m2 na maltu vápenocementovou</t>
  </si>
  <si>
    <t>https://podminky.urs.cz/item/CS_URS_2023_01/310239211</t>
  </si>
  <si>
    <t>"Zazdění stávajícíh dveří"</t>
  </si>
  <si>
    <t>1,5*2,5*0,5</t>
  </si>
  <si>
    <t>16</t>
  </si>
  <si>
    <t>311113133</t>
  </si>
  <si>
    <t>Nosná zeď tl přes 200 do 250 mm z hladkých tvárnic ztraceného bednění včetně výplně z betonu tř. C 16/20</t>
  </si>
  <si>
    <t>831642816</t>
  </si>
  <si>
    <t>Nadzákladové zdi z tvárnic ztraceného bednění betonových hladkých, včetně výplně z betonu třídy C 16/20, tloušťky zdiva přes 200 do 250 mm</t>
  </si>
  <si>
    <t>https://podminky.urs.cz/item/CS_URS_2023_01/311113133</t>
  </si>
  <si>
    <t>"Jáma"</t>
  </si>
  <si>
    <t>(2,7+8,035)*2*0,25</t>
  </si>
  <si>
    <t>17</t>
  </si>
  <si>
    <t>311361821</t>
  </si>
  <si>
    <t>Výztuž nosných zdí betonářskou ocelí 10 505</t>
  </si>
  <si>
    <t>1858300091</t>
  </si>
  <si>
    <t>Výztuž nadzákladových zdí nosných svislých nebo odkloněných od svislice, rovných nebo oblých z betonářské oceli 10 505 (R) nebo BSt 500</t>
  </si>
  <si>
    <t>https://podminky.urs.cz/item/CS_URS_2023_01/311361821</t>
  </si>
  <si>
    <t>"Výztuž do ZB - předpoklad 14 - 1,21kg/m"</t>
  </si>
  <si>
    <t>(2,7+8,035)*2*4*0,5*1,21/1000</t>
  </si>
  <si>
    <t>18</t>
  </si>
  <si>
    <t>317941123</t>
  </si>
  <si>
    <t>Osazování ocelových válcovaných nosníků na zdivu I, IE, U, UE nebo L přes č. 14 do č. 22 nebo výšky do 220 mm</t>
  </si>
  <si>
    <t>805173537</t>
  </si>
  <si>
    <t>Osazování ocelových válcovaných nosníků na zdivu I nebo IE nebo U nebo UE nebo L č. 14 až 22 nebo výšky do 220 mm</t>
  </si>
  <si>
    <t>https://podminky.urs.cz/item/CS_URS_2023_01/317941123</t>
  </si>
  <si>
    <t>"Průvlak P1 - HEA 200 -42,3kg/m "</t>
  </si>
  <si>
    <t>(6,3*42,3)*2*6/1000</t>
  </si>
  <si>
    <t>"Průvlak P2 - HEA 220 -50,5kg/m "</t>
  </si>
  <si>
    <t>(5,5*50,5)*2*2/1000</t>
  </si>
  <si>
    <t>19</t>
  </si>
  <si>
    <t>13010960</t>
  </si>
  <si>
    <t>ocel profilová jakost S235JR (11 375) průřez HEA 200</t>
  </si>
  <si>
    <t>1417582892</t>
  </si>
  <si>
    <t>P</t>
  </si>
  <si>
    <t>Poznámka k položce:_x000d_
Hmotnost: 43,00 kg/m</t>
  </si>
  <si>
    <t>3,198*1,1 'Přepočtené koeficientem množství</t>
  </si>
  <si>
    <t>20</t>
  </si>
  <si>
    <t>13010962</t>
  </si>
  <si>
    <t>ocel profilová jakost S235JR (11 375) průřez HEA 220</t>
  </si>
  <si>
    <t>475126428</t>
  </si>
  <si>
    <t>Poznámka k položce:_x000d_
Hmotnost: 52,00 kg/m</t>
  </si>
  <si>
    <t>1,111*1,1 'Přepočtené koeficientem množství</t>
  </si>
  <si>
    <t>317998145</t>
  </si>
  <si>
    <t>Tepelná izolace mezi překlady jakékoliv výšky z XPS tl 100 mm</t>
  </si>
  <si>
    <t>1622193646</t>
  </si>
  <si>
    <t>Izolace tepelná mezi překlady z extrudovaného polystyrenu jakékoliv výšky, tloušťky 100 mm</t>
  </si>
  <si>
    <t>https://podminky.urs.cz/item/CS_URS_2023_01/317998145</t>
  </si>
  <si>
    <t>"Izolace mezi nosníky"</t>
  </si>
  <si>
    <t>(6,3*0,2)*2*6</t>
  </si>
  <si>
    <t>(5,5*0,22)*2*2</t>
  </si>
  <si>
    <t>22</t>
  </si>
  <si>
    <t>330321410</t>
  </si>
  <si>
    <t>Sloupy nebo pilíře ze ŽB tř. C 25/30 bez výztuže</t>
  </si>
  <si>
    <t>-1526955988</t>
  </si>
  <si>
    <t>Sloupy, pilíře, táhla, rámové stojky, vzpěry z betonu železového (bez výztuže) bez zvláštních nároků na vliv prostředí tř. C 25/30</t>
  </si>
  <si>
    <t>https://podminky.urs.cz/item/CS_URS_2023_01/330321410</t>
  </si>
  <si>
    <t>"Sloup SL1"</t>
  </si>
  <si>
    <t>0,5*0,5*3,95*5</t>
  </si>
  <si>
    <t>23</t>
  </si>
  <si>
    <t>331351325</t>
  </si>
  <si>
    <t>Zřízení bednění čtyřúhelníkových sloupů v přes 4 do 6 m průřezu přes 0,16 do 0,36 m2</t>
  </si>
  <si>
    <t>-28289814</t>
  </si>
  <si>
    <t>Bednění hranatých sloupů a pilířů včetně vzepření průřezu pravoúhlého čtyřúhelníka výšky přes 4 do 6 m, průřezu přes 0,16 m2 zřízení</t>
  </si>
  <si>
    <t>https://podminky.urs.cz/item/CS_URS_2023_01/331351325</t>
  </si>
  <si>
    <t>(0,5*4)*3,95*5</t>
  </si>
  <si>
    <t>24</t>
  </si>
  <si>
    <t>331351326</t>
  </si>
  <si>
    <t>Odstranění bednění čtyřúhelníkových sloupů v přes 4 do 6 m průřezu přes 0,16 do 0,36 m2</t>
  </si>
  <si>
    <t>-1564173223</t>
  </si>
  <si>
    <t>Bednění hranatých sloupů a pilířů včetně vzepření průřezu pravoúhlého čtyřúhelníka výšky přes 4 do 6 m, průřezu přes 0,16 m2 odstranění</t>
  </si>
  <si>
    <t>https://podminky.urs.cz/item/CS_URS_2023_01/331351326</t>
  </si>
  <si>
    <t>25</t>
  </si>
  <si>
    <t>339941111</t>
  </si>
  <si>
    <t>Sloup ze zdvojených válcovaných nosníků U 120 dl 3 m přišroubované</t>
  </si>
  <si>
    <t>kus</t>
  </si>
  <si>
    <t>271550397</t>
  </si>
  <si>
    <t>Sloupy ocelové ze zdvojených válcovaných nosníků profilu U délky 3 m přišroubované, průřezu 120 mm</t>
  </si>
  <si>
    <t>https://podminky.urs.cz/item/CS_URS_2023_01/339941111</t>
  </si>
  <si>
    <t>1+1+1+1+1</t>
  </si>
  <si>
    <t>26</t>
  </si>
  <si>
    <t>346244381</t>
  </si>
  <si>
    <t>Plentování jednostranné v do 200 mm válcovaných nosníků cihlami</t>
  </si>
  <si>
    <t>-944509658</t>
  </si>
  <si>
    <t>Plentování ocelových válcovaných nosníků jednostranné cihlami na maltu, výška stojiny do 200 mm</t>
  </si>
  <si>
    <t>https://podminky.urs.cz/item/CS_URS_2023_01/346244381</t>
  </si>
  <si>
    <t>6,3*0,2*2*6</t>
  </si>
  <si>
    <t>27</t>
  </si>
  <si>
    <t>346244382</t>
  </si>
  <si>
    <t>Plentování jednostranné v přes 200 do 300 mm válcovaných nosníků cihlami</t>
  </si>
  <si>
    <t>1729589165</t>
  </si>
  <si>
    <t>Plentování ocelových válcovaných nosníků jednostranné cihlami na maltu, výška stojiny přes 200 do 300 mm</t>
  </si>
  <si>
    <t>https://podminky.urs.cz/item/CS_URS_2023_01/346244382</t>
  </si>
  <si>
    <t>5,5*0,22*2*2</t>
  </si>
  <si>
    <t>Vodorovné konstrukce</t>
  </si>
  <si>
    <t>28</t>
  </si>
  <si>
    <t>417321515</t>
  </si>
  <si>
    <t>Ztužující pásy a věnce ze ŽB tř. C 25/30</t>
  </si>
  <si>
    <t>-1776903999</t>
  </si>
  <si>
    <t>Ztužující pásy a věnce z betonu železového (bez výztuže) tř. C 25/30</t>
  </si>
  <si>
    <t>https://podminky.urs.cz/item/CS_URS_2023_01/417321515</t>
  </si>
  <si>
    <t>"Věnec P1"</t>
  </si>
  <si>
    <t>(25,16+0,25+5,0+0,5+5,0+0,5)*0,5*0,28</t>
  </si>
  <si>
    <t>"Věnec P2"</t>
  </si>
  <si>
    <t>(5,0+0,5+5,0)*0,5*0,26</t>
  </si>
  <si>
    <t>29</t>
  </si>
  <si>
    <t>417351115</t>
  </si>
  <si>
    <t>Zřízení bednění ztužujících věnců</t>
  </si>
  <si>
    <t>-726172093</t>
  </si>
  <si>
    <t>Bednění bočnic ztužujících pásů a věnců včetně vzpěr zřízení</t>
  </si>
  <si>
    <t>https://podminky.urs.cz/item/CS_URS_2023_01/417351115</t>
  </si>
  <si>
    <t>(25,16+0,25+5,0+0,5+5,0+0,5)*(0,5+0,3*2)</t>
  </si>
  <si>
    <t>(5,0+0,5+5,0)*(0,5+0,3*2)</t>
  </si>
  <si>
    <t>30</t>
  </si>
  <si>
    <t>417351116</t>
  </si>
  <si>
    <t>Odstranění bednění ztužujících věnců</t>
  </si>
  <si>
    <t>1089643718</t>
  </si>
  <si>
    <t>Bednění bočnic ztužujících pásů a věnců včetně vzpěr odstranění</t>
  </si>
  <si>
    <t>https://podminky.urs.cz/item/CS_URS_2023_01/417351116</t>
  </si>
  <si>
    <t>31</t>
  </si>
  <si>
    <t>441171111</t>
  </si>
  <si>
    <t>Montáž ocelových kcí zastřešení vazníky nebo krovy hmotnosti prvku do 30 kg/m dl do 12 m</t>
  </si>
  <si>
    <t>291405797</t>
  </si>
  <si>
    <t>Montáž ocelové konstrukce zastřešení (vazníky, krovy) hmotnosti jednotlivých prvků do 30 kg/m, délky do 12 m</t>
  </si>
  <si>
    <t>https://podminky.urs.cz/item/CS_URS_2023_01/441171111</t>
  </si>
  <si>
    <t>"Zpetná montáž vazníků"</t>
  </si>
  <si>
    <t>"VZ5a" 720/1000</t>
  </si>
  <si>
    <t>"VZ5b" 725/1000</t>
  </si>
  <si>
    <t>"VZ5c" 725/1000</t>
  </si>
  <si>
    <t>"VZ5d" 720/1000</t>
  </si>
  <si>
    <t>"VZ6a" 770/1000</t>
  </si>
  <si>
    <t>"VZ6b" (840/1000)*3</t>
  </si>
  <si>
    <t>"VZ6c" (840/1000)*3</t>
  </si>
  <si>
    <t>"VZ6d" 775/1000</t>
  </si>
  <si>
    <t>Mezisoučet</t>
  </si>
  <si>
    <t>"Zpětná montáž vazniček I120 - 11,1kg/m "</t>
  </si>
  <si>
    <t>(3,6*11,1/1000)*12*10</t>
  </si>
  <si>
    <t>32</t>
  </si>
  <si>
    <t>444151112</t>
  </si>
  <si>
    <t>Montáž krytiny ocelových střech ze sendvičových panelů šroubovaných budov v přes 6 do 12 m</t>
  </si>
  <si>
    <t>1483735064</t>
  </si>
  <si>
    <t>Montáž krytiny střech ocelových konstrukcí ze sendvičových panelů šroubovaných, výšky budovy přes 6 do 12 m</t>
  </si>
  <si>
    <t>https://podminky.urs.cz/item/CS_URS_2023_01/444151112</t>
  </si>
  <si>
    <t>"Střešní krytiny - šikmá vzdálenost odměřena z výkresu"</t>
  </si>
  <si>
    <t>(0,075+35,97+0,075)*6,8*2</t>
  </si>
  <si>
    <t>33</t>
  </si>
  <si>
    <t>55324733</t>
  </si>
  <si>
    <t>panel sendvičový střešní, izolace PIR, viditelné kotvení, U 0,21W/m2K, modulová/celková š 1000/1083mm tl 140/100mm</t>
  </si>
  <si>
    <t>1416532311</t>
  </si>
  <si>
    <t>491,232*1,1 'Přepočtené koeficientem množství</t>
  </si>
  <si>
    <t>34</t>
  </si>
  <si>
    <t>451577877</t>
  </si>
  <si>
    <t>Podklad nebo lože pod dlažbu vodorovný nebo do sklonu 1:5 ze štěrkopísku tl přes 30 do 100 mm</t>
  </si>
  <si>
    <t>1915519784</t>
  </si>
  <si>
    <t>Podklad nebo lože pod dlažbu (přídlažbu) v ploše vodorovné nebo ve sklonu do 1:5, tloušťky od 30 do 100 mm ze štěrkopísku</t>
  </si>
  <si>
    <t>https://podminky.urs.cz/item/CS_URS_2023_01/451577877</t>
  </si>
  <si>
    <t>"Okapový chodník"</t>
  </si>
  <si>
    <t>(62,8+13,1*2)*0,5</t>
  </si>
  <si>
    <t>Komunikace pozemní</t>
  </si>
  <si>
    <t>35</t>
  </si>
  <si>
    <t>564730011X</t>
  </si>
  <si>
    <t>Podklad z kameniva hrubého drceného vel. 4-8 mm tl 100 mm</t>
  </si>
  <si>
    <t>891954328</t>
  </si>
  <si>
    <t>Podklad nebo kryt z kameniva hrubého drceného vel. 4-8 mm s rozprostřením a zhutněním, po zhutnění tl. 100 mm</t>
  </si>
  <si>
    <t>"Skladba S7"</t>
  </si>
  <si>
    <t>62,8*2,2</t>
  </si>
  <si>
    <t>36</t>
  </si>
  <si>
    <t>564851111</t>
  </si>
  <si>
    <t>Podklad ze štěrkodrtě ŠD plochy přes 100 m2 tl 150 mm</t>
  </si>
  <si>
    <t>360758444</t>
  </si>
  <si>
    <t>Podklad ze štěrkodrti ŠD s rozprostřením a zhutněním plochy přes 100 m2, po zhutnění tl. 150 mm</t>
  </si>
  <si>
    <t>https://podminky.urs.cz/item/CS_URS_2023_01/564851111</t>
  </si>
  <si>
    <t>37</t>
  </si>
  <si>
    <t>565125101</t>
  </si>
  <si>
    <t>Asfaltový beton vrstva podkladní ACP 16 (obalované kamenivo OKS) tl 40 mm š do 1,5 m</t>
  </si>
  <si>
    <t>-1277300189</t>
  </si>
  <si>
    <t>Asfaltový beton vrstva podkladní ACP 16 (obalované kamenivo střednězrnné - OKS) s rozprostřením a zhutněním v pruhu šířky do 1,5 m, po zhutnění tl. 40 mm</t>
  </si>
  <si>
    <t>https://podminky.urs.cz/item/CS_URS_2023_01/565125101</t>
  </si>
  <si>
    <t>38</t>
  </si>
  <si>
    <t>577134031</t>
  </si>
  <si>
    <t>Asfaltový beton vrstva obrusná ACO 11 (ABS) tř. I tl 40 mm š do 1,5 m z modifikovaného asfaltu</t>
  </si>
  <si>
    <t>-233463688</t>
  </si>
  <si>
    <t>Asfaltový beton vrstva obrusná ACO 11 (ABS) s rozprostřením a se zhutněním z modifikovaného asfaltu v pruhu šířky do 1,5 m, po zhutnění tl. 40 mm</t>
  </si>
  <si>
    <t>https://podminky.urs.cz/item/CS_URS_2023_01/577134031</t>
  </si>
  <si>
    <t>Úpravy povrchů, podlahy a osazování výplní</t>
  </si>
  <si>
    <t>39</t>
  </si>
  <si>
    <t>612142001</t>
  </si>
  <si>
    <t>Potažení vnitřních stěn sklovláknitým pletivem vtlačeným do tenkovrstvé hmoty</t>
  </si>
  <si>
    <t>553756957</t>
  </si>
  <si>
    <t>Potažení vnitřních ploch pletivem v ploše nebo pruzích, na plném podkladu sklovláknitým vtlačením do tmelu stěn</t>
  </si>
  <si>
    <t>https://podminky.urs.cz/item/CS_URS_2023_01/612142001</t>
  </si>
  <si>
    <t>"Nová omítka"</t>
  </si>
  <si>
    <t>"m.č. 102" (10,58+11,9)*2*1,2-(1,55*1,1+4,0*1,1)</t>
  </si>
  <si>
    <t>"m.č. 105" (25,16+11,9)*2*1,2-(3,3*1,07*7)</t>
  </si>
  <si>
    <t>"m.č. 106" (21,86+11,9)*2*1,2-(3,3*1,2*6)</t>
  </si>
  <si>
    <t>"Skladba S6"</t>
  </si>
  <si>
    <t>(2,7+8,035)*2*0,4</t>
  </si>
  <si>
    <t>40</t>
  </si>
  <si>
    <t>612321141</t>
  </si>
  <si>
    <t>Vápenocementová omítka štuková dvouvrstvá vnitřních stěn nanášená ručně</t>
  </si>
  <si>
    <t>1380262129</t>
  </si>
  <si>
    <t>Omítka vápenocementová vnitřních ploch nanášená ručně dvouvrstvá, tloušťky jádrové omítky do 10 mm a tloušťky štuku do 3 mm štuková svislých konstrukcí stěn</t>
  </si>
  <si>
    <t>https://podminky.urs.cz/item/CS_URS_2023_01/612321141</t>
  </si>
  <si>
    <t>1,5*2,5</t>
  </si>
  <si>
    <t>41</t>
  </si>
  <si>
    <t>622135001</t>
  </si>
  <si>
    <t>Vyrovnání podkladu vnějších stěn maltou vápenocementovou tl do 10 mm</t>
  </si>
  <si>
    <t>-1850673626</t>
  </si>
  <si>
    <t>Vyrovnání nerovností podkladu vnějších omítaných ploch maltou, tloušťky do 10 mm vápenocementovou stěn</t>
  </si>
  <si>
    <t>https://podminky.urs.cz/item/CS_URS_2023_01/622135001</t>
  </si>
  <si>
    <t>"Vyrovnání omítky po odsekaných obkladech"</t>
  </si>
  <si>
    <t>106,372</t>
  </si>
  <si>
    <t>42</t>
  </si>
  <si>
    <t>622142001</t>
  </si>
  <si>
    <t>Potažení vnějších stěn sklovláknitým pletivem vtlačeným do tenkovrstvé hmoty</t>
  </si>
  <si>
    <t>323227029</t>
  </si>
  <si>
    <t>Potažení vnějších ploch pletivem v ploše nebo pruzích, na plném podkladu sklovláknitým vtlačením do tmelu stěn</t>
  </si>
  <si>
    <t>https://podminky.urs.cz/item/CS_URS_2023_01/622142001</t>
  </si>
  <si>
    <t>"Izolace soklu"</t>
  </si>
  <si>
    <t>((62,8+13,1)*2-(1,55*2+4,0+5,8*4+5,0*4))*0,3</t>
  </si>
  <si>
    <t>43</t>
  </si>
  <si>
    <t>622143005</t>
  </si>
  <si>
    <t>Montáž omítníků plastových, pozinkovaných nebo dřevěných</t>
  </si>
  <si>
    <t>m</t>
  </si>
  <si>
    <t>604127323</t>
  </si>
  <si>
    <t>Montáž omítkových profilů plastových, pozinkovaných nebo dřevěných upevněných vtlačením do podkladní vrstvy nebo přibitím omítníků</t>
  </si>
  <si>
    <t>https://podminky.urs.cz/item/CS_URS_2023_01/622143005</t>
  </si>
  <si>
    <t>"m.č. 102" (10,58+11,9)*2-(1,55+4,0)</t>
  </si>
  <si>
    <t>"m.č. 105" (25,16+11,9)*2-(3,3*7)</t>
  </si>
  <si>
    <t>"m.č. 106" (21,86+11,9)*2-(3,3*6)</t>
  </si>
  <si>
    <t>44</t>
  </si>
  <si>
    <t>59051510</t>
  </si>
  <si>
    <t>profil začišťovací s okapnicí PVC s výztužnou tkaninou pro nadpraží ETICS</t>
  </si>
  <si>
    <t>-48514649</t>
  </si>
  <si>
    <t>138,15*1,05 'Přepočtené koeficientem množství</t>
  </si>
  <si>
    <t>45</t>
  </si>
  <si>
    <t>622211021</t>
  </si>
  <si>
    <t>Montáž kontaktního zateplení vnějších stěn lepením a mechanickým kotvením polystyrénových desek do betonu a zdiva tl přes 80 do 120 mm</t>
  </si>
  <si>
    <t>1255483763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</si>
  <si>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</si>
  <si>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https://podminky.urs.cz/item/CS_URS_2023_01/622211021</t>
  </si>
  <si>
    <t>"Zateplení obvodových stěn"</t>
  </si>
  <si>
    <t>"Jihovýchodní pohled"</t>
  </si>
  <si>
    <t>13,1*(6,82+0,08)</t>
  </si>
  <si>
    <t>13,1*(6,82-((5,735+4,48)/2))</t>
  </si>
  <si>
    <t>"Severozápadní pohled"</t>
  </si>
  <si>
    <t>-(1,45*1,75*2)</t>
  </si>
  <si>
    <t>"Severovýchodní pohled"</t>
  </si>
  <si>
    <t>(0,1+0,5+3,5+0,25+10,58+0,25)*(6,82+0,08)+35,97*(4,35+0,08)+(0,075+0,3+10,823+0,3+0,075)*(6,82+0,08)</t>
  </si>
  <si>
    <t>-(2,37*2,36*3+2,37*1,15*6)</t>
  </si>
  <si>
    <t>"Jihozápadní pohled"</t>
  </si>
  <si>
    <t>-(1,55*2,5*2+4,0*3,6+0,9*2,0*3+5,8*3,95*4+5,0*3,95*4)</t>
  </si>
  <si>
    <t>"Odpočet soklu"</t>
  </si>
  <si>
    <t>-((62,8+13,1)*2-(1,55*2+4,0+5,8*4+5,0*4))*0,3</t>
  </si>
  <si>
    <t>46</t>
  </si>
  <si>
    <t>28376076</t>
  </si>
  <si>
    <t>deska EPS grafitová fasádní λ=0,030-0,031 tl 100mm</t>
  </si>
  <si>
    <t>653197226</t>
  </si>
  <si>
    <t>646,686</t>
  </si>
  <si>
    <t>"Ustoupení fasády"</t>
  </si>
  <si>
    <t>-((0,075+0,3+10,823+0,3+0,075)*2+13,1)*0,8</t>
  </si>
  <si>
    <t>-((0,075+0,3+14,505+0,3+0,075)*2+13,1)*0,8</t>
  </si>
  <si>
    <t>582,801*1,05 'Přepočtené koeficientem množství</t>
  </si>
  <si>
    <t>47</t>
  </si>
  <si>
    <t>28376075</t>
  </si>
  <si>
    <t>deska EPS grafitová fasádní λ=0,030-0,031 tl 80mm</t>
  </si>
  <si>
    <t>-604248232</t>
  </si>
  <si>
    <t>((0,075+0,3+10,823+0,3+0,075)*2+13,1)*0,8</t>
  </si>
  <si>
    <t>((0,075+0,3+14,505+0,3+0,075)*2+13,1)*0,8</t>
  </si>
  <si>
    <t>63,885*1,05 'Přepočtené koeficientem množství</t>
  </si>
  <si>
    <t>48</t>
  </si>
  <si>
    <t>622212051</t>
  </si>
  <si>
    <t>Montáž kontaktního zateplení vnějšího ostění, nadpraží nebo parapetu hl. špalety do 400 mm lepením desek z polystyrenu tl do 40 mm</t>
  </si>
  <si>
    <t>1300709930</t>
  </si>
  <si>
    <t>Montáž kontaktního zateplení vnějšího ostění, nadpraží nebo parapetu lepením z polystyrenových desek hloubky špalet přes 200 do 400 mm, tloušťky desek do 40 mm</t>
  </si>
  <si>
    <t>https://podminky.urs.cz/item/CS_URS_2023_01/622212051</t>
  </si>
  <si>
    <t>"Ostění a nadpraží"</t>
  </si>
  <si>
    <t>"D01" (2,5*2+1,55)*2</t>
  </si>
  <si>
    <t>"D02" (4,0*2+3,6)*1</t>
  </si>
  <si>
    <t>"D03" (3,95*2+5,8)*4</t>
  </si>
  <si>
    <t>"D04" (3,95*2+5,0)*4</t>
  </si>
  <si>
    <t>"O1" (1,75*2+1,46)*2</t>
  </si>
  <si>
    <t>"O2" (2,36*2+2,37)*3</t>
  </si>
  <si>
    <t>"O3" (1,15*2+2,37)*6</t>
  </si>
  <si>
    <t>"O4" (0,9*2+2,0)*3</t>
  </si>
  <si>
    <t>"Parapet"</t>
  </si>
  <si>
    <t>"O1" 1,46*2</t>
  </si>
  <si>
    <t>"O2" 2,37*3</t>
  </si>
  <si>
    <t>"O3" 2,37*6</t>
  </si>
  <si>
    <t>"O4" 2,0*3</t>
  </si>
  <si>
    <t>49</t>
  </si>
  <si>
    <t>28376071</t>
  </si>
  <si>
    <t>deska EPS grafitová fasádní λ=0,030-0,031 tl 30mm</t>
  </si>
  <si>
    <t>1417180736</t>
  </si>
  <si>
    <t>201,71*0,3</t>
  </si>
  <si>
    <t>60,513*1,1 'Přepočtené koeficientem množství</t>
  </si>
  <si>
    <t>50</t>
  </si>
  <si>
    <t>28376415</t>
  </si>
  <si>
    <t>deska XPS hrana polodrážková a hladký povrch 300kPA tl 30mm</t>
  </si>
  <si>
    <t>323812163</t>
  </si>
  <si>
    <t>30,25*0,3</t>
  </si>
  <si>
    <t>9,075*1,1 'Přepočtené koeficientem množství</t>
  </si>
  <si>
    <t>51</t>
  </si>
  <si>
    <t>622252002</t>
  </si>
  <si>
    <t>Montáž profilů kontaktního zateplení lepených</t>
  </si>
  <si>
    <t>-1987120353</t>
  </si>
  <si>
    <t>Montáž profilů kontaktního zateplení ostatních stěnových, dilatačních apod. lepených do tmelu</t>
  </si>
  <si>
    <t>https://podminky.urs.cz/item/CS_URS_2023_01/622252002</t>
  </si>
  <si>
    <t>"Ostění"</t>
  </si>
  <si>
    <t>"Rohy objetku"</t>
  </si>
  <si>
    <t>6,82*4</t>
  </si>
  <si>
    <t>"Ukočení atiky"</t>
  </si>
  <si>
    <t>"Skladba střechy S3"((10,823+0,375*2)+13,1)*2</t>
  </si>
  <si>
    <t>"Skladba střechy S4"((14,505+0,375*2)+(12,95+0,075*2))*2</t>
  </si>
  <si>
    <t>"Nadpraží"</t>
  </si>
  <si>
    <t>"D01" (1,55)*2</t>
  </si>
  <si>
    <t>"D02" (3,6)*1</t>
  </si>
  <si>
    <t>"D03" (5,8)*4</t>
  </si>
  <si>
    <t>"D04" (5,0)*4</t>
  </si>
  <si>
    <t>"O1" (1,46)*2</t>
  </si>
  <si>
    <t>"O2" (2,37)*3</t>
  </si>
  <si>
    <t>"O3" (2,37)*6</t>
  </si>
  <si>
    <t>"O4" (2,0)*3</t>
  </si>
  <si>
    <t>52</t>
  </si>
  <si>
    <t>59051486</t>
  </si>
  <si>
    <t>profil rohový PVC 15x15mm s výztužnou tkaninou š 100mm pro ETICS</t>
  </si>
  <si>
    <t>338955858</t>
  </si>
  <si>
    <t>259,24*1,05 'Přepočtené koeficientem množství</t>
  </si>
  <si>
    <t>53</t>
  </si>
  <si>
    <t>59051512</t>
  </si>
  <si>
    <t>profil začišťovací s okapnicí PVC s výztužnou tkaninou pro parapet ETICS</t>
  </si>
  <si>
    <t>1655504352</t>
  </si>
  <si>
    <t>30,25*1,05 'Přepočtené koeficientem množství</t>
  </si>
  <si>
    <t>54</t>
  </si>
  <si>
    <t>28342206</t>
  </si>
  <si>
    <t>profil ukončovací PVC s výztužnou tkaninu pro ukončení atiky ETICS</t>
  </si>
  <si>
    <t>2050948806</t>
  </si>
  <si>
    <t>106,056*1,05 'Přepočtené koeficientem množství</t>
  </si>
  <si>
    <t>55</t>
  </si>
  <si>
    <t>28342207</t>
  </si>
  <si>
    <t>profil okenní zakončovací protipožární s okapnicí a tkaninou pro nadpraží ETICS</t>
  </si>
  <si>
    <t>1673930283</t>
  </si>
  <si>
    <t>80,15*1,05 'Přepočtené koeficientem množství</t>
  </si>
  <si>
    <t>56</t>
  </si>
  <si>
    <t>622321141</t>
  </si>
  <si>
    <t>Vápenocementová omítka štuková dvouvrstvá vnějších stěn nanášená ručně</t>
  </si>
  <si>
    <t>-1732454509</t>
  </si>
  <si>
    <t>Omítka vápenocementová vnějších ploch nanášená ručně dvouvrstvá, tloušťky jádrové omítky do 15 mm a tloušťky štuku do 3 mm štuková stěn</t>
  </si>
  <si>
    <t>https://podminky.urs.cz/item/CS_URS_2023_01/622321141</t>
  </si>
  <si>
    <t>57</t>
  </si>
  <si>
    <t>622325201</t>
  </si>
  <si>
    <t>Oprava vnější vápenocementové štukové omítky složitosti 1 stěn v rozsahu do 10 %</t>
  </si>
  <si>
    <t>1316638851</t>
  </si>
  <si>
    <t>Oprava vápenocementové omítky vnějších ploch stupně členitosti 1 štukové stěn, v rozsahu opravované plochy do 10%</t>
  </si>
  <si>
    <t>https://podminky.urs.cz/item/CS_URS_2023_01/622325201</t>
  </si>
  <si>
    <t>58</t>
  </si>
  <si>
    <t>622511112</t>
  </si>
  <si>
    <t>Tenkovrstvá akrylátová mozaiková střednězrnná omítka vnějších stěn</t>
  </si>
  <si>
    <t>-1488413164</t>
  </si>
  <si>
    <t>Omítka tenkovrstvá akrylátová vnějších ploch probarvená bez penetrace mozaiková střednězrnná stěn</t>
  </si>
  <si>
    <t>https://podminky.urs.cz/item/CS_URS_2023_01/622511112</t>
  </si>
  <si>
    <t>59</t>
  </si>
  <si>
    <t>622531012</t>
  </si>
  <si>
    <t>Tenkovrstvá silikonová zrnitá omítka zrnitost 1,5 mm vnějších stěn</t>
  </si>
  <si>
    <t>2088086436</t>
  </si>
  <si>
    <t>Omítka tenkovrstvá silikonová vnějších ploch probarvená bez penetrace zatíraná (škrábaná), zrnitost 1,5 mm stěn</t>
  </si>
  <si>
    <t>https://podminky.urs.cz/item/CS_URS_2023_01/622531012</t>
  </si>
  <si>
    <t>646,686+201,71*0,3</t>
  </si>
  <si>
    <t>60</t>
  </si>
  <si>
    <t>631311136</t>
  </si>
  <si>
    <t>Mazanina tl přes 120 do 240 mm z betonu prostého bez zvýšených nároků na prostředí tř. C 25/30</t>
  </si>
  <si>
    <t>179932543</t>
  </si>
  <si>
    <t>Mazanina z betonu prostého bez zvýšených nároků na prostředí tl. přes 120 do 240 mm tř. C 25/30</t>
  </si>
  <si>
    <t>https://podminky.urs.cz/item/CS_URS_2023_01/631311136</t>
  </si>
  <si>
    <t>"m.č. 102" 125,9*(0,16+0,2)/2</t>
  </si>
  <si>
    <t>"m.č. 105" 289,48*(0,16+0,2)/2</t>
  </si>
  <si>
    <t>"m.č. 106"269,47*(0,16+0,2)/2</t>
  </si>
  <si>
    <t>61</t>
  </si>
  <si>
    <t>631319202</t>
  </si>
  <si>
    <t>Příplatek k mazaninám za přidání ocelových vláken (drátkobeton) pro objemové vyztužení 20 kg/m3</t>
  </si>
  <si>
    <t>612460675</t>
  </si>
  <si>
    <t>Příplatek k cenám betonových mazanin za vyztužení ocelovými vlákny (drátkobeton) objemové vyztužení 20 kg/m3</t>
  </si>
  <si>
    <t>https://podminky.urs.cz/item/CS_URS_2023_01/631319202</t>
  </si>
  <si>
    <t>"m.č. 102" 125,9*(0,16+0,2)/2-2,7*8,035*0,2</t>
  </si>
  <si>
    <t>62</t>
  </si>
  <si>
    <t>631362021</t>
  </si>
  <si>
    <t>Výztuž mazanin svařovanými sítěmi Kari</t>
  </si>
  <si>
    <t>-1612969136</t>
  </si>
  <si>
    <t>Výztuž mazanin ze svařovaných sítí z drátů typu KARI</t>
  </si>
  <si>
    <t>https://podminky.urs.cz/item/CS_URS_2023_01/631362021</t>
  </si>
  <si>
    <t>"KARI síť 6/100/100 - 4,44kg/m2"</t>
  </si>
  <si>
    <t>(2,7*8,035*4,44*1,2/1000)*2</t>
  </si>
  <si>
    <t>63</t>
  </si>
  <si>
    <t>637211221</t>
  </si>
  <si>
    <t>Okapový chodník z granitoidových dlaždic tl 50 mm kladených do písku se zalitím spár MC</t>
  </si>
  <si>
    <t>2005985514</t>
  </si>
  <si>
    <t>Okapový chodník z dlaždic granitoidových nebroušených se zalitím spár cementovou maltou, tl. dlaždic 50 mm do písku</t>
  </si>
  <si>
    <t>https://podminky.urs.cz/item/CS_URS_2023_01/637211221</t>
  </si>
  <si>
    <t>Ostatní konstrukce a práce, bourání</t>
  </si>
  <si>
    <t>64</t>
  </si>
  <si>
    <t>914431112</t>
  </si>
  <si>
    <t>Montáž dopravního zrcadla o velikosti do 1 m2 na sloupek nebo konzolu</t>
  </si>
  <si>
    <t>-1933214851</t>
  </si>
  <si>
    <t>Montáž dopravního zrcadla na sloupky nebo konzoly velikosti do 1 m2</t>
  </si>
  <si>
    <t>https://podminky.urs.cz/item/CS_URS_2023_01/914431112</t>
  </si>
  <si>
    <t>65</t>
  </si>
  <si>
    <t>919735113</t>
  </si>
  <si>
    <t>Řezání stávajícího živičného krytu hl přes 100 do 150 mm</t>
  </si>
  <si>
    <t>694861057</t>
  </si>
  <si>
    <t>Řezání stávajícího živičného krytu nebo podkladu hloubky přes 100 do 150 mm</t>
  </si>
  <si>
    <t>https://podminky.urs.cz/item/CS_URS_2023_01/919735113</t>
  </si>
  <si>
    <t>"Řezání stávajícího asfaltu"</t>
  </si>
  <si>
    <t>2,2+62,8+2,2</t>
  </si>
  <si>
    <t>66</t>
  </si>
  <si>
    <t>941111121</t>
  </si>
  <si>
    <t>Montáž lešení řadového trubkového lehkého s podlahami zatížení do 200 kg/m2 š od 0,9 do 1,2 m v do 10 m</t>
  </si>
  <si>
    <t>798665122</t>
  </si>
  <si>
    <t>Montáž lešení řadového trubkového lehkého pracovního s podlahami s provozním zatížením tř. 3 do 200 kg/m2 šířky tř. W09 od 0,9 do 1,2 m, výšky do 10 m</t>
  </si>
  <si>
    <t>https://podminky.urs.cz/item/CS_URS_2023_01/941111121</t>
  </si>
  <si>
    <t>(0,1+0,5+3,5+0,25+10,58+0,25)*(6,82+0,08)+25,16*(4,35+0,08)+(0,075+0,3+10,823+0,3+0,075)*(6,82+0,08)</t>
  </si>
  <si>
    <t>67</t>
  </si>
  <si>
    <t>941111221</t>
  </si>
  <si>
    <t>Příplatek k lešení řadovému trubkovému lehkému s podlahami š 1,2 m v 10 m za první a ZKD den použití</t>
  </si>
  <si>
    <t>-1890167011</t>
  </si>
  <si>
    <t>Montáž lešení řadového trubkového lehkého pracovního s podlahami s provozním zatížením tř. 3 do 200 kg/m2 Příplatek za první a každý další den použití lešení k ceně -1121</t>
  </si>
  <si>
    <t>https://podminky.urs.cz/item/CS_URS_2023_01/941111221</t>
  </si>
  <si>
    <t>"Předpoklad 60 dnů"</t>
  </si>
  <si>
    <t>772,89*60</t>
  </si>
  <si>
    <t>68</t>
  </si>
  <si>
    <t>941111821</t>
  </si>
  <si>
    <t>Demontáž lešení řadového trubkového lehkého s podlahami zatížení do 200 kg/m2 š od 0,9 do 1,2 m v do 10 m</t>
  </si>
  <si>
    <t>1624382740</t>
  </si>
  <si>
    <t>Demontáž lešení řadového trubkového lehkého pracovního s podlahami s provozním zatížením tř. 3 do 200 kg/m2 šířky tř. W09 od 0,9 do 1,2 m, výšky do 10 m</t>
  </si>
  <si>
    <t>https://podminky.urs.cz/item/CS_URS_2023_01/941111821</t>
  </si>
  <si>
    <t>69</t>
  </si>
  <si>
    <t>944511111</t>
  </si>
  <si>
    <t>Montáž ochranné sítě z textilie z umělých vláken</t>
  </si>
  <si>
    <t>-582674813</t>
  </si>
  <si>
    <t>Montáž ochranné sítě zavěšené na konstrukci lešení z textilie z umělých vláken</t>
  </si>
  <si>
    <t>https://podminky.urs.cz/item/CS_URS_2023_01/944511111</t>
  </si>
  <si>
    <t>70</t>
  </si>
  <si>
    <t>944511211</t>
  </si>
  <si>
    <t>Příplatek k ochranné síti za první a ZKD den použití</t>
  </si>
  <si>
    <t>1051599724</t>
  </si>
  <si>
    <t>Montáž ochranné sítě Příplatek za první a každý další den použití sítě k ceně -1111</t>
  </si>
  <si>
    <t>https://podminky.urs.cz/item/CS_URS_2023_01/944511211</t>
  </si>
  <si>
    <t>71</t>
  </si>
  <si>
    <t>944511811</t>
  </si>
  <si>
    <t>Demontáž ochranné sítě z textilie z umělých vláken</t>
  </si>
  <si>
    <t>-511034255</t>
  </si>
  <si>
    <t>Demontáž ochranné sítě zavěšené na konstrukci lešení z textilie z umělých vláken</t>
  </si>
  <si>
    <t>https://podminky.urs.cz/item/CS_URS_2023_01/944511811</t>
  </si>
  <si>
    <t>72</t>
  </si>
  <si>
    <t>949101112</t>
  </si>
  <si>
    <t>Lešení pomocné pro objekty pozemních staveb s lešeňovou podlahou v přes 1,9 do 3,5 m zatížení do 150 kg/m2</t>
  </si>
  <si>
    <t>-1929620651</t>
  </si>
  <si>
    <t>Lešení pomocné pracovní pro objekty pozemních staveb pro zatížení do 150 kg/m2, o výšce lešeňové podlahy přes 1,9 do 3,5 m</t>
  </si>
  <si>
    <t>https://podminky.urs.cz/item/CS_URS_2023_01/949101112</t>
  </si>
  <si>
    <t>73</t>
  </si>
  <si>
    <t>952901221</t>
  </si>
  <si>
    <t>Vyčištění budov průmyslových objektů při jakékoliv výšce podlaží</t>
  </si>
  <si>
    <t>595114477</t>
  </si>
  <si>
    <t>Vyčištění budov nebo objektů před předáním do užívání průmyslových budov a objektů výrobních, skladovacích, garáží, dílen nebo hal apod. s nespalnou podlahou jakékoliv výšky podlaží</t>
  </si>
  <si>
    <t>https://podminky.urs.cz/item/CS_URS_2023_01/952901221</t>
  </si>
  <si>
    <t>74</t>
  </si>
  <si>
    <t>953993321</t>
  </si>
  <si>
    <t>Osazení bezpečnostní, orientační nebo informační tabulky přilepením</t>
  </si>
  <si>
    <t>-2075278578</t>
  </si>
  <si>
    <t>Osazení bezpečnostní, orientační nebo informační tabulky plastové nebo smaltované přilepením</t>
  </si>
  <si>
    <t>https://podminky.urs.cz/item/CS_URS_2023_01/953993321</t>
  </si>
  <si>
    <t>75</t>
  </si>
  <si>
    <t>73534564</t>
  </si>
  <si>
    <t>tabulka bezpečnostní smaltovaná symbol a text 150x210mm barevná</t>
  </si>
  <si>
    <t>905371034</t>
  </si>
  <si>
    <t>76</t>
  </si>
  <si>
    <t>962071711</t>
  </si>
  <si>
    <t>Bourání kovových, litinových nebo nýtovaných sloupů s patkou a hlavicí</t>
  </si>
  <si>
    <t>1942807732</t>
  </si>
  <si>
    <t>Vybourání kovových sloupů s patkou a hlavicí včetně snesení bez podchycení nosné konstrukce a bez odvozu sloupů litinových nebo nýtovaných</t>
  </si>
  <si>
    <t>https://podminky.urs.cz/item/CS_URS_2023_01/962071711</t>
  </si>
  <si>
    <t>"Vybourání stávajících sloupů 2xU220"</t>
  </si>
  <si>
    <t>4,35*29,4*2*10/1000</t>
  </si>
  <si>
    <t>77</t>
  </si>
  <si>
    <t>965043341</t>
  </si>
  <si>
    <t>Bourání podkladů pod dlažby betonových s potěrem nebo teracem tl do 100 mm pl přes 4 m2</t>
  </si>
  <si>
    <t>-464093695</t>
  </si>
  <si>
    <t>Bourání mazanin betonových s potěrem nebo teracem tl. do 100 mm, plochy přes 4 m2</t>
  </si>
  <si>
    <t>https://podminky.urs.cz/item/CS_URS_2023_01/965043341</t>
  </si>
  <si>
    <t>"Bourání podkladního betonu"</t>
  </si>
  <si>
    <t>(125,9+289,48+269,47)*0,1</t>
  </si>
  <si>
    <t>"Bourání betonu na střeše"</t>
  </si>
  <si>
    <t>(10,823*12,375)*0,1</t>
  </si>
  <si>
    <t>78</t>
  </si>
  <si>
    <t>965043441</t>
  </si>
  <si>
    <t>Bourání podkladů pod dlažby betonových s potěrem nebo teracem tl do 150 mm pl přes 4 m2</t>
  </si>
  <si>
    <t>-958462213</t>
  </si>
  <si>
    <t>Bourání mazanin betonových s potěrem nebo teracem tl. do 150 mm, plochy přes 4 m2</t>
  </si>
  <si>
    <t>https://podminky.urs.cz/item/CS_URS_2023_01/965043441</t>
  </si>
  <si>
    <t>"Bourání stávajících podlah"</t>
  </si>
  <si>
    <t>(125,9+289,48+269,47)*(0,16+0,2)/2</t>
  </si>
  <si>
    <t>79</t>
  </si>
  <si>
    <t>965044121</t>
  </si>
  <si>
    <t>Bourání podkladů pod dlažby nebo betonových mazanin s rabicovým pletivem ve střešních konstrukcích</t>
  </si>
  <si>
    <t>1902270324</t>
  </si>
  <si>
    <t>Bourání mazanin betonových s potěrem nebo teracem tl. do 40 mm, s rabicovým pletivem ve střešních konstrukcích</t>
  </si>
  <si>
    <t>https://podminky.urs.cz/item/CS_URS_2023_01/965044121</t>
  </si>
  <si>
    <t>"odstranění stávajícího betonu"</t>
  </si>
  <si>
    <t>12,35*14,505</t>
  </si>
  <si>
    <t>80</t>
  </si>
  <si>
    <t>965049112</t>
  </si>
  <si>
    <t>Příplatek k bourání betonových mazanin za bourání mazanin se svařovanou sítí tl přes 100 mm</t>
  </si>
  <si>
    <t>475707449</t>
  </si>
  <si>
    <t>Bourání mazanin Příplatek k cenám za bourání mazanin betonových se svařovanou sítí, tl. přes 100 mm</t>
  </si>
  <si>
    <t>https://podminky.urs.cz/item/CS_URS_2023_01/965049112</t>
  </si>
  <si>
    <t>81</t>
  </si>
  <si>
    <t>965082933</t>
  </si>
  <si>
    <t>Odstranění násypů pod podlahami tl do 200 mm pl přes 2 m2</t>
  </si>
  <si>
    <t>1216927403</t>
  </si>
  <si>
    <t>Odstranění násypu pod podlahami nebo ochranného násypu na střechách tl. do 200 mm, plochy přes 2 m2</t>
  </si>
  <si>
    <t>https://podminky.urs.cz/item/CS_URS_2023_01/965082933</t>
  </si>
  <si>
    <t>"Odstranění stávajícího násypu"</t>
  </si>
  <si>
    <t>(125,9+289,48+269,47)*0,2</t>
  </si>
  <si>
    <t>82</t>
  </si>
  <si>
    <t>966006231</t>
  </si>
  <si>
    <t>Odstranění dopravního zrcadla a zrcadlové části včetně sloupku nebo konzoly</t>
  </si>
  <si>
    <t>-50720756</t>
  </si>
  <si>
    <t>Odstranění dopravního zrcadla a demontáž zrcadlové části s odklizením materiálu na vzdálenost do 20 m nebo s naložením na dopravní prostředek včetně sloupku nebo konzole</t>
  </si>
  <si>
    <t>https://podminky.urs.cz/item/CS_URS_2023_01/966006231</t>
  </si>
  <si>
    <t>83</t>
  </si>
  <si>
    <t>966071111</t>
  </si>
  <si>
    <t>Demontáž ocelových kcí hmotnosti do 5 t z profilů hmotnosti do 13 kg/m</t>
  </si>
  <si>
    <t>1491092252</t>
  </si>
  <si>
    <t>Demontáž ocelových konstrukcí profilů hmotnosti do 13 kg/m, hmotnosti konstrukce do 5 t</t>
  </si>
  <si>
    <t>https://podminky.urs.cz/item/CS_URS_2023_01/966071111</t>
  </si>
  <si>
    <t>"Demontáž vazníků"</t>
  </si>
  <si>
    <t>"Demontáž vazniček I120 - 11,1kg/m "</t>
  </si>
  <si>
    <t>84</t>
  </si>
  <si>
    <t>966071111X</t>
  </si>
  <si>
    <t>Vybourání nadpraží nad vraty vč. ocelových profilů</t>
  </si>
  <si>
    <t>707046990</t>
  </si>
  <si>
    <t>"Viz výkres D1.1.2 - pozn. 4"</t>
  </si>
  <si>
    <t>25,16+21,859-0,248-0,27</t>
  </si>
  <si>
    <t>85</t>
  </si>
  <si>
    <t>967031132</t>
  </si>
  <si>
    <t>Přisekání rovných ostění v cihelném zdivu na MV nebo MVC</t>
  </si>
  <si>
    <t>1259793246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</si>
  <si>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</si>
  <si>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https://podminky.urs.cz/item/CS_URS_2023_01/967031132</t>
  </si>
  <si>
    <t>"Přisekání ostění po vybouraných otvorech"</t>
  </si>
  <si>
    <t>(2,36*0,5*2)*3</t>
  </si>
  <si>
    <t>(1,15*0,5*2)*6</t>
  </si>
  <si>
    <t>(3,6*0,5*2)*1</t>
  </si>
  <si>
    <t>(2,5*0,5*2)*2</t>
  </si>
  <si>
    <t>(1,75*0,5*2)*2</t>
  </si>
  <si>
    <t>86</t>
  </si>
  <si>
    <t>968062356</t>
  </si>
  <si>
    <t>Vybourání dřevěných rámů oken dvojitých včetně křídel pl do 4 m2</t>
  </si>
  <si>
    <t>-1965332825</t>
  </si>
  <si>
    <t>Vybourání dřevěných rámů oken s křídly, dveřních zárubní, vrat, stěn, ostění nebo obkladů rámů oken s křídly dvojitých, plochy do 4 m2</t>
  </si>
  <si>
    <t>https://podminky.urs.cz/item/CS_URS_2023_01/968062356</t>
  </si>
  <si>
    <t>"Stávající okna"</t>
  </si>
  <si>
    <t>1,45*1,75*2</t>
  </si>
  <si>
    <t>87</t>
  </si>
  <si>
    <t>968062357</t>
  </si>
  <si>
    <t>Vybourání dřevěných rámů oken dvojitých včetně křídel pl přes 4 m2</t>
  </si>
  <si>
    <t>-1191953170</t>
  </si>
  <si>
    <t>Vybourání dřevěných rámů oken s křídly, dveřních zárubní, vrat, stěn, ostění nebo obkladů rámů oken s křídly dvojitých, plochy přes 4 m2</t>
  </si>
  <si>
    <t>https://podminky.urs.cz/item/CS_URS_2023_01/968062357</t>
  </si>
  <si>
    <t>2,37*2,36*3</t>
  </si>
  <si>
    <t>2,37*1,15*6</t>
  </si>
  <si>
    <t>88</t>
  </si>
  <si>
    <t>968072456</t>
  </si>
  <si>
    <t>Vybourání kovových dveřních zárubní pl přes 2 m2</t>
  </si>
  <si>
    <t>-1639154296</t>
  </si>
  <si>
    <t>Vybourání kovových rámů oken s křídly, dveřních zárubní, vrat, stěn, ostění nebo obkladů dveřních zárubní, plochy přes 2 m2</t>
  </si>
  <si>
    <t>https://podminky.urs.cz/item/CS_URS_2023_01/968072456</t>
  </si>
  <si>
    <t>"Stávající vrata"</t>
  </si>
  <si>
    <t>1,55*2,5*3</t>
  </si>
  <si>
    <t>89</t>
  </si>
  <si>
    <t>968072559</t>
  </si>
  <si>
    <t>Vybourání kovových vrat pl přes 5 m2</t>
  </si>
  <si>
    <t>-982455727</t>
  </si>
  <si>
    <t>Vybourání kovových rámů oken s křídly, dveřních zárubní, vrat, stěn, ostění nebo obkladů vrat, mimo posuvných a skládacích, plochy přes 5 m2</t>
  </si>
  <si>
    <t>https://podminky.urs.cz/item/CS_URS_2023_01/968072559</t>
  </si>
  <si>
    <t>4,0*3,6+3,3*3,6*7+3,3*3,69*6</t>
  </si>
  <si>
    <t>90</t>
  </si>
  <si>
    <t>978013191</t>
  </si>
  <si>
    <t>Otlučení (osekání) vnitřní vápenné nebo vápenocementové omítky stěn v rozsahu přes 50 do 100 %</t>
  </si>
  <si>
    <t>1956612596</t>
  </si>
  <si>
    <t>Otlučení vápenných nebo vápenocementových omítek vnitřních ploch stěn s vyškrabáním spar, s očištěním zdiva, v rozsahu přes 50 do 100 %</t>
  </si>
  <si>
    <t>https://podminky.urs.cz/item/CS_URS_2023_01/978013191</t>
  </si>
  <si>
    <t>"Odstranění stávajících omítek"</t>
  </si>
  <si>
    <t>91</t>
  </si>
  <si>
    <t>978015321</t>
  </si>
  <si>
    <t>Otlučení (osekání) vnější vápenné nebo vápenocementové omítky stupně členitosti 1 a 2 v rozsahu do 10 %</t>
  </si>
  <si>
    <t>-545355929</t>
  </si>
  <si>
    <t>Otlučení vápenných nebo vápenocementových omítek vnějších ploch s vyškrabáním spar a s očištěním zdiva stupně členitosti 1 a 2, v rozsahu do 10 %</t>
  </si>
  <si>
    <t>https://podminky.urs.cz/item/CS_URS_2023_01/978015321</t>
  </si>
  <si>
    <t>(0,5+3,5+0,25+10,58+0,25)*(6,82+0,08)+36,248*(4,35+0,08)+(11,021+0,25)*(6,82+0,08)</t>
  </si>
  <si>
    <t>-(1,55*2,5*2+4,0*3,6+1,5*2,5+3,3*3,6*7+3,3*3,69*6)</t>
  </si>
  <si>
    <t>92</t>
  </si>
  <si>
    <t>978059641</t>
  </si>
  <si>
    <t>Odsekání a odebrání obkladů stěn z vnějších obkládaček plochy přes 1 m2</t>
  </si>
  <si>
    <t>474082719</t>
  </si>
  <si>
    <t>Odsekání obkladů stěn včetně otlučení podkladní omítky až na zdivo z obkládaček vnějších, z jakýchkoliv materiálů, plochy přes 1 m2</t>
  </si>
  <si>
    <t>https://podminky.urs.cz/item/CS_URS_2023_01/978059641</t>
  </si>
  <si>
    <t>"Stávající obklad"</t>
  </si>
  <si>
    <t>2,37*3,8*6+(2,37+1,3+2,37)*0,8</t>
  </si>
  <si>
    <t>(0,25*2,5*2+1,55*0,25)*3</t>
  </si>
  <si>
    <t>1,46*0,9*2</t>
  </si>
  <si>
    <t>2,02*3,9</t>
  </si>
  <si>
    <t>3,0*0,25</t>
  </si>
  <si>
    <t>3,0*0,5</t>
  </si>
  <si>
    <t>"Sokl"</t>
  </si>
  <si>
    <t>(62,6+12,9)*2*0,3</t>
  </si>
  <si>
    <t>-(1,55*0,3*3+4,0*0,3+3,3*13*0,3)</t>
  </si>
  <si>
    <t>997</t>
  </si>
  <si>
    <t>Přesun sutě</t>
  </si>
  <si>
    <t>93</t>
  </si>
  <si>
    <t>997006014</t>
  </si>
  <si>
    <t>Pytlování nebezpečného odpadu z vlnitých tabulí s obsahem azbestu</t>
  </si>
  <si>
    <t>257522312</t>
  </si>
  <si>
    <t>Úprava stavebního odpadu pytlování nebezpečného odpadu s obsahem azbestu z vlnitých tabulí</t>
  </si>
  <si>
    <t>https://podminky.urs.cz/item/CS_URS_2023_01/997006014</t>
  </si>
  <si>
    <t>94</t>
  </si>
  <si>
    <t>997013112</t>
  </si>
  <si>
    <t>Vnitrostaveništní doprava suti a vybouraných hmot pro budovy v přes 6 do 9 m s použitím mechanizace</t>
  </si>
  <si>
    <t>-740269641</t>
  </si>
  <si>
    <t>Vnitrostaveništní doprava suti a vybouraných hmot vodorovně do 50 m svisle s použitím mechanizace pro budovy a haly výšky přes 6 do 9 m</t>
  </si>
  <si>
    <t>https://podminky.urs.cz/item/CS_URS_2023_01/997013112</t>
  </si>
  <si>
    <t>95</t>
  </si>
  <si>
    <t>997013501</t>
  </si>
  <si>
    <t>Odvoz suti a vybouraných hmot na skládku nebo meziskládku do 1 km se složením</t>
  </si>
  <si>
    <t>992241967</t>
  </si>
  <si>
    <t>Odvoz suti a vybouraných hmot na skládku nebo meziskládku se složením, na vzdálenost do 1 km</t>
  </si>
  <si>
    <t>https://podminky.urs.cz/item/CS_URS_2023_01/997013501</t>
  </si>
  <si>
    <t>96</t>
  </si>
  <si>
    <t>997013509</t>
  </si>
  <si>
    <t>Příplatek k odvozu suti a vybouraných hmot na skládku ZKD 1 km přes 1 km</t>
  </si>
  <si>
    <t>-100094984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</si>
  <si>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</si>
  <si>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</si>
  <si>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(886,336-7,335)*14</t>
  </si>
  <si>
    <t>7,335*35</t>
  </si>
  <si>
    <t>97</t>
  </si>
  <si>
    <t>997013631</t>
  </si>
  <si>
    <t>Poplatek za uložení na skládce (skládkovné) stavebního odpadu směsného kód odpadu 17 09 04</t>
  </si>
  <si>
    <t>-372068270</t>
  </si>
  <si>
    <t>Poplatek za uložení stavebního odpadu na skládce (skládkovné) směsného stavebního a demoličního zatříděného do Katalogu odpadů pod kódem 17 09 04</t>
  </si>
  <si>
    <t>https://podminky.urs.cz/item/CS_URS_2023_01/997013631</t>
  </si>
  <si>
    <t>886,336-7,335</t>
  </si>
  <si>
    <t>98</t>
  </si>
  <si>
    <t>997013821</t>
  </si>
  <si>
    <t>Poplatek za uložení na skládce (skládkovné) stavebního odpadu s obsahem azbestu kód odpadu 17 06 05</t>
  </si>
  <si>
    <t>382351852</t>
  </si>
  <si>
    <t>Poplatek za uložení stavebního odpadu na skládce (skládkovné) ze stavebních materiálů obsahujících azbest zatříděných do Katalogu odpadů pod kódem 17 06 05</t>
  </si>
  <si>
    <t>https://podminky.urs.cz/item/CS_URS_2023_01/997013821</t>
  </si>
  <si>
    <t>998</t>
  </si>
  <si>
    <t>Přesun hmot</t>
  </si>
  <si>
    <t>99</t>
  </si>
  <si>
    <t>998011002</t>
  </si>
  <si>
    <t>Přesun hmot pro budovy zděné v přes 6 do 12 m</t>
  </si>
  <si>
    <t>-994378636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</si>
  <si>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</si>
  <si>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</si>
  <si>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</si>
  <si>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</si>
  <si>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</si>
  <si>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</si>
  <si>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100</t>
  </si>
  <si>
    <t>711113127</t>
  </si>
  <si>
    <t>Izolace proti vlhkosti svislá za studena těsnicí stěrkou jednosložkovou na bázi cementu</t>
  </si>
  <si>
    <t>-272125068</t>
  </si>
  <si>
    <t>Izolace proti zemní vlhkosti natěradly a tmely za studena na ploše svislé S těsnicí stěrkou jednosložkovu na bázi cementu</t>
  </si>
  <si>
    <t>https://podminky.urs.cz/item/CS_URS_2023_01/711113127</t>
  </si>
  <si>
    <t>((62,8+13,1)*2-(1,55*2+4,0+5,8*4+5,0*4))*(0,3+0,3)</t>
  </si>
  <si>
    <t>101</t>
  </si>
  <si>
    <t>711131811</t>
  </si>
  <si>
    <t>Odstranění izolace proti zemní vlhkosti vodorovné</t>
  </si>
  <si>
    <t>1299981272</t>
  </si>
  <si>
    <t>Odstranění izolace proti zemní vlhkosti na ploše vodorovné V</t>
  </si>
  <si>
    <t>https://podminky.urs.cz/item/CS_URS_2023_01/711131811</t>
  </si>
  <si>
    <t>"Odstranění stávající izolace"</t>
  </si>
  <si>
    <t>(125,9+289,48+269,47)</t>
  </si>
  <si>
    <t>102</t>
  </si>
  <si>
    <t>711161212</t>
  </si>
  <si>
    <t>Izolace proti zemní vlhkosti nopovou fólií svislá, nopek v 8,0 mm, tl do 0,6 mm</t>
  </si>
  <si>
    <t>970874796</t>
  </si>
  <si>
    <t>Izolace proti zemní vlhkosti a beztlakové vodě nopovými fóliemi na ploše svislé S vrstva ochranná, odvětrávací a drenážní výška nopku 8,0 mm, tl. fólie do 0,6 mm</t>
  </si>
  <si>
    <t>https://podminky.urs.cz/item/CS_URS_2023_01/711161212</t>
  </si>
  <si>
    <t>((62,8+13,1)*2-(1,55*2+4,0+5,8*4+5,0*4))*(0,3+0,1)</t>
  </si>
  <si>
    <t>103</t>
  </si>
  <si>
    <t>711471053</t>
  </si>
  <si>
    <t>Provedení vodorovné izolace proti tlakové vodě termoplasty volně položenou fólií z nízkolehčeného PE</t>
  </si>
  <si>
    <t>-377077941</t>
  </si>
  <si>
    <t>Provedení izolace proti povrchové a podpovrchové tlakové vodě termoplasty na ploše vodorovné V folií z nízkolehčeného PE položenou volně</t>
  </si>
  <si>
    <t>https://podminky.urs.cz/item/CS_URS_2023_01/711471053</t>
  </si>
  <si>
    <t>104</t>
  </si>
  <si>
    <t>28323076</t>
  </si>
  <si>
    <t>fólie LDPE (800 kg/m3) proti zemní vlhkosti nad úrovní terénu tl 1mm</t>
  </si>
  <si>
    <t>1320479081</t>
  </si>
  <si>
    <t>725,562*1,1655 'Přepočtené koeficientem množství</t>
  </si>
  <si>
    <t>105</t>
  </si>
  <si>
    <t>711491171</t>
  </si>
  <si>
    <t>Provedení doplňků izolace proti vodě na vodorovné ploše z textilií vrstva podkladní</t>
  </si>
  <si>
    <t>-426230856</t>
  </si>
  <si>
    <t>Provedení doplňků izolace proti vodě textilií na ploše vodorovné V vrstva podkladní</t>
  </si>
  <si>
    <t>https://podminky.urs.cz/item/CS_URS_2023_01/711491171</t>
  </si>
  <si>
    <t>106</t>
  </si>
  <si>
    <t>69311175</t>
  </si>
  <si>
    <t>geotextilie PP s ÚV stabilizací 500g/m2</t>
  </si>
  <si>
    <t>231175995</t>
  </si>
  <si>
    <t>725,562*1,05 'Přepočtené koeficientem množství</t>
  </si>
  <si>
    <t>107</t>
  </si>
  <si>
    <t>711491172</t>
  </si>
  <si>
    <t>Provedení doplňků izolace proti vodě na vodorovné ploše z textilií vrstva ochranná</t>
  </si>
  <si>
    <t>71081081</t>
  </si>
  <si>
    <t>Provedení doplňků izolace proti vodě textilií na ploše vodorovné V vrstva ochranná</t>
  </si>
  <si>
    <t>https://podminky.urs.cz/item/CS_URS_2023_01/711491172</t>
  </si>
  <si>
    <t>108</t>
  </si>
  <si>
    <t>69311172</t>
  </si>
  <si>
    <t>geotextilie PP s ÚV stabilizací 300g/m2</t>
  </si>
  <si>
    <t>-2147307250</t>
  </si>
  <si>
    <t>109</t>
  </si>
  <si>
    <t>711491272</t>
  </si>
  <si>
    <t>Provedení doplňků izolace proti vodě na ploše svislé z textilií vrstva ochranná</t>
  </si>
  <si>
    <t>1173181635</t>
  </si>
  <si>
    <t>Provedení doplňků izolace proti vodě textilií na ploše svislé S vrstva ochranná</t>
  </si>
  <si>
    <t>https://podminky.urs.cz/item/CS_URS_2023_01/711491272</t>
  </si>
  <si>
    <t>110</t>
  </si>
  <si>
    <t>61093442</t>
  </si>
  <si>
    <t>40,6*1,05 'Přepočtené koeficientem množství</t>
  </si>
  <si>
    <t>111</t>
  </si>
  <si>
    <t>998711202</t>
  </si>
  <si>
    <t>Přesun hmot procentní pro izolace proti vodě, vlhkosti a plynům v objektech v přes 6 do 12 m</t>
  </si>
  <si>
    <t>%</t>
  </si>
  <si>
    <t>-845046533</t>
  </si>
  <si>
    <t>Přesun hmot pro izolace proti vodě, vlhkosti a plynům stanovený procentní sazbou (%) z ceny vodorovná dopravní vzdálenost do 50 m v objektech výšky přes 6 do 12 m</t>
  </si>
  <si>
    <t>https://podminky.urs.cz/item/CS_URS_2023_01/998711202</t>
  </si>
  <si>
    <t>712</t>
  </si>
  <si>
    <t>Povlakové krytiny</t>
  </si>
  <si>
    <t>112</t>
  </si>
  <si>
    <t>712331101</t>
  </si>
  <si>
    <t>Provedení povlakové krytiny střech do 10° podkladní vrstvy pásy na sucho AIP nebo NAIP</t>
  </si>
  <si>
    <t>-1318717532</t>
  </si>
  <si>
    <t>Provedení povlakové krytiny střech plochých do 10° pásy na sucho AIP nebo NAIP</t>
  </si>
  <si>
    <t>https://podminky.urs.cz/item/CS_URS_2023_01/712331101</t>
  </si>
  <si>
    <t>"Skladba S3" (12,375*10,823)+(12,375+10,823)*2*(0,3+0,45)</t>
  </si>
  <si>
    <t>"Skladba S4" (12,35*14,505)+(12,35+14,505)*2*(0,3+0,45)</t>
  </si>
  <si>
    <t>113</t>
  </si>
  <si>
    <t>62853004</t>
  </si>
  <si>
    <t>pás asfaltový natavitelný modifikovaný SBS tl 4,0mm s vložkou ze skleněné tkaniny a spalitelnou PE fólií nebo jemnozrnným minerálním posypem na horním povrchu</t>
  </si>
  <si>
    <t>-1244647648</t>
  </si>
  <si>
    <t>388,151*1,1655 'Přepočtené koeficientem množství</t>
  </si>
  <si>
    <t>114</t>
  </si>
  <si>
    <t>712340831</t>
  </si>
  <si>
    <t>Odstranění povlakové krytiny střech do 10° z pásů NAIP přitavených v plné ploše jednovrstvé</t>
  </si>
  <si>
    <t>-1491633315</t>
  </si>
  <si>
    <t>Odstranění povlakové krytiny střech plochých do 10° z přitavených pásů NAIP v plné ploše jednovrstvé</t>
  </si>
  <si>
    <t>https://podminky.urs.cz/item/CS_URS_2023_01/712340831</t>
  </si>
  <si>
    <t>"odstranění stávající izolace - parotěs"</t>
  </si>
  <si>
    <t>"odstranění stávající izolace - krytina"</t>
  </si>
  <si>
    <t>"odstranění stávající izolace - perbitagit"</t>
  </si>
  <si>
    <t>12,375*10,823</t>
  </si>
  <si>
    <t xml:space="preserve">"Odstranění narušené části skladby S3 - parozábrana" </t>
  </si>
  <si>
    <t>(12,375*10,823)+(12,375+10,823)*2*(0,3+0,45)</t>
  </si>
  <si>
    <t>115</t>
  </si>
  <si>
    <t>712361705</t>
  </si>
  <si>
    <t>Provedení povlakové krytiny střech do 10° fólií lepenou se svařovanými spoji</t>
  </si>
  <si>
    <t>1578314275</t>
  </si>
  <si>
    <t>Provedení povlakové krytiny střech plochých do 10° fólií lepená se svařovanými spoji</t>
  </si>
  <si>
    <t>https://podminky.urs.cz/item/CS_URS_2023_01/712361705</t>
  </si>
  <si>
    <t>116</t>
  </si>
  <si>
    <t>28342411</t>
  </si>
  <si>
    <t>fólie hydroizolační střešní mPVC s nakašírovaným PES rounem určená k lepení tl 1,5mm (účinná tloušťka)</t>
  </si>
  <si>
    <t>-1558612484</t>
  </si>
  <si>
    <t>117</t>
  </si>
  <si>
    <t>712363357</t>
  </si>
  <si>
    <t>Povlakové krytiny střech do 10° z tvarovaných poplastovaných lišt délky 2 m okapnice široká rš 250 mm</t>
  </si>
  <si>
    <t>1565870002</t>
  </si>
  <si>
    <t>Povlakové krytiny střech plochých do 10° z tvarovaných poplastovaných lišt pro mPVC okapnice rš 250 mm</t>
  </si>
  <si>
    <t>https://podminky.urs.cz/item/CS_URS_2023_01/712363357</t>
  </si>
  <si>
    <t>"Výpis výrobků klempířske konstrukce ozn. K9"</t>
  </si>
  <si>
    <t>0,5*2</t>
  </si>
  <si>
    <t>118</t>
  </si>
  <si>
    <t>712391171</t>
  </si>
  <si>
    <t>Provedení povlakové krytiny střech do 10° podkladní textilní vrstvy</t>
  </si>
  <si>
    <t>1277088596</t>
  </si>
  <si>
    <t>Provedení povlakové krytiny střech plochých do 10° -ostatní práce provedení vrstvy textilní podkladní</t>
  </si>
  <si>
    <t>https://podminky.urs.cz/item/CS_URS_2023_01/712391171</t>
  </si>
  <si>
    <t>"Skladba S3" (12,375*10,823)</t>
  </si>
  <si>
    <t>"Skladba S4" (12,35*14,505)</t>
  </si>
  <si>
    <t>119</t>
  </si>
  <si>
    <t>-463572487</t>
  </si>
  <si>
    <t>313,072*1,155 'Přepočtené koeficientem množství</t>
  </si>
  <si>
    <t>120</t>
  </si>
  <si>
    <t>712391172</t>
  </si>
  <si>
    <t>Provedení povlakové krytiny střech do 10° ochranné textilní vrstvy</t>
  </si>
  <si>
    <t>127117654</t>
  </si>
  <si>
    <t>Provedení povlakové krytiny střech plochých do 10° -ostatní práce provedení vrstvy textilní ochranné</t>
  </si>
  <si>
    <t>https://podminky.urs.cz/item/CS_URS_2023_01/712391172</t>
  </si>
  <si>
    <t>121</t>
  </si>
  <si>
    <t>1842834091</t>
  </si>
  <si>
    <t>388,151*1,155 'Přepočtené koeficientem množství</t>
  </si>
  <si>
    <t>122</t>
  </si>
  <si>
    <t>998712202</t>
  </si>
  <si>
    <t>Přesun hmot procentní pro krytiny povlakové v objektech v přes 6 do 12 m</t>
  </si>
  <si>
    <t>-676787061</t>
  </si>
  <si>
    <t>Přesun hmot pro povlakové krytiny stanovený procentní sazbou (%) z ceny vodorovná dopravní vzdálenost do 50 m v objektech výšky přes 6 do 12 m</t>
  </si>
  <si>
    <t>https://podminky.urs.cz/item/CS_URS_2023_01/998712202</t>
  </si>
  <si>
    <t>713</t>
  </si>
  <si>
    <t>Izolace tepelné</t>
  </si>
  <si>
    <t>123</t>
  </si>
  <si>
    <t>713001001X</t>
  </si>
  <si>
    <t>D+M Bloky z termoplastické pěny na bázi polymeru polystyrenu, CF200, 200x200x100 mm</t>
  </si>
  <si>
    <t>25736871</t>
  </si>
  <si>
    <t>"Prokotvení požárních žebříků" 8*2+6</t>
  </si>
  <si>
    <t>"pro kotvení přístřešku na kola" 5</t>
  </si>
  <si>
    <t>124</t>
  </si>
  <si>
    <t>713121211</t>
  </si>
  <si>
    <t>Montáž izolace tepelné podlah volně kladenými okrajovými pásky</t>
  </si>
  <si>
    <t>-1593119765</t>
  </si>
  <si>
    <t>Montáž tepelné izolace podlah okrajovými pásky kladenými volně</t>
  </si>
  <si>
    <t>https://podminky.urs.cz/item/CS_URS_2023_01/713121211</t>
  </si>
  <si>
    <t>"m.č. 102" (40,58+11,9)*2</t>
  </si>
  <si>
    <t>"m.č. 105" (25,16+11,9)*2</t>
  </si>
  <si>
    <t>"m.č. 106" (21,859+12,152)*2</t>
  </si>
  <si>
    <t>125</t>
  </si>
  <si>
    <t>63141434</t>
  </si>
  <si>
    <t>deska tepelně izolační minerální plovoucích podlah λ=0,033-0,035 tl 40mm</t>
  </si>
  <si>
    <t>313663587</t>
  </si>
  <si>
    <t>247,102*0,12*1,05</t>
  </si>
  <si>
    <t>126</t>
  </si>
  <si>
    <t>713131141</t>
  </si>
  <si>
    <t>Montáž izolace tepelné stěn a základů lepením celoplošně rohoží, pásů, dílců, desek</t>
  </si>
  <si>
    <t>-1140849015</t>
  </si>
  <si>
    <t>Montáž tepelné izolace stěn rohožemi, pásy, deskami, dílci, bloky (izolační materiál ve specifikaci) lepením celoplošně</t>
  </si>
  <si>
    <t>https://podminky.urs.cz/item/CS_URS_2023_01/713131141</t>
  </si>
  <si>
    <t>"Vnitřní strana atiky"</t>
  </si>
  <si>
    <t>"Skladba S3" (12,375+10,823)*2*0,3</t>
  </si>
  <si>
    <t>"Skladba S4" (12,35+14,505)*2*0,3</t>
  </si>
  <si>
    <t>127</t>
  </si>
  <si>
    <t>28376422</t>
  </si>
  <si>
    <t>deska XPS hrana polodrážková a hladký povrch 300kPA tl 100mm</t>
  </si>
  <si>
    <t>1818872021</t>
  </si>
  <si>
    <t>60,9*1,05 'Přepočtené koeficientem množství</t>
  </si>
  <si>
    <t>128</t>
  </si>
  <si>
    <t>28376073</t>
  </si>
  <si>
    <t>deska EPS grafitová fasádní λ=0,030-0,031 tl 50mm</t>
  </si>
  <si>
    <t>-984795717</t>
  </si>
  <si>
    <t>30,032*1,05 'Přepočtené koeficientem množství</t>
  </si>
  <si>
    <t>129</t>
  </si>
  <si>
    <t>713140823</t>
  </si>
  <si>
    <t>Odstranění tepelné izolace střech nadstřešní volně kladené z polystyrenu suchého tl přes 100 mm</t>
  </si>
  <si>
    <t>-1037584741</t>
  </si>
  <si>
    <t>Odstranění tepelné izolace střech plochých z rohoží, pásů, dílců, desek, bloků nadstřešních izolací volně položených z polystyrenu suchého, tloušťka izolace přes 100 mm</t>
  </si>
  <si>
    <t>https://podminky.urs.cz/item/CS_URS_2023_01/713140823</t>
  </si>
  <si>
    <t>"odstranění stávající izolace"</t>
  </si>
  <si>
    <t>130</t>
  </si>
  <si>
    <t>713141152</t>
  </si>
  <si>
    <t>Montáž izolace tepelné střech plochých kladené volně 2 vrstvy rohoží, pásů, dílců, desek</t>
  </si>
  <si>
    <t>-102096362</t>
  </si>
  <si>
    <t>Montáž tepelné izolace střech plochých rohožemi, pásy, deskami, dílci, bloky (izolační materiál ve specifikaci) kladenými volně dvouvrstvá</t>
  </si>
  <si>
    <t>https://podminky.urs.cz/item/CS_URS_2023_01/713141152</t>
  </si>
  <si>
    <t>131</t>
  </si>
  <si>
    <t>28375912</t>
  </si>
  <si>
    <t>deska EPS 150 pro konstrukce s vysokým zatížením λ=0,035 tl 80mm</t>
  </si>
  <si>
    <t>-1637794986</t>
  </si>
  <si>
    <t>313,072*2,04 'Přepočtené koeficientem množství</t>
  </si>
  <si>
    <t>132</t>
  </si>
  <si>
    <t>713141211</t>
  </si>
  <si>
    <t>Montáž izolace tepelné střech plochých volně položené atikový klín</t>
  </si>
  <si>
    <t>585912597</t>
  </si>
  <si>
    <t>Montáž tepelné izolace střech plochých atikovými klíny kladenými volně</t>
  </si>
  <si>
    <t>https://podminky.urs.cz/item/CS_URS_2023_01/713141211</t>
  </si>
  <si>
    <t>"Skladba S3" (12,375+10,823)*2</t>
  </si>
  <si>
    <t>"Skladba S4" (12,35+14,505)*2</t>
  </si>
  <si>
    <t>133</t>
  </si>
  <si>
    <t>63152005</t>
  </si>
  <si>
    <t>klín atikový přechodný minerální plochých střech tl 50x50mm</t>
  </si>
  <si>
    <t>356785206</t>
  </si>
  <si>
    <t>100,106*1,02 'Přepočtené koeficientem množství</t>
  </si>
  <si>
    <t>134</t>
  </si>
  <si>
    <t>713141311</t>
  </si>
  <si>
    <t>Montáž izolace tepelné střech plochých kladené volně, spádová vrstva</t>
  </si>
  <si>
    <t>732013806</t>
  </si>
  <si>
    <t>Montáž tepelné izolace střech plochých spádovými klíny v ploše kladenými volně</t>
  </si>
  <si>
    <t>https://podminky.urs.cz/item/CS_URS_2023_01/713141311</t>
  </si>
  <si>
    <t>"Spádová vrstva atiky"</t>
  </si>
  <si>
    <t>"Výpis výrobků klempířske konstrukce ozn. K5"</t>
  </si>
  <si>
    <t>104,5*0,45</t>
  </si>
  <si>
    <t>"Výpis výrobků klempířske konstrukce ozn. K11"</t>
  </si>
  <si>
    <t>13,5*0,45</t>
  </si>
  <si>
    <t>135</t>
  </si>
  <si>
    <t>28376142</t>
  </si>
  <si>
    <t>klín izolační EPS 150 spád do 5%</t>
  </si>
  <si>
    <t>-348293531</t>
  </si>
  <si>
    <t>53,1*((0,03+0,05)/2)*1,05</t>
  </si>
  <si>
    <t>136</t>
  </si>
  <si>
    <t>998713202</t>
  </si>
  <si>
    <t>Přesun hmot procentní pro izolace tepelné v objektech v přes 6 do 12 m</t>
  </si>
  <si>
    <t>-2009801866</t>
  </si>
  <si>
    <t>Přesun hmot pro izolace tepelné stanovený procentní sazbou (%) z ceny vodorovná dopravní vzdálenost do 50 m v objektech výšky přes 6 do 12 m</t>
  </si>
  <si>
    <t>https://podminky.urs.cz/item/CS_URS_2023_01/998713202</t>
  </si>
  <si>
    <t>722</t>
  </si>
  <si>
    <t>Zdravotechnika - vnitřní vodovod</t>
  </si>
  <si>
    <t>137</t>
  </si>
  <si>
    <t>722250132</t>
  </si>
  <si>
    <t>Hydrantový systém s tvarově stálou hadicí D 25 x 20 m celoplechový</t>
  </si>
  <si>
    <t>soubor</t>
  </si>
  <si>
    <t>-1583071876</t>
  </si>
  <si>
    <t>Požární příslušenství a armatury hydrantový systém s tvarově stálou hadicí celoplechový D 25 x 20 m</t>
  </si>
  <si>
    <t>https://podminky.urs.cz/item/CS_URS_2023_01/722250132</t>
  </si>
  <si>
    <t>"Výpis výrobků ostatní výrobky ozn. OS5"</t>
  </si>
  <si>
    <t>138</t>
  </si>
  <si>
    <t>998722202</t>
  </si>
  <si>
    <t>Přesun hmot procentní pro vnitřní vodovod v objektech v přes 6 do 12 m</t>
  </si>
  <si>
    <t>-1722244152</t>
  </si>
  <si>
    <t>Přesun hmot pro vnitřní vodovod stanovený procentní sazbou (%) z ceny vodorovná dopravní vzdálenost do 50 m v objektech výšky přes 6 do 12 m</t>
  </si>
  <si>
    <t>https://podminky.urs.cz/item/CS_URS_2023_01/998722202</t>
  </si>
  <si>
    <t>751</t>
  </si>
  <si>
    <t>Vzduchotechnika</t>
  </si>
  <si>
    <t>139</t>
  </si>
  <si>
    <t>751398021</t>
  </si>
  <si>
    <t>Montáž větrací mřížky stěnové do 0,040 m2</t>
  </si>
  <si>
    <t>-1146754470</t>
  </si>
  <si>
    <t>Montáž ostatních zařízení větrací mřížky stěnové, průřezu do 0,040 m2</t>
  </si>
  <si>
    <t>https://podminky.urs.cz/item/CS_URS_2023_01/751398021</t>
  </si>
  <si>
    <t>"Výpis výrobků ostatních výrobků ozn. OS6"</t>
  </si>
  <si>
    <t>140</t>
  </si>
  <si>
    <t>56245611</t>
  </si>
  <si>
    <t>mřížka větrací hranatá plast se síťovinou 150x150mm</t>
  </si>
  <si>
    <t>-352552758</t>
  </si>
  <si>
    <t>141</t>
  </si>
  <si>
    <t>751398022</t>
  </si>
  <si>
    <t>Montáž větrací mřížky stěnové přes 0,040 do 0,100 m2</t>
  </si>
  <si>
    <t>66111200</t>
  </si>
  <si>
    <t>Montáž ostatních zařízení větrací mřížky stěnové, průřezu přes 0,04 do 0,100 m2</t>
  </si>
  <si>
    <t>https://podminky.urs.cz/item/CS_URS_2023_01/751398022</t>
  </si>
  <si>
    <t>"Výpis výrobků ostatních výrobků ozn. OS7"</t>
  </si>
  <si>
    <t>"Výpis výrobků ostatních výrobků ozn. OS9"</t>
  </si>
  <si>
    <t>142</t>
  </si>
  <si>
    <t>56245607X</t>
  </si>
  <si>
    <t>mřížka větrací hranatá plast se síťovinou 150x300mm</t>
  </si>
  <si>
    <t>-619910461</t>
  </si>
  <si>
    <t>mřížka větrací hranatá plast se síťovinou 150x200mm</t>
  </si>
  <si>
    <t>143</t>
  </si>
  <si>
    <t>56245603X</t>
  </si>
  <si>
    <t>mřížka větrací hranatá plast se síťovinou 250x250mm</t>
  </si>
  <si>
    <t>-1812802404</t>
  </si>
  <si>
    <t>mřížka větrací hranatá plast se síťovinou 200x200mm</t>
  </si>
  <si>
    <t>144</t>
  </si>
  <si>
    <t>751398024</t>
  </si>
  <si>
    <t>Montáž větrací mřížky stěnové přes 0,150 do 0,200 m2</t>
  </si>
  <si>
    <t>-522289574</t>
  </si>
  <si>
    <t>Montáž ostatních zařízení větrací mřížky stěnové, průřezu přes 0,150 do 0,200 m2</t>
  </si>
  <si>
    <t>https://podminky.urs.cz/item/CS_URS_2023_01/751398024</t>
  </si>
  <si>
    <t>"Výpis výrobků ostatních výrobků ozn. OS8"</t>
  </si>
  <si>
    <t>145</t>
  </si>
  <si>
    <t>55341425X</t>
  </si>
  <si>
    <t>mřížka větrací plechová se síťovinou 400x400mm</t>
  </si>
  <si>
    <t>318472787</t>
  </si>
  <si>
    <t>146</t>
  </si>
  <si>
    <t>751398025</t>
  </si>
  <si>
    <t>Montáž větrací mřížky stěnové přes 0,200 m2</t>
  </si>
  <si>
    <t>-2000719808</t>
  </si>
  <si>
    <t>Montáž ostatních zařízení větrací mřížky stěnové, průřezu přes 0,200 m2</t>
  </si>
  <si>
    <t>https://podminky.urs.cz/item/CS_URS_2023_01/751398025</t>
  </si>
  <si>
    <t>"Výpis výrobků ostatních výrobků ozn. OS10"</t>
  </si>
  <si>
    <t>147</t>
  </si>
  <si>
    <t>55341426X</t>
  </si>
  <si>
    <t>mřížka větrací plechová se síťovinou 950x600mm</t>
  </si>
  <si>
    <t>-1608355652</t>
  </si>
  <si>
    <t>148</t>
  </si>
  <si>
    <t>751398825</t>
  </si>
  <si>
    <t>Demontáž větrací mřížky stěnové průřezu přes 0,200 m2</t>
  </si>
  <si>
    <t>1948396099</t>
  </si>
  <si>
    <t>Demontáž ostatních zařízení větrací mřížky stěnové, průřezu přes 0,200 m2</t>
  </si>
  <si>
    <t>https://podminky.urs.cz/item/CS_URS_2023_01/751398825</t>
  </si>
  <si>
    <t>149</t>
  </si>
  <si>
    <t>998751201</t>
  </si>
  <si>
    <t>Přesun hmot procentní pro vzduchotechniku v objektech výšky do 12 m</t>
  </si>
  <si>
    <t>-1101291472</t>
  </si>
  <si>
    <t>Přesun hmot pro vzduchotechniku stanovený procentní sazbou (%) z ceny vodorovná dopravní vzdálenost do 50 m v objektech výšky do 12 m</t>
  </si>
  <si>
    <t>https://podminky.urs.cz/item/CS_URS_2023_01/998751201</t>
  </si>
  <si>
    <t>762</t>
  </si>
  <si>
    <t>Konstrukce tesařské</t>
  </si>
  <si>
    <t>150</t>
  </si>
  <si>
    <t>762361311</t>
  </si>
  <si>
    <t>Konstrukční a vyrovnávací vrstva pod klempířské prvky (atiky) z desek dřevoštěpkových tl 18 mm</t>
  </si>
  <si>
    <t>268602925</t>
  </si>
  <si>
    <t>Konstrukční vrstva pod klempířské prvky pro oplechování horních ploch zdí a nadezdívek (atik) z desek dřevoštěpkových šroubovaných do podkladu, tloušťky desky 18 mm</t>
  </si>
  <si>
    <t>https://podminky.urs.cz/item/CS_URS_2023_01/762361311</t>
  </si>
  <si>
    <t>"OSB deska na atiku"</t>
  </si>
  <si>
    <t>151</t>
  </si>
  <si>
    <t>998762202</t>
  </si>
  <si>
    <t>Přesun hmot procentní pro kce tesařské v objektech v přes 6 do 12 m</t>
  </si>
  <si>
    <t>1887472123</t>
  </si>
  <si>
    <t>Přesun hmot pro konstrukce tesařské stanovený procentní sazbou (%) z ceny vodorovná dopravní vzdálenost do 50 m v objektech výšky přes 6 do 12 m</t>
  </si>
  <si>
    <t>https://podminky.urs.cz/item/CS_URS_2023_01/998762202</t>
  </si>
  <si>
    <t>763</t>
  </si>
  <si>
    <t>Konstrukce suché výstavby</t>
  </si>
  <si>
    <t>152</t>
  </si>
  <si>
    <t>763131531</t>
  </si>
  <si>
    <t>SDK podhled deska 1xDF 12,5 bez izolace jednovrstvá spodní kce profil CD+UD EI 15</t>
  </si>
  <si>
    <t>-2031354475</t>
  </si>
  <si>
    <t>Podhled ze sádrokartonových desek jednovrstvá zavěšená spodní konstrukce z ocelových profilů CD, UD jednoduše opláštěná deskou protipožární DF, tl. 12,5 mm, bez izolace, EI 15</t>
  </si>
  <si>
    <t>https://podminky.urs.cz/item/CS_URS_2023_01/763131531</t>
  </si>
  <si>
    <t>"m.č. 106" 269,47</t>
  </si>
  <si>
    <t>153</t>
  </si>
  <si>
    <t>763131714</t>
  </si>
  <si>
    <t>SDK podhled základní penetrační nátěr</t>
  </si>
  <si>
    <t>-1387708373</t>
  </si>
  <si>
    <t>Podhled ze sádrokartonových desek ostatní práce a konstrukce na podhledech ze sádrokartonových desek základní penetrační nátěr</t>
  </si>
  <si>
    <t>https://podminky.urs.cz/item/CS_URS_2023_01/763131714</t>
  </si>
  <si>
    <t>154</t>
  </si>
  <si>
    <t>998763402</t>
  </si>
  <si>
    <t>Přesun hmot procentní pro sádrokartonové konstrukce v objektech v přes 6 do 12 m</t>
  </si>
  <si>
    <t>1967730483</t>
  </si>
  <si>
    <t>Přesun hmot pro konstrukce montované z desek stanovený procentní sazbou (%) z ceny vodorovná dopravní vzdálenost do 50 m v objektech výšky přes 6 do 12 m</t>
  </si>
  <si>
    <t>https://podminky.urs.cz/item/CS_URS_2023_01/998763402</t>
  </si>
  <si>
    <t>764</t>
  </si>
  <si>
    <t>Konstrukce klempířské</t>
  </si>
  <si>
    <t>155</t>
  </si>
  <si>
    <t>764001821</t>
  </si>
  <si>
    <t>Demontáž krytiny ze svitků nebo tabulí do suti</t>
  </si>
  <si>
    <t>-341090003</t>
  </si>
  <si>
    <t>Demontáž klempířských konstrukcí krytiny ze svitků nebo tabulí do suti</t>
  </si>
  <si>
    <t>https://podminky.urs.cz/item/CS_URS_2023_01/764001821</t>
  </si>
  <si>
    <t>"Demontáž stávající střešní krytiny"</t>
  </si>
  <si>
    <t>156</t>
  </si>
  <si>
    <t>764002851</t>
  </si>
  <si>
    <t>Demontáž oplechování parapetů do suti</t>
  </si>
  <si>
    <t>-1330737251</t>
  </si>
  <si>
    <t>Demontáž klempířských konstrukcí oplechování parapetů do suti</t>
  </si>
  <si>
    <t>https://podminky.urs.cz/item/CS_URS_2023_01/764002851</t>
  </si>
  <si>
    <t>"Stávající parapety"</t>
  </si>
  <si>
    <t>1,46*2+2,37*3+2,37*6</t>
  </si>
  <si>
    <t>157</t>
  </si>
  <si>
    <t>764004801</t>
  </si>
  <si>
    <t>Demontáž podokapního žlabu do suti</t>
  </si>
  <si>
    <t>1599892270</t>
  </si>
  <si>
    <t>Demontáž klempířských konstrukcí žlabu podokapního do suti</t>
  </si>
  <si>
    <t>https://podminky.urs.cz/item/CS_URS_2023_01/764004801</t>
  </si>
  <si>
    <t>"Stávající žlab"</t>
  </si>
  <si>
    <t>36,12*2</t>
  </si>
  <si>
    <t>158</t>
  </si>
  <si>
    <t>764004861</t>
  </si>
  <si>
    <t>Demontáž svodu do suti</t>
  </si>
  <si>
    <t>1989579380</t>
  </si>
  <si>
    <t>Demontáž klempířských konstrukcí svodu do suti</t>
  </si>
  <si>
    <t>https://podminky.urs.cz/item/CS_URS_2023_01/764004861</t>
  </si>
  <si>
    <t>"Stávající svod"</t>
  </si>
  <si>
    <t>4,1*4</t>
  </si>
  <si>
    <t>159</t>
  </si>
  <si>
    <t>764214607</t>
  </si>
  <si>
    <t>Oplechování horních ploch a atik bez rohů z Pz s povrch úpravou mechanicky kotvené rš 670 mm</t>
  </si>
  <si>
    <t>1106127859</t>
  </si>
  <si>
    <t>Oplechování horních ploch zdí a nadezdívek (atik) z pozinkovaného plechu s povrchovou úpravou mechanicky kotvené rš 670 mm</t>
  </si>
  <si>
    <t>https://podminky.urs.cz/item/CS_URS_2023_01/764214607</t>
  </si>
  <si>
    <t>104,5</t>
  </si>
  <si>
    <t>13,5</t>
  </si>
  <si>
    <t>160</t>
  </si>
  <si>
    <t>764214611</t>
  </si>
  <si>
    <t>Oplechování horních ploch a atik bez rohů z Pz s povrch úpravou mechanicky kotvené rš přes 800 mm</t>
  </si>
  <si>
    <t>-1593998512</t>
  </si>
  <si>
    <t>Oplechování horních ploch zdí a nadezdívek (atik) z pozinkovaného plechu s povrchovou úpravou mechanicky kotvené přes rš 800 mm</t>
  </si>
  <si>
    <t>https://podminky.urs.cz/item/CS_URS_2023_01/764214611</t>
  </si>
  <si>
    <t>"Výpis výrobků klempířske konstrukce ozn. K6"</t>
  </si>
  <si>
    <t>1,2*2,0</t>
  </si>
  <si>
    <t>161</t>
  </si>
  <si>
    <t>764216604</t>
  </si>
  <si>
    <t>Oplechování rovných parapetů mechanicky kotvené z Pz s povrchovou úpravou rš 330 mm</t>
  </si>
  <si>
    <t>-47113827</t>
  </si>
  <si>
    <t>Oplechování parapetů z pozinkovaného plechu s povrchovou úpravou rovných mechanicky kotvené, bez rohů rš 330 mm</t>
  </si>
  <si>
    <t>https://podminky.urs.cz/item/CS_URS_2023_01/764216604</t>
  </si>
  <si>
    <t>"Výpis výrobků klempířske konstrukce ozn. K1"</t>
  </si>
  <si>
    <t>1,46*2</t>
  </si>
  <si>
    <t>"Výpis výrobků klempířske konstrukce ozn. K2"</t>
  </si>
  <si>
    <t>2,37*3</t>
  </si>
  <si>
    <t>"Výpis výrobků klempířske konstrukce ozn. K3"</t>
  </si>
  <si>
    <t>2,37*6</t>
  </si>
  <si>
    <t>"Výpis výrobků klempířske konstrukce ozn. K4"</t>
  </si>
  <si>
    <t>2,0*3</t>
  </si>
  <si>
    <t>162</t>
  </si>
  <si>
    <t>764311608</t>
  </si>
  <si>
    <t>Lemování rovných zdí střech s krytinou prejzovou nebo vlnitou z Pz s povrchovou úpravou rš 750 mm</t>
  </si>
  <si>
    <t>-2015038457</t>
  </si>
  <si>
    <t>Lemování zdí z pozinkovaného plechu s povrchovou úpravou boční nebo horní rovné, střech s krytinou prejzovou nebo vlnitou rš 750 mm</t>
  </si>
  <si>
    <t>https://podminky.urs.cz/item/CS_URS_2023_01/764311608</t>
  </si>
  <si>
    <t>"Výpis výrobků klempířske konstrukce ozn. K10"</t>
  </si>
  <si>
    <t>13,5*4</t>
  </si>
  <si>
    <t>163</t>
  </si>
  <si>
    <t>764511445</t>
  </si>
  <si>
    <t>Kotlík oválný (trychtýřový) pro podokapní žlaby z Pz plechu 400/120 mm</t>
  </si>
  <si>
    <t>-612731669</t>
  </si>
  <si>
    <t>Žlab podokapní z pozinkovaného plechu včetně háků a čel kotlík oválný (trychtýřový), rš žlabu/průměr svodu 400/120 mm</t>
  </si>
  <si>
    <t>https://podminky.urs.cz/item/CS_URS_2023_01/764511445</t>
  </si>
  <si>
    <t>164</t>
  </si>
  <si>
    <t>764511603</t>
  </si>
  <si>
    <t>Žlab podokapní půlkruhový z Pz s povrchovou úpravou rš 400 mm</t>
  </si>
  <si>
    <t>-664984024</t>
  </si>
  <si>
    <t>Žlab podokapní z pozinkovaného plechu s povrchovou úpravou včetně háků a čel půlkruhový rš 400 mm</t>
  </si>
  <si>
    <t>https://podminky.urs.cz/item/CS_URS_2023_01/764511603</t>
  </si>
  <si>
    <t>"Výpis výrobků klempířske konstrukce ozn. K7"</t>
  </si>
  <si>
    <t>72,5</t>
  </si>
  <si>
    <t>165</t>
  </si>
  <si>
    <t>764518623</t>
  </si>
  <si>
    <t>Svody kruhové včetně objímek, kolen, odskoků z Pz s povrchovou úpravou průměru 120 mm</t>
  </si>
  <si>
    <t>-1941690366</t>
  </si>
  <si>
    <t>Svod z pozinkovaného plechu s upraveným povrchem včetně objímek, kolen a odskoků kruhový, průměru 120 mm</t>
  </si>
  <si>
    <t>https://podminky.urs.cz/item/CS_URS_2023_01/764518623</t>
  </si>
  <si>
    <t>"Výpis výrobků klempířske konstrukce ozn. K8"</t>
  </si>
  <si>
    <t>4,5*4</t>
  </si>
  <si>
    <t>166</t>
  </si>
  <si>
    <t>998764202</t>
  </si>
  <si>
    <t>Přesun hmot procentní pro konstrukce klempířské v objektech v přes 6 do 12 m</t>
  </si>
  <si>
    <t>-749350849</t>
  </si>
  <si>
    <t>Přesun hmot pro konstrukce klempířské stanovený procentní sazbou (%) z ceny vodorovná dopravní vzdálenost do 50 m v objektech výšky přes 6 do 12 m</t>
  </si>
  <si>
    <t>https://podminky.urs.cz/item/CS_URS_2023_01/998764202</t>
  </si>
  <si>
    <t>765</t>
  </si>
  <si>
    <t>Krytina skládaná</t>
  </si>
  <si>
    <t>167</t>
  </si>
  <si>
    <t>765131857</t>
  </si>
  <si>
    <t>Demontáž vlnité azbestocementové krytiny sklonu do 30° do suti</t>
  </si>
  <si>
    <t>1181706596</t>
  </si>
  <si>
    <t>Demontáž azbestocementové krytiny vlnité sklonu do 30° do suti</t>
  </si>
  <si>
    <t>https://podminky.urs.cz/item/CS_URS_2023_01/765131857</t>
  </si>
  <si>
    <t>"Demontáž střešní krytiny"</t>
  </si>
  <si>
    <t>(25,11+0,35+10,788)*6,6*2</t>
  </si>
  <si>
    <t>168</t>
  </si>
  <si>
    <t>998765202</t>
  </si>
  <si>
    <t>Přesun hmot procentní pro krytiny skládané v objektech v přes 6 do 12 m</t>
  </si>
  <si>
    <t>-356338412</t>
  </si>
  <si>
    <t>Přesun hmot pro krytiny skládané stanovený procentní sazbou (%) z ceny vodorovná dopravní vzdálenost do 50 m v objektech výšky přes 6 do 12 m</t>
  </si>
  <si>
    <t>https://podminky.urs.cz/item/CS_URS_2023_01/998765202</t>
  </si>
  <si>
    <t>766</t>
  </si>
  <si>
    <t>Konstrukce truhlářské</t>
  </si>
  <si>
    <t>169</t>
  </si>
  <si>
    <t>766622131</t>
  </si>
  <si>
    <t>Montáž plastových oken plochy přes 1 m2 otevíravých v do 1,5 m s rámem do zdiva</t>
  </si>
  <si>
    <t>1301320029</t>
  </si>
  <si>
    <t>Montáž oken plastových včetně montáže rámu plochy přes 1 m2 otevíravých do zdiva, výšky do 1,5 m</t>
  </si>
  <si>
    <t>https://podminky.urs.cz/item/CS_URS_2023_01/766622131</t>
  </si>
  <si>
    <t>"Výpis výrobků okna ozn. O3"</t>
  </si>
  <si>
    <t>1,15*2,37*6</t>
  </si>
  <si>
    <t>"Výpis výrobků okna ozn. O4"</t>
  </si>
  <si>
    <t>0,9*2,0*3</t>
  </si>
  <si>
    <t>170</t>
  </si>
  <si>
    <t>61140051</t>
  </si>
  <si>
    <t>okno plastové otevíravé/sklopné dvojsklo přes plochu 1m2 do v 1,5m</t>
  </si>
  <si>
    <t>-1389281472</t>
  </si>
  <si>
    <t>171</t>
  </si>
  <si>
    <t>766622132</t>
  </si>
  <si>
    <t>Montáž plastových oken plochy přes 1 m2 otevíravých v do 2,5 m s rámem do zdiva</t>
  </si>
  <si>
    <t>939837800</t>
  </si>
  <si>
    <t>Montáž oken plastových včetně montáže rámu plochy přes 1 m2 otevíravých do zdiva, výšky přes 1,5 do 2,5 m</t>
  </si>
  <si>
    <t>https://podminky.urs.cz/item/CS_URS_2023_01/766622132</t>
  </si>
  <si>
    <t>"Výpis výrobků okna ozn. O1"</t>
  </si>
  <si>
    <t>1,75*1,46*2</t>
  </si>
  <si>
    <t>"Výpis výrobků okna ozn. O2"</t>
  </si>
  <si>
    <t>2,36*2,37*3</t>
  </si>
  <si>
    <t>172</t>
  </si>
  <si>
    <t>61140053</t>
  </si>
  <si>
    <t>okno plastové otevíravé/sklopné dvojsklo přes plochu 1m2 v 1,5-2,5m</t>
  </si>
  <si>
    <t>-835090833</t>
  </si>
  <si>
    <t>173</t>
  </si>
  <si>
    <t>766660451</t>
  </si>
  <si>
    <t>Montáž vchodových dveří dvoukřídlových bez nadsvětlíku do zdiva</t>
  </si>
  <si>
    <t>-1176511677</t>
  </si>
  <si>
    <t>Montáž dveřních křídel dřevěných nebo plastových vchodových dveří včetně rámu do zdiva dvoukřídlových bez nadsvětlíku</t>
  </si>
  <si>
    <t>https://podminky.urs.cz/item/CS_URS_2023_01/766660451</t>
  </si>
  <si>
    <t>"Výpis výrobků dveře ozn. D01"</t>
  </si>
  <si>
    <t>174</t>
  </si>
  <si>
    <t>61140506.D01</t>
  </si>
  <si>
    <t>dveře dvoukřídlé plastové šedé plné max rozměru otvoru 4,84m2 ozn. D01</t>
  </si>
  <si>
    <t>-626314227</t>
  </si>
  <si>
    <t>2,45*1,45*2</t>
  </si>
  <si>
    <t>175</t>
  </si>
  <si>
    <t>766694116</t>
  </si>
  <si>
    <t>Montáž parapetních desek dřevěných nebo plastových š do 30 cm</t>
  </si>
  <si>
    <t>54126979</t>
  </si>
  <si>
    <t>Montáž ostatních truhlářských konstrukcí parapetních desek dřevěných nebo plastových šířky do 300 mm</t>
  </si>
  <si>
    <t>https://podminky.urs.cz/item/CS_URS_2023_01/766694116</t>
  </si>
  <si>
    <t>"Výpis výrobků truhlářské výrobky ozn. T4"</t>
  </si>
  <si>
    <t>176</t>
  </si>
  <si>
    <t>60794100</t>
  </si>
  <si>
    <t>parapet dřevotřískový vnitřní povrch laminátový š 150mm</t>
  </si>
  <si>
    <t>-2109227130</t>
  </si>
  <si>
    <t>177</t>
  </si>
  <si>
    <t>766694126</t>
  </si>
  <si>
    <t>Montáž parapetních desek dřevěných nebo plastových š přes 30 cm</t>
  </si>
  <si>
    <t>1759075781</t>
  </si>
  <si>
    <t>Montáž ostatních truhlářských konstrukcí parapetních desek dřevěných nebo plastových šířky přes 300 mm</t>
  </si>
  <si>
    <t>https://podminky.urs.cz/item/CS_URS_2023_01/766694126</t>
  </si>
  <si>
    <t>"Výpis výrobků truhlářské výrobky ozn. T1"</t>
  </si>
  <si>
    <t>"Výpis výrobků truhlářské výrobky ozn. T2"</t>
  </si>
  <si>
    <t>"Výpis výrobků truhlářské výrobky ozn. T3"</t>
  </si>
  <si>
    <t>"Výpis výrobků truhlářské výrobky ozn. T5"</t>
  </si>
  <si>
    <t>178</t>
  </si>
  <si>
    <t>60794104</t>
  </si>
  <si>
    <t>parapet dřevotřískový vnitřní povrch laminátový š 340mm</t>
  </si>
  <si>
    <t>-1827800730</t>
  </si>
  <si>
    <t>179</t>
  </si>
  <si>
    <t>998766202</t>
  </si>
  <si>
    <t>Přesun hmot procentní pro kce truhlářské v objektech v přes 6 do 12 m</t>
  </si>
  <si>
    <t>206969567</t>
  </si>
  <si>
    <t>Přesun hmot pro konstrukce truhlářské stanovený procentní sazbou (%) z ceny vodorovná dopravní vzdálenost do 50 m v objektech výšky přes 6 do 12 m</t>
  </si>
  <si>
    <t>https://podminky.urs.cz/item/CS_URS_2023_01/998766202</t>
  </si>
  <si>
    <t>767</t>
  </si>
  <si>
    <t>Konstrukce zámečnické</t>
  </si>
  <si>
    <t>180</t>
  </si>
  <si>
    <t>767581803</t>
  </si>
  <si>
    <t>Demontáž podhledu tvarovaný plech</t>
  </si>
  <si>
    <t>-1148451086</t>
  </si>
  <si>
    <t>Demontáž podhledů tvarovaných plechů</t>
  </si>
  <si>
    <t>https://podminky.urs.cz/item/CS_URS_2023_01/767581803</t>
  </si>
  <si>
    <t>181</t>
  </si>
  <si>
    <t>767646411</t>
  </si>
  <si>
    <t>Montáž revizních dveří a dvířek jednokřídlových s rámem plochy do 0,5 m2</t>
  </si>
  <si>
    <t>-1165664528</t>
  </si>
  <si>
    <t>Montáž revizních dveří a dvířek hliníkových, ocelových nebo plastových s rámem jednokřídlových, plochy do 0,5 m2</t>
  </si>
  <si>
    <t>https://podminky.urs.cz/item/CS_URS_2023_01/767646411</t>
  </si>
  <si>
    <t>"OS3" 0,5*0,8</t>
  </si>
  <si>
    <t>"Os4" 0,5*0,8</t>
  </si>
  <si>
    <t>182</t>
  </si>
  <si>
    <t>55343555X</t>
  </si>
  <si>
    <t>dvířka revizní ocelová bez otvorů pro elektroměřidla 500x800mm ozn. OS3</t>
  </si>
  <si>
    <t>1574581195</t>
  </si>
  <si>
    <t>183</t>
  </si>
  <si>
    <t>55343556X</t>
  </si>
  <si>
    <t>dvířka revizní ocelová bez otvorů pro elektroměřidla 500x800mm ozn. OS4</t>
  </si>
  <si>
    <t>1974135807</t>
  </si>
  <si>
    <t>184</t>
  </si>
  <si>
    <t>767646412</t>
  </si>
  <si>
    <t>Montáž revizních dveří a dvířek jednokřídlových s rámem plochy přes 0,5 do 1 m2</t>
  </si>
  <si>
    <t>-667147706</t>
  </si>
  <si>
    <t>Montáž revizních dveří a dvířek hliníkových, ocelových nebo plastových s rámem jednokřídlových, plochy přes 0,5 do 1 m2</t>
  </si>
  <si>
    <t>https://podminky.urs.cz/item/CS_URS_2023_01/767646412</t>
  </si>
  <si>
    <t>"OS2" 0,6*1,2</t>
  </si>
  <si>
    <t>185</t>
  </si>
  <si>
    <t>55343554X</t>
  </si>
  <si>
    <t>dvířka revizní ocelová bez otvorů pro elektroměřidla 600x1200mm ozn. OS2</t>
  </si>
  <si>
    <t>-1575115730</t>
  </si>
  <si>
    <t>186</t>
  </si>
  <si>
    <t>767646413</t>
  </si>
  <si>
    <t>Montáž revizních dveří a dvířek jednokřídlových s rámem plochy přes 1 m2</t>
  </si>
  <si>
    <t>1198458374</t>
  </si>
  <si>
    <t>Montáž revizních dveří a dvířek hliníkových, ocelových nebo plastových s rámem jednokřídlových, plochy přes 1 m2</t>
  </si>
  <si>
    <t>https://podminky.urs.cz/item/CS_URS_2023_01/767646413</t>
  </si>
  <si>
    <t>"OS1" 0,8*1,3</t>
  </si>
  <si>
    <t>187</t>
  </si>
  <si>
    <t>55343553X</t>
  </si>
  <si>
    <t>dvířka revizní ocelová bez otvorů pro elektroměřidla 800x1300mm ozn. OS1</t>
  </si>
  <si>
    <t>2033345131</t>
  </si>
  <si>
    <t>188</t>
  </si>
  <si>
    <t>767651114</t>
  </si>
  <si>
    <t>Montáž vrat garážových sekčních zajížděcích pod strop pl přes 13 m2</t>
  </si>
  <si>
    <t>1721613825</t>
  </si>
  <si>
    <t>Montáž vrat garážových nebo průmyslových sekčních zajížděcích pod strop, plochy přes 13 m2</t>
  </si>
  <si>
    <t>https://podminky.urs.cz/item/CS_URS_2023_01/767651114</t>
  </si>
  <si>
    <t>"Výpis výrobků garážová vrata ozn. D02"</t>
  </si>
  <si>
    <t>"Výpis výrobků garážová vrata ozn. D03"</t>
  </si>
  <si>
    <t>"Výpis výrobků garážová vrata ozn. D04"</t>
  </si>
  <si>
    <t>189</t>
  </si>
  <si>
    <t>55345871.D02</t>
  </si>
  <si>
    <t>vrata garážová sekční 3550x3900mm ozn. D02</t>
  </si>
  <si>
    <t>463874461</t>
  </si>
  <si>
    <t>190</t>
  </si>
  <si>
    <t>55345871.D03</t>
  </si>
  <si>
    <t>vrata garážová sekční 3900x5700mm ozn. D03</t>
  </si>
  <si>
    <t>554975646</t>
  </si>
  <si>
    <t>191</t>
  </si>
  <si>
    <t>55345871.D04</t>
  </si>
  <si>
    <t>vrata garážová sekční 3900x4900mm ozn. D04</t>
  </si>
  <si>
    <t>-1756951917</t>
  </si>
  <si>
    <t>192</t>
  </si>
  <si>
    <t>767832102</t>
  </si>
  <si>
    <t>Montáž venkovních požárních žebříků do zdiva bez suchovodu</t>
  </si>
  <si>
    <t>-285522724</t>
  </si>
  <si>
    <t>https://podminky.urs.cz/item/CS_URS_2023_01/767832102</t>
  </si>
  <si>
    <t>"Zpětná montáž požárních žebříků"</t>
  </si>
  <si>
    <t>8,0*2+3,0</t>
  </si>
  <si>
    <t>193</t>
  </si>
  <si>
    <t>767832801</t>
  </si>
  <si>
    <t>Demontáž venkovních požárních žebříků se ochranným košem</t>
  </si>
  <si>
    <t>-867472009</t>
  </si>
  <si>
    <t>Demontáž venkovních požárních žebříků s ochranným košem</t>
  </si>
  <si>
    <t>https://podminky.urs.cz/item/CS_URS_2023_01/767832801</t>
  </si>
  <si>
    <t>"Demontáž stávajícíh žebříků"</t>
  </si>
  <si>
    <t>194</t>
  </si>
  <si>
    <t>767995115</t>
  </si>
  <si>
    <t>Montáž atypických zámečnických konstrukcí hm přes 50 do 100 kg</t>
  </si>
  <si>
    <t>kg</t>
  </si>
  <si>
    <t>-1783758961</t>
  </si>
  <si>
    <t>Montáž ostatních atypických zámečnických konstrukcí hmotnosti přes 50 do 100 kg</t>
  </si>
  <si>
    <t>https://podminky.urs.cz/item/CS_URS_2023_01/767995115</t>
  </si>
  <si>
    <t>"Úhleníky do vrat a dveří"</t>
  </si>
  <si>
    <t>"L 100x100x8 - 12,2kg/m"</t>
  </si>
  <si>
    <t>1,55*12,2*2</t>
  </si>
  <si>
    <t>4,0*12,2*1</t>
  </si>
  <si>
    <t>5,8*12,2*4</t>
  </si>
  <si>
    <t>5,0*12,2*4</t>
  </si>
  <si>
    <t>"Lemování jámy"</t>
  </si>
  <si>
    <t>(2,7+8,035)*2*12,2</t>
  </si>
  <si>
    <t>195</t>
  </si>
  <si>
    <t>13010440</t>
  </si>
  <si>
    <t>úhelník ocelový rovnostranný jakost S235JR (11 375) 100x100x8mm</t>
  </si>
  <si>
    <t>2057701235</t>
  </si>
  <si>
    <t>Poznámka k položce:_x000d_
Hmotnost: 12,18 kg/m</t>
  </si>
  <si>
    <t>795,454545454545*0,0011 'Přepočtené koeficientem množství</t>
  </si>
  <si>
    <t>196</t>
  </si>
  <si>
    <t>767995117X</t>
  </si>
  <si>
    <t xml:space="preserve">Montáž ostatních atypických zámečnických konstrukcí  hmotnosti přes 250 do 500 kg - Přístřešek na kola vč. zkracení ocelových vaznic</t>
  </si>
  <si>
    <t>kpl</t>
  </si>
  <si>
    <t>-771238656</t>
  </si>
  <si>
    <t>Montáž ostatních atypických zámečnických konstrukcí hmotnosti přes 250 do 500 kg - Přístřešek na kola vč. zkracení ocelových vaznic</t>
  </si>
  <si>
    <t>"Zpětná montáž přístřešku na kola"</t>
  </si>
  <si>
    <t>197</t>
  </si>
  <si>
    <t>767996800X</t>
  </si>
  <si>
    <t>Demontáž opětovná montáž zvedací plošiny</t>
  </si>
  <si>
    <t>ks</t>
  </si>
  <si>
    <t>-1338563191</t>
  </si>
  <si>
    <t>"Zvedací rampa"</t>
  </si>
  <si>
    <t>198</t>
  </si>
  <si>
    <t>767996805X</t>
  </si>
  <si>
    <t xml:space="preserve">Demontáž ostatních zámečnických konstrukcí  o hmotnosti jednotlivých dílů rozebráním přes 500 kg - Přístřešek na kola</t>
  </si>
  <si>
    <t>-771518164</t>
  </si>
  <si>
    <t>Demontáž ostatních zámečnických konstrukcí o hmotnosti jednotlivých dílů rozebráním přes 500 kg - Přístřešek na kola</t>
  </si>
  <si>
    <t>"Demontáž přístřešku na kola"</t>
  </si>
  <si>
    <t>199</t>
  </si>
  <si>
    <t>998767202</t>
  </si>
  <si>
    <t>Přesun hmot procentní pro zámečnické konstrukce v objektech v přes 6 do 12 m</t>
  </si>
  <si>
    <t>1860635354</t>
  </si>
  <si>
    <t>Přesun hmot pro zámečnické konstrukce stanovený procentní sazbou (%) z ceny vodorovná dopravní vzdálenost do 50 m v objektech výšky přes 6 do 12 m</t>
  </si>
  <si>
    <t>https://podminky.urs.cz/item/CS_URS_2023_01/998767202</t>
  </si>
  <si>
    <t>777</t>
  </si>
  <si>
    <t>Podlahy lité</t>
  </si>
  <si>
    <t>200</t>
  </si>
  <si>
    <t>777111111</t>
  </si>
  <si>
    <t>Vysátí podkladu před provedením lité podlahy</t>
  </si>
  <si>
    <t>1584633155</t>
  </si>
  <si>
    <t>Příprava podkladu před provedením litých podlah vysátí</t>
  </si>
  <si>
    <t>https://podminky.urs.cz/item/CS_URS_2023_01/777111111</t>
  </si>
  <si>
    <t>201</t>
  </si>
  <si>
    <t>777111123</t>
  </si>
  <si>
    <t>Strojní broušení podkladu před provedením lité podlahy</t>
  </si>
  <si>
    <t>-181467584</t>
  </si>
  <si>
    <t>Příprava podkladu před provedením litých podlah obroušení strojní</t>
  </si>
  <si>
    <t>https://podminky.urs.cz/item/CS_URS_2023_01/777111123</t>
  </si>
  <si>
    <t>202</t>
  </si>
  <si>
    <t>777131101</t>
  </si>
  <si>
    <t>Penetrační epoxidový nátěr podlahy na suchý a vyzrálý podklad</t>
  </si>
  <si>
    <t>-286540104</t>
  </si>
  <si>
    <t>Penetrační nátěr podlahy epoxidový na podklad suchý a vyzrálý</t>
  </si>
  <si>
    <t>https://podminky.urs.cz/item/CS_URS_2023_01/777131101</t>
  </si>
  <si>
    <t>203</t>
  </si>
  <si>
    <t>777511155</t>
  </si>
  <si>
    <t>Krycí epoxidová stěrka tloušťky do 3 mm parkovacích ploch lité podlahy</t>
  </si>
  <si>
    <t>140017440</t>
  </si>
  <si>
    <t>Krycí stěrka parkovacích ploch epoxidová přes 2 do 3 mm</t>
  </si>
  <si>
    <t>https://podminky.urs.cz/item/CS_URS_2023_01/777511155</t>
  </si>
  <si>
    <t>204</t>
  </si>
  <si>
    <t>777911111</t>
  </si>
  <si>
    <t>Tuhé napojení lité podlahy na stěnu nebo sokl</t>
  </si>
  <si>
    <t>404823688</t>
  </si>
  <si>
    <t>Napojení na stěnu nebo sokl fabionem z epoxidové stěrky plněné pískem tuhé</t>
  </si>
  <si>
    <t>https://podminky.urs.cz/item/CS_URS_2023_01/777911111</t>
  </si>
  <si>
    <t>"m.č. 102" (40,58+11,9)*2-(1,55+4,0+1,5+1,1)</t>
  </si>
  <si>
    <t>"m.č. 105" (25,16+11,9)*2-(5,8*4)</t>
  </si>
  <si>
    <t>"m.č. 106" (21,859+12,152)*2-(5,0*4)</t>
  </si>
  <si>
    <t>205</t>
  </si>
  <si>
    <t>998777202</t>
  </si>
  <si>
    <t>Přesun hmot procentní pro podlahy lité v objektech v přes 6 do 12 m</t>
  </si>
  <si>
    <t>1798892108</t>
  </si>
  <si>
    <t>Přesun hmot pro podlahy lité stanovený procentní sazbou (%) z ceny vodorovná dopravní vzdálenost do 50 m v objektech výšky přes 6 do 12 m</t>
  </si>
  <si>
    <t>https://podminky.urs.cz/item/CS_URS_2023_01/998777202</t>
  </si>
  <si>
    <t>781</t>
  </si>
  <si>
    <t>Dokončovací práce - obklady</t>
  </si>
  <si>
    <t>206</t>
  </si>
  <si>
    <t>781131221</t>
  </si>
  <si>
    <t>Izolace stěn fólií celoplošně lepená</t>
  </si>
  <si>
    <t>-811789515</t>
  </si>
  <si>
    <t>Izolace stěny pod obklad izolace fólií v pásech celoplošně lepená</t>
  </si>
  <si>
    <t>https://podminky.urs.cz/item/CS_URS_2023_01/781131221</t>
  </si>
  <si>
    <t>207</t>
  </si>
  <si>
    <t>998781202</t>
  </si>
  <si>
    <t>Přesun hmot procentní pro obklady keramické v objektech v přes 6 do 12 m</t>
  </si>
  <si>
    <t>1544861505</t>
  </si>
  <si>
    <t>Přesun hmot pro obklady keramické stanovený procentní sazbou (%) z ceny vodorovná dopravní vzdálenost do 50 m v objektech výšky přes 6 do 12 m</t>
  </si>
  <si>
    <t>https://podminky.urs.cz/item/CS_URS_2023_01/998781202</t>
  </si>
  <si>
    <t>783</t>
  </si>
  <si>
    <t>Dokončovací práce - nátěry</t>
  </si>
  <si>
    <t>208</t>
  </si>
  <si>
    <t>783009401</t>
  </si>
  <si>
    <t>Bezpečnostní šrafování stěn nebo svislých ploch rovných</t>
  </si>
  <si>
    <t>479751627</t>
  </si>
  <si>
    <t>https://podminky.urs.cz/item/CS_URS_2023_01/783009401</t>
  </si>
  <si>
    <t>"Bezpečnostní šrafování po obou stranách vrat"</t>
  </si>
  <si>
    <t>12,0</t>
  </si>
  <si>
    <t>209</t>
  </si>
  <si>
    <t>783301303</t>
  </si>
  <si>
    <t>Bezoplachové odrezivění zámečnických konstrukcí</t>
  </si>
  <si>
    <t>379982381</t>
  </si>
  <si>
    <t>Příprava podkladu zámečnických konstrukcí před provedením nátěru odrezivění odrezovačem bezoplachovým</t>
  </si>
  <si>
    <t>https://podminky.urs.cz/item/CS_URS_2023_01/783301303</t>
  </si>
  <si>
    <t xml:space="preserve">"VZ5a" </t>
  </si>
  <si>
    <t>0,434*25,89+0,372*25,46</t>
  </si>
  <si>
    <t>"VZ5b"</t>
  </si>
  <si>
    <t>"VZ5c"</t>
  </si>
  <si>
    <t xml:space="preserve">"VZ5d" </t>
  </si>
  <si>
    <t>"VZ6a"</t>
  </si>
  <si>
    <t>"VZ6b"</t>
  </si>
  <si>
    <t>(0,434*25,89+0,372*25,46)*3</t>
  </si>
  <si>
    <t>"VZ6c"</t>
  </si>
  <si>
    <t>249,261*1,1</t>
  </si>
  <si>
    <t>"Vazničky"</t>
  </si>
  <si>
    <t>(3,6*0,439)*12*10</t>
  </si>
  <si>
    <t>"Ocelová konstrukce zvedáku, přístřešek kolárny a požární žebřík"</t>
  </si>
  <si>
    <t>50,0+70,0</t>
  </si>
  <si>
    <t>274,187+189,648+120,0</t>
  </si>
  <si>
    <t>210</t>
  </si>
  <si>
    <t>783301311</t>
  </si>
  <si>
    <t>Odmaštění zámečnických konstrukcí vodou ředitelným odmašťovačem</t>
  </si>
  <si>
    <t>-368609283</t>
  </si>
  <si>
    <t>Příprava podkladu zámečnických konstrukcí před provedením nátěru odmaštění odmašťovačem vodou ředitelným</t>
  </si>
  <si>
    <t>https://podminky.urs.cz/item/CS_URS_2023_01/783301311</t>
  </si>
  <si>
    <t>211</t>
  </si>
  <si>
    <t>783306801</t>
  </si>
  <si>
    <t>Odstranění nátěru ze zámečnických konstrukcí obroušením</t>
  </si>
  <si>
    <t>2132839938</t>
  </si>
  <si>
    <t>Odstranění nátěrů ze zámečnických konstrukcí obroušením</t>
  </si>
  <si>
    <t>https://podminky.urs.cz/item/CS_URS_2023_01/783306801</t>
  </si>
  <si>
    <t>212</t>
  </si>
  <si>
    <t>783314101</t>
  </si>
  <si>
    <t>Základní jednonásobný syntetický nátěr zámečnických konstrukcí</t>
  </si>
  <si>
    <t>515778310</t>
  </si>
  <si>
    <t>Základní nátěr zámečnických konstrukcí jednonásobný syntetický</t>
  </si>
  <si>
    <t>https://podminky.urs.cz/item/CS_URS_2023_01/783314101</t>
  </si>
  <si>
    <t>213</t>
  </si>
  <si>
    <t>783315101</t>
  </si>
  <si>
    <t>Mezinátěr jednonásobný syntetický standardní zámečnických konstrukcí</t>
  </si>
  <si>
    <t>1532934279</t>
  </si>
  <si>
    <t>Mezinátěr zámečnických konstrukcí jednonásobný syntetický standardní</t>
  </si>
  <si>
    <t>https://podminky.urs.cz/item/CS_URS_2023_01/783315101</t>
  </si>
  <si>
    <t>214</t>
  </si>
  <si>
    <t>783317101</t>
  </si>
  <si>
    <t>Krycí jednonásobný syntetický standardní nátěr zámečnických konstrukcí</t>
  </si>
  <si>
    <t>-1979458734</t>
  </si>
  <si>
    <t>Krycí nátěr (email) zámečnických konstrukcí jednonásobný syntetický standardní</t>
  </si>
  <si>
    <t>https://podminky.urs.cz/item/CS_URS_2023_01/783317101</t>
  </si>
  <si>
    <t>784</t>
  </si>
  <si>
    <t>Dokončovací práce - malby a tapety</t>
  </si>
  <si>
    <t>215</t>
  </si>
  <si>
    <t>784121003</t>
  </si>
  <si>
    <t>Oškrabání malby v mísnostech v přes 3,80 do 5,00 m</t>
  </si>
  <si>
    <t>1860551054</t>
  </si>
  <si>
    <t>Oškrabání malby v místnostech výšky přes 3,80 do 5,00 m</t>
  </si>
  <si>
    <t>https://podminky.urs.cz/item/CS_URS_2023_01/784121003</t>
  </si>
  <si>
    <t>"m.č. 101" (8,175+3,5)*2*5,75</t>
  </si>
  <si>
    <t>"m.č. 102" (11,9+10,58)*2*5,75</t>
  </si>
  <si>
    <t>"m.č. 103" (3,0+3,5)*2*5,75</t>
  </si>
  <si>
    <t>"m.č. 104" (2,37+2,98)*2*4,35+7,06</t>
  </si>
  <si>
    <t>"m.č. 105" (11,9+25,16)*2*4,35</t>
  </si>
  <si>
    <t>"m.č. 106" (21,859+12,152)*2*6,0</t>
  </si>
  <si>
    <t>"Odpočet marmolit"</t>
  </si>
  <si>
    <t>"m.č. 102" -((10,58+11,9)*2*1,2-(1,55*1,1+4,0*1,1))</t>
  </si>
  <si>
    <t>"m.č. 105" -((25,16+11,9)*2*1,2-(3,3*1,07*7))</t>
  </si>
  <si>
    <t>"m.č. 106" -((21,86+11,9)*2*1,2-(3,3*1,2*6))</t>
  </si>
  <si>
    <t>216</t>
  </si>
  <si>
    <t>784121013</t>
  </si>
  <si>
    <t>Rozmývání podkladu po oškrabání malby v místnostech v přes 3,80 do 5,00 m</t>
  </si>
  <si>
    <t>324088683</t>
  </si>
  <si>
    <t>Rozmývání podkladu po oškrabání malby v místnostech výšky přes 3,80 do 5,00 m</t>
  </si>
  <si>
    <t>https://podminky.urs.cz/item/CS_URS_2023_01/784121013</t>
  </si>
  <si>
    <t>217</t>
  </si>
  <si>
    <t>784181123</t>
  </si>
  <si>
    <t>Hloubková jednonásobná bezbarvá penetrace podkladu v místnostech v přes 3,80 do 5,00 m</t>
  </si>
  <si>
    <t>-2119559835</t>
  </si>
  <si>
    <t>Penetrace podkladu jednonásobná hloubková akrylátová bezbarvá v místnostech výšky přes 3,80 do 5,00 m</t>
  </si>
  <si>
    <t>https://podminky.urs.cz/item/CS_URS_2023_01/784181123</t>
  </si>
  <si>
    <t>"m.č. 105" (11,9+25,16)*2*4,35+289,48</t>
  </si>
  <si>
    <t>"m.č. 106" (21,859+12,152)*2*6,0+269,47</t>
  </si>
  <si>
    <t>218</t>
  </si>
  <si>
    <t>784211103</t>
  </si>
  <si>
    <t>Dvojnásobné bílé malby ze směsí za mokra výborně oděruvzdorných v místnostech v přes 3,80 do 5,00 m</t>
  </si>
  <si>
    <t>60676968</t>
  </si>
  <si>
    <t>Malby z malířských směsí oděruvzdorných za mokra dvojnásobné, bílé za mokra oděruvzdorné výborně v místnostech výšky přes 3,80 do 5,00 m</t>
  </si>
  <si>
    <t>https://podminky.urs.cz/item/CS_URS_2023_01/784211103</t>
  </si>
  <si>
    <t>Soupis:</t>
  </si>
  <si>
    <t>D.1.4.b - Silnoproudá elektrotechnika</t>
  </si>
  <si>
    <t xml:space="preserve">D1 - D1.4.b Silnoproudá elektrotechnika </t>
  </si>
  <si>
    <t xml:space="preserve">    D2 - Kabely a vodiče</t>
  </si>
  <si>
    <t xml:space="preserve">    D3 - Instalační materiál II.</t>
  </si>
  <si>
    <t xml:space="preserve">    D4 - Trubky a žlaby</t>
  </si>
  <si>
    <t xml:space="preserve">    D5 - Hromosvod</t>
  </si>
  <si>
    <t xml:space="preserve">    D6 - Neuvedené či nezbytné položky</t>
  </si>
  <si>
    <t>D1</t>
  </si>
  <si>
    <t xml:space="preserve">D1.4.b Silnoproudá elektrotechnika </t>
  </si>
  <si>
    <t>Pol8</t>
  </si>
  <si>
    <t xml:space="preserve">Rozvaděč RH - úprava dle TOS č.1 NEOCEŇOVAT </t>
  </si>
  <si>
    <t>Poznámka k položce:_x000d_
Položkový rozpočet viz samostatný soupis prací</t>
  </si>
  <si>
    <t>D2</t>
  </si>
  <si>
    <t>Kabely a vodiče</t>
  </si>
  <si>
    <t>Pol9</t>
  </si>
  <si>
    <t>Vodic CYY (54) 6</t>
  </si>
  <si>
    <t>Pol10</t>
  </si>
  <si>
    <t>Kabel CYKY-J 3x1,5</t>
  </si>
  <si>
    <t>D3</t>
  </si>
  <si>
    <t>Instalační materiál II.</t>
  </si>
  <si>
    <t>Pol11</t>
  </si>
  <si>
    <t>Krabice 80/80, IP54 pro rozbočení</t>
  </si>
  <si>
    <t>Pol12</t>
  </si>
  <si>
    <t>Svorka 3x2,5mm2</t>
  </si>
  <si>
    <t>Pol13</t>
  </si>
  <si>
    <t>Opjímka pro uzemnění plynového potrubí do DN63</t>
  </si>
  <si>
    <t>D4</t>
  </si>
  <si>
    <t>Trubky a žlaby</t>
  </si>
  <si>
    <t>Pol14</t>
  </si>
  <si>
    <t>Kabelový žlab drátěný 60/50 připevněný na stěnu, včetně tvarovek</t>
  </si>
  <si>
    <t>Pol15</t>
  </si>
  <si>
    <t>Tubka pevná DN23</t>
  </si>
  <si>
    <t>D5</t>
  </si>
  <si>
    <t>Hromosvod</t>
  </si>
  <si>
    <t>Pol16</t>
  </si>
  <si>
    <t>Jímací tyč JT1,5m s podložkou a přítěží pro ploché střechy</t>
  </si>
  <si>
    <t>Pol17</t>
  </si>
  <si>
    <t>Drát AlMgSi D=8mm</t>
  </si>
  <si>
    <t>Pol18</t>
  </si>
  <si>
    <t>Svorka křížová SK</t>
  </si>
  <si>
    <t>Pol19</t>
  </si>
  <si>
    <t>Svorka pro připojení k tyči</t>
  </si>
  <si>
    <t>D6</t>
  </si>
  <si>
    <t>Neuvedené či nezbytné položky</t>
  </si>
  <si>
    <t>Pol20</t>
  </si>
  <si>
    <t>Sekací a vrtací práce (vrtání do 80mm) a ostatní stavební výpomoci</t>
  </si>
  <si>
    <t>Pol21</t>
  </si>
  <si>
    <t>Demontáž napájení větve na rozdělovači</t>
  </si>
  <si>
    <t>hod</t>
  </si>
  <si>
    <t>Pol22</t>
  </si>
  <si>
    <t>Odpojení původních zařázenía tras a aopětovná montáž</t>
  </si>
  <si>
    <t>Pol23</t>
  </si>
  <si>
    <t>Požární ucpávka pro EI 30</t>
  </si>
  <si>
    <t>Pol6</t>
  </si>
  <si>
    <t>Montáž</t>
  </si>
  <si>
    <t>Pol24</t>
  </si>
  <si>
    <t>Likvidace odpadu</t>
  </si>
  <si>
    <t>Pol25</t>
  </si>
  <si>
    <t>Revize</t>
  </si>
  <si>
    <t>Úroveň 3:</t>
  </si>
  <si>
    <t>D.1.4.1.b - RH-úprava</t>
  </si>
  <si>
    <t xml:space="preserve">    D2 - Část RVS</t>
  </si>
  <si>
    <t>Část RVS</t>
  </si>
  <si>
    <t>Pol1</t>
  </si>
  <si>
    <t>Jistič 2A/1/C</t>
  </si>
  <si>
    <t>Pol2</t>
  </si>
  <si>
    <t>Pojistka 000 32A gG</t>
  </si>
  <si>
    <t>Pol3</t>
  </si>
  <si>
    <t>Pojistkový odpínač FH000</t>
  </si>
  <si>
    <t>Pol4</t>
  </si>
  <si>
    <t>Přepěťová modulová ochrana "B+C"</t>
  </si>
  <si>
    <t>Pol5</t>
  </si>
  <si>
    <t>Propojky, svorky do 32A</t>
  </si>
  <si>
    <t>Pol7</t>
  </si>
  <si>
    <t>Revize, zkoušky</t>
  </si>
  <si>
    <t>Vytápění - Rekonstrukce objektu</t>
  </si>
  <si>
    <t xml:space="preserve">HSV - Práce a dodávky HSV   </t>
  </si>
  <si>
    <t xml:space="preserve">    9 - Ostatní konstrukce a práce, bourání   </t>
  </si>
  <si>
    <t xml:space="preserve">      96 - Bourání konstrukcí   </t>
  </si>
  <si>
    <t xml:space="preserve">PSV - Práce a dodávky PSV   </t>
  </si>
  <si>
    <t xml:space="preserve">    713 - Izolace tepelné   </t>
  </si>
  <si>
    <t xml:space="preserve">    723 - Zdravotechnika - vnitřní plynovod   </t>
  </si>
  <si>
    <t xml:space="preserve">    725 - Zdravotechnika - zařizovací předměty   </t>
  </si>
  <si>
    <t xml:space="preserve">    727 - Zdravotechnika - požární ochrana   </t>
  </si>
  <si>
    <t xml:space="preserve">    731 - Ústřední vytápění - kotelny   </t>
  </si>
  <si>
    <t xml:space="preserve">    733 - Ústřední vytápění - rozvodné potrubí   </t>
  </si>
  <si>
    <t xml:space="preserve">    734 - Ústřední vytápění - armatury   </t>
  </si>
  <si>
    <t xml:space="preserve">    735 - Ústřední vytápění - otopná tělesa   </t>
  </si>
  <si>
    <t xml:space="preserve">    767 - Konstrukce zámečnické   </t>
  </si>
  <si>
    <t xml:space="preserve">    783 - Dokončovací práce - nátěry   </t>
  </si>
  <si>
    <t xml:space="preserve">HZS - Hodinové zúčtovací sazby   </t>
  </si>
  <si>
    <t xml:space="preserve">OST - Ostatní   </t>
  </si>
  <si>
    <t xml:space="preserve">Práce a dodávky HSV   </t>
  </si>
  <si>
    <t xml:space="preserve">Ostatní konstrukce a práce, bourání   </t>
  </si>
  <si>
    <t xml:space="preserve">Bourání konstrukcí   </t>
  </si>
  <si>
    <t>632451421</t>
  </si>
  <si>
    <t>Doplnění cementového potěru hlazeného pl do 1 m2 tl přes 10 do 20 mm 0,85x0,65x2</t>
  </si>
  <si>
    <t>96-1</t>
  </si>
  <si>
    <t>Odvoz a uložení vybouraných hmot na skládku 0,075 x 2,3</t>
  </si>
  <si>
    <t>961044111</t>
  </si>
  <si>
    <t>Bourání základů z betonu prostého 0,85x0,95x0,100 x 2</t>
  </si>
  <si>
    <t xml:space="preserve">Práce a dodávky PSV   </t>
  </si>
  <si>
    <t xml:space="preserve">Izolace tepelné   </t>
  </si>
  <si>
    <t>713-1</t>
  </si>
  <si>
    <t>Odvoz a uložení tepelné izolace na řízenou skládku, poplatek za uložení</t>
  </si>
  <si>
    <t>713410831</t>
  </si>
  <si>
    <t>Odstranění tepelných izolací potrubí a obybů s povrchovou úpravou hliníkovou folií tl. izolace do 50 mm</t>
  </si>
  <si>
    <t>723</t>
  </si>
  <si>
    <t xml:space="preserve">Zdravotechnika - vnitřní plynovod   </t>
  </si>
  <si>
    <t>723_zed_vyp</t>
  </si>
  <si>
    <t>Zednické výpomoci pro plynovod</t>
  </si>
  <si>
    <t>723111202</t>
  </si>
  <si>
    <t>Potrubí ocelové závitové černé bezešvé svařované běžné DN 15</t>
  </si>
  <si>
    <t>723111203</t>
  </si>
  <si>
    <t>Potrubí ocelové závitové černé bezešvé svařované běžné DN 20</t>
  </si>
  <si>
    <t>723111204</t>
  </si>
  <si>
    <t>Potrubí ocelové závitové černé bezešvé svařované běžné DN 25</t>
  </si>
  <si>
    <t>723111205</t>
  </si>
  <si>
    <t>Potrubí ocelové závitové černé bezešvé svařované běžné DN 32</t>
  </si>
  <si>
    <t>723150365</t>
  </si>
  <si>
    <t>Chránička D 38x2,6 mm</t>
  </si>
  <si>
    <t>723150367</t>
  </si>
  <si>
    <t>Chránička D 57x2,9 mm</t>
  </si>
  <si>
    <t>723180113</t>
  </si>
  <si>
    <t>Potrubí plynové nerezové EUROGW, PN 0,5 DN 20</t>
  </si>
  <si>
    <t>723190252</t>
  </si>
  <si>
    <t>Výpustky plynovodní vedení a upevnění DN 20</t>
  </si>
  <si>
    <t>723190907</t>
  </si>
  <si>
    <t>Odvzdušnění nebo napuštění plynovodního potrubí</t>
  </si>
  <si>
    <t>723221302</t>
  </si>
  <si>
    <t>Ventil vzorkovací rohový G 1/2 PN 5 s vnějším závitem</t>
  </si>
  <si>
    <t>723231162</t>
  </si>
  <si>
    <t>Kohout kulový přímý G 1/2 PN 42 do 185°C plnoprůtokový s koulí DADO vnitřní závit těžká řada</t>
  </si>
  <si>
    <t>723231163</t>
  </si>
  <si>
    <t>Kohout kulový přímý G 3/4 PN 42 do 185°C plnoprůtokový s koulí DADO vnitřní závit těžká řada</t>
  </si>
  <si>
    <t>723231164</t>
  </si>
  <si>
    <t>Kohout kulový přímý G 1 PN 42 do 185°C plnoprůtokový s koulí DADO vnitřní závit těžká řada</t>
  </si>
  <si>
    <t>723231165</t>
  </si>
  <si>
    <t>Kohout kulový přímý G 1 1/4 PN 42 do 185°C plnoprůtokový s koulí DADO vnitřní závit těžká řada</t>
  </si>
  <si>
    <t>998723201</t>
  </si>
  <si>
    <t>Přesun hmot procentní pro vnitřní plynovod v objektech v do 6 m</t>
  </si>
  <si>
    <t>725</t>
  </si>
  <si>
    <t xml:space="preserve">Zdravotechnika - zařizovací předměty   </t>
  </si>
  <si>
    <t>725-1</t>
  </si>
  <si>
    <t>Plynový ohřívač vzduchu s modulovaným výkonem výkon 9,7 až 15,1 kW, průtok vzduchu 20000 m3/hod</t>
  </si>
  <si>
    <t>725-1.1</t>
  </si>
  <si>
    <t>Montáž konzol pod plynové ohřívače vzduchu stěnu včetně pomocného uchycovacího materiálu, osazení plynových ohřívačů vzduchu na konzole</t>
  </si>
  <si>
    <t>725-1.2</t>
  </si>
  <si>
    <t>Podpěra pevná d-1000 mm, pro plynový agregát</t>
  </si>
  <si>
    <t>725-10</t>
  </si>
  <si>
    <t>Paušál na servisní práce pro uvedení do provozu. Doprava, vystavení protokolu, servisní náklady Uvedení do provozu plynového spotřebiče</t>
  </si>
  <si>
    <t>725-11</t>
  </si>
  <si>
    <t>Dopravné a balné CZ - Doprava zboží do místa určení</t>
  </si>
  <si>
    <t>725-15.2</t>
  </si>
  <si>
    <t>Trubka s povětrnostní koncovkou D80x800</t>
  </si>
  <si>
    <t>725-15.3</t>
  </si>
  <si>
    <t>Trubka s povětrnostní koncovkou D80x1000</t>
  </si>
  <si>
    <t>725-3</t>
  </si>
  <si>
    <t>Plynová hadice připojovací - pružná s opláštěním DN16 - L-1000 mm, připojení G 3/4" (100Pa-56,5 kW)</t>
  </si>
  <si>
    <t>725-8</t>
  </si>
  <si>
    <t>Smart easy - dotyková regulace s týdenním režimem pro ovládání 1 - 32 jednotek</t>
  </si>
  <si>
    <t>725-9</t>
  </si>
  <si>
    <t>Uvedení do provozu plynového spotřebiče</t>
  </si>
  <si>
    <t>727</t>
  </si>
  <si>
    <t xml:space="preserve">Zdravotechnika - požární ochrana   </t>
  </si>
  <si>
    <t>727113001</t>
  </si>
  <si>
    <t>Trubní ucpávka ocelového potrubí s nehořlavou izolací DN 25 stěnou tl 100 mm požární odolnost EI 90-120</t>
  </si>
  <si>
    <t>727113002</t>
  </si>
  <si>
    <t>Trubní ucpávka ocelového potrubí s nehořlavou izolací DN 32 stěnou tl 100 mm požární odolnost EI 90-120</t>
  </si>
  <si>
    <t>731</t>
  </si>
  <si>
    <t xml:space="preserve">Ústřední vytápění - kotelny   </t>
  </si>
  <si>
    <t>731:1</t>
  </si>
  <si>
    <t>Demontáž kouřovodu, osazení zděře po kouřovodu do komína</t>
  </si>
  <si>
    <t>sb</t>
  </si>
  <si>
    <t>731200826</t>
  </si>
  <si>
    <t>Demontáž kotle ocelového na plynná nebo kapalná paliva výkon do 60 kW</t>
  </si>
  <si>
    <t>733</t>
  </si>
  <si>
    <t xml:space="preserve">Ústřední vytápění - rozvodné potrubí   </t>
  </si>
  <si>
    <t>733110806</t>
  </si>
  <si>
    <t>Demontáž potrubí ocelového závitového do DN 32</t>
  </si>
  <si>
    <t>733110808</t>
  </si>
  <si>
    <t>Demontáž potrubí ocelového závitového do DN 50</t>
  </si>
  <si>
    <t>733221102</t>
  </si>
  <si>
    <t>Potrubí měděné měkké spojované měkkým pájením D 15x1</t>
  </si>
  <si>
    <t>733291101</t>
  </si>
  <si>
    <t>Zkouška těsnosti potrubí měděné do D 35x1,5</t>
  </si>
  <si>
    <t>998733201</t>
  </si>
  <si>
    <t>Přesun hmot procentní pro rozvody potrubí v objektech v do 6 m</t>
  </si>
  <si>
    <t>734</t>
  </si>
  <si>
    <t xml:space="preserve">Ústřední vytápění - armatury   </t>
  </si>
  <si>
    <t>734200811</t>
  </si>
  <si>
    <t>Demontáž armatury závitové s jedním závitem do G 1/2</t>
  </si>
  <si>
    <t>734200822</t>
  </si>
  <si>
    <t>Demontáž armatury závitové se dvěma závity do G 1</t>
  </si>
  <si>
    <t>734200823</t>
  </si>
  <si>
    <t>Demontáž armatury závitové se dvěma závity do G 6/4</t>
  </si>
  <si>
    <t>734209105</t>
  </si>
  <si>
    <t>Montáž armatury závitové s jedním závitem G 5,4" + ocel. zátka 5/4"</t>
  </si>
  <si>
    <t>734290823</t>
  </si>
  <si>
    <t xml:space="preserve">Demontáž armatury směšovací přivařovací čtyřcestné   DN 32</t>
  </si>
  <si>
    <t>Demontáž armatury směšovací přivařovací čtyřcestné DN 32</t>
  </si>
  <si>
    <t>734421102/3</t>
  </si>
  <si>
    <t xml:space="preserve">Tlakoměr deformační D 160 mm; rozsahu 0 - 6 kPa;  připojení spodní G1/2"+ Tlakoměrová smyčka a tlakoměrový kohout G 1/2"</t>
  </si>
  <si>
    <t>Tlakoměr deformační D 160 mm; rozsahu 0 - 6 kPa; připojení spodní G1/2"+ Tlakoměrová smyčka a tlakoměrový kohout G 1/2"</t>
  </si>
  <si>
    <t>734494213</t>
  </si>
  <si>
    <t>Návarek s trubkovým závitem M20X1,5</t>
  </si>
  <si>
    <t>735</t>
  </si>
  <si>
    <t xml:space="preserve">Ústřední vytápění - otopná tělesa   </t>
  </si>
  <si>
    <t>735121810</t>
  </si>
  <si>
    <t>Demontáž otopného tělesa ocelového článkového 78 čl. x 0,44 m2</t>
  </si>
  <si>
    <t xml:space="preserve">Konstrukce zámečnické   </t>
  </si>
  <si>
    <t>767_MO0001</t>
  </si>
  <si>
    <t>montáže uložení potrubí</t>
  </si>
  <si>
    <t>767_oc_kon_50</t>
  </si>
  <si>
    <t>pozinkované děrované systémové profily průřezu L, U pro vyhotovení konzol a závěsů; závitové tyče M10 - uložení potrubí do DN 50</t>
  </si>
  <si>
    <t>767_zed_vyp</t>
  </si>
  <si>
    <t>Zednické výpomoci konstrukce zámečnické</t>
  </si>
  <si>
    <t>998767201</t>
  </si>
  <si>
    <t>Přesun hmot procentní pro zámečnické konstrukce v objektech v do 6 m</t>
  </si>
  <si>
    <t xml:space="preserve">Dokončovací práce - nátěry   </t>
  </si>
  <si>
    <t>783220010RAC</t>
  </si>
  <si>
    <t>Nátěr kovových doplňkových konstrukcí syntetický dvojnásobný krycí s 2x emailováním</t>
  </si>
  <si>
    <t>783601711</t>
  </si>
  <si>
    <t>Bezoplachové odrezivění potrubí DN do 50 mm</t>
  </si>
  <si>
    <t>783601715</t>
  </si>
  <si>
    <t>Odmaštění ředidlovým odmašťovačem potrubí DN do 50 mm</t>
  </si>
  <si>
    <t>783617613</t>
  </si>
  <si>
    <t>Krycí dvojnásobný syntetický samozákladující nátěr potrubí DN do 50 mm</t>
  </si>
  <si>
    <t>HZS</t>
  </si>
  <si>
    <t xml:space="preserve">Hodinové zúčtovací sazby   </t>
  </si>
  <si>
    <t>OST_999999</t>
  </si>
  <si>
    <t>Poznámka</t>
  </si>
  <si>
    <t>262144</t>
  </si>
  <si>
    <t xml:space="preserve">Poznámka k položce:_x000d_
"Při zpracování cenové nabídky je nutné vycházet ze všech částí projektové dokumentace (technické zprávy, seznamu pozic, všech výkresů a specifikace materiálu). Povinností dodavatele je překontrolovat specifikaci materiálu a případný chybějící materiál doplnit a ocenit. Součástí ceny musí být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které se na ně vztahují.    "</t>
  </si>
  <si>
    <t>OST</t>
  </si>
  <si>
    <t xml:space="preserve">Ostatní   </t>
  </si>
  <si>
    <t>OST_čiš_zař</t>
  </si>
  <si>
    <t>Základní vyčištění a revize stávajících armatur a zařízení , kontrola celistvosti a příprava na znovuosazení v nové pozic</t>
  </si>
  <si>
    <t>OST_leseni</t>
  </si>
  <si>
    <t>Lešení pro montážní práce po dobu výstavby.</t>
  </si>
  <si>
    <t>OST_ZK_p_t_UT</t>
  </si>
  <si>
    <t>Zkouška pevnosti a těsnosti potrubního systému - plyn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</si>
  <si>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</si>
  <si>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</si>
  <si>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</si>
  <si>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</si>
  <si>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</si>
  <si>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</si>
  <si>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</si>
  <si>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011002000</t>
  </si>
  <si>
    <t>Průzkumné práce</t>
  </si>
  <si>
    <t>Kč</t>
  </si>
  <si>
    <t>1024</t>
  </si>
  <si>
    <t>1149156872</t>
  </si>
  <si>
    <t>https://podminky.urs.cz/item/CS_URS_2023_01/011002000</t>
  </si>
  <si>
    <t>Poznámka k položce:_x000d_
Sondy pro zjištění skutečného vední inženýrských sítí_x000d_
Sondy pro zjištění stavu stávajícíh konstrukcí</t>
  </si>
  <si>
    <t>012103000</t>
  </si>
  <si>
    <t>Geodetické práce před výstavbou</t>
  </si>
  <si>
    <t>1550817693</t>
  </si>
  <si>
    <t>https://podminky.urs.cz/item/CS_URS_2023_01/012103000</t>
  </si>
  <si>
    <t>Poznámka k položce:_x000d_
Vytyčení inženýrských sítí</t>
  </si>
  <si>
    <t>012203000</t>
  </si>
  <si>
    <t>Geodetické práce při provádění stavby</t>
  </si>
  <si>
    <t>-1678100010</t>
  </si>
  <si>
    <t>https://podminky.urs.cz/item/CS_URS_2023_01/012203000</t>
  </si>
  <si>
    <t>012303000</t>
  </si>
  <si>
    <t>Geodetické práce po výstavbě</t>
  </si>
  <si>
    <t>935820515</t>
  </si>
  <si>
    <t>https://podminky.urs.cz/item/CS_URS_2023_01/012303000</t>
  </si>
  <si>
    <t>Poznámka k položce:_x000d_
Zaměření skuteného stavu objektu, inženýrských sítí, přístřešku</t>
  </si>
  <si>
    <t>013203000</t>
  </si>
  <si>
    <t>Dokumentace stavby bez rozlišení</t>
  </si>
  <si>
    <t>-102241902</t>
  </si>
  <si>
    <t>https://podminky.urs.cz/item/CS_URS_2023_01/013203000</t>
  </si>
  <si>
    <t>Poznámka k položce:_x000d_
Dílenské dokumentace pro výplně otvorů, atd.</t>
  </si>
  <si>
    <t>013254000</t>
  </si>
  <si>
    <t>Dokumentace skutečného provedení stavby</t>
  </si>
  <si>
    <t>638269267</t>
  </si>
  <si>
    <t>https://podminky.urs.cz/item/CS_URS_2023_01/013254000</t>
  </si>
  <si>
    <t>VRN3</t>
  </si>
  <si>
    <t>Zařízení staveniště</t>
  </si>
  <si>
    <t>030001000</t>
  </si>
  <si>
    <t>-1632810654</t>
  </si>
  <si>
    <t>https://podminky.urs.cz/item/CS_URS_2023_01/030001000</t>
  </si>
  <si>
    <t>Poznámka k položce:_x000d_
Náklady na zřízení, provoz a odstranění zařízení staveniště</t>
  </si>
  <si>
    <t>VRN4</t>
  </si>
  <si>
    <t>Inženýrská činnost</t>
  </si>
  <si>
    <t>043002000</t>
  </si>
  <si>
    <t>Zkoušky a ostatní měření</t>
  </si>
  <si>
    <t>-460992562</t>
  </si>
  <si>
    <t>https://podminky.urs.cz/item/CS_URS_2023_01/043002000</t>
  </si>
  <si>
    <t>Poznámka k položce:_x000d_
Odtrhová zkouška, zkoušky hutnící, atd.</t>
  </si>
  <si>
    <t>043203003</t>
  </si>
  <si>
    <t>Rozbory celkem</t>
  </si>
  <si>
    <t>-412875464</t>
  </si>
  <si>
    <t>https://podminky.urs.cz/item/CS_URS_2023_01/043203003</t>
  </si>
  <si>
    <t>Poznámka k položce:_x000d_
Rozbor střešní krytiny na přítomnost azbestu</t>
  </si>
  <si>
    <t>045002000</t>
  </si>
  <si>
    <t>Kompletační a koordinační činnost</t>
  </si>
  <si>
    <t>204796007</t>
  </si>
  <si>
    <t>https://podminky.urs.cz/item/CS_URS_2023_01/045002000</t>
  </si>
  <si>
    <t>Poznámka k položce:_x000d_
Vzorkování materiálů _x000d_
Součinnost při kolaudaci + Předání potřebných dokladů</t>
  </si>
  <si>
    <t>VRN7</t>
  </si>
  <si>
    <t>Provozní vlivy</t>
  </si>
  <si>
    <t>070001000</t>
  </si>
  <si>
    <t>-1498093263</t>
  </si>
  <si>
    <t>https://podminky.urs.cz/item/CS_URS_2023_01/070001000</t>
  </si>
  <si>
    <t>Poznámka k položce:_x000d_
Ztížené podmínky za stavbu uvnitř areálu</t>
  </si>
  <si>
    <t>071103000</t>
  </si>
  <si>
    <t>Provoz investora</t>
  </si>
  <si>
    <t>-1692960240</t>
  </si>
  <si>
    <t>https://podminky.urs.cz/item/CS_URS_2023_01/071103000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</si>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</sst>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1" TargetMode="External" /><Relationship Id="rId2" Type="http://schemas.openxmlformats.org/officeDocument/2006/relationships/hyperlink" Target="https://podminky.urs.cz/item/CS_URS_2023_01/113107162" TargetMode="External" /><Relationship Id="rId3" Type="http://schemas.openxmlformats.org/officeDocument/2006/relationships/hyperlink" Target="https://podminky.urs.cz/item/CS_URS_2023_01/113107182" TargetMode="External" /><Relationship Id="rId4" Type="http://schemas.openxmlformats.org/officeDocument/2006/relationships/hyperlink" Target="https://podminky.urs.cz/item/CS_URS_2023_01/122251102" TargetMode="External" /><Relationship Id="rId5" Type="http://schemas.openxmlformats.org/officeDocument/2006/relationships/hyperlink" Target="https://podminky.urs.cz/item/CS_URS_2023_01/132212131" TargetMode="External" /><Relationship Id="rId6" Type="http://schemas.openxmlformats.org/officeDocument/2006/relationships/hyperlink" Target="https://podminky.urs.cz/item/CS_URS_2023_01/162751117" TargetMode="External" /><Relationship Id="rId7" Type="http://schemas.openxmlformats.org/officeDocument/2006/relationships/hyperlink" Target="https://podminky.urs.cz/item/CS_URS_2023_01/171201231" TargetMode="External" /><Relationship Id="rId8" Type="http://schemas.openxmlformats.org/officeDocument/2006/relationships/hyperlink" Target="https://podminky.urs.cz/item/CS_URS_2023_01/171251201" TargetMode="External" /><Relationship Id="rId9" Type="http://schemas.openxmlformats.org/officeDocument/2006/relationships/hyperlink" Target="https://podminky.urs.cz/item/CS_URS_2023_01/174111101" TargetMode="External" /><Relationship Id="rId10" Type="http://schemas.openxmlformats.org/officeDocument/2006/relationships/hyperlink" Target="https://podminky.urs.cz/item/CS_URS_2023_01/181951112" TargetMode="External" /><Relationship Id="rId11" Type="http://schemas.openxmlformats.org/officeDocument/2006/relationships/hyperlink" Target="https://podminky.urs.cz/item/CS_URS_2023_01/213141111" TargetMode="External" /><Relationship Id="rId12" Type="http://schemas.openxmlformats.org/officeDocument/2006/relationships/hyperlink" Target="https://podminky.urs.cz/item/CS_URS_2023_01/271532211" TargetMode="External" /><Relationship Id="rId13" Type="http://schemas.openxmlformats.org/officeDocument/2006/relationships/hyperlink" Target="https://podminky.urs.cz/item/CS_URS_2023_01/271562211" TargetMode="External" /><Relationship Id="rId14" Type="http://schemas.openxmlformats.org/officeDocument/2006/relationships/hyperlink" Target="https://podminky.urs.cz/item/CS_URS_2023_01/310239211" TargetMode="External" /><Relationship Id="rId15" Type="http://schemas.openxmlformats.org/officeDocument/2006/relationships/hyperlink" Target="https://podminky.urs.cz/item/CS_URS_2023_01/311113133" TargetMode="External" /><Relationship Id="rId16" Type="http://schemas.openxmlformats.org/officeDocument/2006/relationships/hyperlink" Target="https://podminky.urs.cz/item/CS_URS_2023_01/311361821" TargetMode="External" /><Relationship Id="rId17" Type="http://schemas.openxmlformats.org/officeDocument/2006/relationships/hyperlink" Target="https://podminky.urs.cz/item/CS_URS_2023_01/317941123" TargetMode="External" /><Relationship Id="rId18" Type="http://schemas.openxmlformats.org/officeDocument/2006/relationships/hyperlink" Target="https://podminky.urs.cz/item/CS_URS_2023_01/317998145" TargetMode="External" /><Relationship Id="rId19" Type="http://schemas.openxmlformats.org/officeDocument/2006/relationships/hyperlink" Target="https://podminky.urs.cz/item/CS_URS_2023_01/330321410" TargetMode="External" /><Relationship Id="rId20" Type="http://schemas.openxmlformats.org/officeDocument/2006/relationships/hyperlink" Target="https://podminky.urs.cz/item/CS_URS_2023_01/331351325" TargetMode="External" /><Relationship Id="rId21" Type="http://schemas.openxmlformats.org/officeDocument/2006/relationships/hyperlink" Target="https://podminky.urs.cz/item/CS_URS_2023_01/331351326" TargetMode="External" /><Relationship Id="rId22" Type="http://schemas.openxmlformats.org/officeDocument/2006/relationships/hyperlink" Target="https://podminky.urs.cz/item/CS_URS_2023_01/339941111" TargetMode="External" /><Relationship Id="rId23" Type="http://schemas.openxmlformats.org/officeDocument/2006/relationships/hyperlink" Target="https://podminky.urs.cz/item/CS_URS_2023_01/346244381" TargetMode="External" /><Relationship Id="rId24" Type="http://schemas.openxmlformats.org/officeDocument/2006/relationships/hyperlink" Target="https://podminky.urs.cz/item/CS_URS_2023_01/346244382" TargetMode="External" /><Relationship Id="rId25" Type="http://schemas.openxmlformats.org/officeDocument/2006/relationships/hyperlink" Target="https://podminky.urs.cz/item/CS_URS_2023_01/417321515" TargetMode="External" /><Relationship Id="rId26" Type="http://schemas.openxmlformats.org/officeDocument/2006/relationships/hyperlink" Target="https://podminky.urs.cz/item/CS_URS_2023_01/417351115" TargetMode="External" /><Relationship Id="rId27" Type="http://schemas.openxmlformats.org/officeDocument/2006/relationships/hyperlink" Target="https://podminky.urs.cz/item/CS_URS_2023_01/417351116" TargetMode="External" /><Relationship Id="rId28" Type="http://schemas.openxmlformats.org/officeDocument/2006/relationships/hyperlink" Target="https://podminky.urs.cz/item/CS_URS_2023_01/441171111" TargetMode="External" /><Relationship Id="rId29" Type="http://schemas.openxmlformats.org/officeDocument/2006/relationships/hyperlink" Target="https://podminky.urs.cz/item/CS_URS_2023_01/444151112" TargetMode="External" /><Relationship Id="rId30" Type="http://schemas.openxmlformats.org/officeDocument/2006/relationships/hyperlink" Target="https://podminky.urs.cz/item/CS_URS_2023_01/451577877" TargetMode="External" /><Relationship Id="rId31" Type="http://schemas.openxmlformats.org/officeDocument/2006/relationships/hyperlink" Target="https://podminky.urs.cz/item/CS_URS_2023_01/564851111" TargetMode="External" /><Relationship Id="rId32" Type="http://schemas.openxmlformats.org/officeDocument/2006/relationships/hyperlink" Target="https://podminky.urs.cz/item/CS_URS_2023_01/565125101" TargetMode="External" /><Relationship Id="rId33" Type="http://schemas.openxmlformats.org/officeDocument/2006/relationships/hyperlink" Target="https://podminky.urs.cz/item/CS_URS_2023_01/577134031" TargetMode="External" /><Relationship Id="rId34" Type="http://schemas.openxmlformats.org/officeDocument/2006/relationships/hyperlink" Target="https://podminky.urs.cz/item/CS_URS_2023_01/612142001" TargetMode="External" /><Relationship Id="rId35" Type="http://schemas.openxmlformats.org/officeDocument/2006/relationships/hyperlink" Target="https://podminky.urs.cz/item/CS_URS_2023_01/612321141" TargetMode="External" /><Relationship Id="rId36" Type="http://schemas.openxmlformats.org/officeDocument/2006/relationships/hyperlink" Target="https://podminky.urs.cz/item/CS_URS_2023_01/622135001" TargetMode="External" /><Relationship Id="rId37" Type="http://schemas.openxmlformats.org/officeDocument/2006/relationships/hyperlink" Target="https://podminky.urs.cz/item/CS_URS_2023_01/622142001" TargetMode="External" /><Relationship Id="rId38" Type="http://schemas.openxmlformats.org/officeDocument/2006/relationships/hyperlink" Target="https://podminky.urs.cz/item/CS_URS_2023_01/622143005" TargetMode="External" /><Relationship Id="rId39" Type="http://schemas.openxmlformats.org/officeDocument/2006/relationships/hyperlink" Target="https://podminky.urs.cz/item/CS_URS_2023_01/622211021" TargetMode="External" /><Relationship Id="rId40" Type="http://schemas.openxmlformats.org/officeDocument/2006/relationships/hyperlink" Target="https://podminky.urs.cz/item/CS_URS_2023_01/622212051" TargetMode="External" /><Relationship Id="rId41" Type="http://schemas.openxmlformats.org/officeDocument/2006/relationships/hyperlink" Target="https://podminky.urs.cz/item/CS_URS_2023_01/622252002" TargetMode="External" /><Relationship Id="rId42" Type="http://schemas.openxmlformats.org/officeDocument/2006/relationships/hyperlink" Target="https://podminky.urs.cz/item/CS_URS_2023_01/622321141" TargetMode="External" /><Relationship Id="rId43" Type="http://schemas.openxmlformats.org/officeDocument/2006/relationships/hyperlink" Target="https://podminky.urs.cz/item/CS_URS_2023_01/622325201" TargetMode="External" /><Relationship Id="rId44" Type="http://schemas.openxmlformats.org/officeDocument/2006/relationships/hyperlink" Target="https://podminky.urs.cz/item/CS_URS_2023_01/622511112" TargetMode="External" /><Relationship Id="rId45" Type="http://schemas.openxmlformats.org/officeDocument/2006/relationships/hyperlink" Target="https://podminky.urs.cz/item/CS_URS_2023_01/622531012" TargetMode="External" /><Relationship Id="rId46" Type="http://schemas.openxmlformats.org/officeDocument/2006/relationships/hyperlink" Target="https://podminky.urs.cz/item/CS_URS_2023_01/631311136" TargetMode="External" /><Relationship Id="rId47" Type="http://schemas.openxmlformats.org/officeDocument/2006/relationships/hyperlink" Target="https://podminky.urs.cz/item/CS_URS_2023_01/631319202" TargetMode="External" /><Relationship Id="rId48" Type="http://schemas.openxmlformats.org/officeDocument/2006/relationships/hyperlink" Target="https://podminky.urs.cz/item/CS_URS_2023_01/631362021" TargetMode="External" /><Relationship Id="rId49" Type="http://schemas.openxmlformats.org/officeDocument/2006/relationships/hyperlink" Target="https://podminky.urs.cz/item/CS_URS_2023_01/637211221" TargetMode="External" /><Relationship Id="rId50" Type="http://schemas.openxmlformats.org/officeDocument/2006/relationships/hyperlink" Target="https://podminky.urs.cz/item/CS_URS_2023_01/914431112" TargetMode="External" /><Relationship Id="rId51" Type="http://schemas.openxmlformats.org/officeDocument/2006/relationships/hyperlink" Target="https://podminky.urs.cz/item/CS_URS_2023_01/919735113" TargetMode="External" /><Relationship Id="rId52" Type="http://schemas.openxmlformats.org/officeDocument/2006/relationships/hyperlink" Target="https://podminky.urs.cz/item/CS_URS_2023_01/941111121" TargetMode="External" /><Relationship Id="rId53" Type="http://schemas.openxmlformats.org/officeDocument/2006/relationships/hyperlink" Target="https://podminky.urs.cz/item/CS_URS_2023_01/941111221" TargetMode="External" /><Relationship Id="rId54" Type="http://schemas.openxmlformats.org/officeDocument/2006/relationships/hyperlink" Target="https://podminky.urs.cz/item/CS_URS_2023_01/941111821" TargetMode="External" /><Relationship Id="rId55" Type="http://schemas.openxmlformats.org/officeDocument/2006/relationships/hyperlink" Target="https://podminky.urs.cz/item/CS_URS_2023_01/944511111" TargetMode="External" /><Relationship Id="rId56" Type="http://schemas.openxmlformats.org/officeDocument/2006/relationships/hyperlink" Target="https://podminky.urs.cz/item/CS_URS_2023_01/944511211" TargetMode="External" /><Relationship Id="rId57" Type="http://schemas.openxmlformats.org/officeDocument/2006/relationships/hyperlink" Target="https://podminky.urs.cz/item/CS_URS_2023_01/944511811" TargetMode="External" /><Relationship Id="rId58" Type="http://schemas.openxmlformats.org/officeDocument/2006/relationships/hyperlink" Target="https://podminky.urs.cz/item/CS_URS_2023_01/949101112" TargetMode="External" /><Relationship Id="rId59" Type="http://schemas.openxmlformats.org/officeDocument/2006/relationships/hyperlink" Target="https://podminky.urs.cz/item/CS_URS_2023_01/952901221" TargetMode="External" /><Relationship Id="rId60" Type="http://schemas.openxmlformats.org/officeDocument/2006/relationships/hyperlink" Target="https://podminky.urs.cz/item/CS_URS_2023_01/953993321" TargetMode="External" /><Relationship Id="rId61" Type="http://schemas.openxmlformats.org/officeDocument/2006/relationships/hyperlink" Target="https://podminky.urs.cz/item/CS_URS_2023_01/962071711" TargetMode="External" /><Relationship Id="rId62" Type="http://schemas.openxmlformats.org/officeDocument/2006/relationships/hyperlink" Target="https://podminky.urs.cz/item/CS_URS_2023_01/965043341" TargetMode="External" /><Relationship Id="rId63" Type="http://schemas.openxmlformats.org/officeDocument/2006/relationships/hyperlink" Target="https://podminky.urs.cz/item/CS_URS_2023_01/965043441" TargetMode="External" /><Relationship Id="rId64" Type="http://schemas.openxmlformats.org/officeDocument/2006/relationships/hyperlink" Target="https://podminky.urs.cz/item/CS_URS_2023_01/965044121" TargetMode="External" /><Relationship Id="rId65" Type="http://schemas.openxmlformats.org/officeDocument/2006/relationships/hyperlink" Target="https://podminky.urs.cz/item/CS_URS_2023_01/965049112" TargetMode="External" /><Relationship Id="rId66" Type="http://schemas.openxmlformats.org/officeDocument/2006/relationships/hyperlink" Target="https://podminky.urs.cz/item/CS_URS_2023_01/965082933" TargetMode="External" /><Relationship Id="rId67" Type="http://schemas.openxmlformats.org/officeDocument/2006/relationships/hyperlink" Target="https://podminky.urs.cz/item/CS_URS_2023_01/966006231" TargetMode="External" /><Relationship Id="rId68" Type="http://schemas.openxmlformats.org/officeDocument/2006/relationships/hyperlink" Target="https://podminky.urs.cz/item/CS_URS_2023_01/966071111" TargetMode="External" /><Relationship Id="rId69" Type="http://schemas.openxmlformats.org/officeDocument/2006/relationships/hyperlink" Target="https://podminky.urs.cz/item/CS_URS_2023_01/967031132" TargetMode="External" /><Relationship Id="rId70" Type="http://schemas.openxmlformats.org/officeDocument/2006/relationships/hyperlink" Target="https://podminky.urs.cz/item/CS_URS_2023_01/968062356" TargetMode="External" /><Relationship Id="rId71" Type="http://schemas.openxmlformats.org/officeDocument/2006/relationships/hyperlink" Target="https://podminky.urs.cz/item/CS_URS_2023_01/968062357" TargetMode="External" /><Relationship Id="rId72" Type="http://schemas.openxmlformats.org/officeDocument/2006/relationships/hyperlink" Target="https://podminky.urs.cz/item/CS_URS_2023_01/968072456" TargetMode="External" /><Relationship Id="rId73" Type="http://schemas.openxmlformats.org/officeDocument/2006/relationships/hyperlink" Target="https://podminky.urs.cz/item/CS_URS_2023_01/968072559" TargetMode="External" /><Relationship Id="rId74" Type="http://schemas.openxmlformats.org/officeDocument/2006/relationships/hyperlink" Target="https://podminky.urs.cz/item/CS_URS_2023_01/978013191" TargetMode="External" /><Relationship Id="rId75" Type="http://schemas.openxmlformats.org/officeDocument/2006/relationships/hyperlink" Target="https://podminky.urs.cz/item/CS_URS_2023_01/978015321" TargetMode="External" /><Relationship Id="rId76" Type="http://schemas.openxmlformats.org/officeDocument/2006/relationships/hyperlink" Target="https://podminky.urs.cz/item/CS_URS_2023_01/978059641" TargetMode="External" /><Relationship Id="rId77" Type="http://schemas.openxmlformats.org/officeDocument/2006/relationships/hyperlink" Target="https://podminky.urs.cz/item/CS_URS_2023_01/997006014" TargetMode="External" /><Relationship Id="rId78" Type="http://schemas.openxmlformats.org/officeDocument/2006/relationships/hyperlink" Target="https://podminky.urs.cz/item/CS_URS_2023_01/997013112" TargetMode="External" /><Relationship Id="rId79" Type="http://schemas.openxmlformats.org/officeDocument/2006/relationships/hyperlink" Target="https://podminky.urs.cz/item/CS_URS_2023_01/997013501" TargetMode="External" /><Relationship Id="rId80" Type="http://schemas.openxmlformats.org/officeDocument/2006/relationships/hyperlink" Target="https://podminky.urs.cz/item/CS_URS_2023_01/997013509" TargetMode="External" /><Relationship Id="rId81" Type="http://schemas.openxmlformats.org/officeDocument/2006/relationships/hyperlink" Target="https://podminky.urs.cz/item/CS_URS_2023_01/997013631" TargetMode="External" /><Relationship Id="rId82" Type="http://schemas.openxmlformats.org/officeDocument/2006/relationships/hyperlink" Target="https://podminky.urs.cz/item/CS_URS_2023_01/997013821" TargetMode="External" /><Relationship Id="rId83" Type="http://schemas.openxmlformats.org/officeDocument/2006/relationships/hyperlink" Target="https://podminky.urs.cz/item/CS_URS_2023_01/998011002" TargetMode="External" /><Relationship Id="rId84" Type="http://schemas.openxmlformats.org/officeDocument/2006/relationships/hyperlink" Target="https://podminky.urs.cz/item/CS_URS_2023_01/711113127" TargetMode="External" /><Relationship Id="rId85" Type="http://schemas.openxmlformats.org/officeDocument/2006/relationships/hyperlink" Target="https://podminky.urs.cz/item/CS_URS_2023_01/711131811" TargetMode="External" /><Relationship Id="rId86" Type="http://schemas.openxmlformats.org/officeDocument/2006/relationships/hyperlink" Target="https://podminky.urs.cz/item/CS_URS_2023_01/711161212" TargetMode="External" /><Relationship Id="rId87" Type="http://schemas.openxmlformats.org/officeDocument/2006/relationships/hyperlink" Target="https://podminky.urs.cz/item/CS_URS_2023_01/711471053" TargetMode="External" /><Relationship Id="rId88" Type="http://schemas.openxmlformats.org/officeDocument/2006/relationships/hyperlink" Target="https://podminky.urs.cz/item/CS_URS_2023_01/711491171" TargetMode="External" /><Relationship Id="rId89" Type="http://schemas.openxmlformats.org/officeDocument/2006/relationships/hyperlink" Target="https://podminky.urs.cz/item/CS_URS_2023_01/711491172" TargetMode="External" /><Relationship Id="rId90" Type="http://schemas.openxmlformats.org/officeDocument/2006/relationships/hyperlink" Target="https://podminky.urs.cz/item/CS_URS_2023_01/711491272" TargetMode="External" /><Relationship Id="rId91" Type="http://schemas.openxmlformats.org/officeDocument/2006/relationships/hyperlink" Target="https://podminky.urs.cz/item/CS_URS_2023_01/998711202" TargetMode="External" /><Relationship Id="rId92" Type="http://schemas.openxmlformats.org/officeDocument/2006/relationships/hyperlink" Target="https://podminky.urs.cz/item/CS_URS_2023_01/712331101" TargetMode="External" /><Relationship Id="rId93" Type="http://schemas.openxmlformats.org/officeDocument/2006/relationships/hyperlink" Target="https://podminky.urs.cz/item/CS_URS_2023_01/712340831" TargetMode="External" /><Relationship Id="rId94" Type="http://schemas.openxmlformats.org/officeDocument/2006/relationships/hyperlink" Target="https://podminky.urs.cz/item/CS_URS_2023_01/712361705" TargetMode="External" /><Relationship Id="rId95" Type="http://schemas.openxmlformats.org/officeDocument/2006/relationships/hyperlink" Target="https://podminky.urs.cz/item/CS_URS_2023_01/712363357" TargetMode="External" /><Relationship Id="rId96" Type="http://schemas.openxmlformats.org/officeDocument/2006/relationships/hyperlink" Target="https://podminky.urs.cz/item/CS_URS_2023_01/712391171" TargetMode="External" /><Relationship Id="rId97" Type="http://schemas.openxmlformats.org/officeDocument/2006/relationships/hyperlink" Target="https://podminky.urs.cz/item/CS_URS_2023_01/712391172" TargetMode="External" /><Relationship Id="rId98" Type="http://schemas.openxmlformats.org/officeDocument/2006/relationships/hyperlink" Target="https://podminky.urs.cz/item/CS_URS_2023_01/998712202" TargetMode="External" /><Relationship Id="rId99" Type="http://schemas.openxmlformats.org/officeDocument/2006/relationships/hyperlink" Target="https://podminky.urs.cz/item/CS_URS_2023_01/713121211" TargetMode="External" /><Relationship Id="rId100" Type="http://schemas.openxmlformats.org/officeDocument/2006/relationships/hyperlink" Target="https://podminky.urs.cz/item/CS_URS_2023_01/713131141" TargetMode="External" /><Relationship Id="rId101" Type="http://schemas.openxmlformats.org/officeDocument/2006/relationships/hyperlink" Target="https://podminky.urs.cz/item/CS_URS_2023_01/713140823" TargetMode="External" /><Relationship Id="rId102" Type="http://schemas.openxmlformats.org/officeDocument/2006/relationships/hyperlink" Target="https://podminky.urs.cz/item/CS_URS_2023_01/713141152" TargetMode="External" /><Relationship Id="rId103" Type="http://schemas.openxmlformats.org/officeDocument/2006/relationships/hyperlink" Target="https://podminky.urs.cz/item/CS_URS_2023_01/713141211" TargetMode="External" /><Relationship Id="rId104" Type="http://schemas.openxmlformats.org/officeDocument/2006/relationships/hyperlink" Target="https://podminky.urs.cz/item/CS_URS_2023_01/713141311" TargetMode="External" /><Relationship Id="rId105" Type="http://schemas.openxmlformats.org/officeDocument/2006/relationships/hyperlink" Target="https://podminky.urs.cz/item/CS_URS_2023_01/998713202" TargetMode="External" /><Relationship Id="rId106" Type="http://schemas.openxmlformats.org/officeDocument/2006/relationships/hyperlink" Target="https://podminky.urs.cz/item/CS_URS_2023_01/722250132" TargetMode="External" /><Relationship Id="rId107" Type="http://schemas.openxmlformats.org/officeDocument/2006/relationships/hyperlink" Target="https://podminky.urs.cz/item/CS_URS_2023_01/998722202" TargetMode="External" /><Relationship Id="rId108" Type="http://schemas.openxmlformats.org/officeDocument/2006/relationships/hyperlink" Target="https://podminky.urs.cz/item/CS_URS_2023_01/751398021" TargetMode="External" /><Relationship Id="rId109" Type="http://schemas.openxmlformats.org/officeDocument/2006/relationships/hyperlink" Target="https://podminky.urs.cz/item/CS_URS_2023_01/751398022" TargetMode="External" /><Relationship Id="rId110" Type="http://schemas.openxmlformats.org/officeDocument/2006/relationships/hyperlink" Target="https://podminky.urs.cz/item/CS_URS_2023_01/751398024" TargetMode="External" /><Relationship Id="rId111" Type="http://schemas.openxmlformats.org/officeDocument/2006/relationships/hyperlink" Target="https://podminky.urs.cz/item/CS_URS_2023_01/751398025" TargetMode="External" /><Relationship Id="rId112" Type="http://schemas.openxmlformats.org/officeDocument/2006/relationships/hyperlink" Target="https://podminky.urs.cz/item/CS_URS_2023_01/751398825" TargetMode="External" /><Relationship Id="rId113" Type="http://schemas.openxmlformats.org/officeDocument/2006/relationships/hyperlink" Target="https://podminky.urs.cz/item/CS_URS_2023_01/998751201" TargetMode="External" /><Relationship Id="rId114" Type="http://schemas.openxmlformats.org/officeDocument/2006/relationships/hyperlink" Target="https://podminky.urs.cz/item/CS_URS_2023_01/762361311" TargetMode="External" /><Relationship Id="rId115" Type="http://schemas.openxmlformats.org/officeDocument/2006/relationships/hyperlink" Target="https://podminky.urs.cz/item/CS_URS_2023_01/998762202" TargetMode="External" /><Relationship Id="rId116" Type="http://schemas.openxmlformats.org/officeDocument/2006/relationships/hyperlink" Target="https://podminky.urs.cz/item/CS_URS_2023_01/763131531" TargetMode="External" /><Relationship Id="rId117" Type="http://schemas.openxmlformats.org/officeDocument/2006/relationships/hyperlink" Target="https://podminky.urs.cz/item/CS_URS_2023_01/763131714" TargetMode="External" /><Relationship Id="rId118" Type="http://schemas.openxmlformats.org/officeDocument/2006/relationships/hyperlink" Target="https://podminky.urs.cz/item/CS_URS_2023_01/998763402" TargetMode="External" /><Relationship Id="rId119" Type="http://schemas.openxmlformats.org/officeDocument/2006/relationships/hyperlink" Target="https://podminky.urs.cz/item/CS_URS_2023_01/764001821" TargetMode="External" /><Relationship Id="rId120" Type="http://schemas.openxmlformats.org/officeDocument/2006/relationships/hyperlink" Target="https://podminky.urs.cz/item/CS_URS_2023_01/764002851" TargetMode="External" /><Relationship Id="rId121" Type="http://schemas.openxmlformats.org/officeDocument/2006/relationships/hyperlink" Target="https://podminky.urs.cz/item/CS_URS_2023_01/764004801" TargetMode="External" /><Relationship Id="rId122" Type="http://schemas.openxmlformats.org/officeDocument/2006/relationships/hyperlink" Target="https://podminky.urs.cz/item/CS_URS_2023_01/764004861" TargetMode="External" /><Relationship Id="rId123" Type="http://schemas.openxmlformats.org/officeDocument/2006/relationships/hyperlink" Target="https://podminky.urs.cz/item/CS_URS_2023_01/764214607" TargetMode="External" /><Relationship Id="rId124" Type="http://schemas.openxmlformats.org/officeDocument/2006/relationships/hyperlink" Target="https://podminky.urs.cz/item/CS_URS_2023_01/764214611" TargetMode="External" /><Relationship Id="rId125" Type="http://schemas.openxmlformats.org/officeDocument/2006/relationships/hyperlink" Target="https://podminky.urs.cz/item/CS_URS_2023_01/764216604" TargetMode="External" /><Relationship Id="rId126" Type="http://schemas.openxmlformats.org/officeDocument/2006/relationships/hyperlink" Target="https://podminky.urs.cz/item/CS_URS_2023_01/764311608" TargetMode="External" /><Relationship Id="rId127" Type="http://schemas.openxmlformats.org/officeDocument/2006/relationships/hyperlink" Target="https://podminky.urs.cz/item/CS_URS_2023_01/764511445" TargetMode="External" /><Relationship Id="rId128" Type="http://schemas.openxmlformats.org/officeDocument/2006/relationships/hyperlink" Target="https://podminky.urs.cz/item/CS_URS_2023_01/764511603" TargetMode="External" /><Relationship Id="rId129" Type="http://schemas.openxmlformats.org/officeDocument/2006/relationships/hyperlink" Target="https://podminky.urs.cz/item/CS_URS_2023_01/764518623" TargetMode="External" /><Relationship Id="rId130" Type="http://schemas.openxmlformats.org/officeDocument/2006/relationships/hyperlink" Target="https://podminky.urs.cz/item/CS_URS_2023_01/998764202" TargetMode="External" /><Relationship Id="rId131" Type="http://schemas.openxmlformats.org/officeDocument/2006/relationships/hyperlink" Target="https://podminky.urs.cz/item/CS_URS_2023_01/765131857" TargetMode="External" /><Relationship Id="rId132" Type="http://schemas.openxmlformats.org/officeDocument/2006/relationships/hyperlink" Target="https://podminky.urs.cz/item/CS_URS_2023_01/998765202" TargetMode="External" /><Relationship Id="rId133" Type="http://schemas.openxmlformats.org/officeDocument/2006/relationships/hyperlink" Target="https://podminky.urs.cz/item/CS_URS_2023_01/766622131" TargetMode="External" /><Relationship Id="rId134" Type="http://schemas.openxmlformats.org/officeDocument/2006/relationships/hyperlink" Target="https://podminky.urs.cz/item/CS_URS_2023_01/766622132" TargetMode="External" /><Relationship Id="rId135" Type="http://schemas.openxmlformats.org/officeDocument/2006/relationships/hyperlink" Target="https://podminky.urs.cz/item/CS_URS_2023_01/766660451" TargetMode="External" /><Relationship Id="rId136" Type="http://schemas.openxmlformats.org/officeDocument/2006/relationships/hyperlink" Target="https://podminky.urs.cz/item/CS_URS_2023_01/766694116" TargetMode="External" /><Relationship Id="rId137" Type="http://schemas.openxmlformats.org/officeDocument/2006/relationships/hyperlink" Target="https://podminky.urs.cz/item/CS_URS_2023_01/766694126" TargetMode="External" /><Relationship Id="rId138" Type="http://schemas.openxmlformats.org/officeDocument/2006/relationships/hyperlink" Target="https://podminky.urs.cz/item/CS_URS_2023_01/998766202" TargetMode="External" /><Relationship Id="rId139" Type="http://schemas.openxmlformats.org/officeDocument/2006/relationships/hyperlink" Target="https://podminky.urs.cz/item/CS_URS_2023_01/767581803" TargetMode="External" /><Relationship Id="rId140" Type="http://schemas.openxmlformats.org/officeDocument/2006/relationships/hyperlink" Target="https://podminky.urs.cz/item/CS_URS_2023_01/767646411" TargetMode="External" /><Relationship Id="rId141" Type="http://schemas.openxmlformats.org/officeDocument/2006/relationships/hyperlink" Target="https://podminky.urs.cz/item/CS_URS_2023_01/767646412" TargetMode="External" /><Relationship Id="rId142" Type="http://schemas.openxmlformats.org/officeDocument/2006/relationships/hyperlink" Target="https://podminky.urs.cz/item/CS_URS_2023_01/767646413" TargetMode="External" /><Relationship Id="rId143" Type="http://schemas.openxmlformats.org/officeDocument/2006/relationships/hyperlink" Target="https://podminky.urs.cz/item/CS_URS_2023_01/767651114" TargetMode="External" /><Relationship Id="rId144" Type="http://schemas.openxmlformats.org/officeDocument/2006/relationships/hyperlink" Target="https://podminky.urs.cz/item/CS_URS_2023_01/767832102" TargetMode="External" /><Relationship Id="rId145" Type="http://schemas.openxmlformats.org/officeDocument/2006/relationships/hyperlink" Target="https://podminky.urs.cz/item/CS_URS_2023_01/767832801" TargetMode="External" /><Relationship Id="rId146" Type="http://schemas.openxmlformats.org/officeDocument/2006/relationships/hyperlink" Target="https://podminky.urs.cz/item/CS_URS_2023_01/767995115" TargetMode="External" /><Relationship Id="rId147" Type="http://schemas.openxmlformats.org/officeDocument/2006/relationships/hyperlink" Target="https://podminky.urs.cz/item/CS_URS_2023_01/998767202" TargetMode="External" /><Relationship Id="rId148" Type="http://schemas.openxmlformats.org/officeDocument/2006/relationships/hyperlink" Target="https://podminky.urs.cz/item/CS_URS_2023_01/777111111" TargetMode="External" /><Relationship Id="rId149" Type="http://schemas.openxmlformats.org/officeDocument/2006/relationships/hyperlink" Target="https://podminky.urs.cz/item/CS_URS_2023_01/777111123" TargetMode="External" /><Relationship Id="rId150" Type="http://schemas.openxmlformats.org/officeDocument/2006/relationships/hyperlink" Target="https://podminky.urs.cz/item/CS_URS_2023_01/777131101" TargetMode="External" /><Relationship Id="rId151" Type="http://schemas.openxmlformats.org/officeDocument/2006/relationships/hyperlink" Target="https://podminky.urs.cz/item/CS_URS_2023_01/777511155" TargetMode="External" /><Relationship Id="rId152" Type="http://schemas.openxmlformats.org/officeDocument/2006/relationships/hyperlink" Target="https://podminky.urs.cz/item/CS_URS_2023_01/777911111" TargetMode="External" /><Relationship Id="rId153" Type="http://schemas.openxmlformats.org/officeDocument/2006/relationships/hyperlink" Target="https://podminky.urs.cz/item/CS_URS_2023_01/998777202" TargetMode="External" /><Relationship Id="rId154" Type="http://schemas.openxmlformats.org/officeDocument/2006/relationships/hyperlink" Target="https://podminky.urs.cz/item/CS_URS_2023_01/781131221" TargetMode="External" /><Relationship Id="rId155" Type="http://schemas.openxmlformats.org/officeDocument/2006/relationships/hyperlink" Target="https://podminky.urs.cz/item/CS_URS_2023_01/998781202" TargetMode="External" /><Relationship Id="rId156" Type="http://schemas.openxmlformats.org/officeDocument/2006/relationships/hyperlink" Target="https://podminky.urs.cz/item/CS_URS_2023_01/783009401" TargetMode="External" /><Relationship Id="rId157" Type="http://schemas.openxmlformats.org/officeDocument/2006/relationships/hyperlink" Target="https://podminky.urs.cz/item/CS_URS_2023_01/783301303" TargetMode="External" /><Relationship Id="rId158" Type="http://schemas.openxmlformats.org/officeDocument/2006/relationships/hyperlink" Target="https://podminky.urs.cz/item/CS_URS_2023_01/783301311" TargetMode="External" /><Relationship Id="rId159" Type="http://schemas.openxmlformats.org/officeDocument/2006/relationships/hyperlink" Target="https://podminky.urs.cz/item/CS_URS_2023_01/783306801" TargetMode="External" /><Relationship Id="rId160" Type="http://schemas.openxmlformats.org/officeDocument/2006/relationships/hyperlink" Target="https://podminky.urs.cz/item/CS_URS_2023_01/783314101" TargetMode="External" /><Relationship Id="rId161" Type="http://schemas.openxmlformats.org/officeDocument/2006/relationships/hyperlink" Target="https://podminky.urs.cz/item/CS_URS_2023_01/783315101" TargetMode="External" /><Relationship Id="rId162" Type="http://schemas.openxmlformats.org/officeDocument/2006/relationships/hyperlink" Target="https://podminky.urs.cz/item/CS_URS_2023_01/783317101" TargetMode="External" /><Relationship Id="rId163" Type="http://schemas.openxmlformats.org/officeDocument/2006/relationships/hyperlink" Target="https://podminky.urs.cz/item/CS_URS_2023_01/784121003" TargetMode="External" /><Relationship Id="rId164" Type="http://schemas.openxmlformats.org/officeDocument/2006/relationships/hyperlink" Target="https://podminky.urs.cz/item/CS_URS_2023_01/784121013" TargetMode="External" /><Relationship Id="rId165" Type="http://schemas.openxmlformats.org/officeDocument/2006/relationships/hyperlink" Target="https://podminky.urs.cz/item/CS_URS_2023_01/784181123" TargetMode="External" /><Relationship Id="rId166" Type="http://schemas.openxmlformats.org/officeDocument/2006/relationships/hyperlink" Target="https://podminky.urs.cz/item/CS_URS_2023_01/784211103" TargetMode="External" /><Relationship Id="rId16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1002000" TargetMode="External" /><Relationship Id="rId2" Type="http://schemas.openxmlformats.org/officeDocument/2006/relationships/hyperlink" Target="https://podminky.urs.cz/item/CS_URS_2023_01/012103000" TargetMode="External" /><Relationship Id="rId3" Type="http://schemas.openxmlformats.org/officeDocument/2006/relationships/hyperlink" Target="https://podminky.urs.cz/item/CS_URS_2023_01/012203000" TargetMode="External" /><Relationship Id="rId4" Type="http://schemas.openxmlformats.org/officeDocument/2006/relationships/hyperlink" Target="https://podminky.urs.cz/item/CS_URS_2023_01/012303000" TargetMode="External" /><Relationship Id="rId5" Type="http://schemas.openxmlformats.org/officeDocument/2006/relationships/hyperlink" Target="https://podminky.urs.cz/item/CS_URS_2023_01/013203000" TargetMode="External" /><Relationship Id="rId6" Type="http://schemas.openxmlformats.org/officeDocument/2006/relationships/hyperlink" Target="https://podminky.urs.cz/item/CS_URS_2023_01/013254000" TargetMode="External" /><Relationship Id="rId7" Type="http://schemas.openxmlformats.org/officeDocument/2006/relationships/hyperlink" Target="https://podminky.urs.cz/item/CS_URS_2023_01/030001000" TargetMode="External" /><Relationship Id="rId8" Type="http://schemas.openxmlformats.org/officeDocument/2006/relationships/hyperlink" Target="https://podminky.urs.cz/item/CS_URS_2023_01/043002000" TargetMode="External" /><Relationship Id="rId9" Type="http://schemas.openxmlformats.org/officeDocument/2006/relationships/hyperlink" Target="https://podminky.urs.cz/item/CS_URS_2023_01/043203003" TargetMode="External" /><Relationship Id="rId10" Type="http://schemas.openxmlformats.org/officeDocument/2006/relationships/hyperlink" Target="https://podminky.urs.cz/item/CS_URS_2023_01/045002000" TargetMode="External" /><Relationship Id="rId11" Type="http://schemas.openxmlformats.org/officeDocument/2006/relationships/hyperlink" Target="https://podminky.urs.cz/item/CS_URS_2023_01/070001000" TargetMode="External" /><Relationship Id="rId12" Type="http://schemas.openxmlformats.org/officeDocument/2006/relationships/hyperlink" Target="https://podminky.urs.cz/item/CS_URS_2023_01/071103000" TargetMode="External" /><Relationship Id="rId1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37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20/11/0658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objektu garáží nákladních vozidel - Jaroměř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Do Končin 396, 551 01 Jaroměř - Jakubské Předměstí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15. 3. 2023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Údržba silnic Královehradeckého kraje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IRBOS s.r.o.-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ROUND(AG55+AG61,2)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ROUND(AS55+AS61,2)</f>
        <v>0</v>
      </c>
      <c r="AT54" s="108">
        <f>ROUND(SUM(AV54:AW54),2)</f>
        <v>0</v>
      </c>
      <c r="AU54" s="109">
        <f>ROUND(AU55+AU61,5)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ROUND(AZ55+AZ61,2)</f>
        <v>0</v>
      </c>
      <c r="BA54" s="108">
        <f>ROUND(BA55+BA61,2)</f>
        <v>0</v>
      </c>
      <c r="BB54" s="108">
        <f>ROUND(BB55+BB61,2)</f>
        <v>0</v>
      </c>
      <c r="BC54" s="108">
        <f>ROUND(BC55+BC61,2)</f>
        <v>0</v>
      </c>
      <c r="BD54" s="110">
        <f>ROUND(BD55+BD61,2)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7"/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ROUND(AG56+AG57+AG60,2)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82</v>
      </c>
      <c r="AR55" s="120"/>
      <c r="AS55" s="121">
        <f>ROUND(AS56+AS57+AS60,2)</f>
        <v>0</v>
      </c>
      <c r="AT55" s="122">
        <f>ROUND(SUM(AV55:AW55),2)</f>
        <v>0</v>
      </c>
      <c r="AU55" s="123">
        <f>ROUND(AU56+AU57+AU60,5)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ROUND(AZ56+AZ57+AZ60,2)</f>
        <v>0</v>
      </c>
      <c r="BA55" s="122">
        <f>ROUND(BA56+BA57+BA60,2)</f>
        <v>0</v>
      </c>
      <c r="BB55" s="122">
        <f>ROUND(BB56+BB57+BB60,2)</f>
        <v>0</v>
      </c>
      <c r="BC55" s="122">
        <f>ROUND(BC56+BC57+BC60,2)</f>
        <v>0</v>
      </c>
      <c r="BD55" s="124">
        <f>ROUND(BD56+BD57+BD60,2)</f>
        <v>0</v>
      </c>
      <c r="BE55" s="7"/>
      <c r="BS55" s="125" t="s">
        <v>75</v>
      </c>
      <c r="BT55" s="125" t="s">
        <v>83</v>
      </c>
      <c r="BV55" s="125" t="s">
        <v>78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4" customFormat="1" ht="16.5" customHeight="1">
      <c r="A56" s="126" t="s">
        <v>86</v>
      </c>
      <c r="B56" s="65"/>
      <c r="C56" s="127"/>
      <c r="D56" s="127"/>
      <c r="E56" s="128" t="s">
        <v>80</v>
      </c>
      <c r="F56" s="128"/>
      <c r="G56" s="128"/>
      <c r="H56" s="128"/>
      <c r="I56" s="128"/>
      <c r="J56" s="127"/>
      <c r="K56" s="128" t="s">
        <v>81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01 - Architektonicko-s...'!J30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87</v>
      </c>
      <c r="AR56" s="67"/>
      <c r="AS56" s="131">
        <v>0</v>
      </c>
      <c r="AT56" s="132">
        <f>ROUND(SUM(AV56:AW56),2)</f>
        <v>0</v>
      </c>
      <c r="AU56" s="133">
        <f>'SO 01 - Architektonicko-s...'!P105</f>
        <v>0</v>
      </c>
      <c r="AV56" s="132">
        <f>'SO 01 - Architektonicko-s...'!J33</f>
        <v>0</v>
      </c>
      <c r="AW56" s="132">
        <f>'SO 01 - Architektonicko-s...'!J34</f>
        <v>0</v>
      </c>
      <c r="AX56" s="132">
        <f>'SO 01 - Architektonicko-s...'!J35</f>
        <v>0</v>
      </c>
      <c r="AY56" s="132">
        <f>'SO 01 - Architektonicko-s...'!J36</f>
        <v>0</v>
      </c>
      <c r="AZ56" s="132">
        <f>'SO 01 - Architektonicko-s...'!F33</f>
        <v>0</v>
      </c>
      <c r="BA56" s="132">
        <f>'SO 01 - Architektonicko-s...'!F34</f>
        <v>0</v>
      </c>
      <c r="BB56" s="132">
        <f>'SO 01 - Architektonicko-s...'!F35</f>
        <v>0</v>
      </c>
      <c r="BC56" s="132">
        <f>'SO 01 - Architektonicko-s...'!F36</f>
        <v>0</v>
      </c>
      <c r="BD56" s="134">
        <f>'SO 01 - Architektonicko-s...'!F37</f>
        <v>0</v>
      </c>
      <c r="BE56" s="4"/>
      <c r="BT56" s="135" t="s">
        <v>85</v>
      </c>
      <c r="BU56" s="135" t="s">
        <v>88</v>
      </c>
      <c r="BV56" s="135" t="s">
        <v>78</v>
      </c>
      <c r="BW56" s="135" t="s">
        <v>84</v>
      </c>
      <c r="BX56" s="135" t="s">
        <v>5</v>
      </c>
      <c r="CL56" s="135" t="s">
        <v>19</v>
      </c>
      <c r="CM56" s="135" t="s">
        <v>85</v>
      </c>
    </row>
    <row r="57" s="4" customFormat="1" ht="16.5" customHeight="1">
      <c r="A57" s="4"/>
      <c r="B57" s="65"/>
      <c r="C57" s="127"/>
      <c r="D57" s="127"/>
      <c r="E57" s="128" t="s">
        <v>89</v>
      </c>
      <c r="F57" s="128"/>
      <c r="G57" s="128"/>
      <c r="H57" s="128"/>
      <c r="I57" s="128"/>
      <c r="J57" s="127"/>
      <c r="K57" s="128" t="s">
        <v>90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36">
        <f>ROUND(SUM(AG58:AG59),2)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87</v>
      </c>
      <c r="AR57" s="67"/>
      <c r="AS57" s="131">
        <f>ROUND(SUM(AS58:AS59),2)</f>
        <v>0</v>
      </c>
      <c r="AT57" s="132">
        <f>ROUND(SUM(AV57:AW57),2)</f>
        <v>0</v>
      </c>
      <c r="AU57" s="133">
        <f>ROUND(SUM(AU58:AU59),5)</f>
        <v>0</v>
      </c>
      <c r="AV57" s="132">
        <f>ROUND(AZ57*L29,2)</f>
        <v>0</v>
      </c>
      <c r="AW57" s="132">
        <f>ROUND(BA57*L30,2)</f>
        <v>0</v>
      </c>
      <c r="AX57" s="132">
        <f>ROUND(BB57*L29,2)</f>
        <v>0</v>
      </c>
      <c r="AY57" s="132">
        <f>ROUND(BC57*L30,2)</f>
        <v>0</v>
      </c>
      <c r="AZ57" s="132">
        <f>ROUND(SUM(AZ58:AZ59),2)</f>
        <v>0</v>
      </c>
      <c r="BA57" s="132">
        <f>ROUND(SUM(BA58:BA59),2)</f>
        <v>0</v>
      </c>
      <c r="BB57" s="132">
        <f>ROUND(SUM(BB58:BB59),2)</f>
        <v>0</v>
      </c>
      <c r="BC57" s="132">
        <f>ROUND(SUM(BC58:BC59),2)</f>
        <v>0</v>
      </c>
      <c r="BD57" s="134">
        <f>ROUND(SUM(BD58:BD59),2)</f>
        <v>0</v>
      </c>
      <c r="BE57" s="4"/>
      <c r="BS57" s="135" t="s">
        <v>75</v>
      </c>
      <c r="BT57" s="135" t="s">
        <v>85</v>
      </c>
      <c r="BV57" s="135" t="s">
        <v>78</v>
      </c>
      <c r="BW57" s="135" t="s">
        <v>91</v>
      </c>
      <c r="BX57" s="135" t="s">
        <v>84</v>
      </c>
      <c r="CL57" s="135" t="s">
        <v>19</v>
      </c>
    </row>
    <row r="58" s="4" customFormat="1" ht="16.5" customHeight="1">
      <c r="A58" s="126" t="s">
        <v>86</v>
      </c>
      <c r="B58" s="65"/>
      <c r="C58" s="127"/>
      <c r="D58" s="127"/>
      <c r="E58" s="127"/>
      <c r="F58" s="128" t="s">
        <v>89</v>
      </c>
      <c r="G58" s="128"/>
      <c r="H58" s="128"/>
      <c r="I58" s="128"/>
      <c r="J58" s="128"/>
      <c r="K58" s="127"/>
      <c r="L58" s="128" t="s">
        <v>90</v>
      </c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'D.1.4.b - Silnoproudá ele...'!J32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87</v>
      </c>
      <c r="AR58" s="67"/>
      <c r="AS58" s="131">
        <v>0</v>
      </c>
      <c r="AT58" s="132">
        <f>ROUND(SUM(AV58:AW58),2)</f>
        <v>0</v>
      </c>
      <c r="AU58" s="133">
        <f>'D.1.4.b - Silnoproudá ele...'!P91</f>
        <v>0</v>
      </c>
      <c r="AV58" s="132">
        <f>'D.1.4.b - Silnoproudá ele...'!J35</f>
        <v>0</v>
      </c>
      <c r="AW58" s="132">
        <f>'D.1.4.b - Silnoproudá ele...'!J36</f>
        <v>0</v>
      </c>
      <c r="AX58" s="132">
        <f>'D.1.4.b - Silnoproudá ele...'!J37</f>
        <v>0</v>
      </c>
      <c r="AY58" s="132">
        <f>'D.1.4.b - Silnoproudá ele...'!J38</f>
        <v>0</v>
      </c>
      <c r="AZ58" s="132">
        <f>'D.1.4.b - Silnoproudá ele...'!F35</f>
        <v>0</v>
      </c>
      <c r="BA58" s="132">
        <f>'D.1.4.b - Silnoproudá ele...'!F36</f>
        <v>0</v>
      </c>
      <c r="BB58" s="132">
        <f>'D.1.4.b - Silnoproudá ele...'!F37</f>
        <v>0</v>
      </c>
      <c r="BC58" s="132">
        <f>'D.1.4.b - Silnoproudá ele...'!F38</f>
        <v>0</v>
      </c>
      <c r="BD58" s="134">
        <f>'D.1.4.b - Silnoproudá ele...'!F39</f>
        <v>0</v>
      </c>
      <c r="BE58" s="4"/>
      <c r="BT58" s="135" t="s">
        <v>92</v>
      </c>
      <c r="BU58" s="135" t="s">
        <v>88</v>
      </c>
      <c r="BV58" s="135" t="s">
        <v>78</v>
      </c>
      <c r="BW58" s="135" t="s">
        <v>91</v>
      </c>
      <c r="BX58" s="135" t="s">
        <v>84</v>
      </c>
      <c r="CL58" s="135" t="s">
        <v>19</v>
      </c>
    </row>
    <row r="59" s="4" customFormat="1" ht="16.5" customHeight="1">
      <c r="A59" s="126" t="s">
        <v>86</v>
      </c>
      <c r="B59" s="65"/>
      <c r="C59" s="127"/>
      <c r="D59" s="127"/>
      <c r="E59" s="127"/>
      <c r="F59" s="128" t="s">
        <v>93</v>
      </c>
      <c r="G59" s="128"/>
      <c r="H59" s="128"/>
      <c r="I59" s="128"/>
      <c r="J59" s="128"/>
      <c r="K59" s="127"/>
      <c r="L59" s="128" t="s">
        <v>94</v>
      </c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'D.1.4.1.b - RH-úprava'!J34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87</v>
      </c>
      <c r="AR59" s="67"/>
      <c r="AS59" s="131">
        <v>0</v>
      </c>
      <c r="AT59" s="132">
        <f>ROUND(SUM(AV59:AW59),2)</f>
        <v>0</v>
      </c>
      <c r="AU59" s="133">
        <f>'D.1.4.1.b - RH-úprava'!P93</f>
        <v>0</v>
      </c>
      <c r="AV59" s="132">
        <f>'D.1.4.1.b - RH-úprava'!J37</f>
        <v>0</v>
      </c>
      <c r="AW59" s="132">
        <f>'D.1.4.1.b - RH-úprava'!J38</f>
        <v>0</v>
      </c>
      <c r="AX59" s="132">
        <f>'D.1.4.1.b - RH-úprava'!J39</f>
        <v>0</v>
      </c>
      <c r="AY59" s="132">
        <f>'D.1.4.1.b - RH-úprava'!J40</f>
        <v>0</v>
      </c>
      <c r="AZ59" s="132">
        <f>'D.1.4.1.b - RH-úprava'!F37</f>
        <v>0</v>
      </c>
      <c r="BA59" s="132">
        <f>'D.1.4.1.b - RH-úprava'!F38</f>
        <v>0</v>
      </c>
      <c r="BB59" s="132">
        <f>'D.1.4.1.b - RH-úprava'!F39</f>
        <v>0</v>
      </c>
      <c r="BC59" s="132">
        <f>'D.1.4.1.b - RH-úprava'!F40</f>
        <v>0</v>
      </c>
      <c r="BD59" s="134">
        <f>'D.1.4.1.b - RH-úprava'!F41</f>
        <v>0</v>
      </c>
      <c r="BE59" s="4"/>
      <c r="BT59" s="135" t="s">
        <v>92</v>
      </c>
      <c r="BV59" s="135" t="s">
        <v>78</v>
      </c>
      <c r="BW59" s="135" t="s">
        <v>95</v>
      </c>
      <c r="BX59" s="135" t="s">
        <v>91</v>
      </c>
      <c r="CL59" s="135" t="s">
        <v>19</v>
      </c>
    </row>
    <row r="60" s="4" customFormat="1" ht="16.5" customHeight="1">
      <c r="A60" s="126" t="s">
        <v>86</v>
      </c>
      <c r="B60" s="65"/>
      <c r="C60" s="127"/>
      <c r="D60" s="127"/>
      <c r="E60" s="128" t="s">
        <v>96</v>
      </c>
      <c r="F60" s="128"/>
      <c r="G60" s="128"/>
      <c r="H60" s="128"/>
      <c r="I60" s="128"/>
      <c r="J60" s="127"/>
      <c r="K60" s="128" t="s">
        <v>97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'Vytápění - Rekonstrukce o...'!J32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87</v>
      </c>
      <c r="AR60" s="67"/>
      <c r="AS60" s="131">
        <v>0</v>
      </c>
      <c r="AT60" s="132">
        <f>ROUND(SUM(AV60:AW60),2)</f>
        <v>0</v>
      </c>
      <c r="AU60" s="133">
        <f>'Vytápění - Rekonstrukce o...'!P101</f>
        <v>0</v>
      </c>
      <c r="AV60" s="132">
        <f>'Vytápění - Rekonstrukce o...'!J35</f>
        <v>0</v>
      </c>
      <c r="AW60" s="132">
        <f>'Vytápění - Rekonstrukce o...'!J36</f>
        <v>0</v>
      </c>
      <c r="AX60" s="132">
        <f>'Vytápění - Rekonstrukce o...'!J37</f>
        <v>0</v>
      </c>
      <c r="AY60" s="132">
        <f>'Vytápění - Rekonstrukce o...'!J38</f>
        <v>0</v>
      </c>
      <c r="AZ60" s="132">
        <f>'Vytápění - Rekonstrukce o...'!F35</f>
        <v>0</v>
      </c>
      <c r="BA60" s="132">
        <f>'Vytápění - Rekonstrukce o...'!F36</f>
        <v>0</v>
      </c>
      <c r="BB60" s="132">
        <f>'Vytápění - Rekonstrukce o...'!F37</f>
        <v>0</v>
      </c>
      <c r="BC60" s="132">
        <f>'Vytápění - Rekonstrukce o...'!F38</f>
        <v>0</v>
      </c>
      <c r="BD60" s="134">
        <f>'Vytápění - Rekonstrukce o...'!F39</f>
        <v>0</v>
      </c>
      <c r="BE60" s="4"/>
      <c r="BT60" s="135" t="s">
        <v>85</v>
      </c>
      <c r="BV60" s="135" t="s">
        <v>78</v>
      </c>
      <c r="BW60" s="135" t="s">
        <v>98</v>
      </c>
      <c r="BX60" s="135" t="s">
        <v>84</v>
      </c>
      <c r="CL60" s="135" t="s">
        <v>19</v>
      </c>
    </row>
    <row r="61" s="7" customFormat="1" ht="16.5" customHeight="1">
      <c r="A61" s="126" t="s">
        <v>86</v>
      </c>
      <c r="B61" s="113"/>
      <c r="C61" s="114"/>
      <c r="D61" s="115" t="s">
        <v>99</v>
      </c>
      <c r="E61" s="115"/>
      <c r="F61" s="115"/>
      <c r="G61" s="115"/>
      <c r="H61" s="115"/>
      <c r="I61" s="116"/>
      <c r="J61" s="115" t="s">
        <v>100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8">
        <f>'VRN - Vedlejší rozpočtové...'!J30</f>
        <v>0</v>
      </c>
      <c r="AH61" s="116"/>
      <c r="AI61" s="116"/>
      <c r="AJ61" s="116"/>
      <c r="AK61" s="116"/>
      <c r="AL61" s="116"/>
      <c r="AM61" s="116"/>
      <c r="AN61" s="118">
        <f>SUM(AG61,AT61)</f>
        <v>0</v>
      </c>
      <c r="AO61" s="116"/>
      <c r="AP61" s="116"/>
      <c r="AQ61" s="119" t="s">
        <v>82</v>
      </c>
      <c r="AR61" s="120"/>
      <c r="AS61" s="137">
        <v>0</v>
      </c>
      <c r="AT61" s="138">
        <f>ROUND(SUM(AV61:AW61),2)</f>
        <v>0</v>
      </c>
      <c r="AU61" s="139">
        <f>'VRN - Vedlejší rozpočtové...'!P84</f>
        <v>0</v>
      </c>
      <c r="AV61" s="138">
        <f>'VRN - Vedlejší rozpočtové...'!J33</f>
        <v>0</v>
      </c>
      <c r="AW61" s="138">
        <f>'VRN - Vedlejší rozpočtové...'!J34</f>
        <v>0</v>
      </c>
      <c r="AX61" s="138">
        <f>'VRN - Vedlejší rozpočtové...'!J35</f>
        <v>0</v>
      </c>
      <c r="AY61" s="138">
        <f>'VRN - Vedlejší rozpočtové...'!J36</f>
        <v>0</v>
      </c>
      <c r="AZ61" s="138">
        <f>'VRN - Vedlejší rozpočtové...'!F33</f>
        <v>0</v>
      </c>
      <c r="BA61" s="138">
        <f>'VRN - Vedlejší rozpočtové...'!F34</f>
        <v>0</v>
      </c>
      <c r="BB61" s="138">
        <f>'VRN - Vedlejší rozpočtové...'!F35</f>
        <v>0</v>
      </c>
      <c r="BC61" s="138">
        <f>'VRN - Vedlejší rozpočtové...'!F36</f>
        <v>0</v>
      </c>
      <c r="BD61" s="140">
        <f>'VRN - Vedlejší rozpočtové...'!F37</f>
        <v>0</v>
      </c>
      <c r="BE61" s="7"/>
      <c r="BT61" s="125" t="s">
        <v>83</v>
      </c>
      <c r="BV61" s="125" t="s">
        <v>78</v>
      </c>
      <c r="BW61" s="125" t="s">
        <v>101</v>
      </c>
      <c r="BX61" s="125" t="s">
        <v>5</v>
      </c>
      <c r="CL61" s="125" t="s">
        <v>19</v>
      </c>
      <c r="CM61" s="125" t="s">
        <v>85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mergeCells count="66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F58:J58"/>
    <mergeCell ref="L58:AF58"/>
    <mergeCell ref="AN59:AP59"/>
    <mergeCell ref="AG59:AM59"/>
    <mergeCell ref="F59:J59"/>
    <mergeCell ref="L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01 - Architektonicko-s...'!C2" display="/"/>
    <hyperlink ref="A58" location="'D.1.4.b - Silnoproudá ele...'!C2" display="/"/>
    <hyperlink ref="A59" location="'D.1.4.1.b - RH-úprava'!C2" display="/"/>
    <hyperlink ref="A60" location="'Vytápění - Rekonstrukce o...'!C2" display="/"/>
    <hyperlink ref="A61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102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objektu garáží nákladních vozidel - Jaroměř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103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104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15. 3. 2023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27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30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31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33</v>
      </c>
      <c r="E20" s="40"/>
      <c r="F20" s="40"/>
      <c r="G20" s="40"/>
      <c r="H20" s="40"/>
      <c r="I20" s="145" t="s">
        <v>26</v>
      </c>
      <c r="J20" s="135" t="s">
        <v>34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5" t="s">
        <v>29</v>
      </c>
      <c r="J21" s="135" t="s">
        <v>36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38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29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40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0"/>
      <c r="B27" s="151"/>
      <c r="C27" s="150"/>
      <c r="D27" s="150"/>
      <c r="E27" s="152" t="s">
        <v>41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42</v>
      </c>
      <c r="E30" s="40"/>
      <c r="F30" s="40"/>
      <c r="G30" s="40"/>
      <c r="H30" s="40"/>
      <c r="I30" s="40"/>
      <c r="J30" s="156">
        <f>ROUND(J105,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44</v>
      </c>
      <c r="G32" s="40"/>
      <c r="H32" s="40"/>
      <c r="I32" s="157" t="s">
        <v>43</v>
      </c>
      <c r="J32" s="157" t="s">
        <v>45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46</v>
      </c>
      <c r="E33" s="145" t="s">
        <v>47</v>
      </c>
      <c r="F33" s="159">
        <f>ROUND((SUM(BE105:BE1507)),  2)</f>
        <v>0</v>
      </c>
      <c r="G33" s="40"/>
      <c r="H33" s="40"/>
      <c r="I33" s="160">
        <v>0.20999999999999999</v>
      </c>
      <c r="J33" s="159">
        <f>ROUND(((SUM(BE105:BE1507))*I33),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48</v>
      </c>
      <c r="F34" s="159">
        <f>ROUND((SUM(BF105:BF1507)),  2)</f>
        <v>0</v>
      </c>
      <c r="G34" s="40"/>
      <c r="H34" s="40"/>
      <c r="I34" s="160">
        <v>0.14999999999999999</v>
      </c>
      <c r="J34" s="159">
        <f>ROUND(((SUM(BF105:BF1507))*I34),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49</v>
      </c>
      <c r="F35" s="159">
        <f>ROUND((SUM(BG105:BG1507)),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50</v>
      </c>
      <c r="F36" s="159">
        <f>ROUND((SUM(BH105:BH1507)),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51</v>
      </c>
      <c r="F37" s="159">
        <f>ROUND((SUM(BI105:BI1507)),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105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Rekonstrukce objektu garáží nákladních vozidel - Jaroměř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103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Architektonicko-stavební řešení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Do Končin 396, 551 01 Jaroměř - Jakubské Předměstí</v>
      </c>
      <c r="G52" s="42"/>
      <c r="H52" s="42"/>
      <c r="I52" s="34" t="s">
        <v>23</v>
      </c>
      <c r="J52" s="74" t="str">
        <f>IF(J12="","",J12)</f>
        <v>15. 3. 2023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Údržba silnic Královehradeckého kraje a.s.</v>
      </c>
      <c r="G54" s="42"/>
      <c r="H54" s="42"/>
      <c r="I54" s="34" t="s">
        <v>33</v>
      </c>
      <c r="J54" s="38" t="str">
        <f>E21</f>
        <v>IRBOS s.r.o.-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106</v>
      </c>
      <c r="D57" s="174"/>
      <c r="E57" s="174"/>
      <c r="F57" s="174"/>
      <c r="G57" s="174"/>
      <c r="H57" s="174"/>
      <c r="I57" s="174"/>
      <c r="J57" s="175" t="s">
        <v>107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74</v>
      </c>
      <c r="D59" s="42"/>
      <c r="E59" s="42"/>
      <c r="F59" s="42"/>
      <c r="G59" s="42"/>
      <c r="H59" s="42"/>
      <c r="I59" s="42"/>
      <c r="J59" s="104">
        <f>J105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108</v>
      </c>
    </row>
    <row r="60" s="9" customFormat="1" ht="24.96" customHeight="1">
      <c r="A60" s="9"/>
      <c r="B60" s="177"/>
      <c r="C60" s="178"/>
      <c r="D60" s="179" t="s">
        <v>109</v>
      </c>
      <c r="E60" s="180"/>
      <c r="F60" s="180"/>
      <c r="G60" s="180"/>
      <c r="H60" s="180"/>
      <c r="I60" s="180"/>
      <c r="J60" s="181">
        <f>J106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110</v>
      </c>
      <c r="E61" s="185"/>
      <c r="F61" s="185"/>
      <c r="G61" s="185"/>
      <c r="H61" s="185"/>
      <c r="I61" s="185"/>
      <c r="J61" s="186">
        <f>J107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111</v>
      </c>
      <c r="E62" s="185"/>
      <c r="F62" s="185"/>
      <c r="G62" s="185"/>
      <c r="H62" s="185"/>
      <c r="I62" s="185"/>
      <c r="J62" s="186">
        <f>J161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112</v>
      </c>
      <c r="E63" s="185"/>
      <c r="F63" s="185"/>
      <c r="G63" s="185"/>
      <c r="H63" s="185"/>
      <c r="I63" s="185"/>
      <c r="J63" s="186">
        <f>J193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113</v>
      </c>
      <c r="E64" s="185"/>
      <c r="F64" s="185"/>
      <c r="G64" s="185"/>
      <c r="H64" s="185"/>
      <c r="I64" s="185"/>
      <c r="J64" s="186">
        <f>J276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114</v>
      </c>
      <c r="E65" s="185"/>
      <c r="F65" s="185"/>
      <c r="G65" s="185"/>
      <c r="H65" s="185"/>
      <c r="I65" s="185"/>
      <c r="J65" s="186">
        <f>J328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115</v>
      </c>
      <c r="E66" s="185"/>
      <c r="F66" s="185"/>
      <c r="G66" s="185"/>
      <c r="H66" s="185"/>
      <c r="I66" s="185"/>
      <c r="J66" s="186">
        <f>J343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116</v>
      </c>
      <c r="E67" s="185"/>
      <c r="F67" s="185"/>
      <c r="G67" s="185"/>
      <c r="H67" s="185"/>
      <c r="I67" s="185"/>
      <c r="J67" s="186">
        <f>J608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117</v>
      </c>
      <c r="E68" s="185"/>
      <c r="F68" s="185"/>
      <c r="G68" s="185"/>
      <c r="H68" s="185"/>
      <c r="I68" s="185"/>
      <c r="J68" s="186">
        <f>J794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118</v>
      </c>
      <c r="E69" s="185"/>
      <c r="F69" s="185"/>
      <c r="G69" s="185"/>
      <c r="H69" s="185"/>
      <c r="I69" s="185"/>
      <c r="J69" s="186">
        <f>J818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119</v>
      </c>
      <c r="E70" s="180"/>
      <c r="F70" s="180"/>
      <c r="G70" s="180"/>
      <c r="H70" s="180"/>
      <c r="I70" s="180"/>
      <c r="J70" s="181">
        <f>J822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120</v>
      </c>
      <c r="E71" s="185"/>
      <c r="F71" s="185"/>
      <c r="G71" s="185"/>
      <c r="H71" s="185"/>
      <c r="I71" s="185"/>
      <c r="J71" s="186">
        <f>J823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121</v>
      </c>
      <c r="E72" s="185"/>
      <c r="F72" s="185"/>
      <c r="G72" s="185"/>
      <c r="H72" s="185"/>
      <c r="I72" s="185"/>
      <c r="J72" s="186">
        <f>J887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122</v>
      </c>
      <c r="E73" s="185"/>
      <c r="F73" s="185"/>
      <c r="G73" s="185"/>
      <c r="H73" s="185"/>
      <c r="I73" s="185"/>
      <c r="J73" s="186">
        <f>J945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123</v>
      </c>
      <c r="E74" s="185"/>
      <c r="F74" s="185"/>
      <c r="G74" s="185"/>
      <c r="H74" s="185"/>
      <c r="I74" s="185"/>
      <c r="J74" s="186">
        <f>J1022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124</v>
      </c>
      <c r="E75" s="185"/>
      <c r="F75" s="185"/>
      <c r="G75" s="185"/>
      <c r="H75" s="185"/>
      <c r="I75" s="185"/>
      <c r="J75" s="186">
        <f>J1032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125</v>
      </c>
      <c r="E76" s="185"/>
      <c r="F76" s="185"/>
      <c r="G76" s="185"/>
      <c r="H76" s="185"/>
      <c r="I76" s="185"/>
      <c r="J76" s="186">
        <f>J1087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126</v>
      </c>
      <c r="E77" s="185"/>
      <c r="F77" s="185"/>
      <c r="G77" s="185"/>
      <c r="H77" s="185"/>
      <c r="I77" s="185"/>
      <c r="J77" s="186">
        <f>J1100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127</v>
      </c>
      <c r="E78" s="185"/>
      <c r="F78" s="185"/>
      <c r="G78" s="185"/>
      <c r="H78" s="185"/>
      <c r="I78" s="185"/>
      <c r="J78" s="186">
        <f>J1113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128</v>
      </c>
      <c r="E79" s="185"/>
      <c r="F79" s="185"/>
      <c r="G79" s="185"/>
      <c r="H79" s="185"/>
      <c r="I79" s="185"/>
      <c r="J79" s="186">
        <f>J1188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129</v>
      </c>
      <c r="E80" s="185"/>
      <c r="F80" s="185"/>
      <c r="G80" s="185"/>
      <c r="H80" s="185"/>
      <c r="I80" s="185"/>
      <c r="J80" s="186">
        <f>J1198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130</v>
      </c>
      <c r="E81" s="185"/>
      <c r="F81" s="185"/>
      <c r="G81" s="185"/>
      <c r="H81" s="185"/>
      <c r="I81" s="185"/>
      <c r="J81" s="186">
        <f>J1277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131</v>
      </c>
      <c r="E82" s="185"/>
      <c r="F82" s="185"/>
      <c r="G82" s="185"/>
      <c r="H82" s="185"/>
      <c r="I82" s="185"/>
      <c r="J82" s="186">
        <f>J1378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132</v>
      </c>
      <c r="E83" s="185"/>
      <c r="F83" s="185"/>
      <c r="G83" s="185"/>
      <c r="H83" s="185"/>
      <c r="I83" s="185"/>
      <c r="J83" s="186">
        <f>J1409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133</v>
      </c>
      <c r="E84" s="185"/>
      <c r="F84" s="185"/>
      <c r="G84" s="185"/>
      <c r="H84" s="185"/>
      <c r="I84" s="185"/>
      <c r="J84" s="186">
        <f>J1421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134</v>
      </c>
      <c r="E85" s="185"/>
      <c r="F85" s="185"/>
      <c r="G85" s="185"/>
      <c r="H85" s="185"/>
      <c r="I85" s="185"/>
      <c r="J85" s="186">
        <f>J1471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135</v>
      </c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172" t="str">
        <f>E7</f>
        <v>Rekonstrukce objektu garáží nákladních vozidel - Jaroměř</v>
      </c>
      <c r="F95" s="34"/>
      <c r="G95" s="34"/>
      <c r="H95" s="34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103</v>
      </c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E9</f>
        <v>SO 01 - Architektonicko-stavební řešení</v>
      </c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F12</f>
        <v>Do Končin 396, 551 01 Jaroměř - Jakubské Předměstí</v>
      </c>
      <c r="G99" s="42"/>
      <c r="H99" s="42"/>
      <c r="I99" s="34" t="s">
        <v>23</v>
      </c>
      <c r="J99" s="74" t="str">
        <f>IF(J12="","",J12)</f>
        <v>15. 3. 2023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25</v>
      </c>
      <c r="D101" s="42"/>
      <c r="E101" s="42"/>
      <c r="F101" s="29" t="str">
        <f>E15</f>
        <v>Údržba silnic Královehradeckého kraje a.s.</v>
      </c>
      <c r="G101" s="42"/>
      <c r="H101" s="42"/>
      <c r="I101" s="34" t="s">
        <v>33</v>
      </c>
      <c r="J101" s="38" t="str">
        <f>E21</f>
        <v>IRBOS s.r.o.-</v>
      </c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15" customHeight="1">
      <c r="A102" s="40"/>
      <c r="B102" s="41"/>
      <c r="C102" s="34" t="s">
        <v>31</v>
      </c>
      <c r="D102" s="42"/>
      <c r="E102" s="42"/>
      <c r="F102" s="29" t="str">
        <f>IF(E18="","",E18)</f>
        <v>Vyplň údaj</v>
      </c>
      <c r="G102" s="42"/>
      <c r="H102" s="42"/>
      <c r="I102" s="34" t="s">
        <v>38</v>
      </c>
      <c r="J102" s="38" t="str">
        <f>E24</f>
        <v xml:space="preserve"> 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8"/>
      <c r="B104" s="189"/>
      <c r="C104" s="190" t="s">
        <v>136</v>
      </c>
      <c r="D104" s="191" t="s">
        <v>61</v>
      </c>
      <c r="E104" s="191" t="s">
        <v>57</v>
      </c>
      <c r="F104" s="191" t="s">
        <v>58</v>
      </c>
      <c r="G104" s="191" t="s">
        <v>137</v>
      </c>
      <c r="H104" s="191" t="s">
        <v>138</v>
      </c>
      <c r="I104" s="191" t="s">
        <v>139</v>
      </c>
      <c r="J104" s="191" t="s">
        <v>107</v>
      </c>
      <c r="K104" s="192" t="s">
        <v>140</v>
      </c>
      <c r="L104" s="193"/>
      <c r="M104" s="94" t="s">
        <v>19</v>
      </c>
      <c r="N104" s="95" t="s">
        <v>46</v>
      </c>
      <c r="O104" s="95" t="s">
        <v>141</v>
      </c>
      <c r="P104" s="95" t="s">
        <v>142</v>
      </c>
      <c r="Q104" s="95" t="s">
        <v>143</v>
      </c>
      <c r="R104" s="95" t="s">
        <v>144</v>
      </c>
      <c r="S104" s="95" t="s">
        <v>145</v>
      </c>
      <c r="T104" s="96" t="s">
        <v>146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0"/>
      <c r="B105" s="41"/>
      <c r="C105" s="101" t="s">
        <v>147</v>
      </c>
      <c r="D105" s="42"/>
      <c r="E105" s="42"/>
      <c r="F105" s="42"/>
      <c r="G105" s="42"/>
      <c r="H105" s="42"/>
      <c r="I105" s="42"/>
      <c r="J105" s="194">
        <f>BK105</f>
        <v>0</v>
      </c>
      <c r="K105" s="42"/>
      <c r="L105" s="46"/>
      <c r="M105" s="97"/>
      <c r="N105" s="195"/>
      <c r="O105" s="98"/>
      <c r="P105" s="196">
        <f>P106+P822</f>
        <v>0</v>
      </c>
      <c r="Q105" s="98"/>
      <c r="R105" s="196">
        <f>R106+R822</f>
        <v>771.89175019430115</v>
      </c>
      <c r="S105" s="98"/>
      <c r="T105" s="197">
        <f>T106+T822</f>
        <v>886.33578016000013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75</v>
      </c>
      <c r="AU105" s="19" t="s">
        <v>108</v>
      </c>
      <c r="BK105" s="198">
        <f>BK106+BK822</f>
        <v>0</v>
      </c>
    </row>
    <row r="106" s="12" customFormat="1" ht="25.92" customHeight="1">
      <c r="A106" s="12"/>
      <c r="B106" s="199"/>
      <c r="C106" s="200"/>
      <c r="D106" s="201" t="s">
        <v>75</v>
      </c>
      <c r="E106" s="202" t="s">
        <v>148</v>
      </c>
      <c r="F106" s="202" t="s">
        <v>149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P107+P161+P193+P276+P328+P343+P608+P794+P818</f>
        <v>0</v>
      </c>
      <c r="Q106" s="207"/>
      <c r="R106" s="208">
        <f>R107+R161+R193+R276+R328+R343+R608+R794+R818</f>
        <v>741.31468394431067</v>
      </c>
      <c r="S106" s="207"/>
      <c r="T106" s="209">
        <f>T107+T161+T193+T276+T328+T343+T608+T794+T818</f>
        <v>853.37913100000014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83</v>
      </c>
      <c r="AT106" s="211" t="s">
        <v>75</v>
      </c>
      <c r="AU106" s="211" t="s">
        <v>76</v>
      </c>
      <c r="AY106" s="210" t="s">
        <v>150</v>
      </c>
      <c r="BK106" s="212">
        <f>BK107+BK161+BK193+BK276+BK328+BK343+BK608+BK794+BK818</f>
        <v>0</v>
      </c>
    </row>
    <row r="107" s="12" customFormat="1" ht="22.8" customHeight="1">
      <c r="A107" s="12"/>
      <c r="B107" s="199"/>
      <c r="C107" s="200"/>
      <c r="D107" s="201" t="s">
        <v>75</v>
      </c>
      <c r="E107" s="213" t="s">
        <v>83</v>
      </c>
      <c r="F107" s="213" t="s">
        <v>151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SUM(P108:P160)</f>
        <v>0</v>
      </c>
      <c r="Q107" s="207"/>
      <c r="R107" s="208">
        <f>SUM(R108:R160)</f>
        <v>0</v>
      </c>
      <c r="S107" s="207"/>
      <c r="T107" s="209">
        <f>SUM(T108:T160)</f>
        <v>81.809100000000001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83</v>
      </c>
      <c r="AT107" s="211" t="s">
        <v>75</v>
      </c>
      <c r="AU107" s="211" t="s">
        <v>83</v>
      </c>
      <c r="AY107" s="210" t="s">
        <v>150</v>
      </c>
      <c r="BK107" s="212">
        <f>SUM(BK108:BK160)</f>
        <v>0</v>
      </c>
    </row>
    <row r="108" s="2" customFormat="1" ht="24.15" customHeight="1">
      <c r="A108" s="40"/>
      <c r="B108" s="41"/>
      <c r="C108" s="215" t="s">
        <v>83</v>
      </c>
      <c r="D108" s="215" t="s">
        <v>152</v>
      </c>
      <c r="E108" s="216" t="s">
        <v>153</v>
      </c>
      <c r="F108" s="217" t="s">
        <v>154</v>
      </c>
      <c r="G108" s="218" t="s">
        <v>155</v>
      </c>
      <c r="H108" s="219">
        <v>44.5</v>
      </c>
      <c r="I108" s="220"/>
      <c r="J108" s="221">
        <f>ROUND(I108*H108,2)</f>
        <v>0</v>
      </c>
      <c r="K108" s="217" t="s">
        <v>156</v>
      </c>
      <c r="L108" s="46"/>
      <c r="M108" s="222" t="s">
        <v>19</v>
      </c>
      <c r="N108" s="223" t="s">
        <v>47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0.255</v>
      </c>
      <c r="T108" s="225">
        <f>S108*H108</f>
        <v>11.3475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157</v>
      </c>
      <c r="AT108" s="226" t="s">
        <v>152</v>
      </c>
      <c r="AU108" s="226" t="s">
        <v>85</v>
      </c>
      <c r="AY108" s="19" t="s">
        <v>150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83</v>
      </c>
      <c r="BK108" s="227">
        <f>ROUND(I108*H108,2)</f>
        <v>0</v>
      </c>
      <c r="BL108" s="19" t="s">
        <v>157</v>
      </c>
      <c r="BM108" s="226" t="s">
        <v>158</v>
      </c>
    </row>
    <row r="109" s="2" customFormat="1">
      <c r="A109" s="40"/>
      <c r="B109" s="41"/>
      <c r="C109" s="42"/>
      <c r="D109" s="228" t="s">
        <v>159</v>
      </c>
      <c r="E109" s="42"/>
      <c r="F109" s="229" t="s">
        <v>160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85</v>
      </c>
    </row>
    <row r="110" s="2" customFormat="1">
      <c r="A110" s="40"/>
      <c r="B110" s="41"/>
      <c r="C110" s="42"/>
      <c r="D110" s="233" t="s">
        <v>161</v>
      </c>
      <c r="E110" s="42"/>
      <c r="F110" s="234" t="s">
        <v>162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161</v>
      </c>
      <c r="AU110" s="19" t="s">
        <v>85</v>
      </c>
    </row>
    <row r="111" s="2" customFormat="1" ht="33" customHeight="1">
      <c r="A111" s="40"/>
      <c r="B111" s="41"/>
      <c r="C111" s="215" t="s">
        <v>85</v>
      </c>
      <c r="D111" s="215" t="s">
        <v>152</v>
      </c>
      <c r="E111" s="216" t="s">
        <v>163</v>
      </c>
      <c r="F111" s="217" t="s">
        <v>164</v>
      </c>
      <c r="G111" s="218" t="s">
        <v>155</v>
      </c>
      <c r="H111" s="219">
        <v>138.16</v>
      </c>
      <c r="I111" s="220"/>
      <c r="J111" s="221">
        <f>ROUND(I111*H111,2)</f>
        <v>0</v>
      </c>
      <c r="K111" s="217" t="s">
        <v>156</v>
      </c>
      <c r="L111" s="46"/>
      <c r="M111" s="222" t="s">
        <v>19</v>
      </c>
      <c r="N111" s="223" t="s">
        <v>47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0.28999999999999998</v>
      </c>
      <c r="T111" s="225">
        <f>S111*H111</f>
        <v>40.066399999999994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157</v>
      </c>
      <c r="AT111" s="226" t="s">
        <v>152</v>
      </c>
      <c r="AU111" s="226" t="s">
        <v>85</v>
      </c>
      <c r="AY111" s="19" t="s">
        <v>150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83</v>
      </c>
      <c r="BK111" s="227">
        <f>ROUND(I111*H111,2)</f>
        <v>0</v>
      </c>
      <c r="BL111" s="19" t="s">
        <v>157</v>
      </c>
      <c r="BM111" s="226" t="s">
        <v>165</v>
      </c>
    </row>
    <row r="112" s="2" customFormat="1">
      <c r="A112" s="40"/>
      <c r="B112" s="41"/>
      <c r="C112" s="42"/>
      <c r="D112" s="228" t="s">
        <v>159</v>
      </c>
      <c r="E112" s="42"/>
      <c r="F112" s="229" t="s">
        <v>166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85</v>
      </c>
    </row>
    <row r="113" s="2" customFormat="1">
      <c r="A113" s="40"/>
      <c r="B113" s="41"/>
      <c r="C113" s="42"/>
      <c r="D113" s="233" t="s">
        <v>161</v>
      </c>
      <c r="E113" s="42"/>
      <c r="F113" s="234" t="s">
        <v>167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161</v>
      </c>
      <c r="AU113" s="19" t="s">
        <v>85</v>
      </c>
    </row>
    <row r="114" s="2" customFormat="1" ht="24.15" customHeight="1">
      <c r="A114" s="40"/>
      <c r="B114" s="41"/>
      <c r="C114" s="215" t="s">
        <v>92</v>
      </c>
      <c r="D114" s="215" t="s">
        <v>152</v>
      </c>
      <c r="E114" s="216" t="s">
        <v>168</v>
      </c>
      <c r="F114" s="217" t="s">
        <v>169</v>
      </c>
      <c r="G114" s="218" t="s">
        <v>155</v>
      </c>
      <c r="H114" s="219">
        <v>138.16</v>
      </c>
      <c r="I114" s="220"/>
      <c r="J114" s="221">
        <f>ROUND(I114*H114,2)</f>
        <v>0</v>
      </c>
      <c r="K114" s="217" t="s">
        <v>156</v>
      </c>
      <c r="L114" s="46"/>
      <c r="M114" s="222" t="s">
        <v>19</v>
      </c>
      <c r="N114" s="223" t="s">
        <v>47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0.22</v>
      </c>
      <c r="T114" s="225">
        <f>S114*H114</f>
        <v>30.395199999999999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157</v>
      </c>
      <c r="AT114" s="226" t="s">
        <v>152</v>
      </c>
      <c r="AU114" s="226" t="s">
        <v>85</v>
      </c>
      <c r="AY114" s="19" t="s">
        <v>150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83</v>
      </c>
      <c r="BK114" s="227">
        <f>ROUND(I114*H114,2)</f>
        <v>0</v>
      </c>
      <c r="BL114" s="19" t="s">
        <v>157</v>
      </c>
      <c r="BM114" s="226" t="s">
        <v>170</v>
      </c>
    </row>
    <row r="115" s="2" customFormat="1">
      <c r="A115" s="40"/>
      <c r="B115" s="41"/>
      <c r="C115" s="42"/>
      <c r="D115" s="228" t="s">
        <v>159</v>
      </c>
      <c r="E115" s="42"/>
      <c r="F115" s="229" t="s">
        <v>171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85</v>
      </c>
    </row>
    <row r="116" s="2" customFormat="1">
      <c r="A116" s="40"/>
      <c r="B116" s="41"/>
      <c r="C116" s="42"/>
      <c r="D116" s="233" t="s">
        <v>161</v>
      </c>
      <c r="E116" s="42"/>
      <c r="F116" s="234" t="s">
        <v>172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161</v>
      </c>
      <c r="AU116" s="19" t="s">
        <v>85</v>
      </c>
    </row>
    <row r="117" s="2" customFormat="1" ht="33" customHeight="1">
      <c r="A117" s="40"/>
      <c r="B117" s="41"/>
      <c r="C117" s="215" t="s">
        <v>157</v>
      </c>
      <c r="D117" s="215" t="s">
        <v>152</v>
      </c>
      <c r="E117" s="216" t="s">
        <v>173</v>
      </c>
      <c r="F117" s="217" t="s">
        <v>174</v>
      </c>
      <c r="G117" s="218" t="s">
        <v>175</v>
      </c>
      <c r="H117" s="219">
        <v>56.856000000000002</v>
      </c>
      <c r="I117" s="220"/>
      <c r="J117" s="221">
        <f>ROUND(I117*H117,2)</f>
        <v>0</v>
      </c>
      <c r="K117" s="217" t="s">
        <v>156</v>
      </c>
      <c r="L117" s="46"/>
      <c r="M117" s="222" t="s">
        <v>19</v>
      </c>
      <c r="N117" s="223" t="s">
        <v>47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157</v>
      </c>
      <c r="AT117" s="226" t="s">
        <v>152</v>
      </c>
      <c r="AU117" s="226" t="s">
        <v>85</v>
      </c>
      <c r="AY117" s="19" t="s">
        <v>150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83</v>
      </c>
      <c r="BK117" s="227">
        <f>ROUND(I117*H117,2)</f>
        <v>0</v>
      </c>
      <c r="BL117" s="19" t="s">
        <v>157</v>
      </c>
      <c r="BM117" s="226" t="s">
        <v>176</v>
      </c>
    </row>
    <row r="118" s="2" customFormat="1">
      <c r="A118" s="40"/>
      <c r="B118" s="41"/>
      <c r="C118" s="42"/>
      <c r="D118" s="228" t="s">
        <v>159</v>
      </c>
      <c r="E118" s="42"/>
      <c r="F118" s="229" t="s">
        <v>177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85</v>
      </c>
    </row>
    <row r="119" s="2" customFormat="1">
      <c r="A119" s="40"/>
      <c r="B119" s="41"/>
      <c r="C119" s="42"/>
      <c r="D119" s="233" t="s">
        <v>161</v>
      </c>
      <c r="E119" s="42"/>
      <c r="F119" s="234" t="s">
        <v>178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161</v>
      </c>
      <c r="AU119" s="19" t="s">
        <v>85</v>
      </c>
    </row>
    <row r="120" s="13" customFormat="1">
      <c r="A120" s="13"/>
      <c r="B120" s="235"/>
      <c r="C120" s="236"/>
      <c r="D120" s="228" t="s">
        <v>179</v>
      </c>
      <c r="E120" s="237" t="s">
        <v>19</v>
      </c>
      <c r="F120" s="238" t="s">
        <v>180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179</v>
      </c>
      <c r="AU120" s="244" t="s">
        <v>85</v>
      </c>
      <c r="AV120" s="13" t="s">
        <v>83</v>
      </c>
      <c r="AW120" s="13" t="s">
        <v>37</v>
      </c>
      <c r="AX120" s="13" t="s">
        <v>76</v>
      </c>
      <c r="AY120" s="244" t="s">
        <v>150</v>
      </c>
    </row>
    <row r="121" s="14" customFormat="1">
      <c r="A121" s="14"/>
      <c r="B121" s="245"/>
      <c r="C121" s="246"/>
      <c r="D121" s="228" t="s">
        <v>179</v>
      </c>
      <c r="E121" s="247" t="s">
        <v>19</v>
      </c>
      <c r="F121" s="248" t="s">
        <v>181</v>
      </c>
      <c r="G121" s="246"/>
      <c r="H121" s="249">
        <v>20.545999999999999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179</v>
      </c>
      <c r="AU121" s="255" t="s">
        <v>85</v>
      </c>
      <c r="AV121" s="14" t="s">
        <v>85</v>
      </c>
      <c r="AW121" s="14" t="s">
        <v>37</v>
      </c>
      <c r="AX121" s="14" t="s">
        <v>76</v>
      </c>
      <c r="AY121" s="255" t="s">
        <v>150</v>
      </c>
    </row>
    <row r="122" s="13" customFormat="1">
      <c r="A122" s="13"/>
      <c r="B122" s="235"/>
      <c r="C122" s="236"/>
      <c r="D122" s="228" t="s">
        <v>179</v>
      </c>
      <c r="E122" s="237" t="s">
        <v>19</v>
      </c>
      <c r="F122" s="238" t="s">
        <v>182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179</v>
      </c>
      <c r="AU122" s="244" t="s">
        <v>85</v>
      </c>
      <c r="AV122" s="13" t="s">
        <v>83</v>
      </c>
      <c r="AW122" s="13" t="s">
        <v>37</v>
      </c>
      <c r="AX122" s="13" t="s">
        <v>76</v>
      </c>
      <c r="AY122" s="244" t="s">
        <v>150</v>
      </c>
    </row>
    <row r="123" s="14" customFormat="1">
      <c r="A123" s="14"/>
      <c r="B123" s="245"/>
      <c r="C123" s="246"/>
      <c r="D123" s="228" t="s">
        <v>179</v>
      </c>
      <c r="E123" s="247" t="s">
        <v>19</v>
      </c>
      <c r="F123" s="248" t="s">
        <v>183</v>
      </c>
      <c r="G123" s="246"/>
      <c r="H123" s="249">
        <v>8.6780000000000008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179</v>
      </c>
      <c r="AU123" s="255" t="s">
        <v>85</v>
      </c>
      <c r="AV123" s="14" t="s">
        <v>85</v>
      </c>
      <c r="AW123" s="14" t="s">
        <v>37</v>
      </c>
      <c r="AX123" s="14" t="s">
        <v>76</v>
      </c>
      <c r="AY123" s="255" t="s">
        <v>150</v>
      </c>
    </row>
    <row r="124" s="13" customFormat="1">
      <c r="A124" s="13"/>
      <c r="B124" s="235"/>
      <c r="C124" s="236"/>
      <c r="D124" s="228" t="s">
        <v>179</v>
      </c>
      <c r="E124" s="237" t="s">
        <v>19</v>
      </c>
      <c r="F124" s="238" t="s">
        <v>184</v>
      </c>
      <c r="G124" s="236"/>
      <c r="H124" s="237" t="s">
        <v>19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179</v>
      </c>
      <c r="AU124" s="244" t="s">
        <v>85</v>
      </c>
      <c r="AV124" s="13" t="s">
        <v>83</v>
      </c>
      <c r="AW124" s="13" t="s">
        <v>37</v>
      </c>
      <c r="AX124" s="13" t="s">
        <v>76</v>
      </c>
      <c r="AY124" s="244" t="s">
        <v>150</v>
      </c>
    </row>
    <row r="125" s="14" customFormat="1">
      <c r="A125" s="14"/>
      <c r="B125" s="245"/>
      <c r="C125" s="246"/>
      <c r="D125" s="228" t="s">
        <v>179</v>
      </c>
      <c r="E125" s="247" t="s">
        <v>19</v>
      </c>
      <c r="F125" s="248" t="s">
        <v>185</v>
      </c>
      <c r="G125" s="246"/>
      <c r="H125" s="249">
        <v>27.632000000000001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179</v>
      </c>
      <c r="AU125" s="255" t="s">
        <v>85</v>
      </c>
      <c r="AV125" s="14" t="s">
        <v>85</v>
      </c>
      <c r="AW125" s="14" t="s">
        <v>37</v>
      </c>
      <c r="AX125" s="14" t="s">
        <v>76</v>
      </c>
      <c r="AY125" s="255" t="s">
        <v>150</v>
      </c>
    </row>
    <row r="126" s="15" customFormat="1">
      <c r="A126" s="15"/>
      <c r="B126" s="256"/>
      <c r="C126" s="257"/>
      <c r="D126" s="228" t="s">
        <v>179</v>
      </c>
      <c r="E126" s="258" t="s">
        <v>19</v>
      </c>
      <c r="F126" s="259" t="s">
        <v>186</v>
      </c>
      <c r="G126" s="257"/>
      <c r="H126" s="260">
        <v>56.856000000000002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179</v>
      </c>
      <c r="AU126" s="266" t="s">
        <v>85</v>
      </c>
      <c r="AV126" s="15" t="s">
        <v>157</v>
      </c>
      <c r="AW126" s="15" t="s">
        <v>37</v>
      </c>
      <c r="AX126" s="15" t="s">
        <v>83</v>
      </c>
      <c r="AY126" s="266" t="s">
        <v>150</v>
      </c>
    </row>
    <row r="127" s="2" customFormat="1" ht="33" customHeight="1">
      <c r="A127" s="40"/>
      <c r="B127" s="41"/>
      <c r="C127" s="215" t="s">
        <v>187</v>
      </c>
      <c r="D127" s="215" t="s">
        <v>152</v>
      </c>
      <c r="E127" s="216" t="s">
        <v>188</v>
      </c>
      <c r="F127" s="217" t="s">
        <v>189</v>
      </c>
      <c r="G127" s="218" t="s">
        <v>175</v>
      </c>
      <c r="H127" s="219">
        <v>17.800000000000001</v>
      </c>
      <c r="I127" s="220"/>
      <c r="J127" s="221">
        <f>ROUND(I127*H127,2)</f>
        <v>0</v>
      </c>
      <c r="K127" s="217" t="s">
        <v>156</v>
      </c>
      <c r="L127" s="46"/>
      <c r="M127" s="222" t="s">
        <v>19</v>
      </c>
      <c r="N127" s="223" t="s">
        <v>47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157</v>
      </c>
      <c r="AT127" s="226" t="s">
        <v>152</v>
      </c>
      <c r="AU127" s="226" t="s">
        <v>85</v>
      </c>
      <c r="AY127" s="19" t="s">
        <v>150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83</v>
      </c>
      <c r="BK127" s="227">
        <f>ROUND(I127*H127,2)</f>
        <v>0</v>
      </c>
      <c r="BL127" s="19" t="s">
        <v>157</v>
      </c>
      <c r="BM127" s="226" t="s">
        <v>190</v>
      </c>
    </row>
    <row r="128" s="2" customFormat="1">
      <c r="A128" s="40"/>
      <c r="B128" s="41"/>
      <c r="C128" s="42"/>
      <c r="D128" s="228" t="s">
        <v>159</v>
      </c>
      <c r="E128" s="42"/>
      <c r="F128" s="229" t="s">
        <v>191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85</v>
      </c>
    </row>
    <row r="129" s="2" customFormat="1">
      <c r="A129" s="40"/>
      <c r="B129" s="41"/>
      <c r="C129" s="42"/>
      <c r="D129" s="233" t="s">
        <v>161</v>
      </c>
      <c r="E129" s="42"/>
      <c r="F129" s="234" t="s">
        <v>192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161</v>
      </c>
      <c r="AU129" s="19" t="s">
        <v>85</v>
      </c>
    </row>
    <row r="130" s="13" customFormat="1">
      <c r="A130" s="13"/>
      <c r="B130" s="235"/>
      <c r="C130" s="236"/>
      <c r="D130" s="228" t="s">
        <v>179</v>
      </c>
      <c r="E130" s="237" t="s">
        <v>19</v>
      </c>
      <c r="F130" s="238" t="s">
        <v>193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179</v>
      </c>
      <c r="AU130" s="244" t="s">
        <v>85</v>
      </c>
      <c r="AV130" s="13" t="s">
        <v>83</v>
      </c>
      <c r="AW130" s="13" t="s">
        <v>37</v>
      </c>
      <c r="AX130" s="13" t="s">
        <v>76</v>
      </c>
      <c r="AY130" s="244" t="s">
        <v>150</v>
      </c>
    </row>
    <row r="131" s="14" customFormat="1">
      <c r="A131" s="14"/>
      <c r="B131" s="245"/>
      <c r="C131" s="246"/>
      <c r="D131" s="228" t="s">
        <v>179</v>
      </c>
      <c r="E131" s="247" t="s">
        <v>19</v>
      </c>
      <c r="F131" s="248" t="s">
        <v>194</v>
      </c>
      <c r="G131" s="246"/>
      <c r="H131" s="249">
        <v>17.800000000000001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179</v>
      </c>
      <c r="AU131" s="255" t="s">
        <v>85</v>
      </c>
      <c r="AV131" s="14" t="s">
        <v>85</v>
      </c>
      <c r="AW131" s="14" t="s">
        <v>37</v>
      </c>
      <c r="AX131" s="14" t="s">
        <v>76</v>
      </c>
      <c r="AY131" s="255" t="s">
        <v>150</v>
      </c>
    </row>
    <row r="132" s="15" customFormat="1">
      <c r="A132" s="15"/>
      <c r="B132" s="256"/>
      <c r="C132" s="257"/>
      <c r="D132" s="228" t="s">
        <v>179</v>
      </c>
      <c r="E132" s="258" t="s">
        <v>19</v>
      </c>
      <c r="F132" s="259" t="s">
        <v>186</v>
      </c>
      <c r="G132" s="257"/>
      <c r="H132" s="260">
        <v>17.800000000000001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179</v>
      </c>
      <c r="AU132" s="266" t="s">
        <v>85</v>
      </c>
      <c r="AV132" s="15" t="s">
        <v>157</v>
      </c>
      <c r="AW132" s="15" t="s">
        <v>37</v>
      </c>
      <c r="AX132" s="15" t="s">
        <v>83</v>
      </c>
      <c r="AY132" s="266" t="s">
        <v>150</v>
      </c>
    </row>
    <row r="133" s="2" customFormat="1" ht="37.8" customHeight="1">
      <c r="A133" s="40"/>
      <c r="B133" s="41"/>
      <c r="C133" s="215" t="s">
        <v>195</v>
      </c>
      <c r="D133" s="215" t="s">
        <v>152</v>
      </c>
      <c r="E133" s="216" t="s">
        <v>196</v>
      </c>
      <c r="F133" s="217" t="s">
        <v>197</v>
      </c>
      <c r="G133" s="218" t="s">
        <v>175</v>
      </c>
      <c r="H133" s="219">
        <v>61.305999999999997</v>
      </c>
      <c r="I133" s="220"/>
      <c r="J133" s="221">
        <f>ROUND(I133*H133,2)</f>
        <v>0</v>
      </c>
      <c r="K133" s="217" t="s">
        <v>156</v>
      </c>
      <c r="L133" s="46"/>
      <c r="M133" s="222" t="s">
        <v>19</v>
      </c>
      <c r="N133" s="223" t="s">
        <v>47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157</v>
      </c>
      <c r="AT133" s="226" t="s">
        <v>152</v>
      </c>
      <c r="AU133" s="226" t="s">
        <v>85</v>
      </c>
      <c r="AY133" s="19" t="s">
        <v>150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83</v>
      </c>
      <c r="BK133" s="227">
        <f>ROUND(I133*H133,2)</f>
        <v>0</v>
      </c>
      <c r="BL133" s="19" t="s">
        <v>157</v>
      </c>
      <c r="BM133" s="226" t="s">
        <v>198</v>
      </c>
    </row>
    <row r="134" s="2" customFormat="1">
      <c r="A134" s="40"/>
      <c r="B134" s="41"/>
      <c r="C134" s="42"/>
      <c r="D134" s="228" t="s">
        <v>159</v>
      </c>
      <c r="E134" s="42"/>
      <c r="F134" s="229" t="s">
        <v>199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159</v>
      </c>
      <c r="AU134" s="19" t="s">
        <v>85</v>
      </c>
    </row>
    <row r="135" s="2" customFormat="1">
      <c r="A135" s="40"/>
      <c r="B135" s="41"/>
      <c r="C135" s="42"/>
      <c r="D135" s="233" t="s">
        <v>161</v>
      </c>
      <c r="E135" s="42"/>
      <c r="F135" s="234" t="s">
        <v>200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161</v>
      </c>
      <c r="AU135" s="19" t="s">
        <v>85</v>
      </c>
    </row>
    <row r="136" s="13" customFormat="1">
      <c r="A136" s="13"/>
      <c r="B136" s="235"/>
      <c r="C136" s="236"/>
      <c r="D136" s="228" t="s">
        <v>179</v>
      </c>
      <c r="E136" s="237" t="s">
        <v>19</v>
      </c>
      <c r="F136" s="238" t="s">
        <v>201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179</v>
      </c>
      <c r="AU136" s="244" t="s">
        <v>85</v>
      </c>
      <c r="AV136" s="13" t="s">
        <v>83</v>
      </c>
      <c r="AW136" s="13" t="s">
        <v>37</v>
      </c>
      <c r="AX136" s="13" t="s">
        <v>76</v>
      </c>
      <c r="AY136" s="244" t="s">
        <v>150</v>
      </c>
    </row>
    <row r="137" s="14" customFormat="1">
      <c r="A137" s="14"/>
      <c r="B137" s="245"/>
      <c r="C137" s="246"/>
      <c r="D137" s="228" t="s">
        <v>179</v>
      </c>
      <c r="E137" s="247" t="s">
        <v>19</v>
      </c>
      <c r="F137" s="248" t="s">
        <v>202</v>
      </c>
      <c r="G137" s="246"/>
      <c r="H137" s="249">
        <v>61.305999999999997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179</v>
      </c>
      <c r="AU137" s="255" t="s">
        <v>85</v>
      </c>
      <c r="AV137" s="14" t="s">
        <v>85</v>
      </c>
      <c r="AW137" s="14" t="s">
        <v>37</v>
      </c>
      <c r="AX137" s="14" t="s">
        <v>76</v>
      </c>
      <c r="AY137" s="255" t="s">
        <v>150</v>
      </c>
    </row>
    <row r="138" s="15" customFormat="1">
      <c r="A138" s="15"/>
      <c r="B138" s="256"/>
      <c r="C138" s="257"/>
      <c r="D138" s="228" t="s">
        <v>179</v>
      </c>
      <c r="E138" s="258" t="s">
        <v>19</v>
      </c>
      <c r="F138" s="259" t="s">
        <v>186</v>
      </c>
      <c r="G138" s="257"/>
      <c r="H138" s="260">
        <v>61.305999999999997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179</v>
      </c>
      <c r="AU138" s="266" t="s">
        <v>85</v>
      </c>
      <c r="AV138" s="15" t="s">
        <v>157</v>
      </c>
      <c r="AW138" s="15" t="s">
        <v>37</v>
      </c>
      <c r="AX138" s="15" t="s">
        <v>83</v>
      </c>
      <c r="AY138" s="266" t="s">
        <v>150</v>
      </c>
    </row>
    <row r="139" s="2" customFormat="1" ht="33" customHeight="1">
      <c r="A139" s="40"/>
      <c r="B139" s="41"/>
      <c r="C139" s="215" t="s">
        <v>203</v>
      </c>
      <c r="D139" s="215" t="s">
        <v>152</v>
      </c>
      <c r="E139" s="216" t="s">
        <v>204</v>
      </c>
      <c r="F139" s="217" t="s">
        <v>205</v>
      </c>
      <c r="G139" s="218" t="s">
        <v>206</v>
      </c>
      <c r="H139" s="219">
        <v>110.351</v>
      </c>
      <c r="I139" s="220"/>
      <c r="J139" s="221">
        <f>ROUND(I139*H139,2)</f>
        <v>0</v>
      </c>
      <c r="K139" s="217" t="s">
        <v>156</v>
      </c>
      <c r="L139" s="46"/>
      <c r="M139" s="222" t="s">
        <v>19</v>
      </c>
      <c r="N139" s="223" t="s">
        <v>47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157</v>
      </c>
      <c r="AT139" s="226" t="s">
        <v>152</v>
      </c>
      <c r="AU139" s="226" t="s">
        <v>85</v>
      </c>
      <c r="AY139" s="19" t="s">
        <v>150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83</v>
      </c>
      <c r="BK139" s="227">
        <f>ROUND(I139*H139,2)</f>
        <v>0</v>
      </c>
      <c r="BL139" s="19" t="s">
        <v>157</v>
      </c>
      <c r="BM139" s="226" t="s">
        <v>207</v>
      </c>
    </row>
    <row r="140" s="2" customFormat="1">
      <c r="A140" s="40"/>
      <c r="B140" s="41"/>
      <c r="C140" s="42"/>
      <c r="D140" s="228" t="s">
        <v>159</v>
      </c>
      <c r="E140" s="42"/>
      <c r="F140" s="229" t="s">
        <v>208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85</v>
      </c>
    </row>
    <row r="141" s="2" customFormat="1">
      <c r="A141" s="40"/>
      <c r="B141" s="41"/>
      <c r="C141" s="42"/>
      <c r="D141" s="233" t="s">
        <v>161</v>
      </c>
      <c r="E141" s="42"/>
      <c r="F141" s="234" t="s">
        <v>209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161</v>
      </c>
      <c r="AU141" s="19" t="s">
        <v>85</v>
      </c>
    </row>
    <row r="142" s="14" customFormat="1">
      <c r="A142" s="14"/>
      <c r="B142" s="245"/>
      <c r="C142" s="246"/>
      <c r="D142" s="228" t="s">
        <v>179</v>
      </c>
      <c r="E142" s="247" t="s">
        <v>19</v>
      </c>
      <c r="F142" s="248" t="s">
        <v>210</v>
      </c>
      <c r="G142" s="246"/>
      <c r="H142" s="249">
        <v>110.351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179</v>
      </c>
      <c r="AU142" s="255" t="s">
        <v>85</v>
      </c>
      <c r="AV142" s="14" t="s">
        <v>85</v>
      </c>
      <c r="AW142" s="14" t="s">
        <v>37</v>
      </c>
      <c r="AX142" s="14" t="s">
        <v>76</v>
      </c>
      <c r="AY142" s="255" t="s">
        <v>150</v>
      </c>
    </row>
    <row r="143" s="15" customFormat="1">
      <c r="A143" s="15"/>
      <c r="B143" s="256"/>
      <c r="C143" s="257"/>
      <c r="D143" s="228" t="s">
        <v>179</v>
      </c>
      <c r="E143" s="258" t="s">
        <v>19</v>
      </c>
      <c r="F143" s="259" t="s">
        <v>186</v>
      </c>
      <c r="G143" s="257"/>
      <c r="H143" s="260">
        <v>110.351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179</v>
      </c>
      <c r="AU143" s="266" t="s">
        <v>85</v>
      </c>
      <c r="AV143" s="15" t="s">
        <v>157</v>
      </c>
      <c r="AW143" s="15" t="s">
        <v>37</v>
      </c>
      <c r="AX143" s="15" t="s">
        <v>83</v>
      </c>
      <c r="AY143" s="266" t="s">
        <v>150</v>
      </c>
    </row>
    <row r="144" s="2" customFormat="1" ht="16.5" customHeight="1">
      <c r="A144" s="40"/>
      <c r="B144" s="41"/>
      <c r="C144" s="215" t="s">
        <v>211</v>
      </c>
      <c r="D144" s="215" t="s">
        <v>152</v>
      </c>
      <c r="E144" s="216" t="s">
        <v>212</v>
      </c>
      <c r="F144" s="217" t="s">
        <v>213</v>
      </c>
      <c r="G144" s="218" t="s">
        <v>175</v>
      </c>
      <c r="H144" s="219">
        <v>61.305999999999997</v>
      </c>
      <c r="I144" s="220"/>
      <c r="J144" s="221">
        <f>ROUND(I144*H144,2)</f>
        <v>0</v>
      </c>
      <c r="K144" s="217" t="s">
        <v>156</v>
      </c>
      <c r="L144" s="46"/>
      <c r="M144" s="222" t="s">
        <v>19</v>
      </c>
      <c r="N144" s="223" t="s">
        <v>47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157</v>
      </c>
      <c r="AT144" s="226" t="s">
        <v>152</v>
      </c>
      <c r="AU144" s="226" t="s">
        <v>85</v>
      </c>
      <c r="AY144" s="19" t="s">
        <v>150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83</v>
      </c>
      <c r="BK144" s="227">
        <f>ROUND(I144*H144,2)</f>
        <v>0</v>
      </c>
      <c r="BL144" s="19" t="s">
        <v>157</v>
      </c>
      <c r="BM144" s="226" t="s">
        <v>214</v>
      </c>
    </row>
    <row r="145" s="2" customFormat="1">
      <c r="A145" s="40"/>
      <c r="B145" s="41"/>
      <c r="C145" s="42"/>
      <c r="D145" s="228" t="s">
        <v>159</v>
      </c>
      <c r="E145" s="42"/>
      <c r="F145" s="229" t="s">
        <v>215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159</v>
      </c>
      <c r="AU145" s="19" t="s">
        <v>85</v>
      </c>
    </row>
    <row r="146" s="2" customFormat="1">
      <c r="A146" s="40"/>
      <c r="B146" s="41"/>
      <c r="C146" s="42"/>
      <c r="D146" s="233" t="s">
        <v>161</v>
      </c>
      <c r="E146" s="42"/>
      <c r="F146" s="234" t="s">
        <v>216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161</v>
      </c>
      <c r="AU146" s="19" t="s">
        <v>85</v>
      </c>
    </row>
    <row r="147" s="2" customFormat="1" ht="24.15" customHeight="1">
      <c r="A147" s="40"/>
      <c r="B147" s="41"/>
      <c r="C147" s="215" t="s">
        <v>217</v>
      </c>
      <c r="D147" s="215" t="s">
        <v>152</v>
      </c>
      <c r="E147" s="216" t="s">
        <v>218</v>
      </c>
      <c r="F147" s="217" t="s">
        <v>219</v>
      </c>
      <c r="G147" s="218" t="s">
        <v>175</v>
      </c>
      <c r="H147" s="219">
        <v>13.35</v>
      </c>
      <c r="I147" s="220"/>
      <c r="J147" s="221">
        <f>ROUND(I147*H147,2)</f>
        <v>0</v>
      </c>
      <c r="K147" s="217" t="s">
        <v>156</v>
      </c>
      <c r="L147" s="46"/>
      <c r="M147" s="222" t="s">
        <v>19</v>
      </c>
      <c r="N147" s="223" t="s">
        <v>47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157</v>
      </c>
      <c r="AT147" s="226" t="s">
        <v>152</v>
      </c>
      <c r="AU147" s="226" t="s">
        <v>85</v>
      </c>
      <c r="AY147" s="19" t="s">
        <v>150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83</v>
      </c>
      <c r="BK147" s="227">
        <f>ROUND(I147*H147,2)</f>
        <v>0</v>
      </c>
      <c r="BL147" s="19" t="s">
        <v>157</v>
      </c>
      <c r="BM147" s="226" t="s">
        <v>220</v>
      </c>
    </row>
    <row r="148" s="2" customFormat="1">
      <c r="A148" s="40"/>
      <c r="B148" s="41"/>
      <c r="C148" s="42"/>
      <c r="D148" s="228" t="s">
        <v>159</v>
      </c>
      <c r="E148" s="42"/>
      <c r="F148" s="229" t="s">
        <v>221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85</v>
      </c>
    </row>
    <row r="149" s="2" customFormat="1">
      <c r="A149" s="40"/>
      <c r="B149" s="41"/>
      <c r="C149" s="42"/>
      <c r="D149" s="233" t="s">
        <v>161</v>
      </c>
      <c r="E149" s="42"/>
      <c r="F149" s="234" t="s">
        <v>222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161</v>
      </c>
      <c r="AU149" s="19" t="s">
        <v>85</v>
      </c>
    </row>
    <row r="150" s="13" customFormat="1">
      <c r="A150" s="13"/>
      <c r="B150" s="235"/>
      <c r="C150" s="236"/>
      <c r="D150" s="228" t="s">
        <v>179</v>
      </c>
      <c r="E150" s="237" t="s">
        <v>19</v>
      </c>
      <c r="F150" s="238" t="s">
        <v>223</v>
      </c>
      <c r="G150" s="236"/>
      <c r="H150" s="237" t="s">
        <v>19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179</v>
      </c>
      <c r="AU150" s="244" t="s">
        <v>85</v>
      </c>
      <c r="AV150" s="13" t="s">
        <v>83</v>
      </c>
      <c r="AW150" s="13" t="s">
        <v>37</v>
      </c>
      <c r="AX150" s="13" t="s">
        <v>76</v>
      </c>
      <c r="AY150" s="244" t="s">
        <v>150</v>
      </c>
    </row>
    <row r="151" s="14" customFormat="1">
      <c r="A151" s="14"/>
      <c r="B151" s="245"/>
      <c r="C151" s="246"/>
      <c r="D151" s="228" t="s">
        <v>179</v>
      </c>
      <c r="E151" s="247" t="s">
        <v>19</v>
      </c>
      <c r="F151" s="248" t="s">
        <v>224</v>
      </c>
      <c r="G151" s="246"/>
      <c r="H151" s="249">
        <v>13.35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179</v>
      </c>
      <c r="AU151" s="255" t="s">
        <v>85</v>
      </c>
      <c r="AV151" s="14" t="s">
        <v>85</v>
      </c>
      <c r="AW151" s="14" t="s">
        <v>37</v>
      </c>
      <c r="AX151" s="14" t="s">
        <v>76</v>
      </c>
      <c r="AY151" s="255" t="s">
        <v>150</v>
      </c>
    </row>
    <row r="152" s="15" customFormat="1">
      <c r="A152" s="15"/>
      <c r="B152" s="256"/>
      <c r="C152" s="257"/>
      <c r="D152" s="228" t="s">
        <v>179</v>
      </c>
      <c r="E152" s="258" t="s">
        <v>19</v>
      </c>
      <c r="F152" s="259" t="s">
        <v>186</v>
      </c>
      <c r="G152" s="257"/>
      <c r="H152" s="260">
        <v>13.35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179</v>
      </c>
      <c r="AU152" s="266" t="s">
        <v>85</v>
      </c>
      <c r="AV152" s="15" t="s">
        <v>157</v>
      </c>
      <c r="AW152" s="15" t="s">
        <v>37</v>
      </c>
      <c r="AX152" s="15" t="s">
        <v>83</v>
      </c>
      <c r="AY152" s="266" t="s">
        <v>150</v>
      </c>
    </row>
    <row r="153" s="2" customFormat="1" ht="24.15" customHeight="1">
      <c r="A153" s="40"/>
      <c r="B153" s="41"/>
      <c r="C153" s="215" t="s">
        <v>225</v>
      </c>
      <c r="D153" s="215" t="s">
        <v>152</v>
      </c>
      <c r="E153" s="216" t="s">
        <v>226</v>
      </c>
      <c r="F153" s="217" t="s">
        <v>227</v>
      </c>
      <c r="G153" s="218" t="s">
        <v>155</v>
      </c>
      <c r="H153" s="219">
        <v>684.85000000000002</v>
      </c>
      <c r="I153" s="220"/>
      <c r="J153" s="221">
        <f>ROUND(I153*H153,2)</f>
        <v>0</v>
      </c>
      <c r="K153" s="217" t="s">
        <v>156</v>
      </c>
      <c r="L153" s="46"/>
      <c r="M153" s="222" t="s">
        <v>19</v>
      </c>
      <c r="N153" s="223" t="s">
        <v>47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157</v>
      </c>
      <c r="AT153" s="226" t="s">
        <v>152</v>
      </c>
      <c r="AU153" s="226" t="s">
        <v>85</v>
      </c>
      <c r="AY153" s="19" t="s">
        <v>150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83</v>
      </c>
      <c r="BK153" s="227">
        <f>ROUND(I153*H153,2)</f>
        <v>0</v>
      </c>
      <c r="BL153" s="19" t="s">
        <v>157</v>
      </c>
      <c r="BM153" s="226" t="s">
        <v>228</v>
      </c>
    </row>
    <row r="154" s="2" customFormat="1">
      <c r="A154" s="40"/>
      <c r="B154" s="41"/>
      <c r="C154" s="42"/>
      <c r="D154" s="228" t="s">
        <v>159</v>
      </c>
      <c r="E154" s="42"/>
      <c r="F154" s="229" t="s">
        <v>229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85</v>
      </c>
    </row>
    <row r="155" s="2" customFormat="1">
      <c r="A155" s="40"/>
      <c r="B155" s="41"/>
      <c r="C155" s="42"/>
      <c r="D155" s="233" t="s">
        <v>161</v>
      </c>
      <c r="E155" s="42"/>
      <c r="F155" s="234" t="s">
        <v>230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161</v>
      </c>
      <c r="AU155" s="19" t="s">
        <v>85</v>
      </c>
    </row>
    <row r="156" s="13" customFormat="1">
      <c r="A156" s="13"/>
      <c r="B156" s="235"/>
      <c r="C156" s="236"/>
      <c r="D156" s="228" t="s">
        <v>179</v>
      </c>
      <c r="E156" s="237" t="s">
        <v>19</v>
      </c>
      <c r="F156" s="238" t="s">
        <v>231</v>
      </c>
      <c r="G156" s="236"/>
      <c r="H156" s="237" t="s">
        <v>19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179</v>
      </c>
      <c r="AU156" s="244" t="s">
        <v>85</v>
      </c>
      <c r="AV156" s="13" t="s">
        <v>83</v>
      </c>
      <c r="AW156" s="13" t="s">
        <v>37</v>
      </c>
      <c r="AX156" s="13" t="s">
        <v>76</v>
      </c>
      <c r="AY156" s="244" t="s">
        <v>150</v>
      </c>
    </row>
    <row r="157" s="14" customFormat="1">
      <c r="A157" s="14"/>
      <c r="B157" s="245"/>
      <c r="C157" s="246"/>
      <c r="D157" s="228" t="s">
        <v>179</v>
      </c>
      <c r="E157" s="247" t="s">
        <v>19</v>
      </c>
      <c r="F157" s="248" t="s">
        <v>232</v>
      </c>
      <c r="G157" s="246"/>
      <c r="H157" s="249">
        <v>125.90000000000001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179</v>
      </c>
      <c r="AU157" s="255" t="s">
        <v>85</v>
      </c>
      <c r="AV157" s="14" t="s">
        <v>85</v>
      </c>
      <c r="AW157" s="14" t="s">
        <v>37</v>
      </c>
      <c r="AX157" s="14" t="s">
        <v>76</v>
      </c>
      <c r="AY157" s="255" t="s">
        <v>150</v>
      </c>
    </row>
    <row r="158" s="14" customFormat="1">
      <c r="A158" s="14"/>
      <c r="B158" s="245"/>
      <c r="C158" s="246"/>
      <c r="D158" s="228" t="s">
        <v>179</v>
      </c>
      <c r="E158" s="247" t="s">
        <v>19</v>
      </c>
      <c r="F158" s="248" t="s">
        <v>233</v>
      </c>
      <c r="G158" s="246"/>
      <c r="H158" s="249">
        <v>289.48000000000002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179</v>
      </c>
      <c r="AU158" s="255" t="s">
        <v>85</v>
      </c>
      <c r="AV158" s="14" t="s">
        <v>85</v>
      </c>
      <c r="AW158" s="14" t="s">
        <v>37</v>
      </c>
      <c r="AX158" s="14" t="s">
        <v>76</v>
      </c>
      <c r="AY158" s="255" t="s">
        <v>150</v>
      </c>
    </row>
    <row r="159" s="14" customFormat="1">
      <c r="A159" s="14"/>
      <c r="B159" s="245"/>
      <c r="C159" s="246"/>
      <c r="D159" s="228" t="s">
        <v>179</v>
      </c>
      <c r="E159" s="247" t="s">
        <v>19</v>
      </c>
      <c r="F159" s="248" t="s">
        <v>234</v>
      </c>
      <c r="G159" s="246"/>
      <c r="H159" s="249">
        <v>269.47000000000003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179</v>
      </c>
      <c r="AU159" s="255" t="s">
        <v>85</v>
      </c>
      <c r="AV159" s="14" t="s">
        <v>85</v>
      </c>
      <c r="AW159" s="14" t="s">
        <v>37</v>
      </c>
      <c r="AX159" s="14" t="s">
        <v>76</v>
      </c>
      <c r="AY159" s="255" t="s">
        <v>150</v>
      </c>
    </row>
    <row r="160" s="15" customFormat="1">
      <c r="A160" s="15"/>
      <c r="B160" s="256"/>
      <c r="C160" s="257"/>
      <c r="D160" s="228" t="s">
        <v>179</v>
      </c>
      <c r="E160" s="258" t="s">
        <v>19</v>
      </c>
      <c r="F160" s="259" t="s">
        <v>186</v>
      </c>
      <c r="G160" s="257"/>
      <c r="H160" s="260">
        <v>684.85000000000002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179</v>
      </c>
      <c r="AU160" s="266" t="s">
        <v>85</v>
      </c>
      <c r="AV160" s="15" t="s">
        <v>157</v>
      </c>
      <c r="AW160" s="15" t="s">
        <v>37</v>
      </c>
      <c r="AX160" s="15" t="s">
        <v>83</v>
      </c>
      <c r="AY160" s="266" t="s">
        <v>150</v>
      </c>
    </row>
    <row r="161" s="12" customFormat="1" ht="22.8" customHeight="1">
      <c r="A161" s="12"/>
      <c r="B161" s="199"/>
      <c r="C161" s="200"/>
      <c r="D161" s="201" t="s">
        <v>75</v>
      </c>
      <c r="E161" s="213" t="s">
        <v>85</v>
      </c>
      <c r="F161" s="213" t="s">
        <v>235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SUM(P162:P192)</f>
        <v>0</v>
      </c>
      <c r="Q161" s="207"/>
      <c r="R161" s="208">
        <f>SUM(R162:R192)</f>
        <v>350.590928426</v>
      </c>
      <c r="S161" s="207"/>
      <c r="T161" s="209">
        <f>SUM(T162:T192)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83</v>
      </c>
      <c r="AT161" s="211" t="s">
        <v>75</v>
      </c>
      <c r="AU161" s="211" t="s">
        <v>83</v>
      </c>
      <c r="AY161" s="210" t="s">
        <v>150</v>
      </c>
      <c r="BK161" s="212">
        <f>SUM(BK162:BK192)</f>
        <v>0</v>
      </c>
    </row>
    <row r="162" s="2" customFormat="1" ht="24.15" customHeight="1">
      <c r="A162" s="40"/>
      <c r="B162" s="41"/>
      <c r="C162" s="215" t="s">
        <v>236</v>
      </c>
      <c r="D162" s="215" t="s">
        <v>152</v>
      </c>
      <c r="E162" s="216" t="s">
        <v>237</v>
      </c>
      <c r="F162" s="217" t="s">
        <v>238</v>
      </c>
      <c r="G162" s="218" t="s">
        <v>155</v>
      </c>
      <c r="H162" s="219">
        <v>716.97400000000005</v>
      </c>
      <c r="I162" s="220"/>
      <c r="J162" s="221">
        <f>ROUND(I162*H162,2)</f>
        <v>0</v>
      </c>
      <c r="K162" s="217" t="s">
        <v>156</v>
      </c>
      <c r="L162" s="46"/>
      <c r="M162" s="222" t="s">
        <v>19</v>
      </c>
      <c r="N162" s="223" t="s">
        <v>47</v>
      </c>
      <c r="O162" s="86"/>
      <c r="P162" s="224">
        <f>O162*H162</f>
        <v>0</v>
      </c>
      <c r="Q162" s="224">
        <v>9.8999999999999994E-05</v>
      </c>
      <c r="R162" s="224">
        <f>Q162*H162</f>
        <v>0.070980425999999999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157</v>
      </c>
      <c r="AT162" s="226" t="s">
        <v>152</v>
      </c>
      <c r="AU162" s="226" t="s">
        <v>85</v>
      </c>
      <c r="AY162" s="19" t="s">
        <v>150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83</v>
      </c>
      <c r="BK162" s="227">
        <f>ROUND(I162*H162,2)</f>
        <v>0</v>
      </c>
      <c r="BL162" s="19" t="s">
        <v>157</v>
      </c>
      <c r="BM162" s="226" t="s">
        <v>239</v>
      </c>
    </row>
    <row r="163" s="2" customFormat="1">
      <c r="A163" s="40"/>
      <c r="B163" s="41"/>
      <c r="C163" s="42"/>
      <c r="D163" s="228" t="s">
        <v>159</v>
      </c>
      <c r="E163" s="42"/>
      <c r="F163" s="229" t="s">
        <v>240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159</v>
      </c>
      <c r="AU163" s="19" t="s">
        <v>85</v>
      </c>
    </row>
    <row r="164" s="2" customFormat="1">
      <c r="A164" s="40"/>
      <c r="B164" s="41"/>
      <c r="C164" s="42"/>
      <c r="D164" s="233" t="s">
        <v>161</v>
      </c>
      <c r="E164" s="42"/>
      <c r="F164" s="234" t="s">
        <v>241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161</v>
      </c>
      <c r="AU164" s="19" t="s">
        <v>85</v>
      </c>
    </row>
    <row r="165" s="13" customFormat="1">
      <c r="A165" s="13"/>
      <c r="B165" s="235"/>
      <c r="C165" s="236"/>
      <c r="D165" s="228" t="s">
        <v>179</v>
      </c>
      <c r="E165" s="237" t="s">
        <v>19</v>
      </c>
      <c r="F165" s="238" t="s">
        <v>231</v>
      </c>
      <c r="G165" s="236"/>
      <c r="H165" s="237" t="s">
        <v>19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179</v>
      </c>
      <c r="AU165" s="244" t="s">
        <v>85</v>
      </c>
      <c r="AV165" s="13" t="s">
        <v>83</v>
      </c>
      <c r="AW165" s="13" t="s">
        <v>37</v>
      </c>
      <c r="AX165" s="13" t="s">
        <v>76</v>
      </c>
      <c r="AY165" s="244" t="s">
        <v>150</v>
      </c>
    </row>
    <row r="166" s="14" customFormat="1">
      <c r="A166" s="14"/>
      <c r="B166" s="245"/>
      <c r="C166" s="246"/>
      <c r="D166" s="228" t="s">
        <v>179</v>
      </c>
      <c r="E166" s="247" t="s">
        <v>19</v>
      </c>
      <c r="F166" s="248" t="s">
        <v>232</v>
      </c>
      <c r="G166" s="246"/>
      <c r="H166" s="249">
        <v>125.90000000000001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179</v>
      </c>
      <c r="AU166" s="255" t="s">
        <v>85</v>
      </c>
      <c r="AV166" s="14" t="s">
        <v>85</v>
      </c>
      <c r="AW166" s="14" t="s">
        <v>37</v>
      </c>
      <c r="AX166" s="14" t="s">
        <v>76</v>
      </c>
      <c r="AY166" s="255" t="s">
        <v>150</v>
      </c>
    </row>
    <row r="167" s="14" customFormat="1">
      <c r="A167" s="14"/>
      <c r="B167" s="245"/>
      <c r="C167" s="246"/>
      <c r="D167" s="228" t="s">
        <v>179</v>
      </c>
      <c r="E167" s="247" t="s">
        <v>19</v>
      </c>
      <c r="F167" s="248" t="s">
        <v>233</v>
      </c>
      <c r="G167" s="246"/>
      <c r="H167" s="249">
        <v>289.48000000000002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179</v>
      </c>
      <c r="AU167" s="255" t="s">
        <v>85</v>
      </c>
      <c r="AV167" s="14" t="s">
        <v>85</v>
      </c>
      <c r="AW167" s="14" t="s">
        <v>37</v>
      </c>
      <c r="AX167" s="14" t="s">
        <v>76</v>
      </c>
      <c r="AY167" s="255" t="s">
        <v>150</v>
      </c>
    </row>
    <row r="168" s="14" customFormat="1">
      <c r="A168" s="14"/>
      <c r="B168" s="245"/>
      <c r="C168" s="246"/>
      <c r="D168" s="228" t="s">
        <v>179</v>
      </c>
      <c r="E168" s="247" t="s">
        <v>19</v>
      </c>
      <c r="F168" s="248" t="s">
        <v>234</v>
      </c>
      <c r="G168" s="246"/>
      <c r="H168" s="249">
        <v>269.47000000000003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179</v>
      </c>
      <c r="AU168" s="255" t="s">
        <v>85</v>
      </c>
      <c r="AV168" s="14" t="s">
        <v>85</v>
      </c>
      <c r="AW168" s="14" t="s">
        <v>37</v>
      </c>
      <c r="AX168" s="14" t="s">
        <v>76</v>
      </c>
      <c r="AY168" s="255" t="s">
        <v>150</v>
      </c>
    </row>
    <row r="169" s="13" customFormat="1">
      <c r="A169" s="13"/>
      <c r="B169" s="235"/>
      <c r="C169" s="236"/>
      <c r="D169" s="228" t="s">
        <v>179</v>
      </c>
      <c r="E169" s="237" t="s">
        <v>19</v>
      </c>
      <c r="F169" s="238" t="s">
        <v>242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179</v>
      </c>
      <c r="AU169" s="244" t="s">
        <v>85</v>
      </c>
      <c r="AV169" s="13" t="s">
        <v>83</v>
      </c>
      <c r="AW169" s="13" t="s">
        <v>37</v>
      </c>
      <c r="AX169" s="13" t="s">
        <v>76</v>
      </c>
      <c r="AY169" s="244" t="s">
        <v>150</v>
      </c>
    </row>
    <row r="170" s="14" customFormat="1">
      <c r="A170" s="14"/>
      <c r="B170" s="245"/>
      <c r="C170" s="246"/>
      <c r="D170" s="228" t="s">
        <v>179</v>
      </c>
      <c r="E170" s="247" t="s">
        <v>19</v>
      </c>
      <c r="F170" s="248" t="s">
        <v>243</v>
      </c>
      <c r="G170" s="246"/>
      <c r="H170" s="249">
        <v>13.645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179</v>
      </c>
      <c r="AU170" s="255" t="s">
        <v>85</v>
      </c>
      <c r="AV170" s="14" t="s">
        <v>85</v>
      </c>
      <c r="AW170" s="14" t="s">
        <v>37</v>
      </c>
      <c r="AX170" s="14" t="s">
        <v>76</v>
      </c>
      <c r="AY170" s="255" t="s">
        <v>150</v>
      </c>
    </row>
    <row r="171" s="14" customFormat="1">
      <c r="A171" s="14"/>
      <c r="B171" s="245"/>
      <c r="C171" s="246"/>
      <c r="D171" s="228" t="s">
        <v>179</v>
      </c>
      <c r="E171" s="247" t="s">
        <v>19</v>
      </c>
      <c r="F171" s="248" t="s">
        <v>244</v>
      </c>
      <c r="G171" s="246"/>
      <c r="H171" s="249">
        <v>9.6359999999999992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179</v>
      </c>
      <c r="AU171" s="255" t="s">
        <v>85</v>
      </c>
      <c r="AV171" s="14" t="s">
        <v>85</v>
      </c>
      <c r="AW171" s="14" t="s">
        <v>37</v>
      </c>
      <c r="AX171" s="14" t="s">
        <v>76</v>
      </c>
      <c r="AY171" s="255" t="s">
        <v>150</v>
      </c>
    </row>
    <row r="172" s="14" customFormat="1">
      <c r="A172" s="14"/>
      <c r="B172" s="245"/>
      <c r="C172" s="246"/>
      <c r="D172" s="228" t="s">
        <v>179</v>
      </c>
      <c r="E172" s="247" t="s">
        <v>19</v>
      </c>
      <c r="F172" s="248" t="s">
        <v>245</v>
      </c>
      <c r="G172" s="246"/>
      <c r="H172" s="249">
        <v>8.843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179</v>
      </c>
      <c r="AU172" s="255" t="s">
        <v>85</v>
      </c>
      <c r="AV172" s="14" t="s">
        <v>85</v>
      </c>
      <c r="AW172" s="14" t="s">
        <v>37</v>
      </c>
      <c r="AX172" s="14" t="s">
        <v>76</v>
      </c>
      <c r="AY172" s="255" t="s">
        <v>150</v>
      </c>
    </row>
    <row r="173" s="15" customFormat="1">
      <c r="A173" s="15"/>
      <c r="B173" s="256"/>
      <c r="C173" s="257"/>
      <c r="D173" s="228" t="s">
        <v>179</v>
      </c>
      <c r="E173" s="258" t="s">
        <v>19</v>
      </c>
      <c r="F173" s="259" t="s">
        <v>186</v>
      </c>
      <c r="G173" s="257"/>
      <c r="H173" s="260">
        <v>716.97399999999993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179</v>
      </c>
      <c r="AU173" s="266" t="s">
        <v>85</v>
      </c>
      <c r="AV173" s="15" t="s">
        <v>157</v>
      </c>
      <c r="AW173" s="15" t="s">
        <v>37</v>
      </c>
      <c r="AX173" s="15" t="s">
        <v>83</v>
      </c>
      <c r="AY173" s="266" t="s">
        <v>150</v>
      </c>
    </row>
    <row r="174" s="2" customFormat="1" ht="24.15" customHeight="1">
      <c r="A174" s="40"/>
      <c r="B174" s="41"/>
      <c r="C174" s="267" t="s">
        <v>246</v>
      </c>
      <c r="D174" s="267" t="s">
        <v>247</v>
      </c>
      <c r="E174" s="268" t="s">
        <v>248</v>
      </c>
      <c r="F174" s="269" t="s">
        <v>249</v>
      </c>
      <c r="G174" s="270" t="s">
        <v>155</v>
      </c>
      <c r="H174" s="271">
        <v>849.25599999999997</v>
      </c>
      <c r="I174" s="272"/>
      <c r="J174" s="273">
        <f>ROUND(I174*H174,2)</f>
        <v>0</v>
      </c>
      <c r="K174" s="269" t="s">
        <v>156</v>
      </c>
      <c r="L174" s="274"/>
      <c r="M174" s="275" t="s">
        <v>19</v>
      </c>
      <c r="N174" s="276" t="s">
        <v>47</v>
      </c>
      <c r="O174" s="86"/>
      <c r="P174" s="224">
        <f>O174*H174</f>
        <v>0</v>
      </c>
      <c r="Q174" s="224">
        <v>0.00050000000000000001</v>
      </c>
      <c r="R174" s="224">
        <f>Q174*H174</f>
        <v>0.42462800000000001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211</v>
      </c>
      <c r="AT174" s="226" t="s">
        <v>247</v>
      </c>
      <c r="AU174" s="226" t="s">
        <v>85</v>
      </c>
      <c r="AY174" s="19" t="s">
        <v>150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83</v>
      </c>
      <c r="BK174" s="227">
        <f>ROUND(I174*H174,2)</f>
        <v>0</v>
      </c>
      <c r="BL174" s="19" t="s">
        <v>157</v>
      </c>
      <c r="BM174" s="226" t="s">
        <v>250</v>
      </c>
    </row>
    <row r="175" s="2" customFormat="1">
      <c r="A175" s="40"/>
      <c r="B175" s="41"/>
      <c r="C175" s="42"/>
      <c r="D175" s="228" t="s">
        <v>159</v>
      </c>
      <c r="E175" s="42"/>
      <c r="F175" s="229" t="s">
        <v>249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159</v>
      </c>
      <c r="AU175" s="19" t="s">
        <v>85</v>
      </c>
    </row>
    <row r="176" s="14" customFormat="1">
      <c r="A176" s="14"/>
      <c r="B176" s="245"/>
      <c r="C176" s="246"/>
      <c r="D176" s="228" t="s">
        <v>179</v>
      </c>
      <c r="E176" s="246"/>
      <c r="F176" s="248" t="s">
        <v>251</v>
      </c>
      <c r="G176" s="246"/>
      <c r="H176" s="249">
        <v>849.25599999999997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179</v>
      </c>
      <c r="AU176" s="255" t="s">
        <v>85</v>
      </c>
      <c r="AV176" s="14" t="s">
        <v>85</v>
      </c>
      <c r="AW176" s="14" t="s">
        <v>4</v>
      </c>
      <c r="AX176" s="14" t="s">
        <v>83</v>
      </c>
      <c r="AY176" s="255" t="s">
        <v>150</v>
      </c>
    </row>
    <row r="177" s="2" customFormat="1" ht="24.15" customHeight="1">
      <c r="A177" s="40"/>
      <c r="B177" s="41"/>
      <c r="C177" s="215" t="s">
        <v>252</v>
      </c>
      <c r="D177" s="215" t="s">
        <v>152</v>
      </c>
      <c r="E177" s="216" t="s">
        <v>253</v>
      </c>
      <c r="F177" s="217" t="s">
        <v>254</v>
      </c>
      <c r="G177" s="218" t="s">
        <v>175</v>
      </c>
      <c r="H177" s="219">
        <v>136.97</v>
      </c>
      <c r="I177" s="220"/>
      <c r="J177" s="221">
        <f>ROUND(I177*H177,2)</f>
        <v>0</v>
      </c>
      <c r="K177" s="217" t="s">
        <v>156</v>
      </c>
      <c r="L177" s="46"/>
      <c r="M177" s="222" t="s">
        <v>19</v>
      </c>
      <c r="N177" s="223" t="s">
        <v>47</v>
      </c>
      <c r="O177" s="86"/>
      <c r="P177" s="224">
        <f>O177*H177</f>
        <v>0</v>
      </c>
      <c r="Q177" s="224">
        <v>2.1600000000000001</v>
      </c>
      <c r="R177" s="224">
        <f>Q177*H177</f>
        <v>295.85520000000002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157</v>
      </c>
      <c r="AT177" s="226" t="s">
        <v>152</v>
      </c>
      <c r="AU177" s="226" t="s">
        <v>85</v>
      </c>
      <c r="AY177" s="19" t="s">
        <v>150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83</v>
      </c>
      <c r="BK177" s="227">
        <f>ROUND(I177*H177,2)</f>
        <v>0</v>
      </c>
      <c r="BL177" s="19" t="s">
        <v>157</v>
      </c>
      <c r="BM177" s="226" t="s">
        <v>255</v>
      </c>
    </row>
    <row r="178" s="2" customFormat="1">
      <c r="A178" s="40"/>
      <c r="B178" s="41"/>
      <c r="C178" s="42"/>
      <c r="D178" s="228" t="s">
        <v>159</v>
      </c>
      <c r="E178" s="42"/>
      <c r="F178" s="229" t="s">
        <v>256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159</v>
      </c>
      <c r="AU178" s="19" t="s">
        <v>85</v>
      </c>
    </row>
    <row r="179" s="2" customFormat="1">
      <c r="A179" s="40"/>
      <c r="B179" s="41"/>
      <c r="C179" s="42"/>
      <c r="D179" s="233" t="s">
        <v>161</v>
      </c>
      <c r="E179" s="42"/>
      <c r="F179" s="234" t="s">
        <v>257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161</v>
      </c>
      <c r="AU179" s="19" t="s">
        <v>85</v>
      </c>
    </row>
    <row r="180" s="13" customFormat="1">
      <c r="A180" s="13"/>
      <c r="B180" s="235"/>
      <c r="C180" s="236"/>
      <c r="D180" s="228" t="s">
        <v>179</v>
      </c>
      <c r="E180" s="237" t="s">
        <v>19</v>
      </c>
      <c r="F180" s="238" t="s">
        <v>231</v>
      </c>
      <c r="G180" s="236"/>
      <c r="H180" s="237" t="s">
        <v>19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179</v>
      </c>
      <c r="AU180" s="244" t="s">
        <v>85</v>
      </c>
      <c r="AV180" s="13" t="s">
        <v>83</v>
      </c>
      <c r="AW180" s="13" t="s">
        <v>37</v>
      </c>
      <c r="AX180" s="13" t="s">
        <v>76</v>
      </c>
      <c r="AY180" s="244" t="s">
        <v>150</v>
      </c>
    </row>
    <row r="181" s="14" customFormat="1">
      <c r="A181" s="14"/>
      <c r="B181" s="245"/>
      <c r="C181" s="246"/>
      <c r="D181" s="228" t="s">
        <v>179</v>
      </c>
      <c r="E181" s="247" t="s">
        <v>19</v>
      </c>
      <c r="F181" s="248" t="s">
        <v>258</v>
      </c>
      <c r="G181" s="246"/>
      <c r="H181" s="249">
        <v>25.18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179</v>
      </c>
      <c r="AU181" s="255" t="s">
        <v>85</v>
      </c>
      <c r="AV181" s="14" t="s">
        <v>85</v>
      </c>
      <c r="AW181" s="14" t="s">
        <v>37</v>
      </c>
      <c r="AX181" s="14" t="s">
        <v>76</v>
      </c>
      <c r="AY181" s="255" t="s">
        <v>150</v>
      </c>
    </row>
    <row r="182" s="14" customFormat="1">
      <c r="A182" s="14"/>
      <c r="B182" s="245"/>
      <c r="C182" s="246"/>
      <c r="D182" s="228" t="s">
        <v>179</v>
      </c>
      <c r="E182" s="247" t="s">
        <v>19</v>
      </c>
      <c r="F182" s="248" t="s">
        <v>259</v>
      </c>
      <c r="G182" s="246"/>
      <c r="H182" s="249">
        <v>57.896000000000001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179</v>
      </c>
      <c r="AU182" s="255" t="s">
        <v>85</v>
      </c>
      <c r="AV182" s="14" t="s">
        <v>85</v>
      </c>
      <c r="AW182" s="14" t="s">
        <v>37</v>
      </c>
      <c r="AX182" s="14" t="s">
        <v>76</v>
      </c>
      <c r="AY182" s="255" t="s">
        <v>150</v>
      </c>
    </row>
    <row r="183" s="14" customFormat="1">
      <c r="A183" s="14"/>
      <c r="B183" s="245"/>
      <c r="C183" s="246"/>
      <c r="D183" s="228" t="s">
        <v>179</v>
      </c>
      <c r="E183" s="247" t="s">
        <v>19</v>
      </c>
      <c r="F183" s="248" t="s">
        <v>260</v>
      </c>
      <c r="G183" s="246"/>
      <c r="H183" s="249">
        <v>53.893999999999998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179</v>
      </c>
      <c r="AU183" s="255" t="s">
        <v>85</v>
      </c>
      <c r="AV183" s="14" t="s">
        <v>85</v>
      </c>
      <c r="AW183" s="14" t="s">
        <v>37</v>
      </c>
      <c r="AX183" s="14" t="s">
        <v>76</v>
      </c>
      <c r="AY183" s="255" t="s">
        <v>150</v>
      </c>
    </row>
    <row r="184" s="15" customFormat="1">
      <c r="A184" s="15"/>
      <c r="B184" s="256"/>
      <c r="C184" s="257"/>
      <c r="D184" s="228" t="s">
        <v>179</v>
      </c>
      <c r="E184" s="258" t="s">
        <v>19</v>
      </c>
      <c r="F184" s="259" t="s">
        <v>186</v>
      </c>
      <c r="G184" s="257"/>
      <c r="H184" s="260">
        <v>136.97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179</v>
      </c>
      <c r="AU184" s="266" t="s">
        <v>85</v>
      </c>
      <c r="AV184" s="15" t="s">
        <v>157</v>
      </c>
      <c r="AW184" s="15" t="s">
        <v>37</v>
      </c>
      <c r="AX184" s="15" t="s">
        <v>83</v>
      </c>
      <c r="AY184" s="266" t="s">
        <v>150</v>
      </c>
    </row>
    <row r="185" s="2" customFormat="1" ht="24.15" customHeight="1">
      <c r="A185" s="40"/>
      <c r="B185" s="41"/>
      <c r="C185" s="215" t="s">
        <v>261</v>
      </c>
      <c r="D185" s="215" t="s">
        <v>152</v>
      </c>
      <c r="E185" s="216" t="s">
        <v>262</v>
      </c>
      <c r="F185" s="217" t="s">
        <v>263</v>
      </c>
      <c r="G185" s="218" t="s">
        <v>175</v>
      </c>
      <c r="H185" s="219">
        <v>27.393999999999998</v>
      </c>
      <c r="I185" s="220"/>
      <c r="J185" s="221">
        <f>ROUND(I185*H185,2)</f>
        <v>0</v>
      </c>
      <c r="K185" s="217" t="s">
        <v>156</v>
      </c>
      <c r="L185" s="46"/>
      <c r="M185" s="222" t="s">
        <v>19</v>
      </c>
      <c r="N185" s="223" t="s">
        <v>47</v>
      </c>
      <c r="O185" s="86"/>
      <c r="P185" s="224">
        <f>O185*H185</f>
        <v>0</v>
      </c>
      <c r="Q185" s="224">
        <v>1.98</v>
      </c>
      <c r="R185" s="224">
        <f>Q185*H185</f>
        <v>54.240119999999997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157</v>
      </c>
      <c r="AT185" s="226" t="s">
        <v>152</v>
      </c>
      <c r="AU185" s="226" t="s">
        <v>85</v>
      </c>
      <c r="AY185" s="19" t="s">
        <v>150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83</v>
      </c>
      <c r="BK185" s="227">
        <f>ROUND(I185*H185,2)</f>
        <v>0</v>
      </c>
      <c r="BL185" s="19" t="s">
        <v>157</v>
      </c>
      <c r="BM185" s="226" t="s">
        <v>264</v>
      </c>
    </row>
    <row r="186" s="2" customFormat="1">
      <c r="A186" s="40"/>
      <c r="B186" s="41"/>
      <c r="C186" s="42"/>
      <c r="D186" s="228" t="s">
        <v>159</v>
      </c>
      <c r="E186" s="42"/>
      <c r="F186" s="229" t="s">
        <v>265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159</v>
      </c>
      <c r="AU186" s="19" t="s">
        <v>85</v>
      </c>
    </row>
    <row r="187" s="2" customFormat="1">
      <c r="A187" s="40"/>
      <c r="B187" s="41"/>
      <c r="C187" s="42"/>
      <c r="D187" s="233" t="s">
        <v>161</v>
      </c>
      <c r="E187" s="42"/>
      <c r="F187" s="234" t="s">
        <v>266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161</v>
      </c>
      <c r="AU187" s="19" t="s">
        <v>85</v>
      </c>
    </row>
    <row r="188" s="13" customFormat="1">
      <c r="A188" s="13"/>
      <c r="B188" s="235"/>
      <c r="C188" s="236"/>
      <c r="D188" s="228" t="s">
        <v>179</v>
      </c>
      <c r="E188" s="237" t="s">
        <v>19</v>
      </c>
      <c r="F188" s="238" t="s">
        <v>231</v>
      </c>
      <c r="G188" s="236"/>
      <c r="H188" s="237" t="s">
        <v>19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179</v>
      </c>
      <c r="AU188" s="244" t="s">
        <v>85</v>
      </c>
      <c r="AV188" s="13" t="s">
        <v>83</v>
      </c>
      <c r="AW188" s="13" t="s">
        <v>37</v>
      </c>
      <c r="AX188" s="13" t="s">
        <v>76</v>
      </c>
      <c r="AY188" s="244" t="s">
        <v>150</v>
      </c>
    </row>
    <row r="189" s="14" customFormat="1">
      <c r="A189" s="14"/>
      <c r="B189" s="245"/>
      <c r="C189" s="246"/>
      <c r="D189" s="228" t="s">
        <v>179</v>
      </c>
      <c r="E189" s="247" t="s">
        <v>19</v>
      </c>
      <c r="F189" s="248" t="s">
        <v>267</v>
      </c>
      <c r="G189" s="246"/>
      <c r="H189" s="249">
        <v>5.0359999999999996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179</v>
      </c>
      <c r="AU189" s="255" t="s">
        <v>85</v>
      </c>
      <c r="AV189" s="14" t="s">
        <v>85</v>
      </c>
      <c r="AW189" s="14" t="s">
        <v>37</v>
      </c>
      <c r="AX189" s="14" t="s">
        <v>76</v>
      </c>
      <c r="AY189" s="255" t="s">
        <v>150</v>
      </c>
    </row>
    <row r="190" s="14" customFormat="1">
      <c r="A190" s="14"/>
      <c r="B190" s="245"/>
      <c r="C190" s="246"/>
      <c r="D190" s="228" t="s">
        <v>179</v>
      </c>
      <c r="E190" s="247" t="s">
        <v>19</v>
      </c>
      <c r="F190" s="248" t="s">
        <v>268</v>
      </c>
      <c r="G190" s="246"/>
      <c r="H190" s="249">
        <v>11.579000000000001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179</v>
      </c>
      <c r="AU190" s="255" t="s">
        <v>85</v>
      </c>
      <c r="AV190" s="14" t="s">
        <v>85</v>
      </c>
      <c r="AW190" s="14" t="s">
        <v>37</v>
      </c>
      <c r="AX190" s="14" t="s">
        <v>76</v>
      </c>
      <c r="AY190" s="255" t="s">
        <v>150</v>
      </c>
    </row>
    <row r="191" s="14" customFormat="1">
      <c r="A191" s="14"/>
      <c r="B191" s="245"/>
      <c r="C191" s="246"/>
      <c r="D191" s="228" t="s">
        <v>179</v>
      </c>
      <c r="E191" s="247" t="s">
        <v>19</v>
      </c>
      <c r="F191" s="248" t="s">
        <v>269</v>
      </c>
      <c r="G191" s="246"/>
      <c r="H191" s="249">
        <v>10.779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179</v>
      </c>
      <c r="AU191" s="255" t="s">
        <v>85</v>
      </c>
      <c r="AV191" s="14" t="s">
        <v>85</v>
      </c>
      <c r="AW191" s="14" t="s">
        <v>37</v>
      </c>
      <c r="AX191" s="14" t="s">
        <v>76</v>
      </c>
      <c r="AY191" s="255" t="s">
        <v>150</v>
      </c>
    </row>
    <row r="192" s="15" customFormat="1">
      <c r="A192" s="15"/>
      <c r="B192" s="256"/>
      <c r="C192" s="257"/>
      <c r="D192" s="228" t="s">
        <v>179</v>
      </c>
      <c r="E192" s="258" t="s">
        <v>19</v>
      </c>
      <c r="F192" s="259" t="s">
        <v>186</v>
      </c>
      <c r="G192" s="257"/>
      <c r="H192" s="260">
        <v>27.394000000000002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179</v>
      </c>
      <c r="AU192" s="266" t="s">
        <v>85</v>
      </c>
      <c r="AV192" s="15" t="s">
        <v>157</v>
      </c>
      <c r="AW192" s="15" t="s">
        <v>37</v>
      </c>
      <c r="AX192" s="15" t="s">
        <v>83</v>
      </c>
      <c r="AY192" s="266" t="s">
        <v>150</v>
      </c>
    </row>
    <row r="193" s="12" customFormat="1" ht="22.8" customHeight="1">
      <c r="A193" s="12"/>
      <c r="B193" s="199"/>
      <c r="C193" s="200"/>
      <c r="D193" s="201" t="s">
        <v>75</v>
      </c>
      <c r="E193" s="213" t="s">
        <v>92</v>
      </c>
      <c r="F193" s="213" t="s">
        <v>270</v>
      </c>
      <c r="G193" s="200"/>
      <c r="H193" s="200"/>
      <c r="I193" s="203"/>
      <c r="J193" s="214">
        <f>BK193</f>
        <v>0</v>
      </c>
      <c r="K193" s="200"/>
      <c r="L193" s="205"/>
      <c r="M193" s="206"/>
      <c r="N193" s="207"/>
      <c r="O193" s="207"/>
      <c r="P193" s="208">
        <f>SUM(P194:P275)</f>
        <v>0</v>
      </c>
      <c r="Q193" s="207"/>
      <c r="R193" s="208">
        <f>SUM(R194:R275)</f>
        <v>27.656737973799995</v>
      </c>
      <c r="S193" s="207"/>
      <c r="T193" s="209">
        <f>SUM(T194:T275)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0" t="s">
        <v>83</v>
      </c>
      <c r="AT193" s="211" t="s">
        <v>75</v>
      </c>
      <c r="AU193" s="211" t="s">
        <v>83</v>
      </c>
      <c r="AY193" s="210" t="s">
        <v>150</v>
      </c>
      <c r="BK193" s="212">
        <f>SUM(BK194:BK275)</f>
        <v>0</v>
      </c>
    </row>
    <row r="194" s="2" customFormat="1" ht="24.15" customHeight="1">
      <c r="A194" s="40"/>
      <c r="B194" s="41"/>
      <c r="C194" s="215" t="s">
        <v>8</v>
      </c>
      <c r="D194" s="215" t="s">
        <v>152</v>
      </c>
      <c r="E194" s="216" t="s">
        <v>271</v>
      </c>
      <c r="F194" s="217" t="s">
        <v>272</v>
      </c>
      <c r="G194" s="218" t="s">
        <v>175</v>
      </c>
      <c r="H194" s="219">
        <v>1.875</v>
      </c>
      <c r="I194" s="220"/>
      <c r="J194" s="221">
        <f>ROUND(I194*H194,2)</f>
        <v>0</v>
      </c>
      <c r="K194" s="217" t="s">
        <v>156</v>
      </c>
      <c r="L194" s="46"/>
      <c r="M194" s="222" t="s">
        <v>19</v>
      </c>
      <c r="N194" s="223" t="s">
        <v>47</v>
      </c>
      <c r="O194" s="86"/>
      <c r="P194" s="224">
        <f>O194*H194</f>
        <v>0</v>
      </c>
      <c r="Q194" s="224">
        <v>1.8775</v>
      </c>
      <c r="R194" s="224">
        <f>Q194*H194</f>
        <v>3.5203124999999997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157</v>
      </c>
      <c r="AT194" s="226" t="s">
        <v>152</v>
      </c>
      <c r="AU194" s="226" t="s">
        <v>85</v>
      </c>
      <c r="AY194" s="19" t="s">
        <v>150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83</v>
      </c>
      <c r="BK194" s="227">
        <f>ROUND(I194*H194,2)</f>
        <v>0</v>
      </c>
      <c r="BL194" s="19" t="s">
        <v>157</v>
      </c>
      <c r="BM194" s="226" t="s">
        <v>273</v>
      </c>
    </row>
    <row r="195" s="2" customFormat="1">
      <c r="A195" s="40"/>
      <c r="B195" s="41"/>
      <c r="C195" s="42"/>
      <c r="D195" s="228" t="s">
        <v>159</v>
      </c>
      <c r="E195" s="42"/>
      <c r="F195" s="229" t="s">
        <v>274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159</v>
      </c>
      <c r="AU195" s="19" t="s">
        <v>85</v>
      </c>
    </row>
    <row r="196" s="2" customFormat="1">
      <c r="A196" s="40"/>
      <c r="B196" s="41"/>
      <c r="C196" s="42"/>
      <c r="D196" s="233" t="s">
        <v>161</v>
      </c>
      <c r="E196" s="42"/>
      <c r="F196" s="234" t="s">
        <v>275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161</v>
      </c>
      <c r="AU196" s="19" t="s">
        <v>85</v>
      </c>
    </row>
    <row r="197" s="13" customFormat="1">
      <c r="A197" s="13"/>
      <c r="B197" s="235"/>
      <c r="C197" s="236"/>
      <c r="D197" s="228" t="s">
        <v>179</v>
      </c>
      <c r="E197" s="237" t="s">
        <v>19</v>
      </c>
      <c r="F197" s="238" t="s">
        <v>276</v>
      </c>
      <c r="G197" s="236"/>
      <c r="H197" s="237" t="s">
        <v>19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179</v>
      </c>
      <c r="AU197" s="244" t="s">
        <v>85</v>
      </c>
      <c r="AV197" s="13" t="s">
        <v>83</v>
      </c>
      <c r="AW197" s="13" t="s">
        <v>37</v>
      </c>
      <c r="AX197" s="13" t="s">
        <v>76</v>
      </c>
      <c r="AY197" s="244" t="s">
        <v>150</v>
      </c>
    </row>
    <row r="198" s="14" customFormat="1">
      <c r="A198" s="14"/>
      <c r="B198" s="245"/>
      <c r="C198" s="246"/>
      <c r="D198" s="228" t="s">
        <v>179</v>
      </c>
      <c r="E198" s="247" t="s">
        <v>19</v>
      </c>
      <c r="F198" s="248" t="s">
        <v>277</v>
      </c>
      <c r="G198" s="246"/>
      <c r="H198" s="249">
        <v>1.875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179</v>
      </c>
      <c r="AU198" s="255" t="s">
        <v>85</v>
      </c>
      <c r="AV198" s="14" t="s">
        <v>85</v>
      </c>
      <c r="AW198" s="14" t="s">
        <v>37</v>
      </c>
      <c r="AX198" s="14" t="s">
        <v>76</v>
      </c>
      <c r="AY198" s="255" t="s">
        <v>150</v>
      </c>
    </row>
    <row r="199" s="15" customFormat="1">
      <c r="A199" s="15"/>
      <c r="B199" s="256"/>
      <c r="C199" s="257"/>
      <c r="D199" s="228" t="s">
        <v>179</v>
      </c>
      <c r="E199" s="258" t="s">
        <v>19</v>
      </c>
      <c r="F199" s="259" t="s">
        <v>186</v>
      </c>
      <c r="G199" s="257"/>
      <c r="H199" s="260">
        <v>1.875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179</v>
      </c>
      <c r="AU199" s="266" t="s">
        <v>85</v>
      </c>
      <c r="AV199" s="15" t="s">
        <v>157</v>
      </c>
      <c r="AW199" s="15" t="s">
        <v>37</v>
      </c>
      <c r="AX199" s="15" t="s">
        <v>83</v>
      </c>
      <c r="AY199" s="266" t="s">
        <v>150</v>
      </c>
    </row>
    <row r="200" s="2" customFormat="1" ht="33" customHeight="1">
      <c r="A200" s="40"/>
      <c r="B200" s="41"/>
      <c r="C200" s="215" t="s">
        <v>278</v>
      </c>
      <c r="D200" s="215" t="s">
        <v>152</v>
      </c>
      <c r="E200" s="216" t="s">
        <v>279</v>
      </c>
      <c r="F200" s="217" t="s">
        <v>280</v>
      </c>
      <c r="G200" s="218" t="s">
        <v>155</v>
      </c>
      <c r="H200" s="219">
        <v>5.3680000000000003</v>
      </c>
      <c r="I200" s="220"/>
      <c r="J200" s="221">
        <f>ROUND(I200*H200,2)</f>
        <v>0</v>
      </c>
      <c r="K200" s="217" t="s">
        <v>156</v>
      </c>
      <c r="L200" s="46"/>
      <c r="M200" s="222" t="s">
        <v>19</v>
      </c>
      <c r="N200" s="223" t="s">
        <v>47</v>
      </c>
      <c r="O200" s="86"/>
      <c r="P200" s="224">
        <f>O200*H200</f>
        <v>0</v>
      </c>
      <c r="Q200" s="224">
        <v>0.51808940000000003</v>
      </c>
      <c r="R200" s="224">
        <f>Q200*H200</f>
        <v>2.7811038992000006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157</v>
      </c>
      <c r="AT200" s="226" t="s">
        <v>152</v>
      </c>
      <c r="AU200" s="226" t="s">
        <v>85</v>
      </c>
      <c r="AY200" s="19" t="s">
        <v>150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83</v>
      </c>
      <c r="BK200" s="227">
        <f>ROUND(I200*H200,2)</f>
        <v>0</v>
      </c>
      <c r="BL200" s="19" t="s">
        <v>157</v>
      </c>
      <c r="BM200" s="226" t="s">
        <v>281</v>
      </c>
    </row>
    <row r="201" s="2" customFormat="1">
      <c r="A201" s="40"/>
      <c r="B201" s="41"/>
      <c r="C201" s="42"/>
      <c r="D201" s="228" t="s">
        <v>159</v>
      </c>
      <c r="E201" s="42"/>
      <c r="F201" s="229" t="s">
        <v>282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159</v>
      </c>
      <c r="AU201" s="19" t="s">
        <v>85</v>
      </c>
    </row>
    <row r="202" s="2" customFormat="1">
      <c r="A202" s="40"/>
      <c r="B202" s="41"/>
      <c r="C202" s="42"/>
      <c r="D202" s="233" t="s">
        <v>161</v>
      </c>
      <c r="E202" s="42"/>
      <c r="F202" s="234" t="s">
        <v>283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161</v>
      </c>
      <c r="AU202" s="19" t="s">
        <v>85</v>
      </c>
    </row>
    <row r="203" s="13" customFormat="1">
      <c r="A203" s="13"/>
      <c r="B203" s="235"/>
      <c r="C203" s="236"/>
      <c r="D203" s="228" t="s">
        <v>179</v>
      </c>
      <c r="E203" s="237" t="s">
        <v>19</v>
      </c>
      <c r="F203" s="238" t="s">
        <v>284</v>
      </c>
      <c r="G203" s="236"/>
      <c r="H203" s="237" t="s">
        <v>19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179</v>
      </c>
      <c r="AU203" s="244" t="s">
        <v>85</v>
      </c>
      <c r="AV203" s="13" t="s">
        <v>83</v>
      </c>
      <c r="AW203" s="13" t="s">
        <v>37</v>
      </c>
      <c r="AX203" s="13" t="s">
        <v>76</v>
      </c>
      <c r="AY203" s="244" t="s">
        <v>150</v>
      </c>
    </row>
    <row r="204" s="14" customFormat="1">
      <c r="A204" s="14"/>
      <c r="B204" s="245"/>
      <c r="C204" s="246"/>
      <c r="D204" s="228" t="s">
        <v>179</v>
      </c>
      <c r="E204" s="247" t="s">
        <v>19</v>
      </c>
      <c r="F204" s="248" t="s">
        <v>285</v>
      </c>
      <c r="G204" s="246"/>
      <c r="H204" s="249">
        <v>5.3680000000000003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179</v>
      </c>
      <c r="AU204" s="255" t="s">
        <v>85</v>
      </c>
      <c r="AV204" s="14" t="s">
        <v>85</v>
      </c>
      <c r="AW204" s="14" t="s">
        <v>37</v>
      </c>
      <c r="AX204" s="14" t="s">
        <v>76</v>
      </c>
      <c r="AY204" s="255" t="s">
        <v>150</v>
      </c>
    </row>
    <row r="205" s="15" customFormat="1">
      <c r="A205" s="15"/>
      <c r="B205" s="256"/>
      <c r="C205" s="257"/>
      <c r="D205" s="228" t="s">
        <v>179</v>
      </c>
      <c r="E205" s="258" t="s">
        <v>19</v>
      </c>
      <c r="F205" s="259" t="s">
        <v>186</v>
      </c>
      <c r="G205" s="257"/>
      <c r="H205" s="260">
        <v>5.3680000000000003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179</v>
      </c>
      <c r="AU205" s="266" t="s">
        <v>85</v>
      </c>
      <c r="AV205" s="15" t="s">
        <v>157</v>
      </c>
      <c r="AW205" s="15" t="s">
        <v>37</v>
      </c>
      <c r="AX205" s="15" t="s">
        <v>83</v>
      </c>
      <c r="AY205" s="266" t="s">
        <v>150</v>
      </c>
    </row>
    <row r="206" s="2" customFormat="1" ht="16.5" customHeight="1">
      <c r="A206" s="40"/>
      <c r="B206" s="41"/>
      <c r="C206" s="215" t="s">
        <v>286</v>
      </c>
      <c r="D206" s="215" t="s">
        <v>152</v>
      </c>
      <c r="E206" s="216" t="s">
        <v>287</v>
      </c>
      <c r="F206" s="217" t="s">
        <v>288</v>
      </c>
      <c r="G206" s="218" t="s">
        <v>206</v>
      </c>
      <c r="H206" s="219">
        <v>0.051999999999999998</v>
      </c>
      <c r="I206" s="220"/>
      <c r="J206" s="221">
        <f>ROUND(I206*H206,2)</f>
        <v>0</v>
      </c>
      <c r="K206" s="217" t="s">
        <v>156</v>
      </c>
      <c r="L206" s="46"/>
      <c r="M206" s="222" t="s">
        <v>19</v>
      </c>
      <c r="N206" s="223" t="s">
        <v>47</v>
      </c>
      <c r="O206" s="86"/>
      <c r="P206" s="224">
        <f>O206*H206</f>
        <v>0</v>
      </c>
      <c r="Q206" s="224">
        <v>1.0492218</v>
      </c>
      <c r="R206" s="224">
        <f>Q206*H206</f>
        <v>0.054559533599999994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157</v>
      </c>
      <c r="AT206" s="226" t="s">
        <v>152</v>
      </c>
      <c r="AU206" s="226" t="s">
        <v>85</v>
      </c>
      <c r="AY206" s="19" t="s">
        <v>150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83</v>
      </c>
      <c r="BK206" s="227">
        <f>ROUND(I206*H206,2)</f>
        <v>0</v>
      </c>
      <c r="BL206" s="19" t="s">
        <v>157</v>
      </c>
      <c r="BM206" s="226" t="s">
        <v>289</v>
      </c>
    </row>
    <row r="207" s="2" customFormat="1">
      <c r="A207" s="40"/>
      <c r="B207" s="41"/>
      <c r="C207" s="42"/>
      <c r="D207" s="228" t="s">
        <v>159</v>
      </c>
      <c r="E207" s="42"/>
      <c r="F207" s="229" t="s">
        <v>290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159</v>
      </c>
      <c r="AU207" s="19" t="s">
        <v>85</v>
      </c>
    </row>
    <row r="208" s="2" customFormat="1">
      <c r="A208" s="40"/>
      <c r="B208" s="41"/>
      <c r="C208" s="42"/>
      <c r="D208" s="233" t="s">
        <v>161</v>
      </c>
      <c r="E208" s="42"/>
      <c r="F208" s="234" t="s">
        <v>291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161</v>
      </c>
      <c r="AU208" s="19" t="s">
        <v>85</v>
      </c>
    </row>
    <row r="209" s="13" customFormat="1">
      <c r="A209" s="13"/>
      <c r="B209" s="235"/>
      <c r="C209" s="236"/>
      <c r="D209" s="228" t="s">
        <v>179</v>
      </c>
      <c r="E209" s="237" t="s">
        <v>19</v>
      </c>
      <c r="F209" s="238" t="s">
        <v>292</v>
      </c>
      <c r="G209" s="236"/>
      <c r="H209" s="237" t="s">
        <v>19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179</v>
      </c>
      <c r="AU209" s="244" t="s">
        <v>85</v>
      </c>
      <c r="AV209" s="13" t="s">
        <v>83</v>
      </c>
      <c r="AW209" s="13" t="s">
        <v>37</v>
      </c>
      <c r="AX209" s="13" t="s">
        <v>76</v>
      </c>
      <c r="AY209" s="244" t="s">
        <v>150</v>
      </c>
    </row>
    <row r="210" s="14" customFormat="1">
      <c r="A210" s="14"/>
      <c r="B210" s="245"/>
      <c r="C210" s="246"/>
      <c r="D210" s="228" t="s">
        <v>179</v>
      </c>
      <c r="E210" s="247" t="s">
        <v>19</v>
      </c>
      <c r="F210" s="248" t="s">
        <v>293</v>
      </c>
      <c r="G210" s="246"/>
      <c r="H210" s="249">
        <v>0.051999999999999998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179</v>
      </c>
      <c r="AU210" s="255" t="s">
        <v>85</v>
      </c>
      <c r="AV210" s="14" t="s">
        <v>85</v>
      </c>
      <c r="AW210" s="14" t="s">
        <v>37</v>
      </c>
      <c r="AX210" s="14" t="s">
        <v>76</v>
      </c>
      <c r="AY210" s="255" t="s">
        <v>150</v>
      </c>
    </row>
    <row r="211" s="15" customFormat="1">
      <c r="A211" s="15"/>
      <c r="B211" s="256"/>
      <c r="C211" s="257"/>
      <c r="D211" s="228" t="s">
        <v>179</v>
      </c>
      <c r="E211" s="258" t="s">
        <v>19</v>
      </c>
      <c r="F211" s="259" t="s">
        <v>186</v>
      </c>
      <c r="G211" s="257"/>
      <c r="H211" s="260">
        <v>0.051999999999999998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179</v>
      </c>
      <c r="AU211" s="266" t="s">
        <v>85</v>
      </c>
      <c r="AV211" s="15" t="s">
        <v>157</v>
      </c>
      <c r="AW211" s="15" t="s">
        <v>37</v>
      </c>
      <c r="AX211" s="15" t="s">
        <v>83</v>
      </c>
      <c r="AY211" s="266" t="s">
        <v>150</v>
      </c>
    </row>
    <row r="212" s="2" customFormat="1" ht="37.8" customHeight="1">
      <c r="A212" s="40"/>
      <c r="B212" s="41"/>
      <c r="C212" s="215" t="s">
        <v>294</v>
      </c>
      <c r="D212" s="215" t="s">
        <v>152</v>
      </c>
      <c r="E212" s="216" t="s">
        <v>295</v>
      </c>
      <c r="F212" s="217" t="s">
        <v>296</v>
      </c>
      <c r="G212" s="218" t="s">
        <v>206</v>
      </c>
      <c r="H212" s="219">
        <v>4.3090000000000002</v>
      </c>
      <c r="I212" s="220"/>
      <c r="J212" s="221">
        <f>ROUND(I212*H212,2)</f>
        <v>0</v>
      </c>
      <c r="K212" s="217" t="s">
        <v>156</v>
      </c>
      <c r="L212" s="46"/>
      <c r="M212" s="222" t="s">
        <v>19</v>
      </c>
      <c r="N212" s="223" t="s">
        <v>47</v>
      </c>
      <c r="O212" s="86"/>
      <c r="P212" s="224">
        <f>O212*H212</f>
        <v>0</v>
      </c>
      <c r="Q212" s="224">
        <v>0.017094000000000002</v>
      </c>
      <c r="R212" s="224">
        <f>Q212*H212</f>
        <v>0.073658046000000005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157</v>
      </c>
      <c r="AT212" s="226" t="s">
        <v>152</v>
      </c>
      <c r="AU212" s="226" t="s">
        <v>85</v>
      </c>
      <c r="AY212" s="19" t="s">
        <v>150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83</v>
      </c>
      <c r="BK212" s="227">
        <f>ROUND(I212*H212,2)</f>
        <v>0</v>
      </c>
      <c r="BL212" s="19" t="s">
        <v>157</v>
      </c>
      <c r="BM212" s="226" t="s">
        <v>297</v>
      </c>
    </row>
    <row r="213" s="2" customFormat="1">
      <c r="A213" s="40"/>
      <c r="B213" s="41"/>
      <c r="C213" s="42"/>
      <c r="D213" s="228" t="s">
        <v>159</v>
      </c>
      <c r="E213" s="42"/>
      <c r="F213" s="229" t="s">
        <v>298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159</v>
      </c>
      <c r="AU213" s="19" t="s">
        <v>85</v>
      </c>
    </row>
    <row r="214" s="2" customFormat="1">
      <c r="A214" s="40"/>
      <c r="B214" s="41"/>
      <c r="C214" s="42"/>
      <c r="D214" s="233" t="s">
        <v>161</v>
      </c>
      <c r="E214" s="42"/>
      <c r="F214" s="234" t="s">
        <v>299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161</v>
      </c>
      <c r="AU214" s="19" t="s">
        <v>85</v>
      </c>
    </row>
    <row r="215" s="13" customFormat="1">
      <c r="A215" s="13"/>
      <c r="B215" s="235"/>
      <c r="C215" s="236"/>
      <c r="D215" s="228" t="s">
        <v>179</v>
      </c>
      <c r="E215" s="237" t="s">
        <v>19</v>
      </c>
      <c r="F215" s="238" t="s">
        <v>300</v>
      </c>
      <c r="G215" s="236"/>
      <c r="H215" s="237" t="s">
        <v>19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179</v>
      </c>
      <c r="AU215" s="244" t="s">
        <v>85</v>
      </c>
      <c r="AV215" s="13" t="s">
        <v>83</v>
      </c>
      <c r="AW215" s="13" t="s">
        <v>37</v>
      </c>
      <c r="AX215" s="13" t="s">
        <v>76</v>
      </c>
      <c r="AY215" s="244" t="s">
        <v>150</v>
      </c>
    </row>
    <row r="216" s="14" customFormat="1">
      <c r="A216" s="14"/>
      <c r="B216" s="245"/>
      <c r="C216" s="246"/>
      <c r="D216" s="228" t="s">
        <v>179</v>
      </c>
      <c r="E216" s="247" t="s">
        <v>19</v>
      </c>
      <c r="F216" s="248" t="s">
        <v>301</v>
      </c>
      <c r="G216" s="246"/>
      <c r="H216" s="249">
        <v>3.198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179</v>
      </c>
      <c r="AU216" s="255" t="s">
        <v>85</v>
      </c>
      <c r="AV216" s="14" t="s">
        <v>85</v>
      </c>
      <c r="AW216" s="14" t="s">
        <v>37</v>
      </c>
      <c r="AX216" s="14" t="s">
        <v>76</v>
      </c>
      <c r="AY216" s="255" t="s">
        <v>150</v>
      </c>
    </row>
    <row r="217" s="13" customFormat="1">
      <c r="A217" s="13"/>
      <c r="B217" s="235"/>
      <c r="C217" s="236"/>
      <c r="D217" s="228" t="s">
        <v>179</v>
      </c>
      <c r="E217" s="237" t="s">
        <v>19</v>
      </c>
      <c r="F217" s="238" t="s">
        <v>302</v>
      </c>
      <c r="G217" s="236"/>
      <c r="H217" s="237" t="s">
        <v>19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179</v>
      </c>
      <c r="AU217" s="244" t="s">
        <v>85</v>
      </c>
      <c r="AV217" s="13" t="s">
        <v>83</v>
      </c>
      <c r="AW217" s="13" t="s">
        <v>37</v>
      </c>
      <c r="AX217" s="13" t="s">
        <v>76</v>
      </c>
      <c r="AY217" s="244" t="s">
        <v>150</v>
      </c>
    </row>
    <row r="218" s="14" customFormat="1">
      <c r="A218" s="14"/>
      <c r="B218" s="245"/>
      <c r="C218" s="246"/>
      <c r="D218" s="228" t="s">
        <v>179</v>
      </c>
      <c r="E218" s="247" t="s">
        <v>19</v>
      </c>
      <c r="F218" s="248" t="s">
        <v>303</v>
      </c>
      <c r="G218" s="246"/>
      <c r="H218" s="249">
        <v>1.111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179</v>
      </c>
      <c r="AU218" s="255" t="s">
        <v>85</v>
      </c>
      <c r="AV218" s="14" t="s">
        <v>85</v>
      </c>
      <c r="AW218" s="14" t="s">
        <v>37</v>
      </c>
      <c r="AX218" s="14" t="s">
        <v>76</v>
      </c>
      <c r="AY218" s="255" t="s">
        <v>150</v>
      </c>
    </row>
    <row r="219" s="15" customFormat="1">
      <c r="A219" s="15"/>
      <c r="B219" s="256"/>
      <c r="C219" s="257"/>
      <c r="D219" s="228" t="s">
        <v>179</v>
      </c>
      <c r="E219" s="258" t="s">
        <v>19</v>
      </c>
      <c r="F219" s="259" t="s">
        <v>186</v>
      </c>
      <c r="G219" s="257"/>
      <c r="H219" s="260">
        <v>4.3090000000000002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179</v>
      </c>
      <c r="AU219" s="266" t="s">
        <v>85</v>
      </c>
      <c r="AV219" s="15" t="s">
        <v>157</v>
      </c>
      <c r="AW219" s="15" t="s">
        <v>37</v>
      </c>
      <c r="AX219" s="15" t="s">
        <v>83</v>
      </c>
      <c r="AY219" s="266" t="s">
        <v>150</v>
      </c>
    </row>
    <row r="220" s="2" customFormat="1" ht="21.75" customHeight="1">
      <c r="A220" s="40"/>
      <c r="B220" s="41"/>
      <c r="C220" s="267" t="s">
        <v>304</v>
      </c>
      <c r="D220" s="267" t="s">
        <v>247</v>
      </c>
      <c r="E220" s="268" t="s">
        <v>305</v>
      </c>
      <c r="F220" s="269" t="s">
        <v>306</v>
      </c>
      <c r="G220" s="270" t="s">
        <v>206</v>
      </c>
      <c r="H220" s="271">
        <v>3.5179999999999998</v>
      </c>
      <c r="I220" s="272"/>
      <c r="J220" s="273">
        <f>ROUND(I220*H220,2)</f>
        <v>0</v>
      </c>
      <c r="K220" s="269" t="s">
        <v>156</v>
      </c>
      <c r="L220" s="274"/>
      <c r="M220" s="275" t="s">
        <v>19</v>
      </c>
      <c r="N220" s="276" t="s">
        <v>47</v>
      </c>
      <c r="O220" s="86"/>
      <c r="P220" s="224">
        <f>O220*H220</f>
        <v>0</v>
      </c>
      <c r="Q220" s="224">
        <v>1</v>
      </c>
      <c r="R220" s="224">
        <f>Q220*H220</f>
        <v>3.5179999999999998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211</v>
      </c>
      <c r="AT220" s="226" t="s">
        <v>247</v>
      </c>
      <c r="AU220" s="226" t="s">
        <v>85</v>
      </c>
      <c r="AY220" s="19" t="s">
        <v>150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83</v>
      </c>
      <c r="BK220" s="227">
        <f>ROUND(I220*H220,2)</f>
        <v>0</v>
      </c>
      <c r="BL220" s="19" t="s">
        <v>157</v>
      </c>
      <c r="BM220" s="226" t="s">
        <v>307</v>
      </c>
    </row>
    <row r="221" s="2" customFormat="1">
      <c r="A221" s="40"/>
      <c r="B221" s="41"/>
      <c r="C221" s="42"/>
      <c r="D221" s="228" t="s">
        <v>159</v>
      </c>
      <c r="E221" s="42"/>
      <c r="F221" s="229" t="s">
        <v>306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159</v>
      </c>
      <c r="AU221" s="19" t="s">
        <v>85</v>
      </c>
    </row>
    <row r="222" s="2" customFormat="1">
      <c r="A222" s="40"/>
      <c r="B222" s="41"/>
      <c r="C222" s="42"/>
      <c r="D222" s="228" t="s">
        <v>308</v>
      </c>
      <c r="E222" s="42"/>
      <c r="F222" s="277" t="s">
        <v>309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308</v>
      </c>
      <c r="AU222" s="19" t="s">
        <v>85</v>
      </c>
    </row>
    <row r="223" s="13" customFormat="1">
      <c r="A223" s="13"/>
      <c r="B223" s="235"/>
      <c r="C223" s="236"/>
      <c r="D223" s="228" t="s">
        <v>179</v>
      </c>
      <c r="E223" s="237" t="s">
        <v>19</v>
      </c>
      <c r="F223" s="238" t="s">
        <v>300</v>
      </c>
      <c r="G223" s="236"/>
      <c r="H223" s="237" t="s">
        <v>19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179</v>
      </c>
      <c r="AU223" s="244" t="s">
        <v>85</v>
      </c>
      <c r="AV223" s="13" t="s">
        <v>83</v>
      </c>
      <c r="AW223" s="13" t="s">
        <v>37</v>
      </c>
      <c r="AX223" s="13" t="s">
        <v>76</v>
      </c>
      <c r="AY223" s="244" t="s">
        <v>150</v>
      </c>
    </row>
    <row r="224" s="14" customFormat="1">
      <c r="A224" s="14"/>
      <c r="B224" s="245"/>
      <c r="C224" s="246"/>
      <c r="D224" s="228" t="s">
        <v>179</v>
      </c>
      <c r="E224" s="247" t="s">
        <v>19</v>
      </c>
      <c r="F224" s="248" t="s">
        <v>301</v>
      </c>
      <c r="G224" s="246"/>
      <c r="H224" s="249">
        <v>3.198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179</v>
      </c>
      <c r="AU224" s="255" t="s">
        <v>85</v>
      </c>
      <c r="AV224" s="14" t="s">
        <v>85</v>
      </c>
      <c r="AW224" s="14" t="s">
        <v>37</v>
      </c>
      <c r="AX224" s="14" t="s">
        <v>76</v>
      </c>
      <c r="AY224" s="255" t="s">
        <v>150</v>
      </c>
    </row>
    <row r="225" s="15" customFormat="1">
      <c r="A225" s="15"/>
      <c r="B225" s="256"/>
      <c r="C225" s="257"/>
      <c r="D225" s="228" t="s">
        <v>179</v>
      </c>
      <c r="E225" s="258" t="s">
        <v>19</v>
      </c>
      <c r="F225" s="259" t="s">
        <v>186</v>
      </c>
      <c r="G225" s="257"/>
      <c r="H225" s="260">
        <v>3.198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179</v>
      </c>
      <c r="AU225" s="266" t="s">
        <v>85</v>
      </c>
      <c r="AV225" s="15" t="s">
        <v>157</v>
      </c>
      <c r="AW225" s="15" t="s">
        <v>37</v>
      </c>
      <c r="AX225" s="15" t="s">
        <v>83</v>
      </c>
      <c r="AY225" s="266" t="s">
        <v>150</v>
      </c>
    </row>
    <row r="226" s="14" customFormat="1">
      <c r="A226" s="14"/>
      <c r="B226" s="245"/>
      <c r="C226" s="246"/>
      <c r="D226" s="228" t="s">
        <v>179</v>
      </c>
      <c r="E226" s="246"/>
      <c r="F226" s="248" t="s">
        <v>310</v>
      </c>
      <c r="G226" s="246"/>
      <c r="H226" s="249">
        <v>3.5179999999999998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179</v>
      </c>
      <c r="AU226" s="255" t="s">
        <v>85</v>
      </c>
      <c r="AV226" s="14" t="s">
        <v>85</v>
      </c>
      <c r="AW226" s="14" t="s">
        <v>4</v>
      </c>
      <c r="AX226" s="14" t="s">
        <v>83</v>
      </c>
      <c r="AY226" s="255" t="s">
        <v>150</v>
      </c>
    </row>
    <row r="227" s="2" customFormat="1" ht="21.75" customHeight="1">
      <c r="A227" s="40"/>
      <c r="B227" s="41"/>
      <c r="C227" s="267" t="s">
        <v>311</v>
      </c>
      <c r="D227" s="267" t="s">
        <v>247</v>
      </c>
      <c r="E227" s="268" t="s">
        <v>312</v>
      </c>
      <c r="F227" s="269" t="s">
        <v>313</v>
      </c>
      <c r="G227" s="270" t="s">
        <v>206</v>
      </c>
      <c r="H227" s="271">
        <v>1.222</v>
      </c>
      <c r="I227" s="272"/>
      <c r="J227" s="273">
        <f>ROUND(I227*H227,2)</f>
        <v>0</v>
      </c>
      <c r="K227" s="269" t="s">
        <v>156</v>
      </c>
      <c r="L227" s="274"/>
      <c r="M227" s="275" t="s">
        <v>19</v>
      </c>
      <c r="N227" s="276" t="s">
        <v>47</v>
      </c>
      <c r="O227" s="86"/>
      <c r="P227" s="224">
        <f>O227*H227</f>
        <v>0</v>
      </c>
      <c r="Q227" s="224">
        <v>1</v>
      </c>
      <c r="R227" s="224">
        <f>Q227*H227</f>
        <v>1.222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211</v>
      </c>
      <c r="AT227" s="226" t="s">
        <v>247</v>
      </c>
      <c r="AU227" s="226" t="s">
        <v>85</v>
      </c>
      <c r="AY227" s="19" t="s">
        <v>150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83</v>
      </c>
      <c r="BK227" s="227">
        <f>ROUND(I227*H227,2)</f>
        <v>0</v>
      </c>
      <c r="BL227" s="19" t="s">
        <v>157</v>
      </c>
      <c r="BM227" s="226" t="s">
        <v>314</v>
      </c>
    </row>
    <row r="228" s="2" customFormat="1">
      <c r="A228" s="40"/>
      <c r="B228" s="41"/>
      <c r="C228" s="42"/>
      <c r="D228" s="228" t="s">
        <v>159</v>
      </c>
      <c r="E228" s="42"/>
      <c r="F228" s="229" t="s">
        <v>313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159</v>
      </c>
      <c r="AU228" s="19" t="s">
        <v>85</v>
      </c>
    </row>
    <row r="229" s="2" customFormat="1">
      <c r="A229" s="40"/>
      <c r="B229" s="41"/>
      <c r="C229" s="42"/>
      <c r="D229" s="228" t="s">
        <v>308</v>
      </c>
      <c r="E229" s="42"/>
      <c r="F229" s="277" t="s">
        <v>315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308</v>
      </c>
      <c r="AU229" s="19" t="s">
        <v>85</v>
      </c>
    </row>
    <row r="230" s="13" customFormat="1">
      <c r="A230" s="13"/>
      <c r="B230" s="235"/>
      <c r="C230" s="236"/>
      <c r="D230" s="228" t="s">
        <v>179</v>
      </c>
      <c r="E230" s="237" t="s">
        <v>19</v>
      </c>
      <c r="F230" s="238" t="s">
        <v>302</v>
      </c>
      <c r="G230" s="236"/>
      <c r="H230" s="237" t="s">
        <v>19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179</v>
      </c>
      <c r="AU230" s="244" t="s">
        <v>85</v>
      </c>
      <c r="AV230" s="13" t="s">
        <v>83</v>
      </c>
      <c r="AW230" s="13" t="s">
        <v>37</v>
      </c>
      <c r="AX230" s="13" t="s">
        <v>76</v>
      </c>
      <c r="AY230" s="244" t="s">
        <v>150</v>
      </c>
    </row>
    <row r="231" s="14" customFormat="1">
      <c r="A231" s="14"/>
      <c r="B231" s="245"/>
      <c r="C231" s="246"/>
      <c r="D231" s="228" t="s">
        <v>179</v>
      </c>
      <c r="E231" s="247" t="s">
        <v>19</v>
      </c>
      <c r="F231" s="248" t="s">
        <v>303</v>
      </c>
      <c r="G231" s="246"/>
      <c r="H231" s="249">
        <v>1.111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179</v>
      </c>
      <c r="AU231" s="255" t="s">
        <v>85</v>
      </c>
      <c r="AV231" s="14" t="s">
        <v>85</v>
      </c>
      <c r="AW231" s="14" t="s">
        <v>37</v>
      </c>
      <c r="AX231" s="14" t="s">
        <v>76</v>
      </c>
      <c r="AY231" s="255" t="s">
        <v>150</v>
      </c>
    </row>
    <row r="232" s="15" customFormat="1">
      <c r="A232" s="15"/>
      <c r="B232" s="256"/>
      <c r="C232" s="257"/>
      <c r="D232" s="228" t="s">
        <v>179</v>
      </c>
      <c r="E232" s="258" t="s">
        <v>19</v>
      </c>
      <c r="F232" s="259" t="s">
        <v>186</v>
      </c>
      <c r="G232" s="257"/>
      <c r="H232" s="260">
        <v>1.111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179</v>
      </c>
      <c r="AU232" s="266" t="s">
        <v>85</v>
      </c>
      <c r="AV232" s="15" t="s">
        <v>157</v>
      </c>
      <c r="AW232" s="15" t="s">
        <v>37</v>
      </c>
      <c r="AX232" s="15" t="s">
        <v>83</v>
      </c>
      <c r="AY232" s="266" t="s">
        <v>150</v>
      </c>
    </row>
    <row r="233" s="14" customFormat="1">
      <c r="A233" s="14"/>
      <c r="B233" s="245"/>
      <c r="C233" s="246"/>
      <c r="D233" s="228" t="s">
        <v>179</v>
      </c>
      <c r="E233" s="246"/>
      <c r="F233" s="248" t="s">
        <v>316</v>
      </c>
      <c r="G233" s="246"/>
      <c r="H233" s="249">
        <v>1.222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179</v>
      </c>
      <c r="AU233" s="255" t="s">
        <v>85</v>
      </c>
      <c r="AV233" s="14" t="s">
        <v>85</v>
      </c>
      <c r="AW233" s="14" t="s">
        <v>4</v>
      </c>
      <c r="AX233" s="14" t="s">
        <v>83</v>
      </c>
      <c r="AY233" s="255" t="s">
        <v>150</v>
      </c>
    </row>
    <row r="234" s="2" customFormat="1" ht="24.15" customHeight="1">
      <c r="A234" s="40"/>
      <c r="B234" s="41"/>
      <c r="C234" s="215" t="s">
        <v>7</v>
      </c>
      <c r="D234" s="215" t="s">
        <v>152</v>
      </c>
      <c r="E234" s="216" t="s">
        <v>317</v>
      </c>
      <c r="F234" s="217" t="s">
        <v>318</v>
      </c>
      <c r="G234" s="218" t="s">
        <v>155</v>
      </c>
      <c r="H234" s="219">
        <v>19.960000000000001</v>
      </c>
      <c r="I234" s="220"/>
      <c r="J234" s="221">
        <f>ROUND(I234*H234,2)</f>
        <v>0</v>
      </c>
      <c r="K234" s="217" t="s">
        <v>156</v>
      </c>
      <c r="L234" s="46"/>
      <c r="M234" s="222" t="s">
        <v>19</v>
      </c>
      <c r="N234" s="223" t="s">
        <v>47</v>
      </c>
      <c r="O234" s="86"/>
      <c r="P234" s="224">
        <f>O234*H234</f>
        <v>0</v>
      </c>
      <c r="Q234" s="224">
        <v>0.00315</v>
      </c>
      <c r="R234" s="224">
        <f>Q234*H234</f>
        <v>0.062873999999999999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157</v>
      </c>
      <c r="AT234" s="226" t="s">
        <v>152</v>
      </c>
      <c r="AU234" s="226" t="s">
        <v>85</v>
      </c>
      <c r="AY234" s="19" t="s">
        <v>150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83</v>
      </c>
      <c r="BK234" s="227">
        <f>ROUND(I234*H234,2)</f>
        <v>0</v>
      </c>
      <c r="BL234" s="19" t="s">
        <v>157</v>
      </c>
      <c r="BM234" s="226" t="s">
        <v>319</v>
      </c>
    </row>
    <row r="235" s="2" customFormat="1">
      <c r="A235" s="40"/>
      <c r="B235" s="41"/>
      <c r="C235" s="42"/>
      <c r="D235" s="228" t="s">
        <v>159</v>
      </c>
      <c r="E235" s="42"/>
      <c r="F235" s="229" t="s">
        <v>320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159</v>
      </c>
      <c r="AU235" s="19" t="s">
        <v>85</v>
      </c>
    </row>
    <row r="236" s="2" customFormat="1">
      <c r="A236" s="40"/>
      <c r="B236" s="41"/>
      <c r="C236" s="42"/>
      <c r="D236" s="233" t="s">
        <v>161</v>
      </c>
      <c r="E236" s="42"/>
      <c r="F236" s="234" t="s">
        <v>321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161</v>
      </c>
      <c r="AU236" s="19" t="s">
        <v>85</v>
      </c>
    </row>
    <row r="237" s="13" customFormat="1">
      <c r="A237" s="13"/>
      <c r="B237" s="235"/>
      <c r="C237" s="236"/>
      <c r="D237" s="228" t="s">
        <v>179</v>
      </c>
      <c r="E237" s="237" t="s">
        <v>19</v>
      </c>
      <c r="F237" s="238" t="s">
        <v>322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179</v>
      </c>
      <c r="AU237" s="244" t="s">
        <v>85</v>
      </c>
      <c r="AV237" s="13" t="s">
        <v>83</v>
      </c>
      <c r="AW237" s="13" t="s">
        <v>37</v>
      </c>
      <c r="AX237" s="13" t="s">
        <v>76</v>
      </c>
      <c r="AY237" s="244" t="s">
        <v>150</v>
      </c>
    </row>
    <row r="238" s="13" customFormat="1">
      <c r="A238" s="13"/>
      <c r="B238" s="235"/>
      <c r="C238" s="236"/>
      <c r="D238" s="228" t="s">
        <v>179</v>
      </c>
      <c r="E238" s="237" t="s">
        <v>19</v>
      </c>
      <c r="F238" s="238" t="s">
        <v>300</v>
      </c>
      <c r="G238" s="236"/>
      <c r="H238" s="237" t="s">
        <v>19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179</v>
      </c>
      <c r="AU238" s="244" t="s">
        <v>85</v>
      </c>
      <c r="AV238" s="13" t="s">
        <v>83</v>
      </c>
      <c r="AW238" s="13" t="s">
        <v>37</v>
      </c>
      <c r="AX238" s="13" t="s">
        <v>76</v>
      </c>
      <c r="AY238" s="244" t="s">
        <v>150</v>
      </c>
    </row>
    <row r="239" s="14" customFormat="1">
      <c r="A239" s="14"/>
      <c r="B239" s="245"/>
      <c r="C239" s="246"/>
      <c r="D239" s="228" t="s">
        <v>179</v>
      </c>
      <c r="E239" s="247" t="s">
        <v>19</v>
      </c>
      <c r="F239" s="248" t="s">
        <v>323</v>
      </c>
      <c r="G239" s="246"/>
      <c r="H239" s="249">
        <v>15.119999999999999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179</v>
      </c>
      <c r="AU239" s="255" t="s">
        <v>85</v>
      </c>
      <c r="AV239" s="14" t="s">
        <v>85</v>
      </c>
      <c r="AW239" s="14" t="s">
        <v>37</v>
      </c>
      <c r="AX239" s="14" t="s">
        <v>76</v>
      </c>
      <c r="AY239" s="255" t="s">
        <v>150</v>
      </c>
    </row>
    <row r="240" s="13" customFormat="1">
      <c r="A240" s="13"/>
      <c r="B240" s="235"/>
      <c r="C240" s="236"/>
      <c r="D240" s="228" t="s">
        <v>179</v>
      </c>
      <c r="E240" s="237" t="s">
        <v>19</v>
      </c>
      <c r="F240" s="238" t="s">
        <v>302</v>
      </c>
      <c r="G240" s="236"/>
      <c r="H240" s="237" t="s">
        <v>19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179</v>
      </c>
      <c r="AU240" s="244" t="s">
        <v>85</v>
      </c>
      <c r="AV240" s="13" t="s">
        <v>83</v>
      </c>
      <c r="AW240" s="13" t="s">
        <v>37</v>
      </c>
      <c r="AX240" s="13" t="s">
        <v>76</v>
      </c>
      <c r="AY240" s="244" t="s">
        <v>150</v>
      </c>
    </row>
    <row r="241" s="14" customFormat="1">
      <c r="A241" s="14"/>
      <c r="B241" s="245"/>
      <c r="C241" s="246"/>
      <c r="D241" s="228" t="s">
        <v>179</v>
      </c>
      <c r="E241" s="247" t="s">
        <v>19</v>
      </c>
      <c r="F241" s="248" t="s">
        <v>324</v>
      </c>
      <c r="G241" s="246"/>
      <c r="H241" s="249">
        <v>4.8399999999999999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179</v>
      </c>
      <c r="AU241" s="255" t="s">
        <v>85</v>
      </c>
      <c r="AV241" s="14" t="s">
        <v>85</v>
      </c>
      <c r="AW241" s="14" t="s">
        <v>37</v>
      </c>
      <c r="AX241" s="14" t="s">
        <v>76</v>
      </c>
      <c r="AY241" s="255" t="s">
        <v>150</v>
      </c>
    </row>
    <row r="242" s="15" customFormat="1">
      <c r="A242" s="15"/>
      <c r="B242" s="256"/>
      <c r="C242" s="257"/>
      <c r="D242" s="228" t="s">
        <v>179</v>
      </c>
      <c r="E242" s="258" t="s">
        <v>19</v>
      </c>
      <c r="F242" s="259" t="s">
        <v>186</v>
      </c>
      <c r="G242" s="257"/>
      <c r="H242" s="260">
        <v>19.960000000000001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179</v>
      </c>
      <c r="AU242" s="266" t="s">
        <v>85</v>
      </c>
      <c r="AV242" s="15" t="s">
        <v>157</v>
      </c>
      <c r="AW242" s="15" t="s">
        <v>37</v>
      </c>
      <c r="AX242" s="15" t="s">
        <v>83</v>
      </c>
      <c r="AY242" s="266" t="s">
        <v>150</v>
      </c>
    </row>
    <row r="243" s="2" customFormat="1" ht="21.75" customHeight="1">
      <c r="A243" s="40"/>
      <c r="B243" s="41"/>
      <c r="C243" s="215" t="s">
        <v>325</v>
      </c>
      <c r="D243" s="215" t="s">
        <v>152</v>
      </c>
      <c r="E243" s="216" t="s">
        <v>326</v>
      </c>
      <c r="F243" s="217" t="s">
        <v>327</v>
      </c>
      <c r="G243" s="218" t="s">
        <v>175</v>
      </c>
      <c r="H243" s="219">
        <v>4.9379999999999997</v>
      </c>
      <c r="I243" s="220"/>
      <c r="J243" s="221">
        <f>ROUND(I243*H243,2)</f>
        <v>0</v>
      </c>
      <c r="K243" s="217" t="s">
        <v>156</v>
      </c>
      <c r="L243" s="46"/>
      <c r="M243" s="222" t="s">
        <v>19</v>
      </c>
      <c r="N243" s="223" t="s">
        <v>47</v>
      </c>
      <c r="O243" s="86"/>
      <c r="P243" s="224">
        <f>O243*H243</f>
        <v>0</v>
      </c>
      <c r="Q243" s="224">
        <v>2.5018699999999998</v>
      </c>
      <c r="R243" s="224">
        <f>Q243*H243</f>
        <v>12.354234059999998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157</v>
      </c>
      <c r="AT243" s="226" t="s">
        <v>152</v>
      </c>
      <c r="AU243" s="226" t="s">
        <v>85</v>
      </c>
      <c r="AY243" s="19" t="s">
        <v>150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83</v>
      </c>
      <c r="BK243" s="227">
        <f>ROUND(I243*H243,2)</f>
        <v>0</v>
      </c>
      <c r="BL243" s="19" t="s">
        <v>157</v>
      </c>
      <c r="BM243" s="226" t="s">
        <v>328</v>
      </c>
    </row>
    <row r="244" s="2" customFormat="1">
      <c r="A244" s="40"/>
      <c r="B244" s="41"/>
      <c r="C244" s="42"/>
      <c r="D244" s="228" t="s">
        <v>159</v>
      </c>
      <c r="E244" s="42"/>
      <c r="F244" s="229" t="s">
        <v>329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159</v>
      </c>
      <c r="AU244" s="19" t="s">
        <v>85</v>
      </c>
    </row>
    <row r="245" s="2" customFormat="1">
      <c r="A245" s="40"/>
      <c r="B245" s="41"/>
      <c r="C245" s="42"/>
      <c r="D245" s="233" t="s">
        <v>161</v>
      </c>
      <c r="E245" s="42"/>
      <c r="F245" s="234" t="s">
        <v>330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161</v>
      </c>
      <c r="AU245" s="19" t="s">
        <v>85</v>
      </c>
    </row>
    <row r="246" s="13" customFormat="1">
      <c r="A246" s="13"/>
      <c r="B246" s="235"/>
      <c r="C246" s="236"/>
      <c r="D246" s="228" t="s">
        <v>179</v>
      </c>
      <c r="E246" s="237" t="s">
        <v>19</v>
      </c>
      <c r="F246" s="238" t="s">
        <v>331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179</v>
      </c>
      <c r="AU246" s="244" t="s">
        <v>85</v>
      </c>
      <c r="AV246" s="13" t="s">
        <v>83</v>
      </c>
      <c r="AW246" s="13" t="s">
        <v>37</v>
      </c>
      <c r="AX246" s="13" t="s">
        <v>76</v>
      </c>
      <c r="AY246" s="244" t="s">
        <v>150</v>
      </c>
    </row>
    <row r="247" s="14" customFormat="1">
      <c r="A247" s="14"/>
      <c r="B247" s="245"/>
      <c r="C247" s="246"/>
      <c r="D247" s="228" t="s">
        <v>179</v>
      </c>
      <c r="E247" s="247" t="s">
        <v>19</v>
      </c>
      <c r="F247" s="248" t="s">
        <v>332</v>
      </c>
      <c r="G247" s="246"/>
      <c r="H247" s="249">
        <v>4.9379999999999997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179</v>
      </c>
      <c r="AU247" s="255" t="s">
        <v>85</v>
      </c>
      <c r="AV247" s="14" t="s">
        <v>85</v>
      </c>
      <c r="AW247" s="14" t="s">
        <v>37</v>
      </c>
      <c r="AX247" s="14" t="s">
        <v>76</v>
      </c>
      <c r="AY247" s="255" t="s">
        <v>150</v>
      </c>
    </row>
    <row r="248" s="15" customFormat="1">
      <c r="A248" s="15"/>
      <c r="B248" s="256"/>
      <c r="C248" s="257"/>
      <c r="D248" s="228" t="s">
        <v>179</v>
      </c>
      <c r="E248" s="258" t="s">
        <v>19</v>
      </c>
      <c r="F248" s="259" t="s">
        <v>186</v>
      </c>
      <c r="G248" s="257"/>
      <c r="H248" s="260">
        <v>4.9379999999999997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179</v>
      </c>
      <c r="AU248" s="266" t="s">
        <v>85</v>
      </c>
      <c r="AV248" s="15" t="s">
        <v>157</v>
      </c>
      <c r="AW248" s="15" t="s">
        <v>37</v>
      </c>
      <c r="AX248" s="15" t="s">
        <v>83</v>
      </c>
      <c r="AY248" s="266" t="s">
        <v>150</v>
      </c>
    </row>
    <row r="249" s="2" customFormat="1" ht="24.15" customHeight="1">
      <c r="A249" s="40"/>
      <c r="B249" s="41"/>
      <c r="C249" s="215" t="s">
        <v>333</v>
      </c>
      <c r="D249" s="215" t="s">
        <v>152</v>
      </c>
      <c r="E249" s="216" t="s">
        <v>334</v>
      </c>
      <c r="F249" s="217" t="s">
        <v>335</v>
      </c>
      <c r="G249" s="218" t="s">
        <v>155</v>
      </c>
      <c r="H249" s="219">
        <v>39.5</v>
      </c>
      <c r="I249" s="220"/>
      <c r="J249" s="221">
        <f>ROUND(I249*H249,2)</f>
        <v>0</v>
      </c>
      <c r="K249" s="217" t="s">
        <v>156</v>
      </c>
      <c r="L249" s="46"/>
      <c r="M249" s="222" t="s">
        <v>19</v>
      </c>
      <c r="N249" s="223" t="s">
        <v>47</v>
      </c>
      <c r="O249" s="86"/>
      <c r="P249" s="224">
        <f>O249*H249</f>
        <v>0</v>
      </c>
      <c r="Q249" s="224">
        <v>0.0021286500000000002</v>
      </c>
      <c r="R249" s="224">
        <f>Q249*H249</f>
        <v>0.084081675000000008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157</v>
      </c>
      <c r="AT249" s="226" t="s">
        <v>152</v>
      </c>
      <c r="AU249" s="226" t="s">
        <v>85</v>
      </c>
      <c r="AY249" s="19" t="s">
        <v>150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83</v>
      </c>
      <c r="BK249" s="227">
        <f>ROUND(I249*H249,2)</f>
        <v>0</v>
      </c>
      <c r="BL249" s="19" t="s">
        <v>157</v>
      </c>
      <c r="BM249" s="226" t="s">
        <v>336</v>
      </c>
    </row>
    <row r="250" s="2" customFormat="1">
      <c r="A250" s="40"/>
      <c r="B250" s="41"/>
      <c r="C250" s="42"/>
      <c r="D250" s="228" t="s">
        <v>159</v>
      </c>
      <c r="E250" s="42"/>
      <c r="F250" s="229" t="s">
        <v>337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159</v>
      </c>
      <c r="AU250" s="19" t="s">
        <v>85</v>
      </c>
    </row>
    <row r="251" s="2" customFormat="1">
      <c r="A251" s="40"/>
      <c r="B251" s="41"/>
      <c r="C251" s="42"/>
      <c r="D251" s="233" t="s">
        <v>161</v>
      </c>
      <c r="E251" s="42"/>
      <c r="F251" s="234" t="s">
        <v>338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161</v>
      </c>
      <c r="AU251" s="19" t="s">
        <v>85</v>
      </c>
    </row>
    <row r="252" s="13" customFormat="1">
      <c r="A252" s="13"/>
      <c r="B252" s="235"/>
      <c r="C252" s="236"/>
      <c r="D252" s="228" t="s">
        <v>179</v>
      </c>
      <c r="E252" s="237" t="s">
        <v>19</v>
      </c>
      <c r="F252" s="238" t="s">
        <v>331</v>
      </c>
      <c r="G252" s="236"/>
      <c r="H252" s="237" t="s">
        <v>19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179</v>
      </c>
      <c r="AU252" s="244" t="s">
        <v>85</v>
      </c>
      <c r="AV252" s="13" t="s">
        <v>83</v>
      </c>
      <c r="AW252" s="13" t="s">
        <v>37</v>
      </c>
      <c r="AX252" s="13" t="s">
        <v>76</v>
      </c>
      <c r="AY252" s="244" t="s">
        <v>150</v>
      </c>
    </row>
    <row r="253" s="14" customFormat="1">
      <c r="A253" s="14"/>
      <c r="B253" s="245"/>
      <c r="C253" s="246"/>
      <c r="D253" s="228" t="s">
        <v>179</v>
      </c>
      <c r="E253" s="247" t="s">
        <v>19</v>
      </c>
      <c r="F253" s="248" t="s">
        <v>339</v>
      </c>
      <c r="G253" s="246"/>
      <c r="H253" s="249">
        <v>39.5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179</v>
      </c>
      <c r="AU253" s="255" t="s">
        <v>85</v>
      </c>
      <c r="AV253" s="14" t="s">
        <v>85</v>
      </c>
      <c r="AW253" s="14" t="s">
        <v>37</v>
      </c>
      <c r="AX253" s="14" t="s">
        <v>76</v>
      </c>
      <c r="AY253" s="255" t="s">
        <v>150</v>
      </c>
    </row>
    <row r="254" s="15" customFormat="1">
      <c r="A254" s="15"/>
      <c r="B254" s="256"/>
      <c r="C254" s="257"/>
      <c r="D254" s="228" t="s">
        <v>179</v>
      </c>
      <c r="E254" s="258" t="s">
        <v>19</v>
      </c>
      <c r="F254" s="259" t="s">
        <v>186</v>
      </c>
      <c r="G254" s="257"/>
      <c r="H254" s="260">
        <v>39.5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179</v>
      </c>
      <c r="AU254" s="266" t="s">
        <v>85</v>
      </c>
      <c r="AV254" s="15" t="s">
        <v>157</v>
      </c>
      <c r="AW254" s="15" t="s">
        <v>37</v>
      </c>
      <c r="AX254" s="15" t="s">
        <v>83</v>
      </c>
      <c r="AY254" s="266" t="s">
        <v>150</v>
      </c>
    </row>
    <row r="255" s="2" customFormat="1" ht="24.15" customHeight="1">
      <c r="A255" s="40"/>
      <c r="B255" s="41"/>
      <c r="C255" s="215" t="s">
        <v>340</v>
      </c>
      <c r="D255" s="215" t="s">
        <v>152</v>
      </c>
      <c r="E255" s="216" t="s">
        <v>341</v>
      </c>
      <c r="F255" s="217" t="s">
        <v>342</v>
      </c>
      <c r="G255" s="218" t="s">
        <v>155</v>
      </c>
      <c r="H255" s="219">
        <v>39.5</v>
      </c>
      <c r="I255" s="220"/>
      <c r="J255" s="221">
        <f>ROUND(I255*H255,2)</f>
        <v>0</v>
      </c>
      <c r="K255" s="217" t="s">
        <v>156</v>
      </c>
      <c r="L255" s="46"/>
      <c r="M255" s="222" t="s">
        <v>19</v>
      </c>
      <c r="N255" s="223" t="s">
        <v>47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157</v>
      </c>
      <c r="AT255" s="226" t="s">
        <v>152</v>
      </c>
      <c r="AU255" s="226" t="s">
        <v>85</v>
      </c>
      <c r="AY255" s="19" t="s">
        <v>150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83</v>
      </c>
      <c r="BK255" s="227">
        <f>ROUND(I255*H255,2)</f>
        <v>0</v>
      </c>
      <c r="BL255" s="19" t="s">
        <v>157</v>
      </c>
      <c r="BM255" s="226" t="s">
        <v>343</v>
      </c>
    </row>
    <row r="256" s="2" customFormat="1">
      <c r="A256" s="40"/>
      <c r="B256" s="41"/>
      <c r="C256" s="42"/>
      <c r="D256" s="228" t="s">
        <v>159</v>
      </c>
      <c r="E256" s="42"/>
      <c r="F256" s="229" t="s">
        <v>344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159</v>
      </c>
      <c r="AU256" s="19" t="s">
        <v>85</v>
      </c>
    </row>
    <row r="257" s="2" customFormat="1">
      <c r="A257" s="40"/>
      <c r="B257" s="41"/>
      <c r="C257" s="42"/>
      <c r="D257" s="233" t="s">
        <v>161</v>
      </c>
      <c r="E257" s="42"/>
      <c r="F257" s="234" t="s">
        <v>345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161</v>
      </c>
      <c r="AU257" s="19" t="s">
        <v>85</v>
      </c>
    </row>
    <row r="258" s="2" customFormat="1" ht="24.15" customHeight="1">
      <c r="A258" s="40"/>
      <c r="B258" s="41"/>
      <c r="C258" s="215" t="s">
        <v>346</v>
      </c>
      <c r="D258" s="215" t="s">
        <v>152</v>
      </c>
      <c r="E258" s="216" t="s">
        <v>347</v>
      </c>
      <c r="F258" s="217" t="s">
        <v>348</v>
      </c>
      <c r="G258" s="218" t="s">
        <v>349</v>
      </c>
      <c r="H258" s="219">
        <v>5</v>
      </c>
      <c r="I258" s="220"/>
      <c r="J258" s="221">
        <f>ROUND(I258*H258,2)</f>
        <v>0</v>
      </c>
      <c r="K258" s="217" t="s">
        <v>156</v>
      </c>
      <c r="L258" s="46"/>
      <c r="M258" s="222" t="s">
        <v>19</v>
      </c>
      <c r="N258" s="223" t="s">
        <v>47</v>
      </c>
      <c r="O258" s="86"/>
      <c r="P258" s="224">
        <f>O258*H258</f>
        <v>0</v>
      </c>
      <c r="Q258" s="224">
        <v>0.090603907999999997</v>
      </c>
      <c r="R258" s="224">
        <f>Q258*H258</f>
        <v>0.45301954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157</v>
      </c>
      <c r="AT258" s="226" t="s">
        <v>152</v>
      </c>
      <c r="AU258" s="226" t="s">
        <v>85</v>
      </c>
      <c r="AY258" s="19" t="s">
        <v>150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83</v>
      </c>
      <c r="BK258" s="227">
        <f>ROUND(I258*H258,2)</f>
        <v>0</v>
      </c>
      <c r="BL258" s="19" t="s">
        <v>157</v>
      </c>
      <c r="BM258" s="226" t="s">
        <v>350</v>
      </c>
    </row>
    <row r="259" s="2" customFormat="1">
      <c r="A259" s="40"/>
      <c r="B259" s="41"/>
      <c r="C259" s="42"/>
      <c r="D259" s="228" t="s">
        <v>159</v>
      </c>
      <c r="E259" s="42"/>
      <c r="F259" s="229" t="s">
        <v>351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159</v>
      </c>
      <c r="AU259" s="19" t="s">
        <v>85</v>
      </c>
    </row>
    <row r="260" s="2" customFormat="1">
      <c r="A260" s="40"/>
      <c r="B260" s="41"/>
      <c r="C260" s="42"/>
      <c r="D260" s="233" t="s">
        <v>161</v>
      </c>
      <c r="E260" s="42"/>
      <c r="F260" s="234" t="s">
        <v>352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161</v>
      </c>
      <c r="AU260" s="19" t="s">
        <v>85</v>
      </c>
    </row>
    <row r="261" s="13" customFormat="1">
      <c r="A261" s="13"/>
      <c r="B261" s="235"/>
      <c r="C261" s="236"/>
      <c r="D261" s="228" t="s">
        <v>179</v>
      </c>
      <c r="E261" s="237" t="s">
        <v>19</v>
      </c>
      <c r="F261" s="238" t="s">
        <v>331</v>
      </c>
      <c r="G261" s="236"/>
      <c r="H261" s="237" t="s">
        <v>19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179</v>
      </c>
      <c r="AU261" s="244" t="s">
        <v>85</v>
      </c>
      <c r="AV261" s="13" t="s">
        <v>83</v>
      </c>
      <c r="AW261" s="13" t="s">
        <v>37</v>
      </c>
      <c r="AX261" s="13" t="s">
        <v>76</v>
      </c>
      <c r="AY261" s="244" t="s">
        <v>150</v>
      </c>
    </row>
    <row r="262" s="14" customFormat="1">
      <c r="A262" s="14"/>
      <c r="B262" s="245"/>
      <c r="C262" s="246"/>
      <c r="D262" s="228" t="s">
        <v>179</v>
      </c>
      <c r="E262" s="247" t="s">
        <v>19</v>
      </c>
      <c r="F262" s="248" t="s">
        <v>353</v>
      </c>
      <c r="G262" s="246"/>
      <c r="H262" s="249">
        <v>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179</v>
      </c>
      <c r="AU262" s="255" t="s">
        <v>85</v>
      </c>
      <c r="AV262" s="14" t="s">
        <v>85</v>
      </c>
      <c r="AW262" s="14" t="s">
        <v>37</v>
      </c>
      <c r="AX262" s="14" t="s">
        <v>76</v>
      </c>
      <c r="AY262" s="255" t="s">
        <v>150</v>
      </c>
    </row>
    <row r="263" s="15" customFormat="1">
      <c r="A263" s="15"/>
      <c r="B263" s="256"/>
      <c r="C263" s="257"/>
      <c r="D263" s="228" t="s">
        <v>179</v>
      </c>
      <c r="E263" s="258" t="s">
        <v>19</v>
      </c>
      <c r="F263" s="259" t="s">
        <v>186</v>
      </c>
      <c r="G263" s="257"/>
      <c r="H263" s="260">
        <v>5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179</v>
      </c>
      <c r="AU263" s="266" t="s">
        <v>85</v>
      </c>
      <c r="AV263" s="15" t="s">
        <v>157</v>
      </c>
      <c r="AW263" s="15" t="s">
        <v>37</v>
      </c>
      <c r="AX263" s="15" t="s">
        <v>83</v>
      </c>
      <c r="AY263" s="266" t="s">
        <v>150</v>
      </c>
    </row>
    <row r="264" s="2" customFormat="1" ht="24.15" customHeight="1">
      <c r="A264" s="40"/>
      <c r="B264" s="41"/>
      <c r="C264" s="215" t="s">
        <v>354</v>
      </c>
      <c r="D264" s="215" t="s">
        <v>152</v>
      </c>
      <c r="E264" s="216" t="s">
        <v>355</v>
      </c>
      <c r="F264" s="217" t="s">
        <v>356</v>
      </c>
      <c r="G264" s="218" t="s">
        <v>155</v>
      </c>
      <c r="H264" s="219">
        <v>15.119999999999999</v>
      </c>
      <c r="I264" s="220"/>
      <c r="J264" s="221">
        <f>ROUND(I264*H264,2)</f>
        <v>0</v>
      </c>
      <c r="K264" s="217" t="s">
        <v>156</v>
      </c>
      <c r="L264" s="46"/>
      <c r="M264" s="222" t="s">
        <v>19</v>
      </c>
      <c r="N264" s="223" t="s">
        <v>47</v>
      </c>
      <c r="O264" s="86"/>
      <c r="P264" s="224">
        <f>O264*H264</f>
        <v>0</v>
      </c>
      <c r="Q264" s="224">
        <v>0.17818400000000001</v>
      </c>
      <c r="R264" s="224">
        <f>Q264*H264</f>
        <v>2.6941420800000002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157</v>
      </c>
      <c r="AT264" s="226" t="s">
        <v>152</v>
      </c>
      <c r="AU264" s="226" t="s">
        <v>85</v>
      </c>
      <c r="AY264" s="19" t="s">
        <v>150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83</v>
      </c>
      <c r="BK264" s="227">
        <f>ROUND(I264*H264,2)</f>
        <v>0</v>
      </c>
      <c r="BL264" s="19" t="s">
        <v>157</v>
      </c>
      <c r="BM264" s="226" t="s">
        <v>357</v>
      </c>
    </row>
    <row r="265" s="2" customFormat="1">
      <c r="A265" s="40"/>
      <c r="B265" s="41"/>
      <c r="C265" s="42"/>
      <c r="D265" s="228" t="s">
        <v>159</v>
      </c>
      <c r="E265" s="42"/>
      <c r="F265" s="229" t="s">
        <v>358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159</v>
      </c>
      <c r="AU265" s="19" t="s">
        <v>85</v>
      </c>
    </row>
    <row r="266" s="2" customFormat="1">
      <c r="A266" s="40"/>
      <c r="B266" s="41"/>
      <c r="C266" s="42"/>
      <c r="D266" s="233" t="s">
        <v>161</v>
      </c>
      <c r="E266" s="42"/>
      <c r="F266" s="234" t="s">
        <v>359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161</v>
      </c>
      <c r="AU266" s="19" t="s">
        <v>85</v>
      </c>
    </row>
    <row r="267" s="13" customFormat="1">
      <c r="A267" s="13"/>
      <c r="B267" s="235"/>
      <c r="C267" s="236"/>
      <c r="D267" s="228" t="s">
        <v>179</v>
      </c>
      <c r="E267" s="237" t="s">
        <v>19</v>
      </c>
      <c r="F267" s="238" t="s">
        <v>300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179</v>
      </c>
      <c r="AU267" s="244" t="s">
        <v>85</v>
      </c>
      <c r="AV267" s="13" t="s">
        <v>83</v>
      </c>
      <c r="AW267" s="13" t="s">
        <v>37</v>
      </c>
      <c r="AX267" s="13" t="s">
        <v>76</v>
      </c>
      <c r="AY267" s="244" t="s">
        <v>150</v>
      </c>
    </row>
    <row r="268" s="14" customFormat="1">
      <c r="A268" s="14"/>
      <c r="B268" s="245"/>
      <c r="C268" s="246"/>
      <c r="D268" s="228" t="s">
        <v>179</v>
      </c>
      <c r="E268" s="247" t="s">
        <v>19</v>
      </c>
      <c r="F268" s="248" t="s">
        <v>360</v>
      </c>
      <c r="G268" s="246"/>
      <c r="H268" s="249">
        <v>15.119999999999999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179</v>
      </c>
      <c r="AU268" s="255" t="s">
        <v>85</v>
      </c>
      <c r="AV268" s="14" t="s">
        <v>85</v>
      </c>
      <c r="AW268" s="14" t="s">
        <v>37</v>
      </c>
      <c r="AX268" s="14" t="s">
        <v>76</v>
      </c>
      <c r="AY268" s="255" t="s">
        <v>150</v>
      </c>
    </row>
    <row r="269" s="15" customFormat="1">
      <c r="A269" s="15"/>
      <c r="B269" s="256"/>
      <c r="C269" s="257"/>
      <c r="D269" s="228" t="s">
        <v>179</v>
      </c>
      <c r="E269" s="258" t="s">
        <v>19</v>
      </c>
      <c r="F269" s="259" t="s">
        <v>186</v>
      </c>
      <c r="G269" s="257"/>
      <c r="H269" s="260">
        <v>15.119999999999999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179</v>
      </c>
      <c r="AU269" s="266" t="s">
        <v>85</v>
      </c>
      <c r="AV269" s="15" t="s">
        <v>157</v>
      </c>
      <c r="AW269" s="15" t="s">
        <v>37</v>
      </c>
      <c r="AX269" s="15" t="s">
        <v>83</v>
      </c>
      <c r="AY269" s="266" t="s">
        <v>150</v>
      </c>
    </row>
    <row r="270" s="2" customFormat="1" ht="24.15" customHeight="1">
      <c r="A270" s="40"/>
      <c r="B270" s="41"/>
      <c r="C270" s="215" t="s">
        <v>361</v>
      </c>
      <c r="D270" s="215" t="s">
        <v>152</v>
      </c>
      <c r="E270" s="216" t="s">
        <v>362</v>
      </c>
      <c r="F270" s="217" t="s">
        <v>363</v>
      </c>
      <c r="G270" s="218" t="s">
        <v>155</v>
      </c>
      <c r="H270" s="219">
        <v>4.8399999999999999</v>
      </c>
      <c r="I270" s="220"/>
      <c r="J270" s="221">
        <f>ROUND(I270*H270,2)</f>
        <v>0</v>
      </c>
      <c r="K270" s="217" t="s">
        <v>156</v>
      </c>
      <c r="L270" s="46"/>
      <c r="M270" s="222" t="s">
        <v>19</v>
      </c>
      <c r="N270" s="223" t="s">
        <v>47</v>
      </c>
      <c r="O270" s="86"/>
      <c r="P270" s="224">
        <f>O270*H270</f>
        <v>0</v>
      </c>
      <c r="Q270" s="224">
        <v>0.17329600000000001</v>
      </c>
      <c r="R270" s="224">
        <f>Q270*H270</f>
        <v>0.83875264000000005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157</v>
      </c>
      <c r="AT270" s="226" t="s">
        <v>152</v>
      </c>
      <c r="AU270" s="226" t="s">
        <v>85</v>
      </c>
      <c r="AY270" s="19" t="s">
        <v>150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83</v>
      </c>
      <c r="BK270" s="227">
        <f>ROUND(I270*H270,2)</f>
        <v>0</v>
      </c>
      <c r="BL270" s="19" t="s">
        <v>157</v>
      </c>
      <c r="BM270" s="226" t="s">
        <v>364</v>
      </c>
    </row>
    <row r="271" s="2" customFormat="1">
      <c r="A271" s="40"/>
      <c r="B271" s="41"/>
      <c r="C271" s="42"/>
      <c r="D271" s="228" t="s">
        <v>159</v>
      </c>
      <c r="E271" s="42"/>
      <c r="F271" s="229" t="s">
        <v>365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159</v>
      </c>
      <c r="AU271" s="19" t="s">
        <v>85</v>
      </c>
    </row>
    <row r="272" s="2" customFormat="1">
      <c r="A272" s="40"/>
      <c r="B272" s="41"/>
      <c r="C272" s="42"/>
      <c r="D272" s="233" t="s">
        <v>161</v>
      </c>
      <c r="E272" s="42"/>
      <c r="F272" s="234" t="s">
        <v>366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161</v>
      </c>
      <c r="AU272" s="19" t="s">
        <v>85</v>
      </c>
    </row>
    <row r="273" s="13" customFormat="1">
      <c r="A273" s="13"/>
      <c r="B273" s="235"/>
      <c r="C273" s="236"/>
      <c r="D273" s="228" t="s">
        <v>179</v>
      </c>
      <c r="E273" s="237" t="s">
        <v>19</v>
      </c>
      <c r="F273" s="238" t="s">
        <v>302</v>
      </c>
      <c r="G273" s="236"/>
      <c r="H273" s="237" t="s">
        <v>19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179</v>
      </c>
      <c r="AU273" s="244" t="s">
        <v>85</v>
      </c>
      <c r="AV273" s="13" t="s">
        <v>83</v>
      </c>
      <c r="AW273" s="13" t="s">
        <v>37</v>
      </c>
      <c r="AX273" s="13" t="s">
        <v>76</v>
      </c>
      <c r="AY273" s="244" t="s">
        <v>150</v>
      </c>
    </row>
    <row r="274" s="14" customFormat="1">
      <c r="A274" s="14"/>
      <c r="B274" s="245"/>
      <c r="C274" s="246"/>
      <c r="D274" s="228" t="s">
        <v>179</v>
      </c>
      <c r="E274" s="247" t="s">
        <v>19</v>
      </c>
      <c r="F274" s="248" t="s">
        <v>367</v>
      </c>
      <c r="G274" s="246"/>
      <c r="H274" s="249">
        <v>4.8399999999999999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179</v>
      </c>
      <c r="AU274" s="255" t="s">
        <v>85</v>
      </c>
      <c r="AV274" s="14" t="s">
        <v>85</v>
      </c>
      <c r="AW274" s="14" t="s">
        <v>37</v>
      </c>
      <c r="AX274" s="14" t="s">
        <v>76</v>
      </c>
      <c r="AY274" s="255" t="s">
        <v>150</v>
      </c>
    </row>
    <row r="275" s="15" customFormat="1">
      <c r="A275" s="15"/>
      <c r="B275" s="256"/>
      <c r="C275" s="257"/>
      <c r="D275" s="228" t="s">
        <v>179</v>
      </c>
      <c r="E275" s="258" t="s">
        <v>19</v>
      </c>
      <c r="F275" s="259" t="s">
        <v>186</v>
      </c>
      <c r="G275" s="257"/>
      <c r="H275" s="260">
        <v>4.8399999999999999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179</v>
      </c>
      <c r="AU275" s="266" t="s">
        <v>85</v>
      </c>
      <c r="AV275" s="15" t="s">
        <v>157</v>
      </c>
      <c r="AW275" s="15" t="s">
        <v>37</v>
      </c>
      <c r="AX275" s="15" t="s">
        <v>83</v>
      </c>
      <c r="AY275" s="266" t="s">
        <v>150</v>
      </c>
    </row>
    <row r="276" s="12" customFormat="1" ht="22.8" customHeight="1">
      <c r="A276" s="12"/>
      <c r="B276" s="199"/>
      <c r="C276" s="200"/>
      <c r="D276" s="201" t="s">
        <v>75</v>
      </c>
      <c r="E276" s="213" t="s">
        <v>157</v>
      </c>
      <c r="F276" s="213" t="s">
        <v>368</v>
      </c>
      <c r="G276" s="200"/>
      <c r="H276" s="200"/>
      <c r="I276" s="203"/>
      <c r="J276" s="214">
        <f>BK276</f>
        <v>0</v>
      </c>
      <c r="K276" s="200"/>
      <c r="L276" s="205"/>
      <c r="M276" s="206"/>
      <c r="N276" s="207"/>
      <c r="O276" s="207"/>
      <c r="P276" s="208">
        <f>SUM(P277:P327)</f>
        <v>0</v>
      </c>
      <c r="Q276" s="207"/>
      <c r="R276" s="208">
        <f>SUM(R277:R327)</f>
        <v>23.003519138639998</v>
      </c>
      <c r="S276" s="207"/>
      <c r="T276" s="209">
        <f>SUM(T277:T327)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0" t="s">
        <v>83</v>
      </c>
      <c r="AT276" s="211" t="s">
        <v>75</v>
      </c>
      <c r="AU276" s="211" t="s">
        <v>83</v>
      </c>
      <c r="AY276" s="210" t="s">
        <v>150</v>
      </c>
      <c r="BK276" s="212">
        <f>SUM(BK277:BK327)</f>
        <v>0</v>
      </c>
    </row>
    <row r="277" s="2" customFormat="1" ht="16.5" customHeight="1">
      <c r="A277" s="40"/>
      <c r="B277" s="41"/>
      <c r="C277" s="215" t="s">
        <v>369</v>
      </c>
      <c r="D277" s="215" t="s">
        <v>152</v>
      </c>
      <c r="E277" s="216" t="s">
        <v>370</v>
      </c>
      <c r="F277" s="217" t="s">
        <v>371</v>
      </c>
      <c r="G277" s="218" t="s">
        <v>175</v>
      </c>
      <c r="H277" s="219">
        <v>6.4619999999999997</v>
      </c>
      <c r="I277" s="220"/>
      <c r="J277" s="221">
        <f>ROUND(I277*H277,2)</f>
        <v>0</v>
      </c>
      <c r="K277" s="217" t="s">
        <v>156</v>
      </c>
      <c r="L277" s="46"/>
      <c r="M277" s="222" t="s">
        <v>19</v>
      </c>
      <c r="N277" s="223" t="s">
        <v>47</v>
      </c>
      <c r="O277" s="86"/>
      <c r="P277" s="224">
        <f>O277*H277</f>
        <v>0</v>
      </c>
      <c r="Q277" s="224">
        <v>2.5019749999999998</v>
      </c>
      <c r="R277" s="224">
        <f>Q277*H277</f>
        <v>16.167762449999998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157</v>
      </c>
      <c r="AT277" s="226" t="s">
        <v>152</v>
      </c>
      <c r="AU277" s="226" t="s">
        <v>85</v>
      </c>
      <c r="AY277" s="19" t="s">
        <v>150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83</v>
      </c>
      <c r="BK277" s="227">
        <f>ROUND(I277*H277,2)</f>
        <v>0</v>
      </c>
      <c r="BL277" s="19" t="s">
        <v>157</v>
      </c>
      <c r="BM277" s="226" t="s">
        <v>372</v>
      </c>
    </row>
    <row r="278" s="2" customFormat="1">
      <c r="A278" s="40"/>
      <c r="B278" s="41"/>
      <c r="C278" s="42"/>
      <c r="D278" s="228" t="s">
        <v>159</v>
      </c>
      <c r="E278" s="42"/>
      <c r="F278" s="229" t="s">
        <v>373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159</v>
      </c>
      <c r="AU278" s="19" t="s">
        <v>85</v>
      </c>
    </row>
    <row r="279" s="2" customFormat="1">
      <c r="A279" s="40"/>
      <c r="B279" s="41"/>
      <c r="C279" s="42"/>
      <c r="D279" s="233" t="s">
        <v>161</v>
      </c>
      <c r="E279" s="42"/>
      <c r="F279" s="234" t="s">
        <v>374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161</v>
      </c>
      <c r="AU279" s="19" t="s">
        <v>85</v>
      </c>
    </row>
    <row r="280" s="13" customFormat="1">
      <c r="A280" s="13"/>
      <c r="B280" s="235"/>
      <c r="C280" s="236"/>
      <c r="D280" s="228" t="s">
        <v>179</v>
      </c>
      <c r="E280" s="237" t="s">
        <v>19</v>
      </c>
      <c r="F280" s="238" t="s">
        <v>375</v>
      </c>
      <c r="G280" s="236"/>
      <c r="H280" s="237" t="s">
        <v>19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179</v>
      </c>
      <c r="AU280" s="244" t="s">
        <v>85</v>
      </c>
      <c r="AV280" s="13" t="s">
        <v>83</v>
      </c>
      <c r="AW280" s="13" t="s">
        <v>37</v>
      </c>
      <c r="AX280" s="13" t="s">
        <v>76</v>
      </c>
      <c r="AY280" s="244" t="s">
        <v>150</v>
      </c>
    </row>
    <row r="281" s="14" customFormat="1">
      <c r="A281" s="14"/>
      <c r="B281" s="245"/>
      <c r="C281" s="246"/>
      <c r="D281" s="228" t="s">
        <v>179</v>
      </c>
      <c r="E281" s="247" t="s">
        <v>19</v>
      </c>
      <c r="F281" s="248" t="s">
        <v>376</v>
      </c>
      <c r="G281" s="246"/>
      <c r="H281" s="249">
        <v>5.0970000000000004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179</v>
      </c>
      <c r="AU281" s="255" t="s">
        <v>85</v>
      </c>
      <c r="AV281" s="14" t="s">
        <v>85</v>
      </c>
      <c r="AW281" s="14" t="s">
        <v>37</v>
      </c>
      <c r="AX281" s="14" t="s">
        <v>76</v>
      </c>
      <c r="AY281" s="255" t="s">
        <v>150</v>
      </c>
    </row>
    <row r="282" s="13" customFormat="1">
      <c r="A282" s="13"/>
      <c r="B282" s="235"/>
      <c r="C282" s="236"/>
      <c r="D282" s="228" t="s">
        <v>179</v>
      </c>
      <c r="E282" s="237" t="s">
        <v>19</v>
      </c>
      <c r="F282" s="238" t="s">
        <v>377</v>
      </c>
      <c r="G282" s="236"/>
      <c r="H282" s="237" t="s">
        <v>19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179</v>
      </c>
      <c r="AU282" s="244" t="s">
        <v>85</v>
      </c>
      <c r="AV282" s="13" t="s">
        <v>83</v>
      </c>
      <c r="AW282" s="13" t="s">
        <v>37</v>
      </c>
      <c r="AX282" s="13" t="s">
        <v>76</v>
      </c>
      <c r="AY282" s="244" t="s">
        <v>150</v>
      </c>
    </row>
    <row r="283" s="14" customFormat="1">
      <c r="A283" s="14"/>
      <c r="B283" s="245"/>
      <c r="C283" s="246"/>
      <c r="D283" s="228" t="s">
        <v>179</v>
      </c>
      <c r="E283" s="247" t="s">
        <v>19</v>
      </c>
      <c r="F283" s="248" t="s">
        <v>378</v>
      </c>
      <c r="G283" s="246"/>
      <c r="H283" s="249">
        <v>1.365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179</v>
      </c>
      <c r="AU283" s="255" t="s">
        <v>85</v>
      </c>
      <c r="AV283" s="14" t="s">
        <v>85</v>
      </c>
      <c r="AW283" s="14" t="s">
        <v>37</v>
      </c>
      <c r="AX283" s="14" t="s">
        <v>76</v>
      </c>
      <c r="AY283" s="255" t="s">
        <v>150</v>
      </c>
    </row>
    <row r="284" s="15" customFormat="1">
      <c r="A284" s="15"/>
      <c r="B284" s="256"/>
      <c r="C284" s="257"/>
      <c r="D284" s="228" t="s">
        <v>179</v>
      </c>
      <c r="E284" s="258" t="s">
        <v>19</v>
      </c>
      <c r="F284" s="259" t="s">
        <v>186</v>
      </c>
      <c r="G284" s="257"/>
      <c r="H284" s="260">
        <v>6.4620000000000006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179</v>
      </c>
      <c r="AU284" s="266" t="s">
        <v>85</v>
      </c>
      <c r="AV284" s="15" t="s">
        <v>157</v>
      </c>
      <c r="AW284" s="15" t="s">
        <v>37</v>
      </c>
      <c r="AX284" s="15" t="s">
        <v>83</v>
      </c>
      <c r="AY284" s="266" t="s">
        <v>150</v>
      </c>
    </row>
    <row r="285" s="2" customFormat="1" ht="16.5" customHeight="1">
      <c r="A285" s="40"/>
      <c r="B285" s="41"/>
      <c r="C285" s="215" t="s">
        <v>379</v>
      </c>
      <c r="D285" s="215" t="s">
        <v>152</v>
      </c>
      <c r="E285" s="216" t="s">
        <v>380</v>
      </c>
      <c r="F285" s="217" t="s">
        <v>381</v>
      </c>
      <c r="G285" s="218" t="s">
        <v>155</v>
      </c>
      <c r="H285" s="219">
        <v>51.600999999999999</v>
      </c>
      <c r="I285" s="220"/>
      <c r="J285" s="221">
        <f>ROUND(I285*H285,2)</f>
        <v>0</v>
      </c>
      <c r="K285" s="217" t="s">
        <v>156</v>
      </c>
      <c r="L285" s="46"/>
      <c r="M285" s="222" t="s">
        <v>19</v>
      </c>
      <c r="N285" s="223" t="s">
        <v>47</v>
      </c>
      <c r="O285" s="86"/>
      <c r="P285" s="224">
        <f>O285*H285</f>
        <v>0</v>
      </c>
      <c r="Q285" s="224">
        <v>0.0057646399999999997</v>
      </c>
      <c r="R285" s="224">
        <f>Q285*H285</f>
        <v>0.29746118863999998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157</v>
      </c>
      <c r="AT285" s="226" t="s">
        <v>152</v>
      </c>
      <c r="AU285" s="226" t="s">
        <v>85</v>
      </c>
      <c r="AY285" s="19" t="s">
        <v>150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83</v>
      </c>
      <c r="BK285" s="227">
        <f>ROUND(I285*H285,2)</f>
        <v>0</v>
      </c>
      <c r="BL285" s="19" t="s">
        <v>157</v>
      </c>
      <c r="BM285" s="226" t="s">
        <v>382</v>
      </c>
    </row>
    <row r="286" s="2" customFormat="1">
      <c r="A286" s="40"/>
      <c r="B286" s="41"/>
      <c r="C286" s="42"/>
      <c r="D286" s="228" t="s">
        <v>159</v>
      </c>
      <c r="E286" s="42"/>
      <c r="F286" s="229" t="s">
        <v>383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159</v>
      </c>
      <c r="AU286" s="19" t="s">
        <v>85</v>
      </c>
    </row>
    <row r="287" s="2" customFormat="1">
      <c r="A287" s="40"/>
      <c r="B287" s="41"/>
      <c r="C287" s="42"/>
      <c r="D287" s="233" t="s">
        <v>161</v>
      </c>
      <c r="E287" s="42"/>
      <c r="F287" s="234" t="s">
        <v>384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161</v>
      </c>
      <c r="AU287" s="19" t="s">
        <v>85</v>
      </c>
    </row>
    <row r="288" s="13" customFormat="1">
      <c r="A288" s="13"/>
      <c r="B288" s="235"/>
      <c r="C288" s="236"/>
      <c r="D288" s="228" t="s">
        <v>179</v>
      </c>
      <c r="E288" s="237" t="s">
        <v>19</v>
      </c>
      <c r="F288" s="238" t="s">
        <v>375</v>
      </c>
      <c r="G288" s="236"/>
      <c r="H288" s="237" t="s">
        <v>19</v>
      </c>
      <c r="I288" s="239"/>
      <c r="J288" s="236"/>
      <c r="K288" s="236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179</v>
      </c>
      <c r="AU288" s="244" t="s">
        <v>85</v>
      </c>
      <c r="AV288" s="13" t="s">
        <v>83</v>
      </c>
      <c r="AW288" s="13" t="s">
        <v>37</v>
      </c>
      <c r="AX288" s="13" t="s">
        <v>76</v>
      </c>
      <c r="AY288" s="244" t="s">
        <v>150</v>
      </c>
    </row>
    <row r="289" s="14" customFormat="1">
      <c r="A289" s="14"/>
      <c r="B289" s="245"/>
      <c r="C289" s="246"/>
      <c r="D289" s="228" t="s">
        <v>179</v>
      </c>
      <c r="E289" s="247" t="s">
        <v>19</v>
      </c>
      <c r="F289" s="248" t="s">
        <v>385</v>
      </c>
      <c r="G289" s="246"/>
      <c r="H289" s="249">
        <v>40.051000000000002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179</v>
      </c>
      <c r="AU289" s="255" t="s">
        <v>85</v>
      </c>
      <c r="AV289" s="14" t="s">
        <v>85</v>
      </c>
      <c r="AW289" s="14" t="s">
        <v>37</v>
      </c>
      <c r="AX289" s="14" t="s">
        <v>76</v>
      </c>
      <c r="AY289" s="255" t="s">
        <v>150</v>
      </c>
    </row>
    <row r="290" s="13" customFormat="1">
      <c r="A290" s="13"/>
      <c r="B290" s="235"/>
      <c r="C290" s="236"/>
      <c r="D290" s="228" t="s">
        <v>179</v>
      </c>
      <c r="E290" s="237" t="s">
        <v>19</v>
      </c>
      <c r="F290" s="238" t="s">
        <v>377</v>
      </c>
      <c r="G290" s="236"/>
      <c r="H290" s="237" t="s">
        <v>19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179</v>
      </c>
      <c r="AU290" s="244" t="s">
        <v>85</v>
      </c>
      <c r="AV290" s="13" t="s">
        <v>83</v>
      </c>
      <c r="AW290" s="13" t="s">
        <v>37</v>
      </c>
      <c r="AX290" s="13" t="s">
        <v>76</v>
      </c>
      <c r="AY290" s="244" t="s">
        <v>150</v>
      </c>
    </row>
    <row r="291" s="14" customFormat="1">
      <c r="A291" s="14"/>
      <c r="B291" s="245"/>
      <c r="C291" s="246"/>
      <c r="D291" s="228" t="s">
        <v>179</v>
      </c>
      <c r="E291" s="247" t="s">
        <v>19</v>
      </c>
      <c r="F291" s="248" t="s">
        <v>386</v>
      </c>
      <c r="G291" s="246"/>
      <c r="H291" s="249">
        <v>11.550000000000001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179</v>
      </c>
      <c r="AU291" s="255" t="s">
        <v>85</v>
      </c>
      <c r="AV291" s="14" t="s">
        <v>85</v>
      </c>
      <c r="AW291" s="14" t="s">
        <v>37</v>
      </c>
      <c r="AX291" s="14" t="s">
        <v>76</v>
      </c>
      <c r="AY291" s="255" t="s">
        <v>150</v>
      </c>
    </row>
    <row r="292" s="15" customFormat="1">
      <c r="A292" s="15"/>
      <c r="B292" s="256"/>
      <c r="C292" s="257"/>
      <c r="D292" s="228" t="s">
        <v>179</v>
      </c>
      <c r="E292" s="258" t="s">
        <v>19</v>
      </c>
      <c r="F292" s="259" t="s">
        <v>186</v>
      </c>
      <c r="G292" s="257"/>
      <c r="H292" s="260">
        <v>51.600999999999999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179</v>
      </c>
      <c r="AU292" s="266" t="s">
        <v>85</v>
      </c>
      <c r="AV292" s="15" t="s">
        <v>157</v>
      </c>
      <c r="AW292" s="15" t="s">
        <v>37</v>
      </c>
      <c r="AX292" s="15" t="s">
        <v>83</v>
      </c>
      <c r="AY292" s="266" t="s">
        <v>150</v>
      </c>
    </row>
    <row r="293" s="2" customFormat="1" ht="16.5" customHeight="1">
      <c r="A293" s="40"/>
      <c r="B293" s="41"/>
      <c r="C293" s="215" t="s">
        <v>387</v>
      </c>
      <c r="D293" s="215" t="s">
        <v>152</v>
      </c>
      <c r="E293" s="216" t="s">
        <v>388</v>
      </c>
      <c r="F293" s="217" t="s">
        <v>389</v>
      </c>
      <c r="G293" s="218" t="s">
        <v>155</v>
      </c>
      <c r="H293" s="219">
        <v>51.600999999999999</v>
      </c>
      <c r="I293" s="220"/>
      <c r="J293" s="221">
        <f>ROUND(I293*H293,2)</f>
        <v>0</v>
      </c>
      <c r="K293" s="217" t="s">
        <v>156</v>
      </c>
      <c r="L293" s="46"/>
      <c r="M293" s="222" t="s">
        <v>19</v>
      </c>
      <c r="N293" s="223" t="s">
        <v>47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157</v>
      </c>
      <c r="AT293" s="226" t="s">
        <v>152</v>
      </c>
      <c r="AU293" s="226" t="s">
        <v>85</v>
      </c>
      <c r="AY293" s="19" t="s">
        <v>150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83</v>
      </c>
      <c r="BK293" s="227">
        <f>ROUND(I293*H293,2)</f>
        <v>0</v>
      </c>
      <c r="BL293" s="19" t="s">
        <v>157</v>
      </c>
      <c r="BM293" s="226" t="s">
        <v>390</v>
      </c>
    </row>
    <row r="294" s="2" customFormat="1">
      <c r="A294" s="40"/>
      <c r="B294" s="41"/>
      <c r="C294" s="42"/>
      <c r="D294" s="228" t="s">
        <v>159</v>
      </c>
      <c r="E294" s="42"/>
      <c r="F294" s="229" t="s">
        <v>391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159</v>
      </c>
      <c r="AU294" s="19" t="s">
        <v>85</v>
      </c>
    </row>
    <row r="295" s="2" customFormat="1">
      <c r="A295" s="40"/>
      <c r="B295" s="41"/>
      <c r="C295" s="42"/>
      <c r="D295" s="233" t="s">
        <v>161</v>
      </c>
      <c r="E295" s="42"/>
      <c r="F295" s="234" t="s">
        <v>392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161</v>
      </c>
      <c r="AU295" s="19" t="s">
        <v>85</v>
      </c>
    </row>
    <row r="296" s="2" customFormat="1" ht="24.15" customHeight="1">
      <c r="A296" s="40"/>
      <c r="B296" s="41"/>
      <c r="C296" s="215" t="s">
        <v>393</v>
      </c>
      <c r="D296" s="215" t="s">
        <v>152</v>
      </c>
      <c r="E296" s="216" t="s">
        <v>394</v>
      </c>
      <c r="F296" s="217" t="s">
        <v>395</v>
      </c>
      <c r="G296" s="218" t="s">
        <v>206</v>
      </c>
      <c r="H296" s="219">
        <v>14.27</v>
      </c>
      <c r="I296" s="220"/>
      <c r="J296" s="221">
        <f>ROUND(I296*H296,2)</f>
        <v>0</v>
      </c>
      <c r="K296" s="217" t="s">
        <v>156</v>
      </c>
      <c r="L296" s="46"/>
      <c r="M296" s="222" t="s">
        <v>19</v>
      </c>
      <c r="N296" s="223" t="s">
        <v>47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157</v>
      </c>
      <c r="AT296" s="226" t="s">
        <v>152</v>
      </c>
      <c r="AU296" s="226" t="s">
        <v>85</v>
      </c>
      <c r="AY296" s="19" t="s">
        <v>150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83</v>
      </c>
      <c r="BK296" s="227">
        <f>ROUND(I296*H296,2)</f>
        <v>0</v>
      </c>
      <c r="BL296" s="19" t="s">
        <v>157</v>
      </c>
      <c r="BM296" s="226" t="s">
        <v>396</v>
      </c>
    </row>
    <row r="297" s="2" customFormat="1">
      <c r="A297" s="40"/>
      <c r="B297" s="41"/>
      <c r="C297" s="42"/>
      <c r="D297" s="228" t="s">
        <v>159</v>
      </c>
      <c r="E297" s="42"/>
      <c r="F297" s="229" t="s">
        <v>397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159</v>
      </c>
      <c r="AU297" s="19" t="s">
        <v>85</v>
      </c>
    </row>
    <row r="298" s="2" customFormat="1">
      <c r="A298" s="40"/>
      <c r="B298" s="41"/>
      <c r="C298" s="42"/>
      <c r="D298" s="233" t="s">
        <v>161</v>
      </c>
      <c r="E298" s="42"/>
      <c r="F298" s="234" t="s">
        <v>398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161</v>
      </c>
      <c r="AU298" s="19" t="s">
        <v>85</v>
      </c>
    </row>
    <row r="299" s="13" customFormat="1">
      <c r="A299" s="13"/>
      <c r="B299" s="235"/>
      <c r="C299" s="236"/>
      <c r="D299" s="228" t="s">
        <v>179</v>
      </c>
      <c r="E299" s="237" t="s">
        <v>19</v>
      </c>
      <c r="F299" s="238" t="s">
        <v>399</v>
      </c>
      <c r="G299" s="236"/>
      <c r="H299" s="237" t="s">
        <v>19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179</v>
      </c>
      <c r="AU299" s="244" t="s">
        <v>85</v>
      </c>
      <c r="AV299" s="13" t="s">
        <v>83</v>
      </c>
      <c r="AW299" s="13" t="s">
        <v>37</v>
      </c>
      <c r="AX299" s="13" t="s">
        <v>76</v>
      </c>
      <c r="AY299" s="244" t="s">
        <v>150</v>
      </c>
    </row>
    <row r="300" s="14" customFormat="1">
      <c r="A300" s="14"/>
      <c r="B300" s="245"/>
      <c r="C300" s="246"/>
      <c r="D300" s="228" t="s">
        <v>179</v>
      </c>
      <c r="E300" s="247" t="s">
        <v>19</v>
      </c>
      <c r="F300" s="248" t="s">
        <v>400</v>
      </c>
      <c r="G300" s="246"/>
      <c r="H300" s="249">
        <v>0.71999999999999997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179</v>
      </c>
      <c r="AU300" s="255" t="s">
        <v>85</v>
      </c>
      <c r="AV300" s="14" t="s">
        <v>85</v>
      </c>
      <c r="AW300" s="14" t="s">
        <v>37</v>
      </c>
      <c r="AX300" s="14" t="s">
        <v>76</v>
      </c>
      <c r="AY300" s="255" t="s">
        <v>150</v>
      </c>
    </row>
    <row r="301" s="14" customFormat="1">
      <c r="A301" s="14"/>
      <c r="B301" s="245"/>
      <c r="C301" s="246"/>
      <c r="D301" s="228" t="s">
        <v>179</v>
      </c>
      <c r="E301" s="247" t="s">
        <v>19</v>
      </c>
      <c r="F301" s="248" t="s">
        <v>401</v>
      </c>
      <c r="G301" s="246"/>
      <c r="H301" s="249">
        <v>0.72499999999999998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179</v>
      </c>
      <c r="AU301" s="255" t="s">
        <v>85</v>
      </c>
      <c r="AV301" s="14" t="s">
        <v>85</v>
      </c>
      <c r="AW301" s="14" t="s">
        <v>37</v>
      </c>
      <c r="AX301" s="14" t="s">
        <v>76</v>
      </c>
      <c r="AY301" s="255" t="s">
        <v>150</v>
      </c>
    </row>
    <row r="302" s="14" customFormat="1">
      <c r="A302" s="14"/>
      <c r="B302" s="245"/>
      <c r="C302" s="246"/>
      <c r="D302" s="228" t="s">
        <v>179</v>
      </c>
      <c r="E302" s="247" t="s">
        <v>19</v>
      </c>
      <c r="F302" s="248" t="s">
        <v>402</v>
      </c>
      <c r="G302" s="246"/>
      <c r="H302" s="249">
        <v>0.72499999999999998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179</v>
      </c>
      <c r="AU302" s="255" t="s">
        <v>85</v>
      </c>
      <c r="AV302" s="14" t="s">
        <v>85</v>
      </c>
      <c r="AW302" s="14" t="s">
        <v>37</v>
      </c>
      <c r="AX302" s="14" t="s">
        <v>76</v>
      </c>
      <c r="AY302" s="255" t="s">
        <v>150</v>
      </c>
    </row>
    <row r="303" s="14" customFormat="1">
      <c r="A303" s="14"/>
      <c r="B303" s="245"/>
      <c r="C303" s="246"/>
      <c r="D303" s="228" t="s">
        <v>179</v>
      </c>
      <c r="E303" s="247" t="s">
        <v>19</v>
      </c>
      <c r="F303" s="248" t="s">
        <v>403</v>
      </c>
      <c r="G303" s="246"/>
      <c r="H303" s="249">
        <v>0.71999999999999997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179</v>
      </c>
      <c r="AU303" s="255" t="s">
        <v>85</v>
      </c>
      <c r="AV303" s="14" t="s">
        <v>85</v>
      </c>
      <c r="AW303" s="14" t="s">
        <v>37</v>
      </c>
      <c r="AX303" s="14" t="s">
        <v>76</v>
      </c>
      <c r="AY303" s="255" t="s">
        <v>150</v>
      </c>
    </row>
    <row r="304" s="14" customFormat="1">
      <c r="A304" s="14"/>
      <c r="B304" s="245"/>
      <c r="C304" s="246"/>
      <c r="D304" s="228" t="s">
        <v>179</v>
      </c>
      <c r="E304" s="247" t="s">
        <v>19</v>
      </c>
      <c r="F304" s="248" t="s">
        <v>404</v>
      </c>
      <c r="G304" s="246"/>
      <c r="H304" s="249">
        <v>0.77000000000000002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179</v>
      </c>
      <c r="AU304" s="255" t="s">
        <v>85</v>
      </c>
      <c r="AV304" s="14" t="s">
        <v>85</v>
      </c>
      <c r="AW304" s="14" t="s">
        <v>37</v>
      </c>
      <c r="AX304" s="14" t="s">
        <v>76</v>
      </c>
      <c r="AY304" s="255" t="s">
        <v>150</v>
      </c>
    </row>
    <row r="305" s="14" customFormat="1">
      <c r="A305" s="14"/>
      <c r="B305" s="245"/>
      <c r="C305" s="246"/>
      <c r="D305" s="228" t="s">
        <v>179</v>
      </c>
      <c r="E305" s="247" t="s">
        <v>19</v>
      </c>
      <c r="F305" s="248" t="s">
        <v>405</v>
      </c>
      <c r="G305" s="246"/>
      <c r="H305" s="249">
        <v>2.52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179</v>
      </c>
      <c r="AU305" s="255" t="s">
        <v>85</v>
      </c>
      <c r="AV305" s="14" t="s">
        <v>85</v>
      </c>
      <c r="AW305" s="14" t="s">
        <v>37</v>
      </c>
      <c r="AX305" s="14" t="s">
        <v>76</v>
      </c>
      <c r="AY305" s="255" t="s">
        <v>150</v>
      </c>
    </row>
    <row r="306" s="14" customFormat="1">
      <c r="A306" s="14"/>
      <c r="B306" s="245"/>
      <c r="C306" s="246"/>
      <c r="D306" s="228" t="s">
        <v>179</v>
      </c>
      <c r="E306" s="247" t="s">
        <v>19</v>
      </c>
      <c r="F306" s="248" t="s">
        <v>406</v>
      </c>
      <c r="G306" s="246"/>
      <c r="H306" s="249">
        <v>2.52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179</v>
      </c>
      <c r="AU306" s="255" t="s">
        <v>85</v>
      </c>
      <c r="AV306" s="14" t="s">
        <v>85</v>
      </c>
      <c r="AW306" s="14" t="s">
        <v>37</v>
      </c>
      <c r="AX306" s="14" t="s">
        <v>76</v>
      </c>
      <c r="AY306" s="255" t="s">
        <v>150</v>
      </c>
    </row>
    <row r="307" s="14" customFormat="1">
      <c r="A307" s="14"/>
      <c r="B307" s="245"/>
      <c r="C307" s="246"/>
      <c r="D307" s="228" t="s">
        <v>179</v>
      </c>
      <c r="E307" s="247" t="s">
        <v>19</v>
      </c>
      <c r="F307" s="248" t="s">
        <v>407</v>
      </c>
      <c r="G307" s="246"/>
      <c r="H307" s="249">
        <v>0.77500000000000002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179</v>
      </c>
      <c r="AU307" s="255" t="s">
        <v>85</v>
      </c>
      <c r="AV307" s="14" t="s">
        <v>85</v>
      </c>
      <c r="AW307" s="14" t="s">
        <v>37</v>
      </c>
      <c r="AX307" s="14" t="s">
        <v>76</v>
      </c>
      <c r="AY307" s="255" t="s">
        <v>150</v>
      </c>
    </row>
    <row r="308" s="16" customFormat="1">
      <c r="A308" s="16"/>
      <c r="B308" s="278"/>
      <c r="C308" s="279"/>
      <c r="D308" s="228" t="s">
        <v>179</v>
      </c>
      <c r="E308" s="280" t="s">
        <v>19</v>
      </c>
      <c r="F308" s="281" t="s">
        <v>408</v>
      </c>
      <c r="G308" s="279"/>
      <c r="H308" s="282">
        <v>9.4749999999999996</v>
      </c>
      <c r="I308" s="283"/>
      <c r="J308" s="279"/>
      <c r="K308" s="279"/>
      <c r="L308" s="284"/>
      <c r="M308" s="285"/>
      <c r="N308" s="286"/>
      <c r="O308" s="286"/>
      <c r="P308" s="286"/>
      <c r="Q308" s="286"/>
      <c r="R308" s="286"/>
      <c r="S308" s="286"/>
      <c r="T308" s="287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88" t="s">
        <v>179</v>
      </c>
      <c r="AU308" s="288" t="s">
        <v>85</v>
      </c>
      <c r="AV308" s="16" t="s">
        <v>92</v>
      </c>
      <c r="AW308" s="16" t="s">
        <v>37</v>
      </c>
      <c r="AX308" s="16" t="s">
        <v>76</v>
      </c>
      <c r="AY308" s="288" t="s">
        <v>150</v>
      </c>
    </row>
    <row r="309" s="13" customFormat="1">
      <c r="A309" s="13"/>
      <c r="B309" s="235"/>
      <c r="C309" s="236"/>
      <c r="D309" s="228" t="s">
        <v>179</v>
      </c>
      <c r="E309" s="237" t="s">
        <v>19</v>
      </c>
      <c r="F309" s="238" t="s">
        <v>409</v>
      </c>
      <c r="G309" s="236"/>
      <c r="H309" s="237" t="s">
        <v>19</v>
      </c>
      <c r="I309" s="239"/>
      <c r="J309" s="236"/>
      <c r="K309" s="236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179</v>
      </c>
      <c r="AU309" s="244" t="s">
        <v>85</v>
      </c>
      <c r="AV309" s="13" t="s">
        <v>83</v>
      </c>
      <c r="AW309" s="13" t="s">
        <v>37</v>
      </c>
      <c r="AX309" s="13" t="s">
        <v>76</v>
      </c>
      <c r="AY309" s="244" t="s">
        <v>150</v>
      </c>
    </row>
    <row r="310" s="14" customFormat="1">
      <c r="A310" s="14"/>
      <c r="B310" s="245"/>
      <c r="C310" s="246"/>
      <c r="D310" s="228" t="s">
        <v>179</v>
      </c>
      <c r="E310" s="247" t="s">
        <v>19</v>
      </c>
      <c r="F310" s="248" t="s">
        <v>410</v>
      </c>
      <c r="G310" s="246"/>
      <c r="H310" s="249">
        <v>4.7949999999999999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179</v>
      </c>
      <c r="AU310" s="255" t="s">
        <v>85</v>
      </c>
      <c r="AV310" s="14" t="s">
        <v>85</v>
      </c>
      <c r="AW310" s="14" t="s">
        <v>37</v>
      </c>
      <c r="AX310" s="14" t="s">
        <v>76</v>
      </c>
      <c r="AY310" s="255" t="s">
        <v>150</v>
      </c>
    </row>
    <row r="311" s="16" customFormat="1">
      <c r="A311" s="16"/>
      <c r="B311" s="278"/>
      <c r="C311" s="279"/>
      <c r="D311" s="228" t="s">
        <v>179</v>
      </c>
      <c r="E311" s="280" t="s">
        <v>19</v>
      </c>
      <c r="F311" s="281" t="s">
        <v>408</v>
      </c>
      <c r="G311" s="279"/>
      <c r="H311" s="282">
        <v>4.7949999999999999</v>
      </c>
      <c r="I311" s="283"/>
      <c r="J311" s="279"/>
      <c r="K311" s="279"/>
      <c r="L311" s="284"/>
      <c r="M311" s="285"/>
      <c r="N311" s="286"/>
      <c r="O311" s="286"/>
      <c r="P311" s="286"/>
      <c r="Q311" s="286"/>
      <c r="R311" s="286"/>
      <c r="S311" s="286"/>
      <c r="T311" s="287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88" t="s">
        <v>179</v>
      </c>
      <c r="AU311" s="288" t="s">
        <v>85</v>
      </c>
      <c r="AV311" s="16" t="s">
        <v>92</v>
      </c>
      <c r="AW311" s="16" t="s">
        <v>37</v>
      </c>
      <c r="AX311" s="16" t="s">
        <v>76</v>
      </c>
      <c r="AY311" s="288" t="s">
        <v>150</v>
      </c>
    </row>
    <row r="312" s="15" customFormat="1">
      <c r="A312" s="15"/>
      <c r="B312" s="256"/>
      <c r="C312" s="257"/>
      <c r="D312" s="228" t="s">
        <v>179</v>
      </c>
      <c r="E312" s="258" t="s">
        <v>19</v>
      </c>
      <c r="F312" s="259" t="s">
        <v>186</v>
      </c>
      <c r="G312" s="257"/>
      <c r="H312" s="260">
        <v>14.27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179</v>
      </c>
      <c r="AU312" s="266" t="s">
        <v>85</v>
      </c>
      <c r="AV312" s="15" t="s">
        <v>157</v>
      </c>
      <c r="AW312" s="15" t="s">
        <v>37</v>
      </c>
      <c r="AX312" s="15" t="s">
        <v>83</v>
      </c>
      <c r="AY312" s="266" t="s">
        <v>150</v>
      </c>
    </row>
    <row r="313" s="2" customFormat="1" ht="24.15" customHeight="1">
      <c r="A313" s="40"/>
      <c r="B313" s="41"/>
      <c r="C313" s="215" t="s">
        <v>411</v>
      </c>
      <c r="D313" s="215" t="s">
        <v>152</v>
      </c>
      <c r="E313" s="216" t="s">
        <v>412</v>
      </c>
      <c r="F313" s="217" t="s">
        <v>413</v>
      </c>
      <c r="G313" s="218" t="s">
        <v>155</v>
      </c>
      <c r="H313" s="219">
        <v>491.23200000000003</v>
      </c>
      <c r="I313" s="220"/>
      <c r="J313" s="221">
        <f>ROUND(I313*H313,2)</f>
        <v>0</v>
      </c>
      <c r="K313" s="217" t="s">
        <v>156</v>
      </c>
      <c r="L313" s="46"/>
      <c r="M313" s="222" t="s">
        <v>19</v>
      </c>
      <c r="N313" s="223" t="s">
        <v>47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157</v>
      </c>
      <c r="AT313" s="226" t="s">
        <v>152</v>
      </c>
      <c r="AU313" s="226" t="s">
        <v>85</v>
      </c>
      <c r="AY313" s="19" t="s">
        <v>150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83</v>
      </c>
      <c r="BK313" s="227">
        <f>ROUND(I313*H313,2)</f>
        <v>0</v>
      </c>
      <c r="BL313" s="19" t="s">
        <v>157</v>
      </c>
      <c r="BM313" s="226" t="s">
        <v>414</v>
      </c>
    </row>
    <row r="314" s="2" customFormat="1">
      <c r="A314" s="40"/>
      <c r="B314" s="41"/>
      <c r="C314" s="42"/>
      <c r="D314" s="228" t="s">
        <v>159</v>
      </c>
      <c r="E314" s="42"/>
      <c r="F314" s="229" t="s">
        <v>415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159</v>
      </c>
      <c r="AU314" s="19" t="s">
        <v>85</v>
      </c>
    </row>
    <row r="315" s="2" customFormat="1">
      <c r="A315" s="40"/>
      <c r="B315" s="41"/>
      <c r="C315" s="42"/>
      <c r="D315" s="233" t="s">
        <v>161</v>
      </c>
      <c r="E315" s="42"/>
      <c r="F315" s="234" t="s">
        <v>416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161</v>
      </c>
      <c r="AU315" s="19" t="s">
        <v>85</v>
      </c>
    </row>
    <row r="316" s="13" customFormat="1">
      <c r="A316" s="13"/>
      <c r="B316" s="235"/>
      <c r="C316" s="236"/>
      <c r="D316" s="228" t="s">
        <v>179</v>
      </c>
      <c r="E316" s="237" t="s">
        <v>19</v>
      </c>
      <c r="F316" s="238" t="s">
        <v>417</v>
      </c>
      <c r="G316" s="236"/>
      <c r="H316" s="237" t="s">
        <v>19</v>
      </c>
      <c r="I316" s="239"/>
      <c r="J316" s="236"/>
      <c r="K316" s="236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179</v>
      </c>
      <c r="AU316" s="244" t="s">
        <v>85</v>
      </c>
      <c r="AV316" s="13" t="s">
        <v>83</v>
      </c>
      <c r="AW316" s="13" t="s">
        <v>37</v>
      </c>
      <c r="AX316" s="13" t="s">
        <v>76</v>
      </c>
      <c r="AY316" s="244" t="s">
        <v>150</v>
      </c>
    </row>
    <row r="317" s="14" customFormat="1">
      <c r="A317" s="14"/>
      <c r="B317" s="245"/>
      <c r="C317" s="246"/>
      <c r="D317" s="228" t="s">
        <v>179</v>
      </c>
      <c r="E317" s="247" t="s">
        <v>19</v>
      </c>
      <c r="F317" s="248" t="s">
        <v>418</v>
      </c>
      <c r="G317" s="246"/>
      <c r="H317" s="249">
        <v>491.23200000000003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179</v>
      </c>
      <c r="AU317" s="255" t="s">
        <v>85</v>
      </c>
      <c r="AV317" s="14" t="s">
        <v>85</v>
      </c>
      <c r="AW317" s="14" t="s">
        <v>37</v>
      </c>
      <c r="AX317" s="14" t="s">
        <v>76</v>
      </c>
      <c r="AY317" s="255" t="s">
        <v>150</v>
      </c>
    </row>
    <row r="318" s="15" customFormat="1">
      <c r="A318" s="15"/>
      <c r="B318" s="256"/>
      <c r="C318" s="257"/>
      <c r="D318" s="228" t="s">
        <v>179</v>
      </c>
      <c r="E318" s="258" t="s">
        <v>19</v>
      </c>
      <c r="F318" s="259" t="s">
        <v>186</v>
      </c>
      <c r="G318" s="257"/>
      <c r="H318" s="260">
        <v>491.23200000000003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179</v>
      </c>
      <c r="AU318" s="266" t="s">
        <v>85</v>
      </c>
      <c r="AV318" s="15" t="s">
        <v>157</v>
      </c>
      <c r="AW318" s="15" t="s">
        <v>37</v>
      </c>
      <c r="AX318" s="15" t="s">
        <v>83</v>
      </c>
      <c r="AY318" s="266" t="s">
        <v>150</v>
      </c>
    </row>
    <row r="319" s="2" customFormat="1" ht="37.8" customHeight="1">
      <c r="A319" s="40"/>
      <c r="B319" s="41"/>
      <c r="C319" s="267" t="s">
        <v>419</v>
      </c>
      <c r="D319" s="267" t="s">
        <v>247</v>
      </c>
      <c r="E319" s="268" t="s">
        <v>420</v>
      </c>
      <c r="F319" s="269" t="s">
        <v>421</v>
      </c>
      <c r="G319" s="270" t="s">
        <v>155</v>
      </c>
      <c r="H319" s="271">
        <v>540.35500000000002</v>
      </c>
      <c r="I319" s="272"/>
      <c r="J319" s="273">
        <f>ROUND(I319*H319,2)</f>
        <v>0</v>
      </c>
      <c r="K319" s="269" t="s">
        <v>156</v>
      </c>
      <c r="L319" s="274"/>
      <c r="M319" s="275" t="s">
        <v>19</v>
      </c>
      <c r="N319" s="276" t="s">
        <v>47</v>
      </c>
      <c r="O319" s="86"/>
      <c r="P319" s="224">
        <f>O319*H319</f>
        <v>0</v>
      </c>
      <c r="Q319" s="224">
        <v>0.0121</v>
      </c>
      <c r="R319" s="224">
        <f>Q319*H319</f>
        <v>6.5382955000000003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211</v>
      </c>
      <c r="AT319" s="226" t="s">
        <v>247</v>
      </c>
      <c r="AU319" s="226" t="s">
        <v>85</v>
      </c>
      <c r="AY319" s="19" t="s">
        <v>150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83</v>
      </c>
      <c r="BK319" s="227">
        <f>ROUND(I319*H319,2)</f>
        <v>0</v>
      </c>
      <c r="BL319" s="19" t="s">
        <v>157</v>
      </c>
      <c r="BM319" s="226" t="s">
        <v>422</v>
      </c>
    </row>
    <row r="320" s="2" customFormat="1">
      <c r="A320" s="40"/>
      <c r="B320" s="41"/>
      <c r="C320" s="42"/>
      <c r="D320" s="228" t="s">
        <v>159</v>
      </c>
      <c r="E320" s="42"/>
      <c r="F320" s="229" t="s">
        <v>421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159</v>
      </c>
      <c r="AU320" s="19" t="s">
        <v>85</v>
      </c>
    </row>
    <row r="321" s="14" customFormat="1">
      <c r="A321" s="14"/>
      <c r="B321" s="245"/>
      <c r="C321" s="246"/>
      <c r="D321" s="228" t="s">
        <v>179</v>
      </c>
      <c r="E321" s="246"/>
      <c r="F321" s="248" t="s">
        <v>423</v>
      </c>
      <c r="G321" s="246"/>
      <c r="H321" s="249">
        <v>540.35500000000002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179</v>
      </c>
      <c r="AU321" s="255" t="s">
        <v>85</v>
      </c>
      <c r="AV321" s="14" t="s">
        <v>85</v>
      </c>
      <c r="AW321" s="14" t="s">
        <v>4</v>
      </c>
      <c r="AX321" s="14" t="s">
        <v>83</v>
      </c>
      <c r="AY321" s="255" t="s">
        <v>150</v>
      </c>
    </row>
    <row r="322" s="2" customFormat="1" ht="33" customHeight="1">
      <c r="A322" s="40"/>
      <c r="B322" s="41"/>
      <c r="C322" s="215" t="s">
        <v>424</v>
      </c>
      <c r="D322" s="215" t="s">
        <v>152</v>
      </c>
      <c r="E322" s="216" t="s">
        <v>425</v>
      </c>
      <c r="F322" s="217" t="s">
        <v>426</v>
      </c>
      <c r="G322" s="218" t="s">
        <v>155</v>
      </c>
      <c r="H322" s="219">
        <v>44.5</v>
      </c>
      <c r="I322" s="220"/>
      <c r="J322" s="221">
        <f>ROUND(I322*H322,2)</f>
        <v>0</v>
      </c>
      <c r="K322" s="217" t="s">
        <v>156</v>
      </c>
      <c r="L322" s="46"/>
      <c r="M322" s="222" t="s">
        <v>19</v>
      </c>
      <c r="N322" s="223" t="s">
        <v>47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157</v>
      </c>
      <c r="AT322" s="226" t="s">
        <v>152</v>
      </c>
      <c r="AU322" s="226" t="s">
        <v>85</v>
      </c>
      <c r="AY322" s="19" t="s">
        <v>150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83</v>
      </c>
      <c r="BK322" s="227">
        <f>ROUND(I322*H322,2)</f>
        <v>0</v>
      </c>
      <c r="BL322" s="19" t="s">
        <v>157</v>
      </c>
      <c r="BM322" s="226" t="s">
        <v>427</v>
      </c>
    </row>
    <row r="323" s="2" customFormat="1">
      <c r="A323" s="40"/>
      <c r="B323" s="41"/>
      <c r="C323" s="42"/>
      <c r="D323" s="228" t="s">
        <v>159</v>
      </c>
      <c r="E323" s="42"/>
      <c r="F323" s="229" t="s">
        <v>428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159</v>
      </c>
      <c r="AU323" s="19" t="s">
        <v>85</v>
      </c>
    </row>
    <row r="324" s="2" customFormat="1">
      <c r="A324" s="40"/>
      <c r="B324" s="41"/>
      <c r="C324" s="42"/>
      <c r="D324" s="233" t="s">
        <v>161</v>
      </c>
      <c r="E324" s="42"/>
      <c r="F324" s="234" t="s">
        <v>429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161</v>
      </c>
      <c r="AU324" s="19" t="s">
        <v>85</v>
      </c>
    </row>
    <row r="325" s="13" customFormat="1">
      <c r="A325" s="13"/>
      <c r="B325" s="235"/>
      <c r="C325" s="236"/>
      <c r="D325" s="228" t="s">
        <v>179</v>
      </c>
      <c r="E325" s="237" t="s">
        <v>19</v>
      </c>
      <c r="F325" s="238" t="s">
        <v>430</v>
      </c>
      <c r="G325" s="236"/>
      <c r="H325" s="237" t="s">
        <v>19</v>
      </c>
      <c r="I325" s="239"/>
      <c r="J325" s="236"/>
      <c r="K325" s="236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179</v>
      </c>
      <c r="AU325" s="244" t="s">
        <v>85</v>
      </c>
      <c r="AV325" s="13" t="s">
        <v>83</v>
      </c>
      <c r="AW325" s="13" t="s">
        <v>37</v>
      </c>
      <c r="AX325" s="13" t="s">
        <v>76</v>
      </c>
      <c r="AY325" s="244" t="s">
        <v>150</v>
      </c>
    </row>
    <row r="326" s="14" customFormat="1">
      <c r="A326" s="14"/>
      <c r="B326" s="245"/>
      <c r="C326" s="246"/>
      <c r="D326" s="228" t="s">
        <v>179</v>
      </c>
      <c r="E326" s="247" t="s">
        <v>19</v>
      </c>
      <c r="F326" s="248" t="s">
        <v>431</v>
      </c>
      <c r="G326" s="246"/>
      <c r="H326" s="249">
        <v>44.5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179</v>
      </c>
      <c r="AU326" s="255" t="s">
        <v>85</v>
      </c>
      <c r="AV326" s="14" t="s">
        <v>85</v>
      </c>
      <c r="AW326" s="14" t="s">
        <v>37</v>
      </c>
      <c r="AX326" s="14" t="s">
        <v>76</v>
      </c>
      <c r="AY326" s="255" t="s">
        <v>150</v>
      </c>
    </row>
    <row r="327" s="15" customFormat="1">
      <c r="A327" s="15"/>
      <c r="B327" s="256"/>
      <c r="C327" s="257"/>
      <c r="D327" s="228" t="s">
        <v>179</v>
      </c>
      <c r="E327" s="258" t="s">
        <v>19</v>
      </c>
      <c r="F327" s="259" t="s">
        <v>186</v>
      </c>
      <c r="G327" s="257"/>
      <c r="H327" s="260">
        <v>44.5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179</v>
      </c>
      <c r="AU327" s="266" t="s">
        <v>85</v>
      </c>
      <c r="AV327" s="15" t="s">
        <v>157</v>
      </c>
      <c r="AW327" s="15" t="s">
        <v>37</v>
      </c>
      <c r="AX327" s="15" t="s">
        <v>83</v>
      </c>
      <c r="AY327" s="266" t="s">
        <v>150</v>
      </c>
    </row>
    <row r="328" s="12" customFormat="1" ht="22.8" customHeight="1">
      <c r="A328" s="12"/>
      <c r="B328" s="199"/>
      <c r="C328" s="200"/>
      <c r="D328" s="201" t="s">
        <v>75</v>
      </c>
      <c r="E328" s="213" t="s">
        <v>187</v>
      </c>
      <c r="F328" s="213" t="s">
        <v>432</v>
      </c>
      <c r="G328" s="200"/>
      <c r="H328" s="200"/>
      <c r="I328" s="203"/>
      <c r="J328" s="214">
        <f>BK328</f>
        <v>0</v>
      </c>
      <c r="K328" s="200"/>
      <c r="L328" s="205"/>
      <c r="M328" s="206"/>
      <c r="N328" s="207"/>
      <c r="O328" s="207"/>
      <c r="P328" s="208">
        <f>SUM(P329:P342)</f>
        <v>0</v>
      </c>
      <c r="Q328" s="207"/>
      <c r="R328" s="208">
        <f>SUM(R329:R342)</f>
        <v>0</v>
      </c>
      <c r="S328" s="207"/>
      <c r="T328" s="209">
        <f>SUM(T329:T342)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83</v>
      </c>
      <c r="AT328" s="211" t="s">
        <v>75</v>
      </c>
      <c r="AU328" s="211" t="s">
        <v>83</v>
      </c>
      <c r="AY328" s="210" t="s">
        <v>150</v>
      </c>
      <c r="BK328" s="212">
        <f>SUM(BK329:BK342)</f>
        <v>0</v>
      </c>
    </row>
    <row r="329" s="2" customFormat="1" ht="24.15" customHeight="1">
      <c r="A329" s="40"/>
      <c r="B329" s="41"/>
      <c r="C329" s="215" t="s">
        <v>433</v>
      </c>
      <c r="D329" s="215" t="s">
        <v>152</v>
      </c>
      <c r="E329" s="216" t="s">
        <v>434</v>
      </c>
      <c r="F329" s="217" t="s">
        <v>435</v>
      </c>
      <c r="G329" s="218" t="s">
        <v>155</v>
      </c>
      <c r="H329" s="219">
        <v>138.16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47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157</v>
      </c>
      <c r="AT329" s="226" t="s">
        <v>152</v>
      </c>
      <c r="AU329" s="226" t="s">
        <v>85</v>
      </c>
      <c r="AY329" s="19" t="s">
        <v>150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83</v>
      </c>
      <c r="BK329" s="227">
        <f>ROUND(I329*H329,2)</f>
        <v>0</v>
      </c>
      <c r="BL329" s="19" t="s">
        <v>157</v>
      </c>
      <c r="BM329" s="226" t="s">
        <v>436</v>
      </c>
    </row>
    <row r="330" s="2" customFormat="1">
      <c r="A330" s="40"/>
      <c r="B330" s="41"/>
      <c r="C330" s="42"/>
      <c r="D330" s="228" t="s">
        <v>159</v>
      </c>
      <c r="E330" s="42"/>
      <c r="F330" s="229" t="s">
        <v>437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159</v>
      </c>
      <c r="AU330" s="19" t="s">
        <v>85</v>
      </c>
    </row>
    <row r="331" s="13" customFormat="1">
      <c r="A331" s="13"/>
      <c r="B331" s="235"/>
      <c r="C331" s="236"/>
      <c r="D331" s="228" t="s">
        <v>179</v>
      </c>
      <c r="E331" s="237" t="s">
        <v>19</v>
      </c>
      <c r="F331" s="238" t="s">
        <v>438</v>
      </c>
      <c r="G331" s="236"/>
      <c r="H331" s="237" t="s">
        <v>19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179</v>
      </c>
      <c r="AU331" s="244" t="s">
        <v>85</v>
      </c>
      <c r="AV331" s="13" t="s">
        <v>83</v>
      </c>
      <c r="AW331" s="13" t="s">
        <v>37</v>
      </c>
      <c r="AX331" s="13" t="s">
        <v>76</v>
      </c>
      <c r="AY331" s="244" t="s">
        <v>150</v>
      </c>
    </row>
    <row r="332" s="14" customFormat="1">
      <c r="A332" s="14"/>
      <c r="B332" s="245"/>
      <c r="C332" s="246"/>
      <c r="D332" s="228" t="s">
        <v>179</v>
      </c>
      <c r="E332" s="247" t="s">
        <v>19</v>
      </c>
      <c r="F332" s="248" t="s">
        <v>439</v>
      </c>
      <c r="G332" s="246"/>
      <c r="H332" s="249">
        <v>138.16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179</v>
      </c>
      <c r="AU332" s="255" t="s">
        <v>85</v>
      </c>
      <c r="AV332" s="14" t="s">
        <v>85</v>
      </c>
      <c r="AW332" s="14" t="s">
        <v>37</v>
      </c>
      <c r="AX332" s="14" t="s">
        <v>76</v>
      </c>
      <c r="AY332" s="255" t="s">
        <v>150</v>
      </c>
    </row>
    <row r="333" s="15" customFormat="1">
      <c r="A333" s="15"/>
      <c r="B333" s="256"/>
      <c r="C333" s="257"/>
      <c r="D333" s="228" t="s">
        <v>179</v>
      </c>
      <c r="E333" s="258" t="s">
        <v>19</v>
      </c>
      <c r="F333" s="259" t="s">
        <v>186</v>
      </c>
      <c r="G333" s="257"/>
      <c r="H333" s="260">
        <v>138.16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179</v>
      </c>
      <c r="AU333" s="266" t="s">
        <v>85</v>
      </c>
      <c r="AV333" s="15" t="s">
        <v>157</v>
      </c>
      <c r="AW333" s="15" t="s">
        <v>37</v>
      </c>
      <c r="AX333" s="15" t="s">
        <v>83</v>
      </c>
      <c r="AY333" s="266" t="s">
        <v>150</v>
      </c>
    </row>
    <row r="334" s="2" customFormat="1" ht="24.15" customHeight="1">
      <c r="A334" s="40"/>
      <c r="B334" s="41"/>
      <c r="C334" s="215" t="s">
        <v>440</v>
      </c>
      <c r="D334" s="215" t="s">
        <v>152</v>
      </c>
      <c r="E334" s="216" t="s">
        <v>441</v>
      </c>
      <c r="F334" s="217" t="s">
        <v>442</v>
      </c>
      <c r="G334" s="218" t="s">
        <v>155</v>
      </c>
      <c r="H334" s="219">
        <v>138.16</v>
      </c>
      <c r="I334" s="220"/>
      <c r="J334" s="221">
        <f>ROUND(I334*H334,2)</f>
        <v>0</v>
      </c>
      <c r="K334" s="217" t="s">
        <v>156</v>
      </c>
      <c r="L334" s="46"/>
      <c r="M334" s="222" t="s">
        <v>19</v>
      </c>
      <c r="N334" s="223" t="s">
        <v>47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157</v>
      </c>
      <c r="AT334" s="226" t="s">
        <v>152</v>
      </c>
      <c r="AU334" s="226" t="s">
        <v>85</v>
      </c>
      <c r="AY334" s="19" t="s">
        <v>150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83</v>
      </c>
      <c r="BK334" s="227">
        <f>ROUND(I334*H334,2)</f>
        <v>0</v>
      </c>
      <c r="BL334" s="19" t="s">
        <v>157</v>
      </c>
      <c r="BM334" s="226" t="s">
        <v>443</v>
      </c>
    </row>
    <row r="335" s="2" customFormat="1">
      <c r="A335" s="40"/>
      <c r="B335" s="41"/>
      <c r="C335" s="42"/>
      <c r="D335" s="228" t="s">
        <v>159</v>
      </c>
      <c r="E335" s="42"/>
      <c r="F335" s="229" t="s">
        <v>444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159</v>
      </c>
      <c r="AU335" s="19" t="s">
        <v>85</v>
      </c>
    </row>
    <row r="336" s="2" customFormat="1">
      <c r="A336" s="40"/>
      <c r="B336" s="41"/>
      <c r="C336" s="42"/>
      <c r="D336" s="233" t="s">
        <v>161</v>
      </c>
      <c r="E336" s="42"/>
      <c r="F336" s="234" t="s">
        <v>445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161</v>
      </c>
      <c r="AU336" s="19" t="s">
        <v>85</v>
      </c>
    </row>
    <row r="337" s="2" customFormat="1" ht="33" customHeight="1">
      <c r="A337" s="40"/>
      <c r="B337" s="41"/>
      <c r="C337" s="215" t="s">
        <v>446</v>
      </c>
      <c r="D337" s="215" t="s">
        <v>152</v>
      </c>
      <c r="E337" s="216" t="s">
        <v>447</v>
      </c>
      <c r="F337" s="217" t="s">
        <v>448</v>
      </c>
      <c r="G337" s="218" t="s">
        <v>155</v>
      </c>
      <c r="H337" s="219">
        <v>138.16</v>
      </c>
      <c r="I337" s="220"/>
      <c r="J337" s="221">
        <f>ROUND(I337*H337,2)</f>
        <v>0</v>
      </c>
      <c r="K337" s="217" t="s">
        <v>156</v>
      </c>
      <c r="L337" s="46"/>
      <c r="M337" s="222" t="s">
        <v>19</v>
      </c>
      <c r="N337" s="223" t="s">
        <v>47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157</v>
      </c>
      <c r="AT337" s="226" t="s">
        <v>152</v>
      </c>
      <c r="AU337" s="226" t="s">
        <v>85</v>
      </c>
      <c r="AY337" s="19" t="s">
        <v>150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83</v>
      </c>
      <c r="BK337" s="227">
        <f>ROUND(I337*H337,2)</f>
        <v>0</v>
      </c>
      <c r="BL337" s="19" t="s">
        <v>157</v>
      </c>
      <c r="BM337" s="226" t="s">
        <v>449</v>
      </c>
    </row>
    <row r="338" s="2" customFormat="1">
      <c r="A338" s="40"/>
      <c r="B338" s="41"/>
      <c r="C338" s="42"/>
      <c r="D338" s="228" t="s">
        <v>159</v>
      </c>
      <c r="E338" s="42"/>
      <c r="F338" s="229" t="s">
        <v>450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159</v>
      </c>
      <c r="AU338" s="19" t="s">
        <v>85</v>
      </c>
    </row>
    <row r="339" s="2" customFormat="1">
      <c r="A339" s="40"/>
      <c r="B339" s="41"/>
      <c r="C339" s="42"/>
      <c r="D339" s="233" t="s">
        <v>161</v>
      </c>
      <c r="E339" s="42"/>
      <c r="F339" s="234" t="s">
        <v>451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161</v>
      </c>
      <c r="AU339" s="19" t="s">
        <v>85</v>
      </c>
    </row>
    <row r="340" s="2" customFormat="1" ht="33" customHeight="1">
      <c r="A340" s="40"/>
      <c r="B340" s="41"/>
      <c r="C340" s="215" t="s">
        <v>452</v>
      </c>
      <c r="D340" s="215" t="s">
        <v>152</v>
      </c>
      <c r="E340" s="216" t="s">
        <v>453</v>
      </c>
      <c r="F340" s="217" t="s">
        <v>454</v>
      </c>
      <c r="G340" s="218" t="s">
        <v>155</v>
      </c>
      <c r="H340" s="219">
        <v>138.16</v>
      </c>
      <c r="I340" s="220"/>
      <c r="J340" s="221">
        <f>ROUND(I340*H340,2)</f>
        <v>0</v>
      </c>
      <c r="K340" s="217" t="s">
        <v>156</v>
      </c>
      <c r="L340" s="46"/>
      <c r="M340" s="222" t="s">
        <v>19</v>
      </c>
      <c r="N340" s="223" t="s">
        <v>47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157</v>
      </c>
      <c r="AT340" s="226" t="s">
        <v>152</v>
      </c>
      <c r="AU340" s="226" t="s">
        <v>85</v>
      </c>
      <c r="AY340" s="19" t="s">
        <v>150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83</v>
      </c>
      <c r="BK340" s="227">
        <f>ROUND(I340*H340,2)</f>
        <v>0</v>
      </c>
      <c r="BL340" s="19" t="s">
        <v>157</v>
      </c>
      <c r="BM340" s="226" t="s">
        <v>455</v>
      </c>
    </row>
    <row r="341" s="2" customFormat="1">
      <c r="A341" s="40"/>
      <c r="B341" s="41"/>
      <c r="C341" s="42"/>
      <c r="D341" s="228" t="s">
        <v>159</v>
      </c>
      <c r="E341" s="42"/>
      <c r="F341" s="229" t="s">
        <v>456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159</v>
      </c>
      <c r="AU341" s="19" t="s">
        <v>85</v>
      </c>
    </row>
    <row r="342" s="2" customFormat="1">
      <c r="A342" s="40"/>
      <c r="B342" s="41"/>
      <c r="C342" s="42"/>
      <c r="D342" s="233" t="s">
        <v>161</v>
      </c>
      <c r="E342" s="42"/>
      <c r="F342" s="234" t="s">
        <v>457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161</v>
      </c>
      <c r="AU342" s="19" t="s">
        <v>85</v>
      </c>
    </row>
    <row r="343" s="12" customFormat="1" ht="22.8" customHeight="1">
      <c r="A343" s="12"/>
      <c r="B343" s="199"/>
      <c r="C343" s="200"/>
      <c r="D343" s="201" t="s">
        <v>75</v>
      </c>
      <c r="E343" s="213" t="s">
        <v>195</v>
      </c>
      <c r="F343" s="213" t="s">
        <v>458</v>
      </c>
      <c r="G343" s="200"/>
      <c r="H343" s="200"/>
      <c r="I343" s="203"/>
      <c r="J343" s="214">
        <f>BK343</f>
        <v>0</v>
      </c>
      <c r="K343" s="200"/>
      <c r="L343" s="205"/>
      <c r="M343" s="206"/>
      <c r="N343" s="207"/>
      <c r="O343" s="207"/>
      <c r="P343" s="208">
        <f>SUM(P344:P607)</f>
        <v>0</v>
      </c>
      <c r="Q343" s="207"/>
      <c r="R343" s="208">
        <f>SUM(R344:R607)</f>
        <v>339.83007762187066</v>
      </c>
      <c r="S343" s="207"/>
      <c r="T343" s="209">
        <f>SUM(T344:T607)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0" t="s">
        <v>83</v>
      </c>
      <c r="AT343" s="211" t="s">
        <v>75</v>
      </c>
      <c r="AU343" s="211" t="s">
        <v>83</v>
      </c>
      <c r="AY343" s="210" t="s">
        <v>150</v>
      </c>
      <c r="BK343" s="212">
        <f>SUM(BK344:BK607)</f>
        <v>0</v>
      </c>
    </row>
    <row r="344" s="2" customFormat="1" ht="24.15" customHeight="1">
      <c r="A344" s="40"/>
      <c r="B344" s="41"/>
      <c r="C344" s="215" t="s">
        <v>459</v>
      </c>
      <c r="D344" s="215" t="s">
        <v>152</v>
      </c>
      <c r="E344" s="216" t="s">
        <v>460</v>
      </c>
      <c r="F344" s="217" t="s">
        <v>461</v>
      </c>
      <c r="G344" s="218" t="s">
        <v>155</v>
      </c>
      <c r="H344" s="219">
        <v>177.92599999999999</v>
      </c>
      <c r="I344" s="220"/>
      <c r="J344" s="221">
        <f>ROUND(I344*H344,2)</f>
        <v>0</v>
      </c>
      <c r="K344" s="217" t="s">
        <v>156</v>
      </c>
      <c r="L344" s="46"/>
      <c r="M344" s="222" t="s">
        <v>19</v>
      </c>
      <c r="N344" s="223" t="s">
        <v>47</v>
      </c>
      <c r="O344" s="86"/>
      <c r="P344" s="224">
        <f>O344*H344</f>
        <v>0</v>
      </c>
      <c r="Q344" s="224">
        <v>0.0043839999999999999</v>
      </c>
      <c r="R344" s="224">
        <f>Q344*H344</f>
        <v>0.78002758399999994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157</v>
      </c>
      <c r="AT344" s="226" t="s">
        <v>152</v>
      </c>
      <c r="AU344" s="226" t="s">
        <v>85</v>
      </c>
      <c r="AY344" s="19" t="s">
        <v>150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83</v>
      </c>
      <c r="BK344" s="227">
        <f>ROUND(I344*H344,2)</f>
        <v>0</v>
      </c>
      <c r="BL344" s="19" t="s">
        <v>157</v>
      </c>
      <c r="BM344" s="226" t="s">
        <v>462</v>
      </c>
    </row>
    <row r="345" s="2" customFormat="1">
      <c r="A345" s="40"/>
      <c r="B345" s="41"/>
      <c r="C345" s="42"/>
      <c r="D345" s="228" t="s">
        <v>159</v>
      </c>
      <c r="E345" s="42"/>
      <c r="F345" s="229" t="s">
        <v>463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159</v>
      </c>
      <c r="AU345" s="19" t="s">
        <v>85</v>
      </c>
    </row>
    <row r="346" s="2" customFormat="1">
      <c r="A346" s="40"/>
      <c r="B346" s="41"/>
      <c r="C346" s="42"/>
      <c r="D346" s="233" t="s">
        <v>161</v>
      </c>
      <c r="E346" s="42"/>
      <c r="F346" s="234" t="s">
        <v>464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161</v>
      </c>
      <c r="AU346" s="19" t="s">
        <v>85</v>
      </c>
    </row>
    <row r="347" s="13" customFormat="1">
      <c r="A347" s="13"/>
      <c r="B347" s="235"/>
      <c r="C347" s="236"/>
      <c r="D347" s="228" t="s">
        <v>179</v>
      </c>
      <c r="E347" s="237" t="s">
        <v>19</v>
      </c>
      <c r="F347" s="238" t="s">
        <v>465</v>
      </c>
      <c r="G347" s="236"/>
      <c r="H347" s="237" t="s">
        <v>19</v>
      </c>
      <c r="I347" s="239"/>
      <c r="J347" s="236"/>
      <c r="K347" s="236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179</v>
      </c>
      <c r="AU347" s="244" t="s">
        <v>85</v>
      </c>
      <c r="AV347" s="13" t="s">
        <v>83</v>
      </c>
      <c r="AW347" s="13" t="s">
        <v>37</v>
      </c>
      <c r="AX347" s="13" t="s">
        <v>76</v>
      </c>
      <c r="AY347" s="244" t="s">
        <v>150</v>
      </c>
    </row>
    <row r="348" s="14" customFormat="1">
      <c r="A348" s="14"/>
      <c r="B348" s="245"/>
      <c r="C348" s="246"/>
      <c r="D348" s="228" t="s">
        <v>179</v>
      </c>
      <c r="E348" s="247" t="s">
        <v>19</v>
      </c>
      <c r="F348" s="248" t="s">
        <v>466</v>
      </c>
      <c r="G348" s="246"/>
      <c r="H348" s="249">
        <v>47.847000000000001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179</v>
      </c>
      <c r="AU348" s="255" t="s">
        <v>85</v>
      </c>
      <c r="AV348" s="14" t="s">
        <v>85</v>
      </c>
      <c r="AW348" s="14" t="s">
        <v>37</v>
      </c>
      <c r="AX348" s="14" t="s">
        <v>76</v>
      </c>
      <c r="AY348" s="255" t="s">
        <v>150</v>
      </c>
    </row>
    <row r="349" s="14" customFormat="1">
      <c r="A349" s="14"/>
      <c r="B349" s="245"/>
      <c r="C349" s="246"/>
      <c r="D349" s="228" t="s">
        <v>179</v>
      </c>
      <c r="E349" s="247" t="s">
        <v>19</v>
      </c>
      <c r="F349" s="248" t="s">
        <v>467</v>
      </c>
      <c r="G349" s="246"/>
      <c r="H349" s="249">
        <v>64.227000000000004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179</v>
      </c>
      <c r="AU349" s="255" t="s">
        <v>85</v>
      </c>
      <c r="AV349" s="14" t="s">
        <v>85</v>
      </c>
      <c r="AW349" s="14" t="s">
        <v>37</v>
      </c>
      <c r="AX349" s="14" t="s">
        <v>76</v>
      </c>
      <c r="AY349" s="255" t="s">
        <v>150</v>
      </c>
    </row>
    <row r="350" s="14" customFormat="1">
      <c r="A350" s="14"/>
      <c r="B350" s="245"/>
      <c r="C350" s="246"/>
      <c r="D350" s="228" t="s">
        <v>179</v>
      </c>
      <c r="E350" s="247" t="s">
        <v>19</v>
      </c>
      <c r="F350" s="248" t="s">
        <v>468</v>
      </c>
      <c r="G350" s="246"/>
      <c r="H350" s="249">
        <v>57.264000000000003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179</v>
      </c>
      <c r="AU350" s="255" t="s">
        <v>85</v>
      </c>
      <c r="AV350" s="14" t="s">
        <v>85</v>
      </c>
      <c r="AW350" s="14" t="s">
        <v>37</v>
      </c>
      <c r="AX350" s="14" t="s">
        <v>76</v>
      </c>
      <c r="AY350" s="255" t="s">
        <v>150</v>
      </c>
    </row>
    <row r="351" s="13" customFormat="1">
      <c r="A351" s="13"/>
      <c r="B351" s="235"/>
      <c r="C351" s="236"/>
      <c r="D351" s="228" t="s">
        <v>179</v>
      </c>
      <c r="E351" s="237" t="s">
        <v>19</v>
      </c>
      <c r="F351" s="238" t="s">
        <v>469</v>
      </c>
      <c r="G351" s="236"/>
      <c r="H351" s="237" t="s">
        <v>19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179</v>
      </c>
      <c r="AU351" s="244" t="s">
        <v>85</v>
      </c>
      <c r="AV351" s="13" t="s">
        <v>83</v>
      </c>
      <c r="AW351" s="13" t="s">
        <v>37</v>
      </c>
      <c r="AX351" s="13" t="s">
        <v>76</v>
      </c>
      <c r="AY351" s="244" t="s">
        <v>150</v>
      </c>
    </row>
    <row r="352" s="14" customFormat="1">
      <c r="A352" s="14"/>
      <c r="B352" s="245"/>
      <c r="C352" s="246"/>
      <c r="D352" s="228" t="s">
        <v>179</v>
      </c>
      <c r="E352" s="247" t="s">
        <v>19</v>
      </c>
      <c r="F352" s="248" t="s">
        <v>470</v>
      </c>
      <c r="G352" s="246"/>
      <c r="H352" s="249">
        <v>8.5879999999999992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179</v>
      </c>
      <c r="AU352" s="255" t="s">
        <v>85</v>
      </c>
      <c r="AV352" s="14" t="s">
        <v>85</v>
      </c>
      <c r="AW352" s="14" t="s">
        <v>37</v>
      </c>
      <c r="AX352" s="14" t="s">
        <v>76</v>
      </c>
      <c r="AY352" s="255" t="s">
        <v>150</v>
      </c>
    </row>
    <row r="353" s="15" customFormat="1">
      <c r="A353" s="15"/>
      <c r="B353" s="256"/>
      <c r="C353" s="257"/>
      <c r="D353" s="228" t="s">
        <v>179</v>
      </c>
      <c r="E353" s="258" t="s">
        <v>19</v>
      </c>
      <c r="F353" s="259" t="s">
        <v>186</v>
      </c>
      <c r="G353" s="257"/>
      <c r="H353" s="260">
        <v>177.92600000000002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179</v>
      </c>
      <c r="AU353" s="266" t="s">
        <v>85</v>
      </c>
      <c r="AV353" s="15" t="s">
        <v>157</v>
      </c>
      <c r="AW353" s="15" t="s">
        <v>37</v>
      </c>
      <c r="AX353" s="15" t="s">
        <v>83</v>
      </c>
      <c r="AY353" s="266" t="s">
        <v>150</v>
      </c>
    </row>
    <row r="354" s="2" customFormat="1" ht="24.15" customHeight="1">
      <c r="A354" s="40"/>
      <c r="B354" s="41"/>
      <c r="C354" s="215" t="s">
        <v>471</v>
      </c>
      <c r="D354" s="215" t="s">
        <v>152</v>
      </c>
      <c r="E354" s="216" t="s">
        <v>472</v>
      </c>
      <c r="F354" s="217" t="s">
        <v>473</v>
      </c>
      <c r="G354" s="218" t="s">
        <v>155</v>
      </c>
      <c r="H354" s="219">
        <v>3.75</v>
      </c>
      <c r="I354" s="220"/>
      <c r="J354" s="221">
        <f>ROUND(I354*H354,2)</f>
        <v>0</v>
      </c>
      <c r="K354" s="217" t="s">
        <v>156</v>
      </c>
      <c r="L354" s="46"/>
      <c r="M354" s="222" t="s">
        <v>19</v>
      </c>
      <c r="N354" s="223" t="s">
        <v>47</v>
      </c>
      <c r="O354" s="86"/>
      <c r="P354" s="224">
        <f>O354*H354</f>
        <v>0</v>
      </c>
      <c r="Q354" s="224">
        <v>0.018380000000000001</v>
      </c>
      <c r="R354" s="224">
        <f>Q354*H354</f>
        <v>0.068925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157</v>
      </c>
      <c r="AT354" s="226" t="s">
        <v>152</v>
      </c>
      <c r="AU354" s="226" t="s">
        <v>85</v>
      </c>
      <c r="AY354" s="19" t="s">
        <v>150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83</v>
      </c>
      <c r="BK354" s="227">
        <f>ROUND(I354*H354,2)</f>
        <v>0</v>
      </c>
      <c r="BL354" s="19" t="s">
        <v>157</v>
      </c>
      <c r="BM354" s="226" t="s">
        <v>474</v>
      </c>
    </row>
    <row r="355" s="2" customFormat="1">
      <c r="A355" s="40"/>
      <c r="B355" s="41"/>
      <c r="C355" s="42"/>
      <c r="D355" s="228" t="s">
        <v>159</v>
      </c>
      <c r="E355" s="42"/>
      <c r="F355" s="229" t="s">
        <v>475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159</v>
      </c>
      <c r="AU355" s="19" t="s">
        <v>85</v>
      </c>
    </row>
    <row r="356" s="2" customFormat="1">
      <c r="A356" s="40"/>
      <c r="B356" s="41"/>
      <c r="C356" s="42"/>
      <c r="D356" s="233" t="s">
        <v>161</v>
      </c>
      <c r="E356" s="42"/>
      <c r="F356" s="234" t="s">
        <v>476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161</v>
      </c>
      <c r="AU356" s="19" t="s">
        <v>85</v>
      </c>
    </row>
    <row r="357" s="13" customFormat="1">
      <c r="A357" s="13"/>
      <c r="B357" s="235"/>
      <c r="C357" s="236"/>
      <c r="D357" s="228" t="s">
        <v>179</v>
      </c>
      <c r="E357" s="237" t="s">
        <v>19</v>
      </c>
      <c r="F357" s="238" t="s">
        <v>276</v>
      </c>
      <c r="G357" s="236"/>
      <c r="H357" s="237" t="s">
        <v>19</v>
      </c>
      <c r="I357" s="239"/>
      <c r="J357" s="236"/>
      <c r="K357" s="236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179</v>
      </c>
      <c r="AU357" s="244" t="s">
        <v>85</v>
      </c>
      <c r="AV357" s="13" t="s">
        <v>83</v>
      </c>
      <c r="AW357" s="13" t="s">
        <v>37</v>
      </c>
      <c r="AX357" s="13" t="s">
        <v>76</v>
      </c>
      <c r="AY357" s="244" t="s">
        <v>150</v>
      </c>
    </row>
    <row r="358" s="14" customFormat="1">
      <c r="A358" s="14"/>
      <c r="B358" s="245"/>
      <c r="C358" s="246"/>
      <c r="D358" s="228" t="s">
        <v>179</v>
      </c>
      <c r="E358" s="247" t="s">
        <v>19</v>
      </c>
      <c r="F358" s="248" t="s">
        <v>477</v>
      </c>
      <c r="G358" s="246"/>
      <c r="H358" s="249">
        <v>3.75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179</v>
      </c>
      <c r="AU358" s="255" t="s">
        <v>85</v>
      </c>
      <c r="AV358" s="14" t="s">
        <v>85</v>
      </c>
      <c r="AW358" s="14" t="s">
        <v>37</v>
      </c>
      <c r="AX358" s="14" t="s">
        <v>76</v>
      </c>
      <c r="AY358" s="255" t="s">
        <v>150</v>
      </c>
    </row>
    <row r="359" s="15" customFormat="1">
      <c r="A359" s="15"/>
      <c r="B359" s="256"/>
      <c r="C359" s="257"/>
      <c r="D359" s="228" t="s">
        <v>179</v>
      </c>
      <c r="E359" s="258" t="s">
        <v>19</v>
      </c>
      <c r="F359" s="259" t="s">
        <v>186</v>
      </c>
      <c r="G359" s="257"/>
      <c r="H359" s="260">
        <v>3.75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179</v>
      </c>
      <c r="AU359" s="266" t="s">
        <v>85</v>
      </c>
      <c r="AV359" s="15" t="s">
        <v>157</v>
      </c>
      <c r="AW359" s="15" t="s">
        <v>37</v>
      </c>
      <c r="AX359" s="15" t="s">
        <v>83</v>
      </c>
      <c r="AY359" s="266" t="s">
        <v>150</v>
      </c>
    </row>
    <row r="360" s="2" customFormat="1" ht="24.15" customHeight="1">
      <c r="A360" s="40"/>
      <c r="B360" s="41"/>
      <c r="C360" s="215" t="s">
        <v>478</v>
      </c>
      <c r="D360" s="215" t="s">
        <v>152</v>
      </c>
      <c r="E360" s="216" t="s">
        <v>479</v>
      </c>
      <c r="F360" s="217" t="s">
        <v>480</v>
      </c>
      <c r="G360" s="218" t="s">
        <v>155</v>
      </c>
      <c r="H360" s="219">
        <v>106.372</v>
      </c>
      <c r="I360" s="220"/>
      <c r="J360" s="221">
        <f>ROUND(I360*H360,2)</f>
        <v>0</v>
      </c>
      <c r="K360" s="217" t="s">
        <v>156</v>
      </c>
      <c r="L360" s="46"/>
      <c r="M360" s="222" t="s">
        <v>19</v>
      </c>
      <c r="N360" s="223" t="s">
        <v>47</v>
      </c>
      <c r="O360" s="86"/>
      <c r="P360" s="224">
        <f>O360*H360</f>
        <v>0</v>
      </c>
      <c r="Q360" s="224">
        <v>0.020480000000000002</v>
      </c>
      <c r="R360" s="224">
        <f>Q360*H360</f>
        <v>2.17849856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157</v>
      </c>
      <c r="AT360" s="226" t="s">
        <v>152</v>
      </c>
      <c r="AU360" s="226" t="s">
        <v>85</v>
      </c>
      <c r="AY360" s="19" t="s">
        <v>150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83</v>
      </c>
      <c r="BK360" s="227">
        <f>ROUND(I360*H360,2)</f>
        <v>0</v>
      </c>
      <c r="BL360" s="19" t="s">
        <v>157</v>
      </c>
      <c r="BM360" s="226" t="s">
        <v>481</v>
      </c>
    </row>
    <row r="361" s="2" customFormat="1">
      <c r="A361" s="40"/>
      <c r="B361" s="41"/>
      <c r="C361" s="42"/>
      <c r="D361" s="228" t="s">
        <v>159</v>
      </c>
      <c r="E361" s="42"/>
      <c r="F361" s="229" t="s">
        <v>482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159</v>
      </c>
      <c r="AU361" s="19" t="s">
        <v>85</v>
      </c>
    </row>
    <row r="362" s="2" customFormat="1">
      <c r="A362" s="40"/>
      <c r="B362" s="41"/>
      <c r="C362" s="42"/>
      <c r="D362" s="233" t="s">
        <v>161</v>
      </c>
      <c r="E362" s="42"/>
      <c r="F362" s="234" t="s">
        <v>483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161</v>
      </c>
      <c r="AU362" s="19" t="s">
        <v>85</v>
      </c>
    </row>
    <row r="363" s="13" customFormat="1">
      <c r="A363" s="13"/>
      <c r="B363" s="235"/>
      <c r="C363" s="236"/>
      <c r="D363" s="228" t="s">
        <v>179</v>
      </c>
      <c r="E363" s="237" t="s">
        <v>19</v>
      </c>
      <c r="F363" s="238" t="s">
        <v>484</v>
      </c>
      <c r="G363" s="236"/>
      <c r="H363" s="237" t="s">
        <v>19</v>
      </c>
      <c r="I363" s="239"/>
      <c r="J363" s="236"/>
      <c r="K363" s="236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179</v>
      </c>
      <c r="AU363" s="244" t="s">
        <v>85</v>
      </c>
      <c r="AV363" s="13" t="s">
        <v>83</v>
      </c>
      <c r="AW363" s="13" t="s">
        <v>37</v>
      </c>
      <c r="AX363" s="13" t="s">
        <v>76</v>
      </c>
      <c r="AY363" s="244" t="s">
        <v>150</v>
      </c>
    </row>
    <row r="364" s="14" customFormat="1">
      <c r="A364" s="14"/>
      <c r="B364" s="245"/>
      <c r="C364" s="246"/>
      <c r="D364" s="228" t="s">
        <v>179</v>
      </c>
      <c r="E364" s="247" t="s">
        <v>19</v>
      </c>
      <c r="F364" s="248" t="s">
        <v>485</v>
      </c>
      <c r="G364" s="246"/>
      <c r="H364" s="249">
        <v>106.372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179</v>
      </c>
      <c r="AU364" s="255" t="s">
        <v>85</v>
      </c>
      <c r="AV364" s="14" t="s">
        <v>85</v>
      </c>
      <c r="AW364" s="14" t="s">
        <v>37</v>
      </c>
      <c r="AX364" s="14" t="s">
        <v>76</v>
      </c>
      <c r="AY364" s="255" t="s">
        <v>150</v>
      </c>
    </row>
    <row r="365" s="15" customFormat="1">
      <c r="A365" s="15"/>
      <c r="B365" s="256"/>
      <c r="C365" s="257"/>
      <c r="D365" s="228" t="s">
        <v>179</v>
      </c>
      <c r="E365" s="258" t="s">
        <v>19</v>
      </c>
      <c r="F365" s="259" t="s">
        <v>186</v>
      </c>
      <c r="G365" s="257"/>
      <c r="H365" s="260">
        <v>106.372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179</v>
      </c>
      <c r="AU365" s="266" t="s">
        <v>85</v>
      </c>
      <c r="AV365" s="15" t="s">
        <v>157</v>
      </c>
      <c r="AW365" s="15" t="s">
        <v>37</v>
      </c>
      <c r="AX365" s="15" t="s">
        <v>83</v>
      </c>
      <c r="AY365" s="266" t="s">
        <v>150</v>
      </c>
    </row>
    <row r="366" s="2" customFormat="1" ht="24.15" customHeight="1">
      <c r="A366" s="40"/>
      <c r="B366" s="41"/>
      <c r="C366" s="215" t="s">
        <v>486</v>
      </c>
      <c r="D366" s="215" t="s">
        <v>152</v>
      </c>
      <c r="E366" s="216" t="s">
        <v>487</v>
      </c>
      <c r="F366" s="217" t="s">
        <v>488</v>
      </c>
      <c r="G366" s="218" t="s">
        <v>155</v>
      </c>
      <c r="H366" s="219">
        <v>30.449999999999999</v>
      </c>
      <c r="I366" s="220"/>
      <c r="J366" s="221">
        <f>ROUND(I366*H366,2)</f>
        <v>0</v>
      </c>
      <c r="K366" s="217" t="s">
        <v>156</v>
      </c>
      <c r="L366" s="46"/>
      <c r="M366" s="222" t="s">
        <v>19</v>
      </c>
      <c r="N366" s="223" t="s">
        <v>47</v>
      </c>
      <c r="O366" s="86"/>
      <c r="P366" s="224">
        <f>O366*H366</f>
        <v>0</v>
      </c>
      <c r="Q366" s="224">
        <v>0.0043839999999999999</v>
      </c>
      <c r="R366" s="224">
        <f>Q366*H366</f>
        <v>0.1334928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157</v>
      </c>
      <c r="AT366" s="226" t="s">
        <v>152</v>
      </c>
      <c r="AU366" s="226" t="s">
        <v>85</v>
      </c>
      <c r="AY366" s="19" t="s">
        <v>150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83</v>
      </c>
      <c r="BK366" s="227">
        <f>ROUND(I366*H366,2)</f>
        <v>0</v>
      </c>
      <c r="BL366" s="19" t="s">
        <v>157</v>
      </c>
      <c r="BM366" s="226" t="s">
        <v>489</v>
      </c>
    </row>
    <row r="367" s="2" customFormat="1">
      <c r="A367" s="40"/>
      <c r="B367" s="41"/>
      <c r="C367" s="42"/>
      <c r="D367" s="228" t="s">
        <v>159</v>
      </c>
      <c r="E367" s="42"/>
      <c r="F367" s="229" t="s">
        <v>490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159</v>
      </c>
      <c r="AU367" s="19" t="s">
        <v>85</v>
      </c>
    </row>
    <row r="368" s="2" customFormat="1">
      <c r="A368" s="40"/>
      <c r="B368" s="41"/>
      <c r="C368" s="42"/>
      <c r="D368" s="233" t="s">
        <v>161</v>
      </c>
      <c r="E368" s="42"/>
      <c r="F368" s="234" t="s">
        <v>491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161</v>
      </c>
      <c r="AU368" s="19" t="s">
        <v>85</v>
      </c>
    </row>
    <row r="369" s="13" customFormat="1">
      <c r="A369" s="13"/>
      <c r="B369" s="235"/>
      <c r="C369" s="236"/>
      <c r="D369" s="228" t="s">
        <v>179</v>
      </c>
      <c r="E369" s="237" t="s">
        <v>19</v>
      </c>
      <c r="F369" s="238" t="s">
        <v>492</v>
      </c>
      <c r="G369" s="236"/>
      <c r="H369" s="237" t="s">
        <v>19</v>
      </c>
      <c r="I369" s="239"/>
      <c r="J369" s="236"/>
      <c r="K369" s="236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179</v>
      </c>
      <c r="AU369" s="244" t="s">
        <v>85</v>
      </c>
      <c r="AV369" s="13" t="s">
        <v>83</v>
      </c>
      <c r="AW369" s="13" t="s">
        <v>37</v>
      </c>
      <c r="AX369" s="13" t="s">
        <v>76</v>
      </c>
      <c r="AY369" s="244" t="s">
        <v>150</v>
      </c>
    </row>
    <row r="370" s="14" customFormat="1">
      <c r="A370" s="14"/>
      <c r="B370" s="245"/>
      <c r="C370" s="246"/>
      <c r="D370" s="228" t="s">
        <v>179</v>
      </c>
      <c r="E370" s="247" t="s">
        <v>19</v>
      </c>
      <c r="F370" s="248" t="s">
        <v>493</v>
      </c>
      <c r="G370" s="246"/>
      <c r="H370" s="249">
        <v>30.449999999999999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179</v>
      </c>
      <c r="AU370" s="255" t="s">
        <v>85</v>
      </c>
      <c r="AV370" s="14" t="s">
        <v>85</v>
      </c>
      <c r="AW370" s="14" t="s">
        <v>37</v>
      </c>
      <c r="AX370" s="14" t="s">
        <v>76</v>
      </c>
      <c r="AY370" s="255" t="s">
        <v>150</v>
      </c>
    </row>
    <row r="371" s="15" customFormat="1">
      <c r="A371" s="15"/>
      <c r="B371" s="256"/>
      <c r="C371" s="257"/>
      <c r="D371" s="228" t="s">
        <v>179</v>
      </c>
      <c r="E371" s="258" t="s">
        <v>19</v>
      </c>
      <c r="F371" s="259" t="s">
        <v>186</v>
      </c>
      <c r="G371" s="257"/>
      <c r="H371" s="260">
        <v>30.449999999999999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179</v>
      </c>
      <c r="AU371" s="266" t="s">
        <v>85</v>
      </c>
      <c r="AV371" s="15" t="s">
        <v>157</v>
      </c>
      <c r="AW371" s="15" t="s">
        <v>37</v>
      </c>
      <c r="AX371" s="15" t="s">
        <v>83</v>
      </c>
      <c r="AY371" s="266" t="s">
        <v>150</v>
      </c>
    </row>
    <row r="372" s="2" customFormat="1" ht="24.15" customHeight="1">
      <c r="A372" s="40"/>
      <c r="B372" s="41"/>
      <c r="C372" s="215" t="s">
        <v>494</v>
      </c>
      <c r="D372" s="215" t="s">
        <v>152</v>
      </c>
      <c r="E372" s="216" t="s">
        <v>495</v>
      </c>
      <c r="F372" s="217" t="s">
        <v>496</v>
      </c>
      <c r="G372" s="218" t="s">
        <v>497</v>
      </c>
      <c r="H372" s="219">
        <v>138.15000000000001</v>
      </c>
      <c r="I372" s="220"/>
      <c r="J372" s="221">
        <f>ROUND(I372*H372,2)</f>
        <v>0</v>
      </c>
      <c r="K372" s="217" t="s">
        <v>156</v>
      </c>
      <c r="L372" s="46"/>
      <c r="M372" s="222" t="s">
        <v>19</v>
      </c>
      <c r="N372" s="223" t="s">
        <v>47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157</v>
      </c>
      <c r="AT372" s="226" t="s">
        <v>152</v>
      </c>
      <c r="AU372" s="226" t="s">
        <v>85</v>
      </c>
      <c r="AY372" s="19" t="s">
        <v>150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83</v>
      </c>
      <c r="BK372" s="227">
        <f>ROUND(I372*H372,2)</f>
        <v>0</v>
      </c>
      <c r="BL372" s="19" t="s">
        <v>157</v>
      </c>
      <c r="BM372" s="226" t="s">
        <v>498</v>
      </c>
    </row>
    <row r="373" s="2" customFormat="1">
      <c r="A373" s="40"/>
      <c r="B373" s="41"/>
      <c r="C373" s="42"/>
      <c r="D373" s="228" t="s">
        <v>159</v>
      </c>
      <c r="E373" s="42"/>
      <c r="F373" s="229" t="s">
        <v>499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159</v>
      </c>
      <c r="AU373" s="19" t="s">
        <v>85</v>
      </c>
    </row>
    <row r="374" s="2" customFormat="1">
      <c r="A374" s="40"/>
      <c r="B374" s="41"/>
      <c r="C374" s="42"/>
      <c r="D374" s="233" t="s">
        <v>161</v>
      </c>
      <c r="E374" s="42"/>
      <c r="F374" s="234" t="s">
        <v>500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161</v>
      </c>
      <c r="AU374" s="19" t="s">
        <v>85</v>
      </c>
    </row>
    <row r="375" s="13" customFormat="1">
      <c r="A375" s="13"/>
      <c r="B375" s="235"/>
      <c r="C375" s="236"/>
      <c r="D375" s="228" t="s">
        <v>179</v>
      </c>
      <c r="E375" s="237" t="s">
        <v>19</v>
      </c>
      <c r="F375" s="238" t="s">
        <v>465</v>
      </c>
      <c r="G375" s="236"/>
      <c r="H375" s="237" t="s">
        <v>19</v>
      </c>
      <c r="I375" s="239"/>
      <c r="J375" s="236"/>
      <c r="K375" s="236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179</v>
      </c>
      <c r="AU375" s="244" t="s">
        <v>85</v>
      </c>
      <c r="AV375" s="13" t="s">
        <v>83</v>
      </c>
      <c r="AW375" s="13" t="s">
        <v>37</v>
      </c>
      <c r="AX375" s="13" t="s">
        <v>76</v>
      </c>
      <c r="AY375" s="244" t="s">
        <v>150</v>
      </c>
    </row>
    <row r="376" s="14" customFormat="1">
      <c r="A376" s="14"/>
      <c r="B376" s="245"/>
      <c r="C376" s="246"/>
      <c r="D376" s="228" t="s">
        <v>179</v>
      </c>
      <c r="E376" s="247" t="s">
        <v>19</v>
      </c>
      <c r="F376" s="248" t="s">
        <v>501</v>
      </c>
      <c r="G376" s="246"/>
      <c r="H376" s="249">
        <v>39.409999999999997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179</v>
      </c>
      <c r="AU376" s="255" t="s">
        <v>85</v>
      </c>
      <c r="AV376" s="14" t="s">
        <v>85</v>
      </c>
      <c r="AW376" s="14" t="s">
        <v>37</v>
      </c>
      <c r="AX376" s="14" t="s">
        <v>76</v>
      </c>
      <c r="AY376" s="255" t="s">
        <v>150</v>
      </c>
    </row>
    <row r="377" s="14" customFormat="1">
      <c r="A377" s="14"/>
      <c r="B377" s="245"/>
      <c r="C377" s="246"/>
      <c r="D377" s="228" t="s">
        <v>179</v>
      </c>
      <c r="E377" s="247" t="s">
        <v>19</v>
      </c>
      <c r="F377" s="248" t="s">
        <v>502</v>
      </c>
      <c r="G377" s="246"/>
      <c r="H377" s="249">
        <v>51.020000000000003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179</v>
      </c>
      <c r="AU377" s="255" t="s">
        <v>85</v>
      </c>
      <c r="AV377" s="14" t="s">
        <v>85</v>
      </c>
      <c r="AW377" s="14" t="s">
        <v>37</v>
      </c>
      <c r="AX377" s="14" t="s">
        <v>76</v>
      </c>
      <c r="AY377" s="255" t="s">
        <v>150</v>
      </c>
    </row>
    <row r="378" s="14" customFormat="1">
      <c r="A378" s="14"/>
      <c r="B378" s="245"/>
      <c r="C378" s="246"/>
      <c r="D378" s="228" t="s">
        <v>179</v>
      </c>
      <c r="E378" s="247" t="s">
        <v>19</v>
      </c>
      <c r="F378" s="248" t="s">
        <v>503</v>
      </c>
      <c r="G378" s="246"/>
      <c r="H378" s="249">
        <v>47.719999999999999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179</v>
      </c>
      <c r="AU378" s="255" t="s">
        <v>85</v>
      </c>
      <c r="AV378" s="14" t="s">
        <v>85</v>
      </c>
      <c r="AW378" s="14" t="s">
        <v>37</v>
      </c>
      <c r="AX378" s="14" t="s">
        <v>76</v>
      </c>
      <c r="AY378" s="255" t="s">
        <v>150</v>
      </c>
    </row>
    <row r="379" s="15" customFormat="1">
      <c r="A379" s="15"/>
      <c r="B379" s="256"/>
      <c r="C379" s="257"/>
      <c r="D379" s="228" t="s">
        <v>179</v>
      </c>
      <c r="E379" s="258" t="s">
        <v>19</v>
      </c>
      <c r="F379" s="259" t="s">
        <v>186</v>
      </c>
      <c r="G379" s="257"/>
      <c r="H379" s="260">
        <v>138.15000000000001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179</v>
      </c>
      <c r="AU379" s="266" t="s">
        <v>85</v>
      </c>
      <c r="AV379" s="15" t="s">
        <v>157</v>
      </c>
      <c r="AW379" s="15" t="s">
        <v>37</v>
      </c>
      <c r="AX379" s="15" t="s">
        <v>83</v>
      </c>
      <c r="AY379" s="266" t="s">
        <v>150</v>
      </c>
    </row>
    <row r="380" s="2" customFormat="1" ht="24.15" customHeight="1">
      <c r="A380" s="40"/>
      <c r="B380" s="41"/>
      <c r="C380" s="267" t="s">
        <v>504</v>
      </c>
      <c r="D380" s="267" t="s">
        <v>247</v>
      </c>
      <c r="E380" s="268" t="s">
        <v>505</v>
      </c>
      <c r="F380" s="269" t="s">
        <v>506</v>
      </c>
      <c r="G380" s="270" t="s">
        <v>497</v>
      </c>
      <c r="H380" s="271">
        <v>145.05799999999999</v>
      </c>
      <c r="I380" s="272"/>
      <c r="J380" s="273">
        <f>ROUND(I380*H380,2)</f>
        <v>0</v>
      </c>
      <c r="K380" s="269" t="s">
        <v>156</v>
      </c>
      <c r="L380" s="274"/>
      <c r="M380" s="275" t="s">
        <v>19</v>
      </c>
      <c r="N380" s="276" t="s">
        <v>47</v>
      </c>
      <c r="O380" s="86"/>
      <c r="P380" s="224">
        <f>O380*H380</f>
        <v>0</v>
      </c>
      <c r="Q380" s="224">
        <v>0.00029999999999999997</v>
      </c>
      <c r="R380" s="224">
        <f>Q380*H380</f>
        <v>0.043517399999999991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211</v>
      </c>
      <c r="AT380" s="226" t="s">
        <v>247</v>
      </c>
      <c r="AU380" s="226" t="s">
        <v>85</v>
      </c>
      <c r="AY380" s="19" t="s">
        <v>150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83</v>
      </c>
      <c r="BK380" s="227">
        <f>ROUND(I380*H380,2)</f>
        <v>0</v>
      </c>
      <c r="BL380" s="19" t="s">
        <v>157</v>
      </c>
      <c r="BM380" s="226" t="s">
        <v>507</v>
      </c>
    </row>
    <row r="381" s="2" customFormat="1">
      <c r="A381" s="40"/>
      <c r="B381" s="41"/>
      <c r="C381" s="42"/>
      <c r="D381" s="228" t="s">
        <v>159</v>
      </c>
      <c r="E381" s="42"/>
      <c r="F381" s="229" t="s">
        <v>506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159</v>
      </c>
      <c r="AU381" s="19" t="s">
        <v>85</v>
      </c>
    </row>
    <row r="382" s="14" customFormat="1">
      <c r="A382" s="14"/>
      <c r="B382" s="245"/>
      <c r="C382" s="246"/>
      <c r="D382" s="228" t="s">
        <v>179</v>
      </c>
      <c r="E382" s="246"/>
      <c r="F382" s="248" t="s">
        <v>508</v>
      </c>
      <c r="G382" s="246"/>
      <c r="H382" s="249">
        <v>145.05799999999999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179</v>
      </c>
      <c r="AU382" s="255" t="s">
        <v>85</v>
      </c>
      <c r="AV382" s="14" t="s">
        <v>85</v>
      </c>
      <c r="AW382" s="14" t="s">
        <v>4</v>
      </c>
      <c r="AX382" s="14" t="s">
        <v>83</v>
      </c>
      <c r="AY382" s="255" t="s">
        <v>150</v>
      </c>
    </row>
    <row r="383" s="2" customFormat="1" ht="44.25" customHeight="1">
      <c r="A383" s="40"/>
      <c r="B383" s="41"/>
      <c r="C383" s="215" t="s">
        <v>509</v>
      </c>
      <c r="D383" s="215" t="s">
        <v>152</v>
      </c>
      <c r="E383" s="216" t="s">
        <v>510</v>
      </c>
      <c r="F383" s="217" t="s">
        <v>511</v>
      </c>
      <c r="G383" s="218" t="s">
        <v>155</v>
      </c>
      <c r="H383" s="219">
        <v>646.68600000000004</v>
      </c>
      <c r="I383" s="220"/>
      <c r="J383" s="221">
        <f>ROUND(I383*H383,2)</f>
        <v>0</v>
      </c>
      <c r="K383" s="217" t="s">
        <v>156</v>
      </c>
      <c r="L383" s="46"/>
      <c r="M383" s="222" t="s">
        <v>19</v>
      </c>
      <c r="N383" s="223" t="s">
        <v>47</v>
      </c>
      <c r="O383" s="86"/>
      <c r="P383" s="224">
        <f>O383*H383</f>
        <v>0</v>
      </c>
      <c r="Q383" s="224">
        <v>0.00851616</v>
      </c>
      <c r="R383" s="224">
        <f>Q383*H383</f>
        <v>5.5072814457600003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157</v>
      </c>
      <c r="AT383" s="226" t="s">
        <v>152</v>
      </c>
      <c r="AU383" s="226" t="s">
        <v>85</v>
      </c>
      <c r="AY383" s="19" t="s">
        <v>150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83</v>
      </c>
      <c r="BK383" s="227">
        <f>ROUND(I383*H383,2)</f>
        <v>0</v>
      </c>
      <c r="BL383" s="19" t="s">
        <v>157</v>
      </c>
      <c r="BM383" s="226" t="s">
        <v>512</v>
      </c>
    </row>
    <row r="384" s="2" customFormat="1">
      <c r="A384" s="40"/>
      <c r="B384" s="41"/>
      <c r="C384" s="42"/>
      <c r="D384" s="228" t="s">
        <v>159</v>
      </c>
      <c r="E384" s="42"/>
      <c r="F384" s="229" t="s">
        <v>513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159</v>
      </c>
      <c r="AU384" s="19" t="s">
        <v>85</v>
      </c>
    </row>
    <row r="385" s="2" customFormat="1">
      <c r="A385" s="40"/>
      <c r="B385" s="41"/>
      <c r="C385" s="42"/>
      <c r="D385" s="233" t="s">
        <v>161</v>
      </c>
      <c r="E385" s="42"/>
      <c r="F385" s="234" t="s">
        <v>514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161</v>
      </c>
      <c r="AU385" s="19" t="s">
        <v>85</v>
      </c>
    </row>
    <row r="386" s="13" customFormat="1">
      <c r="A386" s="13"/>
      <c r="B386" s="235"/>
      <c r="C386" s="236"/>
      <c r="D386" s="228" t="s">
        <v>179</v>
      </c>
      <c r="E386" s="237" t="s">
        <v>19</v>
      </c>
      <c r="F386" s="238" t="s">
        <v>515</v>
      </c>
      <c r="G386" s="236"/>
      <c r="H386" s="237" t="s">
        <v>19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179</v>
      </c>
      <c r="AU386" s="244" t="s">
        <v>85</v>
      </c>
      <c r="AV386" s="13" t="s">
        <v>83</v>
      </c>
      <c r="AW386" s="13" t="s">
        <v>37</v>
      </c>
      <c r="AX386" s="13" t="s">
        <v>76</v>
      </c>
      <c r="AY386" s="244" t="s">
        <v>150</v>
      </c>
    </row>
    <row r="387" s="13" customFormat="1">
      <c r="A387" s="13"/>
      <c r="B387" s="235"/>
      <c r="C387" s="236"/>
      <c r="D387" s="228" t="s">
        <v>179</v>
      </c>
      <c r="E387" s="237" t="s">
        <v>19</v>
      </c>
      <c r="F387" s="238" t="s">
        <v>516</v>
      </c>
      <c r="G387" s="236"/>
      <c r="H387" s="237" t="s">
        <v>19</v>
      </c>
      <c r="I387" s="239"/>
      <c r="J387" s="236"/>
      <c r="K387" s="236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179</v>
      </c>
      <c r="AU387" s="244" t="s">
        <v>85</v>
      </c>
      <c r="AV387" s="13" t="s">
        <v>83</v>
      </c>
      <c r="AW387" s="13" t="s">
        <v>37</v>
      </c>
      <c r="AX387" s="13" t="s">
        <v>76</v>
      </c>
      <c r="AY387" s="244" t="s">
        <v>150</v>
      </c>
    </row>
    <row r="388" s="14" customFormat="1">
      <c r="A388" s="14"/>
      <c r="B388" s="245"/>
      <c r="C388" s="246"/>
      <c r="D388" s="228" t="s">
        <v>179</v>
      </c>
      <c r="E388" s="247" t="s">
        <v>19</v>
      </c>
      <c r="F388" s="248" t="s">
        <v>517</v>
      </c>
      <c r="G388" s="246"/>
      <c r="H388" s="249">
        <v>90.390000000000001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179</v>
      </c>
      <c r="AU388" s="255" t="s">
        <v>85</v>
      </c>
      <c r="AV388" s="14" t="s">
        <v>85</v>
      </c>
      <c r="AW388" s="14" t="s">
        <v>37</v>
      </c>
      <c r="AX388" s="14" t="s">
        <v>76</v>
      </c>
      <c r="AY388" s="255" t="s">
        <v>150</v>
      </c>
    </row>
    <row r="389" s="14" customFormat="1">
      <c r="A389" s="14"/>
      <c r="B389" s="245"/>
      <c r="C389" s="246"/>
      <c r="D389" s="228" t="s">
        <v>179</v>
      </c>
      <c r="E389" s="247" t="s">
        <v>19</v>
      </c>
      <c r="F389" s="248" t="s">
        <v>518</v>
      </c>
      <c r="G389" s="246"/>
      <c r="H389" s="249">
        <v>22.434000000000001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179</v>
      </c>
      <c r="AU389" s="255" t="s">
        <v>85</v>
      </c>
      <c r="AV389" s="14" t="s">
        <v>85</v>
      </c>
      <c r="AW389" s="14" t="s">
        <v>37</v>
      </c>
      <c r="AX389" s="14" t="s">
        <v>76</v>
      </c>
      <c r="AY389" s="255" t="s">
        <v>150</v>
      </c>
    </row>
    <row r="390" s="13" customFormat="1">
      <c r="A390" s="13"/>
      <c r="B390" s="235"/>
      <c r="C390" s="236"/>
      <c r="D390" s="228" t="s">
        <v>179</v>
      </c>
      <c r="E390" s="237" t="s">
        <v>19</v>
      </c>
      <c r="F390" s="238" t="s">
        <v>519</v>
      </c>
      <c r="G390" s="236"/>
      <c r="H390" s="237" t="s">
        <v>19</v>
      </c>
      <c r="I390" s="239"/>
      <c r="J390" s="236"/>
      <c r="K390" s="236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179</v>
      </c>
      <c r="AU390" s="244" t="s">
        <v>85</v>
      </c>
      <c r="AV390" s="13" t="s">
        <v>83</v>
      </c>
      <c r="AW390" s="13" t="s">
        <v>37</v>
      </c>
      <c r="AX390" s="13" t="s">
        <v>76</v>
      </c>
      <c r="AY390" s="244" t="s">
        <v>150</v>
      </c>
    </row>
    <row r="391" s="14" customFormat="1">
      <c r="A391" s="14"/>
      <c r="B391" s="245"/>
      <c r="C391" s="246"/>
      <c r="D391" s="228" t="s">
        <v>179</v>
      </c>
      <c r="E391" s="247" t="s">
        <v>19</v>
      </c>
      <c r="F391" s="248" t="s">
        <v>517</v>
      </c>
      <c r="G391" s="246"/>
      <c r="H391" s="249">
        <v>90.390000000000001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179</v>
      </c>
      <c r="AU391" s="255" t="s">
        <v>85</v>
      </c>
      <c r="AV391" s="14" t="s">
        <v>85</v>
      </c>
      <c r="AW391" s="14" t="s">
        <v>37</v>
      </c>
      <c r="AX391" s="14" t="s">
        <v>76</v>
      </c>
      <c r="AY391" s="255" t="s">
        <v>150</v>
      </c>
    </row>
    <row r="392" s="14" customFormat="1">
      <c r="A392" s="14"/>
      <c r="B392" s="245"/>
      <c r="C392" s="246"/>
      <c r="D392" s="228" t="s">
        <v>179</v>
      </c>
      <c r="E392" s="247" t="s">
        <v>19</v>
      </c>
      <c r="F392" s="248" t="s">
        <v>520</v>
      </c>
      <c r="G392" s="246"/>
      <c r="H392" s="249">
        <v>-5.0750000000000002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179</v>
      </c>
      <c r="AU392" s="255" t="s">
        <v>85</v>
      </c>
      <c r="AV392" s="14" t="s">
        <v>85</v>
      </c>
      <c r="AW392" s="14" t="s">
        <v>37</v>
      </c>
      <c r="AX392" s="14" t="s">
        <v>76</v>
      </c>
      <c r="AY392" s="255" t="s">
        <v>150</v>
      </c>
    </row>
    <row r="393" s="14" customFormat="1">
      <c r="A393" s="14"/>
      <c r="B393" s="245"/>
      <c r="C393" s="246"/>
      <c r="D393" s="228" t="s">
        <v>179</v>
      </c>
      <c r="E393" s="247" t="s">
        <v>19</v>
      </c>
      <c r="F393" s="248" t="s">
        <v>518</v>
      </c>
      <c r="G393" s="246"/>
      <c r="H393" s="249">
        <v>22.434000000000001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179</v>
      </c>
      <c r="AU393" s="255" t="s">
        <v>85</v>
      </c>
      <c r="AV393" s="14" t="s">
        <v>85</v>
      </c>
      <c r="AW393" s="14" t="s">
        <v>37</v>
      </c>
      <c r="AX393" s="14" t="s">
        <v>76</v>
      </c>
      <c r="AY393" s="255" t="s">
        <v>150</v>
      </c>
    </row>
    <row r="394" s="13" customFormat="1">
      <c r="A394" s="13"/>
      <c r="B394" s="235"/>
      <c r="C394" s="236"/>
      <c r="D394" s="228" t="s">
        <v>179</v>
      </c>
      <c r="E394" s="237" t="s">
        <v>19</v>
      </c>
      <c r="F394" s="238" t="s">
        <v>521</v>
      </c>
      <c r="G394" s="236"/>
      <c r="H394" s="237" t="s">
        <v>19</v>
      </c>
      <c r="I394" s="239"/>
      <c r="J394" s="236"/>
      <c r="K394" s="236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179</v>
      </c>
      <c r="AU394" s="244" t="s">
        <v>85</v>
      </c>
      <c r="AV394" s="13" t="s">
        <v>83</v>
      </c>
      <c r="AW394" s="13" t="s">
        <v>37</v>
      </c>
      <c r="AX394" s="13" t="s">
        <v>76</v>
      </c>
      <c r="AY394" s="244" t="s">
        <v>150</v>
      </c>
    </row>
    <row r="395" s="14" customFormat="1">
      <c r="A395" s="14"/>
      <c r="B395" s="245"/>
      <c r="C395" s="246"/>
      <c r="D395" s="228" t="s">
        <v>179</v>
      </c>
      <c r="E395" s="247" t="s">
        <v>19</v>
      </c>
      <c r="F395" s="248" t="s">
        <v>522</v>
      </c>
      <c r="G395" s="246"/>
      <c r="H395" s="249">
        <v>343.94299999999998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179</v>
      </c>
      <c r="AU395" s="255" t="s">
        <v>85</v>
      </c>
      <c r="AV395" s="14" t="s">
        <v>85</v>
      </c>
      <c r="AW395" s="14" t="s">
        <v>37</v>
      </c>
      <c r="AX395" s="14" t="s">
        <v>76</v>
      </c>
      <c r="AY395" s="255" t="s">
        <v>150</v>
      </c>
    </row>
    <row r="396" s="14" customFormat="1">
      <c r="A396" s="14"/>
      <c r="B396" s="245"/>
      <c r="C396" s="246"/>
      <c r="D396" s="228" t="s">
        <v>179</v>
      </c>
      <c r="E396" s="247" t="s">
        <v>19</v>
      </c>
      <c r="F396" s="248" t="s">
        <v>523</v>
      </c>
      <c r="G396" s="246"/>
      <c r="H396" s="249">
        <v>-33.133000000000003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179</v>
      </c>
      <c r="AU396" s="255" t="s">
        <v>85</v>
      </c>
      <c r="AV396" s="14" t="s">
        <v>85</v>
      </c>
      <c r="AW396" s="14" t="s">
        <v>37</v>
      </c>
      <c r="AX396" s="14" t="s">
        <v>76</v>
      </c>
      <c r="AY396" s="255" t="s">
        <v>150</v>
      </c>
    </row>
    <row r="397" s="13" customFormat="1">
      <c r="A397" s="13"/>
      <c r="B397" s="235"/>
      <c r="C397" s="236"/>
      <c r="D397" s="228" t="s">
        <v>179</v>
      </c>
      <c r="E397" s="237" t="s">
        <v>19</v>
      </c>
      <c r="F397" s="238" t="s">
        <v>524</v>
      </c>
      <c r="G397" s="236"/>
      <c r="H397" s="237" t="s">
        <v>19</v>
      </c>
      <c r="I397" s="239"/>
      <c r="J397" s="236"/>
      <c r="K397" s="236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179</v>
      </c>
      <c r="AU397" s="244" t="s">
        <v>85</v>
      </c>
      <c r="AV397" s="13" t="s">
        <v>83</v>
      </c>
      <c r="AW397" s="13" t="s">
        <v>37</v>
      </c>
      <c r="AX397" s="13" t="s">
        <v>76</v>
      </c>
      <c r="AY397" s="244" t="s">
        <v>150</v>
      </c>
    </row>
    <row r="398" s="14" customFormat="1">
      <c r="A398" s="14"/>
      <c r="B398" s="245"/>
      <c r="C398" s="246"/>
      <c r="D398" s="228" t="s">
        <v>179</v>
      </c>
      <c r="E398" s="247" t="s">
        <v>19</v>
      </c>
      <c r="F398" s="248" t="s">
        <v>522</v>
      </c>
      <c r="G398" s="246"/>
      <c r="H398" s="249">
        <v>343.94299999999998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179</v>
      </c>
      <c r="AU398" s="255" t="s">
        <v>85</v>
      </c>
      <c r="AV398" s="14" t="s">
        <v>85</v>
      </c>
      <c r="AW398" s="14" t="s">
        <v>37</v>
      </c>
      <c r="AX398" s="14" t="s">
        <v>76</v>
      </c>
      <c r="AY398" s="255" t="s">
        <v>150</v>
      </c>
    </row>
    <row r="399" s="14" customFormat="1">
      <c r="A399" s="14"/>
      <c r="B399" s="245"/>
      <c r="C399" s="246"/>
      <c r="D399" s="228" t="s">
        <v>179</v>
      </c>
      <c r="E399" s="247" t="s">
        <v>19</v>
      </c>
      <c r="F399" s="248" t="s">
        <v>525</v>
      </c>
      <c r="G399" s="246"/>
      <c r="H399" s="249">
        <v>-198.19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179</v>
      </c>
      <c r="AU399" s="255" t="s">
        <v>85</v>
      </c>
      <c r="AV399" s="14" t="s">
        <v>85</v>
      </c>
      <c r="AW399" s="14" t="s">
        <v>37</v>
      </c>
      <c r="AX399" s="14" t="s">
        <v>76</v>
      </c>
      <c r="AY399" s="255" t="s">
        <v>150</v>
      </c>
    </row>
    <row r="400" s="13" customFormat="1">
      <c r="A400" s="13"/>
      <c r="B400" s="235"/>
      <c r="C400" s="236"/>
      <c r="D400" s="228" t="s">
        <v>179</v>
      </c>
      <c r="E400" s="237" t="s">
        <v>19</v>
      </c>
      <c r="F400" s="238" t="s">
        <v>526</v>
      </c>
      <c r="G400" s="236"/>
      <c r="H400" s="237" t="s">
        <v>19</v>
      </c>
      <c r="I400" s="239"/>
      <c r="J400" s="236"/>
      <c r="K400" s="236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179</v>
      </c>
      <c r="AU400" s="244" t="s">
        <v>85</v>
      </c>
      <c r="AV400" s="13" t="s">
        <v>83</v>
      </c>
      <c r="AW400" s="13" t="s">
        <v>37</v>
      </c>
      <c r="AX400" s="13" t="s">
        <v>76</v>
      </c>
      <c r="AY400" s="244" t="s">
        <v>150</v>
      </c>
    </row>
    <row r="401" s="14" customFormat="1">
      <c r="A401" s="14"/>
      <c r="B401" s="245"/>
      <c r="C401" s="246"/>
      <c r="D401" s="228" t="s">
        <v>179</v>
      </c>
      <c r="E401" s="247" t="s">
        <v>19</v>
      </c>
      <c r="F401" s="248" t="s">
        <v>527</v>
      </c>
      <c r="G401" s="246"/>
      <c r="H401" s="249">
        <v>-30.449999999999999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179</v>
      </c>
      <c r="AU401" s="255" t="s">
        <v>85</v>
      </c>
      <c r="AV401" s="14" t="s">
        <v>85</v>
      </c>
      <c r="AW401" s="14" t="s">
        <v>37</v>
      </c>
      <c r="AX401" s="14" t="s">
        <v>76</v>
      </c>
      <c r="AY401" s="255" t="s">
        <v>150</v>
      </c>
    </row>
    <row r="402" s="15" customFormat="1">
      <c r="A402" s="15"/>
      <c r="B402" s="256"/>
      <c r="C402" s="257"/>
      <c r="D402" s="228" t="s">
        <v>179</v>
      </c>
      <c r="E402" s="258" t="s">
        <v>19</v>
      </c>
      <c r="F402" s="259" t="s">
        <v>186</v>
      </c>
      <c r="G402" s="257"/>
      <c r="H402" s="260">
        <v>646.68599999999992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179</v>
      </c>
      <c r="AU402" s="266" t="s">
        <v>85</v>
      </c>
      <c r="AV402" s="15" t="s">
        <v>157</v>
      </c>
      <c r="AW402" s="15" t="s">
        <v>37</v>
      </c>
      <c r="AX402" s="15" t="s">
        <v>83</v>
      </c>
      <c r="AY402" s="266" t="s">
        <v>150</v>
      </c>
    </row>
    <row r="403" s="2" customFormat="1" ht="21.75" customHeight="1">
      <c r="A403" s="40"/>
      <c r="B403" s="41"/>
      <c r="C403" s="267" t="s">
        <v>528</v>
      </c>
      <c r="D403" s="267" t="s">
        <v>247</v>
      </c>
      <c r="E403" s="268" t="s">
        <v>529</v>
      </c>
      <c r="F403" s="269" t="s">
        <v>530</v>
      </c>
      <c r="G403" s="270" t="s">
        <v>155</v>
      </c>
      <c r="H403" s="271">
        <v>611.94100000000003</v>
      </c>
      <c r="I403" s="272"/>
      <c r="J403" s="273">
        <f>ROUND(I403*H403,2)</f>
        <v>0</v>
      </c>
      <c r="K403" s="269" t="s">
        <v>156</v>
      </c>
      <c r="L403" s="274"/>
      <c r="M403" s="275" t="s">
        <v>19</v>
      </c>
      <c r="N403" s="276" t="s">
        <v>47</v>
      </c>
      <c r="O403" s="86"/>
      <c r="P403" s="224">
        <f>O403*H403</f>
        <v>0</v>
      </c>
      <c r="Q403" s="224">
        <v>0.0015</v>
      </c>
      <c r="R403" s="224">
        <f>Q403*H403</f>
        <v>0.9179115000000001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211</v>
      </c>
      <c r="AT403" s="226" t="s">
        <v>247</v>
      </c>
      <c r="AU403" s="226" t="s">
        <v>85</v>
      </c>
      <c r="AY403" s="19" t="s">
        <v>150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83</v>
      </c>
      <c r="BK403" s="227">
        <f>ROUND(I403*H403,2)</f>
        <v>0</v>
      </c>
      <c r="BL403" s="19" t="s">
        <v>157</v>
      </c>
      <c r="BM403" s="226" t="s">
        <v>531</v>
      </c>
    </row>
    <row r="404" s="2" customFormat="1">
      <c r="A404" s="40"/>
      <c r="B404" s="41"/>
      <c r="C404" s="42"/>
      <c r="D404" s="228" t="s">
        <v>159</v>
      </c>
      <c r="E404" s="42"/>
      <c r="F404" s="229" t="s">
        <v>530</v>
      </c>
      <c r="G404" s="42"/>
      <c r="H404" s="42"/>
      <c r="I404" s="230"/>
      <c r="J404" s="42"/>
      <c r="K404" s="42"/>
      <c r="L404" s="46"/>
      <c r="M404" s="231"/>
      <c r="N404" s="232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159</v>
      </c>
      <c r="AU404" s="19" t="s">
        <v>85</v>
      </c>
    </row>
    <row r="405" s="14" customFormat="1">
      <c r="A405" s="14"/>
      <c r="B405" s="245"/>
      <c r="C405" s="246"/>
      <c r="D405" s="228" t="s">
        <v>179</v>
      </c>
      <c r="E405" s="247" t="s">
        <v>19</v>
      </c>
      <c r="F405" s="248" t="s">
        <v>532</v>
      </c>
      <c r="G405" s="246"/>
      <c r="H405" s="249">
        <v>646.68600000000004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179</v>
      </c>
      <c r="AU405" s="255" t="s">
        <v>85</v>
      </c>
      <c r="AV405" s="14" t="s">
        <v>85</v>
      </c>
      <c r="AW405" s="14" t="s">
        <v>37</v>
      </c>
      <c r="AX405" s="14" t="s">
        <v>76</v>
      </c>
      <c r="AY405" s="255" t="s">
        <v>150</v>
      </c>
    </row>
    <row r="406" s="13" customFormat="1">
      <c r="A406" s="13"/>
      <c r="B406" s="235"/>
      <c r="C406" s="236"/>
      <c r="D406" s="228" t="s">
        <v>179</v>
      </c>
      <c r="E406" s="237" t="s">
        <v>19</v>
      </c>
      <c r="F406" s="238" t="s">
        <v>533</v>
      </c>
      <c r="G406" s="236"/>
      <c r="H406" s="237" t="s">
        <v>19</v>
      </c>
      <c r="I406" s="239"/>
      <c r="J406" s="236"/>
      <c r="K406" s="236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179</v>
      </c>
      <c r="AU406" s="244" t="s">
        <v>85</v>
      </c>
      <c r="AV406" s="13" t="s">
        <v>83</v>
      </c>
      <c r="AW406" s="13" t="s">
        <v>37</v>
      </c>
      <c r="AX406" s="13" t="s">
        <v>76</v>
      </c>
      <c r="AY406" s="244" t="s">
        <v>150</v>
      </c>
    </row>
    <row r="407" s="14" customFormat="1">
      <c r="A407" s="14"/>
      <c r="B407" s="245"/>
      <c r="C407" s="246"/>
      <c r="D407" s="228" t="s">
        <v>179</v>
      </c>
      <c r="E407" s="247" t="s">
        <v>19</v>
      </c>
      <c r="F407" s="248" t="s">
        <v>534</v>
      </c>
      <c r="G407" s="246"/>
      <c r="H407" s="249">
        <v>-28.997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179</v>
      </c>
      <c r="AU407" s="255" t="s">
        <v>85</v>
      </c>
      <c r="AV407" s="14" t="s">
        <v>85</v>
      </c>
      <c r="AW407" s="14" t="s">
        <v>37</v>
      </c>
      <c r="AX407" s="14" t="s">
        <v>76</v>
      </c>
      <c r="AY407" s="255" t="s">
        <v>150</v>
      </c>
    </row>
    <row r="408" s="14" customFormat="1">
      <c r="A408" s="14"/>
      <c r="B408" s="245"/>
      <c r="C408" s="246"/>
      <c r="D408" s="228" t="s">
        <v>179</v>
      </c>
      <c r="E408" s="247" t="s">
        <v>19</v>
      </c>
      <c r="F408" s="248" t="s">
        <v>535</v>
      </c>
      <c r="G408" s="246"/>
      <c r="H408" s="249">
        <v>-34.887999999999998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179</v>
      </c>
      <c r="AU408" s="255" t="s">
        <v>85</v>
      </c>
      <c r="AV408" s="14" t="s">
        <v>85</v>
      </c>
      <c r="AW408" s="14" t="s">
        <v>37</v>
      </c>
      <c r="AX408" s="14" t="s">
        <v>76</v>
      </c>
      <c r="AY408" s="255" t="s">
        <v>150</v>
      </c>
    </row>
    <row r="409" s="15" customFormat="1">
      <c r="A409" s="15"/>
      <c r="B409" s="256"/>
      <c r="C409" s="257"/>
      <c r="D409" s="228" t="s">
        <v>179</v>
      </c>
      <c r="E409" s="258" t="s">
        <v>19</v>
      </c>
      <c r="F409" s="259" t="s">
        <v>186</v>
      </c>
      <c r="G409" s="257"/>
      <c r="H409" s="260">
        <v>582.80100000000004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179</v>
      </c>
      <c r="AU409" s="266" t="s">
        <v>85</v>
      </c>
      <c r="AV409" s="15" t="s">
        <v>157</v>
      </c>
      <c r="AW409" s="15" t="s">
        <v>37</v>
      </c>
      <c r="AX409" s="15" t="s">
        <v>83</v>
      </c>
      <c r="AY409" s="266" t="s">
        <v>150</v>
      </c>
    </row>
    <row r="410" s="14" customFormat="1">
      <c r="A410" s="14"/>
      <c r="B410" s="245"/>
      <c r="C410" s="246"/>
      <c r="D410" s="228" t="s">
        <v>179</v>
      </c>
      <c r="E410" s="246"/>
      <c r="F410" s="248" t="s">
        <v>536</v>
      </c>
      <c r="G410" s="246"/>
      <c r="H410" s="249">
        <v>611.94100000000003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179</v>
      </c>
      <c r="AU410" s="255" t="s">
        <v>85</v>
      </c>
      <c r="AV410" s="14" t="s">
        <v>85</v>
      </c>
      <c r="AW410" s="14" t="s">
        <v>4</v>
      </c>
      <c r="AX410" s="14" t="s">
        <v>83</v>
      </c>
      <c r="AY410" s="255" t="s">
        <v>150</v>
      </c>
    </row>
    <row r="411" s="2" customFormat="1" ht="21.75" customHeight="1">
      <c r="A411" s="40"/>
      <c r="B411" s="41"/>
      <c r="C411" s="267" t="s">
        <v>537</v>
      </c>
      <c r="D411" s="267" t="s">
        <v>247</v>
      </c>
      <c r="E411" s="268" t="s">
        <v>538</v>
      </c>
      <c r="F411" s="269" t="s">
        <v>539</v>
      </c>
      <c r="G411" s="270" t="s">
        <v>155</v>
      </c>
      <c r="H411" s="271">
        <v>67.078999999999994</v>
      </c>
      <c r="I411" s="272"/>
      <c r="J411" s="273">
        <f>ROUND(I411*H411,2)</f>
        <v>0</v>
      </c>
      <c r="K411" s="269" t="s">
        <v>156</v>
      </c>
      <c r="L411" s="274"/>
      <c r="M411" s="275" t="s">
        <v>19</v>
      </c>
      <c r="N411" s="276" t="s">
        <v>47</v>
      </c>
      <c r="O411" s="86"/>
      <c r="P411" s="224">
        <f>O411*H411</f>
        <v>0</v>
      </c>
      <c r="Q411" s="224">
        <v>0.0011999999999999999</v>
      </c>
      <c r="R411" s="224">
        <f>Q411*H411</f>
        <v>0.080494799999999991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211</v>
      </c>
      <c r="AT411" s="226" t="s">
        <v>247</v>
      </c>
      <c r="AU411" s="226" t="s">
        <v>85</v>
      </c>
      <c r="AY411" s="19" t="s">
        <v>150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83</v>
      </c>
      <c r="BK411" s="227">
        <f>ROUND(I411*H411,2)</f>
        <v>0</v>
      </c>
      <c r="BL411" s="19" t="s">
        <v>157</v>
      </c>
      <c r="BM411" s="226" t="s">
        <v>540</v>
      </c>
    </row>
    <row r="412" s="2" customFormat="1">
      <c r="A412" s="40"/>
      <c r="B412" s="41"/>
      <c r="C412" s="42"/>
      <c r="D412" s="228" t="s">
        <v>159</v>
      </c>
      <c r="E412" s="42"/>
      <c r="F412" s="229" t="s">
        <v>539</v>
      </c>
      <c r="G412" s="42"/>
      <c r="H412" s="42"/>
      <c r="I412" s="230"/>
      <c r="J412" s="42"/>
      <c r="K412" s="42"/>
      <c r="L412" s="46"/>
      <c r="M412" s="231"/>
      <c r="N412" s="232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159</v>
      </c>
      <c r="AU412" s="19" t="s">
        <v>85</v>
      </c>
    </row>
    <row r="413" s="13" customFormat="1">
      <c r="A413" s="13"/>
      <c r="B413" s="235"/>
      <c r="C413" s="236"/>
      <c r="D413" s="228" t="s">
        <v>179</v>
      </c>
      <c r="E413" s="237" t="s">
        <v>19</v>
      </c>
      <c r="F413" s="238" t="s">
        <v>533</v>
      </c>
      <c r="G413" s="236"/>
      <c r="H413" s="237" t="s">
        <v>19</v>
      </c>
      <c r="I413" s="239"/>
      <c r="J413" s="236"/>
      <c r="K413" s="236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179</v>
      </c>
      <c r="AU413" s="244" t="s">
        <v>85</v>
      </c>
      <c r="AV413" s="13" t="s">
        <v>83</v>
      </c>
      <c r="AW413" s="13" t="s">
        <v>37</v>
      </c>
      <c r="AX413" s="13" t="s">
        <v>76</v>
      </c>
      <c r="AY413" s="244" t="s">
        <v>150</v>
      </c>
    </row>
    <row r="414" s="14" customFormat="1">
      <c r="A414" s="14"/>
      <c r="B414" s="245"/>
      <c r="C414" s="246"/>
      <c r="D414" s="228" t="s">
        <v>179</v>
      </c>
      <c r="E414" s="247" t="s">
        <v>19</v>
      </c>
      <c r="F414" s="248" t="s">
        <v>541</v>
      </c>
      <c r="G414" s="246"/>
      <c r="H414" s="249">
        <v>28.997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179</v>
      </c>
      <c r="AU414" s="255" t="s">
        <v>85</v>
      </c>
      <c r="AV414" s="14" t="s">
        <v>85</v>
      </c>
      <c r="AW414" s="14" t="s">
        <v>37</v>
      </c>
      <c r="AX414" s="14" t="s">
        <v>76</v>
      </c>
      <c r="AY414" s="255" t="s">
        <v>150</v>
      </c>
    </row>
    <row r="415" s="14" customFormat="1">
      <c r="A415" s="14"/>
      <c r="B415" s="245"/>
      <c r="C415" s="246"/>
      <c r="D415" s="228" t="s">
        <v>179</v>
      </c>
      <c r="E415" s="247" t="s">
        <v>19</v>
      </c>
      <c r="F415" s="248" t="s">
        <v>542</v>
      </c>
      <c r="G415" s="246"/>
      <c r="H415" s="249">
        <v>34.887999999999998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179</v>
      </c>
      <c r="AU415" s="255" t="s">
        <v>85</v>
      </c>
      <c r="AV415" s="14" t="s">
        <v>85</v>
      </c>
      <c r="AW415" s="14" t="s">
        <v>37</v>
      </c>
      <c r="AX415" s="14" t="s">
        <v>76</v>
      </c>
      <c r="AY415" s="255" t="s">
        <v>150</v>
      </c>
    </row>
    <row r="416" s="15" customFormat="1">
      <c r="A416" s="15"/>
      <c r="B416" s="256"/>
      <c r="C416" s="257"/>
      <c r="D416" s="228" t="s">
        <v>179</v>
      </c>
      <c r="E416" s="258" t="s">
        <v>19</v>
      </c>
      <c r="F416" s="259" t="s">
        <v>186</v>
      </c>
      <c r="G416" s="257"/>
      <c r="H416" s="260">
        <v>63.884999999999998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6" t="s">
        <v>179</v>
      </c>
      <c r="AU416" s="266" t="s">
        <v>85</v>
      </c>
      <c r="AV416" s="15" t="s">
        <v>157</v>
      </c>
      <c r="AW416" s="15" t="s">
        <v>37</v>
      </c>
      <c r="AX416" s="15" t="s">
        <v>83</v>
      </c>
      <c r="AY416" s="266" t="s">
        <v>150</v>
      </c>
    </row>
    <row r="417" s="14" customFormat="1">
      <c r="A417" s="14"/>
      <c r="B417" s="245"/>
      <c r="C417" s="246"/>
      <c r="D417" s="228" t="s">
        <v>179</v>
      </c>
      <c r="E417" s="246"/>
      <c r="F417" s="248" t="s">
        <v>543</v>
      </c>
      <c r="G417" s="246"/>
      <c r="H417" s="249">
        <v>67.078999999999994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179</v>
      </c>
      <c r="AU417" s="255" t="s">
        <v>85</v>
      </c>
      <c r="AV417" s="14" t="s">
        <v>85</v>
      </c>
      <c r="AW417" s="14" t="s">
        <v>4</v>
      </c>
      <c r="AX417" s="14" t="s">
        <v>83</v>
      </c>
      <c r="AY417" s="255" t="s">
        <v>150</v>
      </c>
    </row>
    <row r="418" s="2" customFormat="1" ht="37.8" customHeight="1">
      <c r="A418" s="40"/>
      <c r="B418" s="41"/>
      <c r="C418" s="215" t="s">
        <v>544</v>
      </c>
      <c r="D418" s="215" t="s">
        <v>152</v>
      </c>
      <c r="E418" s="216" t="s">
        <v>545</v>
      </c>
      <c r="F418" s="217" t="s">
        <v>546</v>
      </c>
      <c r="G418" s="218" t="s">
        <v>497</v>
      </c>
      <c r="H418" s="219">
        <v>231.96000000000001</v>
      </c>
      <c r="I418" s="220"/>
      <c r="J418" s="221">
        <f>ROUND(I418*H418,2)</f>
        <v>0</v>
      </c>
      <c r="K418" s="217" t="s">
        <v>156</v>
      </c>
      <c r="L418" s="46"/>
      <c r="M418" s="222" t="s">
        <v>19</v>
      </c>
      <c r="N418" s="223" t="s">
        <v>47</v>
      </c>
      <c r="O418" s="86"/>
      <c r="P418" s="224">
        <f>O418*H418</f>
        <v>0</v>
      </c>
      <c r="Q418" s="224">
        <v>0.0033899999999999998</v>
      </c>
      <c r="R418" s="224">
        <f>Q418*H418</f>
        <v>0.78634439999999994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157</v>
      </c>
      <c r="AT418" s="226" t="s">
        <v>152</v>
      </c>
      <c r="AU418" s="226" t="s">
        <v>85</v>
      </c>
      <c r="AY418" s="19" t="s">
        <v>150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83</v>
      </c>
      <c r="BK418" s="227">
        <f>ROUND(I418*H418,2)</f>
        <v>0</v>
      </c>
      <c r="BL418" s="19" t="s">
        <v>157</v>
      </c>
      <c r="BM418" s="226" t="s">
        <v>547</v>
      </c>
    </row>
    <row r="419" s="2" customFormat="1">
      <c r="A419" s="40"/>
      <c r="B419" s="41"/>
      <c r="C419" s="42"/>
      <c r="D419" s="228" t="s">
        <v>159</v>
      </c>
      <c r="E419" s="42"/>
      <c r="F419" s="229" t="s">
        <v>548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159</v>
      </c>
      <c r="AU419" s="19" t="s">
        <v>85</v>
      </c>
    </row>
    <row r="420" s="2" customFormat="1">
      <c r="A420" s="40"/>
      <c r="B420" s="41"/>
      <c r="C420" s="42"/>
      <c r="D420" s="233" t="s">
        <v>161</v>
      </c>
      <c r="E420" s="42"/>
      <c r="F420" s="234" t="s">
        <v>549</v>
      </c>
      <c r="G420" s="42"/>
      <c r="H420" s="42"/>
      <c r="I420" s="230"/>
      <c r="J420" s="42"/>
      <c r="K420" s="42"/>
      <c r="L420" s="46"/>
      <c r="M420" s="231"/>
      <c r="N420" s="232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161</v>
      </c>
      <c r="AU420" s="19" t="s">
        <v>85</v>
      </c>
    </row>
    <row r="421" s="13" customFormat="1">
      <c r="A421" s="13"/>
      <c r="B421" s="235"/>
      <c r="C421" s="236"/>
      <c r="D421" s="228" t="s">
        <v>179</v>
      </c>
      <c r="E421" s="237" t="s">
        <v>19</v>
      </c>
      <c r="F421" s="238" t="s">
        <v>550</v>
      </c>
      <c r="G421" s="236"/>
      <c r="H421" s="237" t="s">
        <v>19</v>
      </c>
      <c r="I421" s="239"/>
      <c r="J421" s="236"/>
      <c r="K421" s="236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179</v>
      </c>
      <c r="AU421" s="244" t="s">
        <v>85</v>
      </c>
      <c r="AV421" s="13" t="s">
        <v>83</v>
      </c>
      <c r="AW421" s="13" t="s">
        <v>37</v>
      </c>
      <c r="AX421" s="13" t="s">
        <v>76</v>
      </c>
      <c r="AY421" s="244" t="s">
        <v>150</v>
      </c>
    </row>
    <row r="422" s="14" customFormat="1">
      <c r="A422" s="14"/>
      <c r="B422" s="245"/>
      <c r="C422" s="246"/>
      <c r="D422" s="228" t="s">
        <v>179</v>
      </c>
      <c r="E422" s="247" t="s">
        <v>19</v>
      </c>
      <c r="F422" s="248" t="s">
        <v>551</v>
      </c>
      <c r="G422" s="246"/>
      <c r="H422" s="249">
        <v>13.1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179</v>
      </c>
      <c r="AU422" s="255" t="s">
        <v>85</v>
      </c>
      <c r="AV422" s="14" t="s">
        <v>85</v>
      </c>
      <c r="AW422" s="14" t="s">
        <v>37</v>
      </c>
      <c r="AX422" s="14" t="s">
        <v>76</v>
      </c>
      <c r="AY422" s="255" t="s">
        <v>150</v>
      </c>
    </row>
    <row r="423" s="14" customFormat="1">
      <c r="A423" s="14"/>
      <c r="B423" s="245"/>
      <c r="C423" s="246"/>
      <c r="D423" s="228" t="s">
        <v>179</v>
      </c>
      <c r="E423" s="247" t="s">
        <v>19</v>
      </c>
      <c r="F423" s="248" t="s">
        <v>552</v>
      </c>
      <c r="G423" s="246"/>
      <c r="H423" s="249">
        <v>11.6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179</v>
      </c>
      <c r="AU423" s="255" t="s">
        <v>85</v>
      </c>
      <c r="AV423" s="14" t="s">
        <v>85</v>
      </c>
      <c r="AW423" s="14" t="s">
        <v>37</v>
      </c>
      <c r="AX423" s="14" t="s">
        <v>76</v>
      </c>
      <c r="AY423" s="255" t="s">
        <v>150</v>
      </c>
    </row>
    <row r="424" s="14" customFormat="1">
      <c r="A424" s="14"/>
      <c r="B424" s="245"/>
      <c r="C424" s="246"/>
      <c r="D424" s="228" t="s">
        <v>179</v>
      </c>
      <c r="E424" s="247" t="s">
        <v>19</v>
      </c>
      <c r="F424" s="248" t="s">
        <v>553</v>
      </c>
      <c r="G424" s="246"/>
      <c r="H424" s="249">
        <v>54.799999999999997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179</v>
      </c>
      <c r="AU424" s="255" t="s">
        <v>85</v>
      </c>
      <c r="AV424" s="14" t="s">
        <v>85</v>
      </c>
      <c r="AW424" s="14" t="s">
        <v>37</v>
      </c>
      <c r="AX424" s="14" t="s">
        <v>76</v>
      </c>
      <c r="AY424" s="255" t="s">
        <v>150</v>
      </c>
    </row>
    <row r="425" s="14" customFormat="1">
      <c r="A425" s="14"/>
      <c r="B425" s="245"/>
      <c r="C425" s="246"/>
      <c r="D425" s="228" t="s">
        <v>179</v>
      </c>
      <c r="E425" s="247" t="s">
        <v>19</v>
      </c>
      <c r="F425" s="248" t="s">
        <v>554</v>
      </c>
      <c r="G425" s="246"/>
      <c r="H425" s="249">
        <v>51.600000000000001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179</v>
      </c>
      <c r="AU425" s="255" t="s">
        <v>85</v>
      </c>
      <c r="AV425" s="14" t="s">
        <v>85</v>
      </c>
      <c r="AW425" s="14" t="s">
        <v>37</v>
      </c>
      <c r="AX425" s="14" t="s">
        <v>76</v>
      </c>
      <c r="AY425" s="255" t="s">
        <v>150</v>
      </c>
    </row>
    <row r="426" s="14" customFormat="1">
      <c r="A426" s="14"/>
      <c r="B426" s="245"/>
      <c r="C426" s="246"/>
      <c r="D426" s="228" t="s">
        <v>179</v>
      </c>
      <c r="E426" s="247" t="s">
        <v>19</v>
      </c>
      <c r="F426" s="248" t="s">
        <v>555</v>
      </c>
      <c r="G426" s="246"/>
      <c r="H426" s="249">
        <v>9.9199999999999999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179</v>
      </c>
      <c r="AU426" s="255" t="s">
        <v>85</v>
      </c>
      <c r="AV426" s="14" t="s">
        <v>85</v>
      </c>
      <c r="AW426" s="14" t="s">
        <v>37</v>
      </c>
      <c r="AX426" s="14" t="s">
        <v>76</v>
      </c>
      <c r="AY426" s="255" t="s">
        <v>150</v>
      </c>
    </row>
    <row r="427" s="14" customFormat="1">
      <c r="A427" s="14"/>
      <c r="B427" s="245"/>
      <c r="C427" s="246"/>
      <c r="D427" s="228" t="s">
        <v>179</v>
      </c>
      <c r="E427" s="247" t="s">
        <v>19</v>
      </c>
      <c r="F427" s="248" t="s">
        <v>556</v>
      </c>
      <c r="G427" s="246"/>
      <c r="H427" s="249">
        <v>21.27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179</v>
      </c>
      <c r="AU427" s="255" t="s">
        <v>85</v>
      </c>
      <c r="AV427" s="14" t="s">
        <v>85</v>
      </c>
      <c r="AW427" s="14" t="s">
        <v>37</v>
      </c>
      <c r="AX427" s="14" t="s">
        <v>76</v>
      </c>
      <c r="AY427" s="255" t="s">
        <v>150</v>
      </c>
    </row>
    <row r="428" s="14" customFormat="1">
      <c r="A428" s="14"/>
      <c r="B428" s="245"/>
      <c r="C428" s="246"/>
      <c r="D428" s="228" t="s">
        <v>179</v>
      </c>
      <c r="E428" s="247" t="s">
        <v>19</v>
      </c>
      <c r="F428" s="248" t="s">
        <v>557</v>
      </c>
      <c r="G428" s="246"/>
      <c r="H428" s="249">
        <v>28.02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179</v>
      </c>
      <c r="AU428" s="255" t="s">
        <v>85</v>
      </c>
      <c r="AV428" s="14" t="s">
        <v>85</v>
      </c>
      <c r="AW428" s="14" t="s">
        <v>37</v>
      </c>
      <c r="AX428" s="14" t="s">
        <v>76</v>
      </c>
      <c r="AY428" s="255" t="s">
        <v>150</v>
      </c>
    </row>
    <row r="429" s="14" customFormat="1">
      <c r="A429" s="14"/>
      <c r="B429" s="245"/>
      <c r="C429" s="246"/>
      <c r="D429" s="228" t="s">
        <v>179</v>
      </c>
      <c r="E429" s="247" t="s">
        <v>19</v>
      </c>
      <c r="F429" s="248" t="s">
        <v>558</v>
      </c>
      <c r="G429" s="246"/>
      <c r="H429" s="249">
        <v>11.4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179</v>
      </c>
      <c r="AU429" s="255" t="s">
        <v>85</v>
      </c>
      <c r="AV429" s="14" t="s">
        <v>85</v>
      </c>
      <c r="AW429" s="14" t="s">
        <v>37</v>
      </c>
      <c r="AX429" s="14" t="s">
        <v>76</v>
      </c>
      <c r="AY429" s="255" t="s">
        <v>150</v>
      </c>
    </row>
    <row r="430" s="16" customFormat="1">
      <c r="A430" s="16"/>
      <c r="B430" s="278"/>
      <c r="C430" s="279"/>
      <c r="D430" s="228" t="s">
        <v>179</v>
      </c>
      <c r="E430" s="280" t="s">
        <v>19</v>
      </c>
      <c r="F430" s="281" t="s">
        <v>408</v>
      </c>
      <c r="G430" s="279"/>
      <c r="H430" s="282">
        <v>201.71000000000001</v>
      </c>
      <c r="I430" s="283"/>
      <c r="J430" s="279"/>
      <c r="K430" s="279"/>
      <c r="L430" s="284"/>
      <c r="M430" s="285"/>
      <c r="N430" s="286"/>
      <c r="O430" s="286"/>
      <c r="P430" s="286"/>
      <c r="Q430" s="286"/>
      <c r="R430" s="286"/>
      <c r="S430" s="286"/>
      <c r="T430" s="287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8" t="s">
        <v>179</v>
      </c>
      <c r="AU430" s="288" t="s">
        <v>85</v>
      </c>
      <c r="AV430" s="16" t="s">
        <v>92</v>
      </c>
      <c r="AW430" s="16" t="s">
        <v>37</v>
      </c>
      <c r="AX430" s="16" t="s">
        <v>76</v>
      </c>
      <c r="AY430" s="288" t="s">
        <v>150</v>
      </c>
    </row>
    <row r="431" s="13" customFormat="1">
      <c r="A431" s="13"/>
      <c r="B431" s="235"/>
      <c r="C431" s="236"/>
      <c r="D431" s="228" t="s">
        <v>179</v>
      </c>
      <c r="E431" s="237" t="s">
        <v>19</v>
      </c>
      <c r="F431" s="238" t="s">
        <v>559</v>
      </c>
      <c r="G431" s="236"/>
      <c r="H431" s="237" t="s">
        <v>19</v>
      </c>
      <c r="I431" s="239"/>
      <c r="J431" s="236"/>
      <c r="K431" s="236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179</v>
      </c>
      <c r="AU431" s="244" t="s">
        <v>85</v>
      </c>
      <c r="AV431" s="13" t="s">
        <v>83</v>
      </c>
      <c r="AW431" s="13" t="s">
        <v>37</v>
      </c>
      <c r="AX431" s="13" t="s">
        <v>76</v>
      </c>
      <c r="AY431" s="244" t="s">
        <v>150</v>
      </c>
    </row>
    <row r="432" s="14" customFormat="1">
      <c r="A432" s="14"/>
      <c r="B432" s="245"/>
      <c r="C432" s="246"/>
      <c r="D432" s="228" t="s">
        <v>179</v>
      </c>
      <c r="E432" s="247" t="s">
        <v>19</v>
      </c>
      <c r="F432" s="248" t="s">
        <v>560</v>
      </c>
      <c r="G432" s="246"/>
      <c r="H432" s="249">
        <v>2.9199999999999999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179</v>
      </c>
      <c r="AU432" s="255" t="s">
        <v>85</v>
      </c>
      <c r="AV432" s="14" t="s">
        <v>85</v>
      </c>
      <c r="AW432" s="14" t="s">
        <v>37</v>
      </c>
      <c r="AX432" s="14" t="s">
        <v>76</v>
      </c>
      <c r="AY432" s="255" t="s">
        <v>150</v>
      </c>
    </row>
    <row r="433" s="14" customFormat="1">
      <c r="A433" s="14"/>
      <c r="B433" s="245"/>
      <c r="C433" s="246"/>
      <c r="D433" s="228" t="s">
        <v>179</v>
      </c>
      <c r="E433" s="247" t="s">
        <v>19</v>
      </c>
      <c r="F433" s="248" t="s">
        <v>561</v>
      </c>
      <c r="G433" s="246"/>
      <c r="H433" s="249">
        <v>7.1100000000000003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179</v>
      </c>
      <c r="AU433" s="255" t="s">
        <v>85</v>
      </c>
      <c r="AV433" s="14" t="s">
        <v>85</v>
      </c>
      <c r="AW433" s="14" t="s">
        <v>37</v>
      </c>
      <c r="AX433" s="14" t="s">
        <v>76</v>
      </c>
      <c r="AY433" s="255" t="s">
        <v>150</v>
      </c>
    </row>
    <row r="434" s="14" customFormat="1">
      <c r="A434" s="14"/>
      <c r="B434" s="245"/>
      <c r="C434" s="246"/>
      <c r="D434" s="228" t="s">
        <v>179</v>
      </c>
      <c r="E434" s="247" t="s">
        <v>19</v>
      </c>
      <c r="F434" s="248" t="s">
        <v>562</v>
      </c>
      <c r="G434" s="246"/>
      <c r="H434" s="249">
        <v>14.220000000000001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179</v>
      </c>
      <c r="AU434" s="255" t="s">
        <v>85</v>
      </c>
      <c r="AV434" s="14" t="s">
        <v>85</v>
      </c>
      <c r="AW434" s="14" t="s">
        <v>37</v>
      </c>
      <c r="AX434" s="14" t="s">
        <v>76</v>
      </c>
      <c r="AY434" s="255" t="s">
        <v>150</v>
      </c>
    </row>
    <row r="435" s="14" customFormat="1">
      <c r="A435" s="14"/>
      <c r="B435" s="245"/>
      <c r="C435" s="246"/>
      <c r="D435" s="228" t="s">
        <v>179</v>
      </c>
      <c r="E435" s="247" t="s">
        <v>19</v>
      </c>
      <c r="F435" s="248" t="s">
        <v>563</v>
      </c>
      <c r="G435" s="246"/>
      <c r="H435" s="249">
        <v>6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179</v>
      </c>
      <c r="AU435" s="255" t="s">
        <v>85</v>
      </c>
      <c r="AV435" s="14" t="s">
        <v>85</v>
      </c>
      <c r="AW435" s="14" t="s">
        <v>37</v>
      </c>
      <c r="AX435" s="14" t="s">
        <v>76</v>
      </c>
      <c r="AY435" s="255" t="s">
        <v>150</v>
      </c>
    </row>
    <row r="436" s="16" customFormat="1">
      <c r="A436" s="16"/>
      <c r="B436" s="278"/>
      <c r="C436" s="279"/>
      <c r="D436" s="228" t="s">
        <v>179</v>
      </c>
      <c r="E436" s="280" t="s">
        <v>19</v>
      </c>
      <c r="F436" s="281" t="s">
        <v>408</v>
      </c>
      <c r="G436" s="279"/>
      <c r="H436" s="282">
        <v>30.25</v>
      </c>
      <c r="I436" s="283"/>
      <c r="J436" s="279"/>
      <c r="K436" s="279"/>
      <c r="L436" s="284"/>
      <c r="M436" s="285"/>
      <c r="N436" s="286"/>
      <c r="O436" s="286"/>
      <c r="P436" s="286"/>
      <c r="Q436" s="286"/>
      <c r="R436" s="286"/>
      <c r="S436" s="286"/>
      <c r="T436" s="287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8" t="s">
        <v>179</v>
      </c>
      <c r="AU436" s="288" t="s">
        <v>85</v>
      </c>
      <c r="AV436" s="16" t="s">
        <v>92</v>
      </c>
      <c r="AW436" s="16" t="s">
        <v>37</v>
      </c>
      <c r="AX436" s="16" t="s">
        <v>76</v>
      </c>
      <c r="AY436" s="288" t="s">
        <v>150</v>
      </c>
    </row>
    <row r="437" s="15" customFormat="1">
      <c r="A437" s="15"/>
      <c r="B437" s="256"/>
      <c r="C437" s="257"/>
      <c r="D437" s="228" t="s">
        <v>179</v>
      </c>
      <c r="E437" s="258" t="s">
        <v>19</v>
      </c>
      <c r="F437" s="259" t="s">
        <v>186</v>
      </c>
      <c r="G437" s="257"/>
      <c r="H437" s="260">
        <v>231.96000000000001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179</v>
      </c>
      <c r="AU437" s="266" t="s">
        <v>85</v>
      </c>
      <c r="AV437" s="15" t="s">
        <v>157</v>
      </c>
      <c r="AW437" s="15" t="s">
        <v>37</v>
      </c>
      <c r="AX437" s="15" t="s">
        <v>83</v>
      </c>
      <c r="AY437" s="266" t="s">
        <v>150</v>
      </c>
    </row>
    <row r="438" s="2" customFormat="1" ht="21.75" customHeight="1">
      <c r="A438" s="40"/>
      <c r="B438" s="41"/>
      <c r="C438" s="267" t="s">
        <v>564</v>
      </c>
      <c r="D438" s="267" t="s">
        <v>247</v>
      </c>
      <c r="E438" s="268" t="s">
        <v>565</v>
      </c>
      <c r="F438" s="269" t="s">
        <v>566</v>
      </c>
      <c r="G438" s="270" t="s">
        <v>155</v>
      </c>
      <c r="H438" s="271">
        <v>66.563999999999993</v>
      </c>
      <c r="I438" s="272"/>
      <c r="J438" s="273">
        <f>ROUND(I438*H438,2)</f>
        <v>0</v>
      </c>
      <c r="K438" s="269" t="s">
        <v>156</v>
      </c>
      <c r="L438" s="274"/>
      <c r="M438" s="275" t="s">
        <v>19</v>
      </c>
      <c r="N438" s="276" t="s">
        <v>47</v>
      </c>
      <c r="O438" s="86"/>
      <c r="P438" s="224">
        <f>O438*H438</f>
        <v>0</v>
      </c>
      <c r="Q438" s="224">
        <v>0.00044999999999999999</v>
      </c>
      <c r="R438" s="224">
        <f>Q438*H438</f>
        <v>0.029953799999999996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211</v>
      </c>
      <c r="AT438" s="226" t="s">
        <v>247</v>
      </c>
      <c r="AU438" s="226" t="s">
        <v>85</v>
      </c>
      <c r="AY438" s="19" t="s">
        <v>150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83</v>
      </c>
      <c r="BK438" s="227">
        <f>ROUND(I438*H438,2)</f>
        <v>0</v>
      </c>
      <c r="BL438" s="19" t="s">
        <v>157</v>
      </c>
      <c r="BM438" s="226" t="s">
        <v>567</v>
      </c>
    </row>
    <row r="439" s="2" customFormat="1">
      <c r="A439" s="40"/>
      <c r="B439" s="41"/>
      <c r="C439" s="42"/>
      <c r="D439" s="228" t="s">
        <v>159</v>
      </c>
      <c r="E439" s="42"/>
      <c r="F439" s="229" t="s">
        <v>566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159</v>
      </c>
      <c r="AU439" s="19" t="s">
        <v>85</v>
      </c>
    </row>
    <row r="440" s="13" customFormat="1">
      <c r="A440" s="13"/>
      <c r="B440" s="235"/>
      <c r="C440" s="236"/>
      <c r="D440" s="228" t="s">
        <v>179</v>
      </c>
      <c r="E440" s="237" t="s">
        <v>19</v>
      </c>
      <c r="F440" s="238" t="s">
        <v>550</v>
      </c>
      <c r="G440" s="236"/>
      <c r="H440" s="237" t="s">
        <v>19</v>
      </c>
      <c r="I440" s="239"/>
      <c r="J440" s="236"/>
      <c r="K440" s="236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179</v>
      </c>
      <c r="AU440" s="244" t="s">
        <v>85</v>
      </c>
      <c r="AV440" s="13" t="s">
        <v>83</v>
      </c>
      <c r="AW440" s="13" t="s">
        <v>37</v>
      </c>
      <c r="AX440" s="13" t="s">
        <v>76</v>
      </c>
      <c r="AY440" s="244" t="s">
        <v>150</v>
      </c>
    </row>
    <row r="441" s="14" customFormat="1">
      <c r="A441" s="14"/>
      <c r="B441" s="245"/>
      <c r="C441" s="246"/>
      <c r="D441" s="228" t="s">
        <v>179</v>
      </c>
      <c r="E441" s="247" t="s">
        <v>19</v>
      </c>
      <c r="F441" s="248" t="s">
        <v>551</v>
      </c>
      <c r="G441" s="246"/>
      <c r="H441" s="249">
        <v>13.1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179</v>
      </c>
      <c r="AU441" s="255" t="s">
        <v>85</v>
      </c>
      <c r="AV441" s="14" t="s">
        <v>85</v>
      </c>
      <c r="AW441" s="14" t="s">
        <v>37</v>
      </c>
      <c r="AX441" s="14" t="s">
        <v>76</v>
      </c>
      <c r="AY441" s="255" t="s">
        <v>150</v>
      </c>
    </row>
    <row r="442" s="14" customFormat="1">
      <c r="A442" s="14"/>
      <c r="B442" s="245"/>
      <c r="C442" s="246"/>
      <c r="D442" s="228" t="s">
        <v>179</v>
      </c>
      <c r="E442" s="247" t="s">
        <v>19</v>
      </c>
      <c r="F442" s="248" t="s">
        <v>552</v>
      </c>
      <c r="G442" s="246"/>
      <c r="H442" s="249">
        <v>11.6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179</v>
      </c>
      <c r="AU442" s="255" t="s">
        <v>85</v>
      </c>
      <c r="AV442" s="14" t="s">
        <v>85</v>
      </c>
      <c r="AW442" s="14" t="s">
        <v>37</v>
      </c>
      <c r="AX442" s="14" t="s">
        <v>76</v>
      </c>
      <c r="AY442" s="255" t="s">
        <v>150</v>
      </c>
    </row>
    <row r="443" s="14" customFormat="1">
      <c r="A443" s="14"/>
      <c r="B443" s="245"/>
      <c r="C443" s="246"/>
      <c r="D443" s="228" t="s">
        <v>179</v>
      </c>
      <c r="E443" s="247" t="s">
        <v>19</v>
      </c>
      <c r="F443" s="248" t="s">
        <v>553</v>
      </c>
      <c r="G443" s="246"/>
      <c r="H443" s="249">
        <v>54.799999999999997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179</v>
      </c>
      <c r="AU443" s="255" t="s">
        <v>85</v>
      </c>
      <c r="AV443" s="14" t="s">
        <v>85</v>
      </c>
      <c r="AW443" s="14" t="s">
        <v>37</v>
      </c>
      <c r="AX443" s="14" t="s">
        <v>76</v>
      </c>
      <c r="AY443" s="255" t="s">
        <v>150</v>
      </c>
    </row>
    <row r="444" s="14" customFormat="1">
      <c r="A444" s="14"/>
      <c r="B444" s="245"/>
      <c r="C444" s="246"/>
      <c r="D444" s="228" t="s">
        <v>179</v>
      </c>
      <c r="E444" s="247" t="s">
        <v>19</v>
      </c>
      <c r="F444" s="248" t="s">
        <v>554</v>
      </c>
      <c r="G444" s="246"/>
      <c r="H444" s="249">
        <v>51.600000000000001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179</v>
      </c>
      <c r="AU444" s="255" t="s">
        <v>85</v>
      </c>
      <c r="AV444" s="14" t="s">
        <v>85</v>
      </c>
      <c r="AW444" s="14" t="s">
        <v>37</v>
      </c>
      <c r="AX444" s="14" t="s">
        <v>76</v>
      </c>
      <c r="AY444" s="255" t="s">
        <v>150</v>
      </c>
    </row>
    <row r="445" s="14" customFormat="1">
      <c r="A445" s="14"/>
      <c r="B445" s="245"/>
      <c r="C445" s="246"/>
      <c r="D445" s="228" t="s">
        <v>179</v>
      </c>
      <c r="E445" s="247" t="s">
        <v>19</v>
      </c>
      <c r="F445" s="248" t="s">
        <v>555</v>
      </c>
      <c r="G445" s="246"/>
      <c r="H445" s="249">
        <v>9.9199999999999999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179</v>
      </c>
      <c r="AU445" s="255" t="s">
        <v>85</v>
      </c>
      <c r="AV445" s="14" t="s">
        <v>85</v>
      </c>
      <c r="AW445" s="14" t="s">
        <v>37</v>
      </c>
      <c r="AX445" s="14" t="s">
        <v>76</v>
      </c>
      <c r="AY445" s="255" t="s">
        <v>150</v>
      </c>
    </row>
    <row r="446" s="14" customFormat="1">
      <c r="A446" s="14"/>
      <c r="B446" s="245"/>
      <c r="C446" s="246"/>
      <c r="D446" s="228" t="s">
        <v>179</v>
      </c>
      <c r="E446" s="247" t="s">
        <v>19</v>
      </c>
      <c r="F446" s="248" t="s">
        <v>556</v>
      </c>
      <c r="G446" s="246"/>
      <c r="H446" s="249">
        <v>21.27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179</v>
      </c>
      <c r="AU446" s="255" t="s">
        <v>85</v>
      </c>
      <c r="AV446" s="14" t="s">
        <v>85</v>
      </c>
      <c r="AW446" s="14" t="s">
        <v>37</v>
      </c>
      <c r="AX446" s="14" t="s">
        <v>76</v>
      </c>
      <c r="AY446" s="255" t="s">
        <v>150</v>
      </c>
    </row>
    <row r="447" s="14" customFormat="1">
      <c r="A447" s="14"/>
      <c r="B447" s="245"/>
      <c r="C447" s="246"/>
      <c r="D447" s="228" t="s">
        <v>179</v>
      </c>
      <c r="E447" s="247" t="s">
        <v>19</v>
      </c>
      <c r="F447" s="248" t="s">
        <v>557</v>
      </c>
      <c r="G447" s="246"/>
      <c r="H447" s="249">
        <v>28.02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179</v>
      </c>
      <c r="AU447" s="255" t="s">
        <v>85</v>
      </c>
      <c r="AV447" s="14" t="s">
        <v>85</v>
      </c>
      <c r="AW447" s="14" t="s">
        <v>37</v>
      </c>
      <c r="AX447" s="14" t="s">
        <v>76</v>
      </c>
      <c r="AY447" s="255" t="s">
        <v>150</v>
      </c>
    </row>
    <row r="448" s="14" customFormat="1">
      <c r="A448" s="14"/>
      <c r="B448" s="245"/>
      <c r="C448" s="246"/>
      <c r="D448" s="228" t="s">
        <v>179</v>
      </c>
      <c r="E448" s="247" t="s">
        <v>19</v>
      </c>
      <c r="F448" s="248" t="s">
        <v>558</v>
      </c>
      <c r="G448" s="246"/>
      <c r="H448" s="249">
        <v>11.4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179</v>
      </c>
      <c r="AU448" s="255" t="s">
        <v>85</v>
      </c>
      <c r="AV448" s="14" t="s">
        <v>85</v>
      </c>
      <c r="AW448" s="14" t="s">
        <v>37</v>
      </c>
      <c r="AX448" s="14" t="s">
        <v>76</v>
      </c>
      <c r="AY448" s="255" t="s">
        <v>150</v>
      </c>
    </row>
    <row r="449" s="16" customFormat="1">
      <c r="A449" s="16"/>
      <c r="B449" s="278"/>
      <c r="C449" s="279"/>
      <c r="D449" s="228" t="s">
        <v>179</v>
      </c>
      <c r="E449" s="280" t="s">
        <v>19</v>
      </c>
      <c r="F449" s="281" t="s">
        <v>408</v>
      </c>
      <c r="G449" s="279"/>
      <c r="H449" s="282">
        <v>201.71000000000001</v>
      </c>
      <c r="I449" s="283"/>
      <c r="J449" s="279"/>
      <c r="K449" s="279"/>
      <c r="L449" s="284"/>
      <c r="M449" s="285"/>
      <c r="N449" s="286"/>
      <c r="O449" s="286"/>
      <c r="P449" s="286"/>
      <c r="Q449" s="286"/>
      <c r="R449" s="286"/>
      <c r="S449" s="286"/>
      <c r="T449" s="287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88" t="s">
        <v>179</v>
      </c>
      <c r="AU449" s="288" t="s">
        <v>85</v>
      </c>
      <c r="AV449" s="16" t="s">
        <v>92</v>
      </c>
      <c r="AW449" s="16" t="s">
        <v>37</v>
      </c>
      <c r="AX449" s="16" t="s">
        <v>76</v>
      </c>
      <c r="AY449" s="288" t="s">
        <v>150</v>
      </c>
    </row>
    <row r="450" s="14" customFormat="1">
      <c r="A450" s="14"/>
      <c r="B450" s="245"/>
      <c r="C450" s="246"/>
      <c r="D450" s="228" t="s">
        <v>179</v>
      </c>
      <c r="E450" s="247" t="s">
        <v>19</v>
      </c>
      <c r="F450" s="248" t="s">
        <v>568</v>
      </c>
      <c r="G450" s="246"/>
      <c r="H450" s="249">
        <v>60.512999999999998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179</v>
      </c>
      <c r="AU450" s="255" t="s">
        <v>85</v>
      </c>
      <c r="AV450" s="14" t="s">
        <v>85</v>
      </c>
      <c r="AW450" s="14" t="s">
        <v>37</v>
      </c>
      <c r="AX450" s="14" t="s">
        <v>83</v>
      </c>
      <c r="AY450" s="255" t="s">
        <v>150</v>
      </c>
    </row>
    <row r="451" s="14" customFormat="1">
      <c r="A451" s="14"/>
      <c r="B451" s="245"/>
      <c r="C451" s="246"/>
      <c r="D451" s="228" t="s">
        <v>179</v>
      </c>
      <c r="E451" s="246"/>
      <c r="F451" s="248" t="s">
        <v>569</v>
      </c>
      <c r="G451" s="246"/>
      <c r="H451" s="249">
        <v>66.563999999999993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179</v>
      </c>
      <c r="AU451" s="255" t="s">
        <v>85</v>
      </c>
      <c r="AV451" s="14" t="s">
        <v>85</v>
      </c>
      <c r="AW451" s="14" t="s">
        <v>4</v>
      </c>
      <c r="AX451" s="14" t="s">
        <v>83</v>
      </c>
      <c r="AY451" s="255" t="s">
        <v>150</v>
      </c>
    </row>
    <row r="452" s="2" customFormat="1" ht="24.15" customHeight="1">
      <c r="A452" s="40"/>
      <c r="B452" s="41"/>
      <c r="C452" s="267" t="s">
        <v>570</v>
      </c>
      <c r="D452" s="267" t="s">
        <v>247</v>
      </c>
      <c r="E452" s="268" t="s">
        <v>571</v>
      </c>
      <c r="F452" s="269" t="s">
        <v>572</v>
      </c>
      <c r="G452" s="270" t="s">
        <v>155</v>
      </c>
      <c r="H452" s="271">
        <v>9.9830000000000005</v>
      </c>
      <c r="I452" s="272"/>
      <c r="J452" s="273">
        <f>ROUND(I452*H452,2)</f>
        <v>0</v>
      </c>
      <c r="K452" s="269" t="s">
        <v>156</v>
      </c>
      <c r="L452" s="274"/>
      <c r="M452" s="275" t="s">
        <v>19</v>
      </c>
      <c r="N452" s="276" t="s">
        <v>47</v>
      </c>
      <c r="O452" s="86"/>
      <c r="P452" s="224">
        <f>O452*H452</f>
        <v>0</v>
      </c>
      <c r="Q452" s="224">
        <v>0.00089999999999999998</v>
      </c>
      <c r="R452" s="224">
        <f>Q452*H452</f>
        <v>0.0089847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211</v>
      </c>
      <c r="AT452" s="226" t="s">
        <v>247</v>
      </c>
      <c r="AU452" s="226" t="s">
        <v>85</v>
      </c>
      <c r="AY452" s="19" t="s">
        <v>150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83</v>
      </c>
      <c r="BK452" s="227">
        <f>ROUND(I452*H452,2)</f>
        <v>0</v>
      </c>
      <c r="BL452" s="19" t="s">
        <v>157</v>
      </c>
      <c r="BM452" s="226" t="s">
        <v>573</v>
      </c>
    </row>
    <row r="453" s="2" customFormat="1">
      <c r="A453" s="40"/>
      <c r="B453" s="41"/>
      <c r="C453" s="42"/>
      <c r="D453" s="228" t="s">
        <v>159</v>
      </c>
      <c r="E453" s="42"/>
      <c r="F453" s="229" t="s">
        <v>572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159</v>
      </c>
      <c r="AU453" s="19" t="s">
        <v>85</v>
      </c>
    </row>
    <row r="454" s="13" customFormat="1">
      <c r="A454" s="13"/>
      <c r="B454" s="235"/>
      <c r="C454" s="236"/>
      <c r="D454" s="228" t="s">
        <v>179</v>
      </c>
      <c r="E454" s="237" t="s">
        <v>19</v>
      </c>
      <c r="F454" s="238" t="s">
        <v>559</v>
      </c>
      <c r="G454" s="236"/>
      <c r="H454" s="237" t="s">
        <v>19</v>
      </c>
      <c r="I454" s="239"/>
      <c r="J454" s="236"/>
      <c r="K454" s="236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179</v>
      </c>
      <c r="AU454" s="244" t="s">
        <v>85</v>
      </c>
      <c r="AV454" s="13" t="s">
        <v>83</v>
      </c>
      <c r="AW454" s="13" t="s">
        <v>37</v>
      </c>
      <c r="AX454" s="13" t="s">
        <v>76</v>
      </c>
      <c r="AY454" s="244" t="s">
        <v>150</v>
      </c>
    </row>
    <row r="455" s="14" customFormat="1">
      <c r="A455" s="14"/>
      <c r="B455" s="245"/>
      <c r="C455" s="246"/>
      <c r="D455" s="228" t="s">
        <v>179</v>
      </c>
      <c r="E455" s="247" t="s">
        <v>19</v>
      </c>
      <c r="F455" s="248" t="s">
        <v>560</v>
      </c>
      <c r="G455" s="246"/>
      <c r="H455" s="249">
        <v>2.9199999999999999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179</v>
      </c>
      <c r="AU455" s="255" t="s">
        <v>85</v>
      </c>
      <c r="AV455" s="14" t="s">
        <v>85</v>
      </c>
      <c r="AW455" s="14" t="s">
        <v>37</v>
      </c>
      <c r="AX455" s="14" t="s">
        <v>76</v>
      </c>
      <c r="AY455" s="255" t="s">
        <v>150</v>
      </c>
    </row>
    <row r="456" s="14" customFormat="1">
      <c r="A456" s="14"/>
      <c r="B456" s="245"/>
      <c r="C456" s="246"/>
      <c r="D456" s="228" t="s">
        <v>179</v>
      </c>
      <c r="E456" s="247" t="s">
        <v>19</v>
      </c>
      <c r="F456" s="248" t="s">
        <v>561</v>
      </c>
      <c r="G456" s="246"/>
      <c r="H456" s="249">
        <v>7.1100000000000003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179</v>
      </c>
      <c r="AU456" s="255" t="s">
        <v>85</v>
      </c>
      <c r="AV456" s="14" t="s">
        <v>85</v>
      </c>
      <c r="AW456" s="14" t="s">
        <v>37</v>
      </c>
      <c r="AX456" s="14" t="s">
        <v>76</v>
      </c>
      <c r="AY456" s="255" t="s">
        <v>150</v>
      </c>
    </row>
    <row r="457" s="14" customFormat="1">
      <c r="A457" s="14"/>
      <c r="B457" s="245"/>
      <c r="C457" s="246"/>
      <c r="D457" s="228" t="s">
        <v>179</v>
      </c>
      <c r="E457" s="247" t="s">
        <v>19</v>
      </c>
      <c r="F457" s="248" t="s">
        <v>562</v>
      </c>
      <c r="G457" s="246"/>
      <c r="H457" s="249">
        <v>14.220000000000001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179</v>
      </c>
      <c r="AU457" s="255" t="s">
        <v>85</v>
      </c>
      <c r="AV457" s="14" t="s">
        <v>85</v>
      </c>
      <c r="AW457" s="14" t="s">
        <v>37</v>
      </c>
      <c r="AX457" s="14" t="s">
        <v>76</v>
      </c>
      <c r="AY457" s="255" t="s">
        <v>150</v>
      </c>
    </row>
    <row r="458" s="14" customFormat="1">
      <c r="A458" s="14"/>
      <c r="B458" s="245"/>
      <c r="C458" s="246"/>
      <c r="D458" s="228" t="s">
        <v>179</v>
      </c>
      <c r="E458" s="247" t="s">
        <v>19</v>
      </c>
      <c r="F458" s="248" t="s">
        <v>563</v>
      </c>
      <c r="G458" s="246"/>
      <c r="H458" s="249">
        <v>6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179</v>
      </c>
      <c r="AU458" s="255" t="s">
        <v>85</v>
      </c>
      <c r="AV458" s="14" t="s">
        <v>85</v>
      </c>
      <c r="AW458" s="14" t="s">
        <v>37</v>
      </c>
      <c r="AX458" s="14" t="s">
        <v>76</v>
      </c>
      <c r="AY458" s="255" t="s">
        <v>150</v>
      </c>
    </row>
    <row r="459" s="16" customFormat="1">
      <c r="A459" s="16"/>
      <c r="B459" s="278"/>
      <c r="C459" s="279"/>
      <c r="D459" s="228" t="s">
        <v>179</v>
      </c>
      <c r="E459" s="280" t="s">
        <v>19</v>
      </c>
      <c r="F459" s="281" t="s">
        <v>408</v>
      </c>
      <c r="G459" s="279"/>
      <c r="H459" s="282">
        <v>30.25</v>
      </c>
      <c r="I459" s="283"/>
      <c r="J459" s="279"/>
      <c r="K459" s="279"/>
      <c r="L459" s="284"/>
      <c r="M459" s="285"/>
      <c r="N459" s="286"/>
      <c r="O459" s="286"/>
      <c r="P459" s="286"/>
      <c r="Q459" s="286"/>
      <c r="R459" s="286"/>
      <c r="S459" s="286"/>
      <c r="T459" s="287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88" t="s">
        <v>179</v>
      </c>
      <c r="AU459" s="288" t="s">
        <v>85</v>
      </c>
      <c r="AV459" s="16" t="s">
        <v>92</v>
      </c>
      <c r="AW459" s="16" t="s">
        <v>37</v>
      </c>
      <c r="AX459" s="16" t="s">
        <v>76</v>
      </c>
      <c r="AY459" s="288" t="s">
        <v>150</v>
      </c>
    </row>
    <row r="460" s="14" customFormat="1">
      <c r="A460" s="14"/>
      <c r="B460" s="245"/>
      <c r="C460" s="246"/>
      <c r="D460" s="228" t="s">
        <v>179</v>
      </c>
      <c r="E460" s="247" t="s">
        <v>19</v>
      </c>
      <c r="F460" s="248" t="s">
        <v>574</v>
      </c>
      <c r="G460" s="246"/>
      <c r="H460" s="249">
        <v>9.0749999999999993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179</v>
      </c>
      <c r="AU460" s="255" t="s">
        <v>85</v>
      </c>
      <c r="AV460" s="14" t="s">
        <v>85</v>
      </c>
      <c r="AW460" s="14" t="s">
        <v>37</v>
      </c>
      <c r="AX460" s="14" t="s">
        <v>83</v>
      </c>
      <c r="AY460" s="255" t="s">
        <v>150</v>
      </c>
    </row>
    <row r="461" s="14" customFormat="1">
      <c r="A461" s="14"/>
      <c r="B461" s="245"/>
      <c r="C461" s="246"/>
      <c r="D461" s="228" t="s">
        <v>179</v>
      </c>
      <c r="E461" s="246"/>
      <c r="F461" s="248" t="s">
        <v>575</v>
      </c>
      <c r="G461" s="246"/>
      <c r="H461" s="249">
        <v>9.9830000000000005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179</v>
      </c>
      <c r="AU461" s="255" t="s">
        <v>85</v>
      </c>
      <c r="AV461" s="14" t="s">
        <v>85</v>
      </c>
      <c r="AW461" s="14" t="s">
        <v>4</v>
      </c>
      <c r="AX461" s="14" t="s">
        <v>83</v>
      </c>
      <c r="AY461" s="255" t="s">
        <v>150</v>
      </c>
    </row>
    <row r="462" s="2" customFormat="1" ht="16.5" customHeight="1">
      <c r="A462" s="40"/>
      <c r="B462" s="41"/>
      <c r="C462" s="215" t="s">
        <v>576</v>
      </c>
      <c r="D462" s="215" t="s">
        <v>152</v>
      </c>
      <c r="E462" s="216" t="s">
        <v>577</v>
      </c>
      <c r="F462" s="217" t="s">
        <v>578</v>
      </c>
      <c r="G462" s="218" t="s">
        <v>497</v>
      </c>
      <c r="H462" s="219">
        <v>475.69600000000003</v>
      </c>
      <c r="I462" s="220"/>
      <c r="J462" s="221">
        <f>ROUND(I462*H462,2)</f>
        <v>0</v>
      </c>
      <c r="K462" s="217" t="s">
        <v>156</v>
      </c>
      <c r="L462" s="46"/>
      <c r="M462" s="222" t="s">
        <v>19</v>
      </c>
      <c r="N462" s="223" t="s">
        <v>47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157</v>
      </c>
      <c r="AT462" s="226" t="s">
        <v>152</v>
      </c>
      <c r="AU462" s="226" t="s">
        <v>85</v>
      </c>
      <c r="AY462" s="19" t="s">
        <v>150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83</v>
      </c>
      <c r="BK462" s="227">
        <f>ROUND(I462*H462,2)</f>
        <v>0</v>
      </c>
      <c r="BL462" s="19" t="s">
        <v>157</v>
      </c>
      <c r="BM462" s="226" t="s">
        <v>579</v>
      </c>
    </row>
    <row r="463" s="2" customFormat="1">
      <c r="A463" s="40"/>
      <c r="B463" s="41"/>
      <c r="C463" s="42"/>
      <c r="D463" s="228" t="s">
        <v>159</v>
      </c>
      <c r="E463" s="42"/>
      <c r="F463" s="229" t="s">
        <v>580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159</v>
      </c>
      <c r="AU463" s="19" t="s">
        <v>85</v>
      </c>
    </row>
    <row r="464" s="2" customFormat="1">
      <c r="A464" s="40"/>
      <c r="B464" s="41"/>
      <c r="C464" s="42"/>
      <c r="D464" s="233" t="s">
        <v>161</v>
      </c>
      <c r="E464" s="42"/>
      <c r="F464" s="234" t="s">
        <v>581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161</v>
      </c>
      <c r="AU464" s="19" t="s">
        <v>85</v>
      </c>
    </row>
    <row r="465" s="13" customFormat="1">
      <c r="A465" s="13"/>
      <c r="B465" s="235"/>
      <c r="C465" s="236"/>
      <c r="D465" s="228" t="s">
        <v>179</v>
      </c>
      <c r="E465" s="237" t="s">
        <v>19</v>
      </c>
      <c r="F465" s="238" t="s">
        <v>582</v>
      </c>
      <c r="G465" s="236"/>
      <c r="H465" s="237" t="s">
        <v>19</v>
      </c>
      <c r="I465" s="239"/>
      <c r="J465" s="236"/>
      <c r="K465" s="236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179</v>
      </c>
      <c r="AU465" s="244" t="s">
        <v>85</v>
      </c>
      <c r="AV465" s="13" t="s">
        <v>83</v>
      </c>
      <c r="AW465" s="13" t="s">
        <v>37</v>
      </c>
      <c r="AX465" s="13" t="s">
        <v>76</v>
      </c>
      <c r="AY465" s="244" t="s">
        <v>150</v>
      </c>
    </row>
    <row r="466" s="14" customFormat="1">
      <c r="A466" s="14"/>
      <c r="B466" s="245"/>
      <c r="C466" s="246"/>
      <c r="D466" s="228" t="s">
        <v>179</v>
      </c>
      <c r="E466" s="247" t="s">
        <v>19</v>
      </c>
      <c r="F466" s="248" t="s">
        <v>551</v>
      </c>
      <c r="G466" s="246"/>
      <c r="H466" s="249">
        <v>13.1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179</v>
      </c>
      <c r="AU466" s="255" t="s">
        <v>85</v>
      </c>
      <c r="AV466" s="14" t="s">
        <v>85</v>
      </c>
      <c r="AW466" s="14" t="s">
        <v>37</v>
      </c>
      <c r="AX466" s="14" t="s">
        <v>76</v>
      </c>
      <c r="AY466" s="255" t="s">
        <v>150</v>
      </c>
    </row>
    <row r="467" s="14" customFormat="1">
      <c r="A467" s="14"/>
      <c r="B467" s="245"/>
      <c r="C467" s="246"/>
      <c r="D467" s="228" t="s">
        <v>179</v>
      </c>
      <c r="E467" s="247" t="s">
        <v>19</v>
      </c>
      <c r="F467" s="248" t="s">
        <v>552</v>
      </c>
      <c r="G467" s="246"/>
      <c r="H467" s="249">
        <v>11.6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179</v>
      </c>
      <c r="AU467" s="255" t="s">
        <v>85</v>
      </c>
      <c r="AV467" s="14" t="s">
        <v>85</v>
      </c>
      <c r="AW467" s="14" t="s">
        <v>37</v>
      </c>
      <c r="AX467" s="14" t="s">
        <v>76</v>
      </c>
      <c r="AY467" s="255" t="s">
        <v>150</v>
      </c>
    </row>
    <row r="468" s="14" customFormat="1">
      <c r="A468" s="14"/>
      <c r="B468" s="245"/>
      <c r="C468" s="246"/>
      <c r="D468" s="228" t="s">
        <v>179</v>
      </c>
      <c r="E468" s="247" t="s">
        <v>19</v>
      </c>
      <c r="F468" s="248" t="s">
        <v>553</v>
      </c>
      <c r="G468" s="246"/>
      <c r="H468" s="249">
        <v>54.799999999999997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179</v>
      </c>
      <c r="AU468" s="255" t="s">
        <v>85</v>
      </c>
      <c r="AV468" s="14" t="s">
        <v>85</v>
      </c>
      <c r="AW468" s="14" t="s">
        <v>37</v>
      </c>
      <c r="AX468" s="14" t="s">
        <v>76</v>
      </c>
      <c r="AY468" s="255" t="s">
        <v>150</v>
      </c>
    </row>
    <row r="469" s="14" customFormat="1">
      <c r="A469" s="14"/>
      <c r="B469" s="245"/>
      <c r="C469" s="246"/>
      <c r="D469" s="228" t="s">
        <v>179</v>
      </c>
      <c r="E469" s="247" t="s">
        <v>19</v>
      </c>
      <c r="F469" s="248" t="s">
        <v>554</v>
      </c>
      <c r="G469" s="246"/>
      <c r="H469" s="249">
        <v>51.600000000000001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179</v>
      </c>
      <c r="AU469" s="255" t="s">
        <v>85</v>
      </c>
      <c r="AV469" s="14" t="s">
        <v>85</v>
      </c>
      <c r="AW469" s="14" t="s">
        <v>37</v>
      </c>
      <c r="AX469" s="14" t="s">
        <v>76</v>
      </c>
      <c r="AY469" s="255" t="s">
        <v>150</v>
      </c>
    </row>
    <row r="470" s="14" customFormat="1">
      <c r="A470" s="14"/>
      <c r="B470" s="245"/>
      <c r="C470" s="246"/>
      <c r="D470" s="228" t="s">
        <v>179</v>
      </c>
      <c r="E470" s="247" t="s">
        <v>19</v>
      </c>
      <c r="F470" s="248" t="s">
        <v>555</v>
      </c>
      <c r="G470" s="246"/>
      <c r="H470" s="249">
        <v>9.9199999999999999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179</v>
      </c>
      <c r="AU470" s="255" t="s">
        <v>85</v>
      </c>
      <c r="AV470" s="14" t="s">
        <v>85</v>
      </c>
      <c r="AW470" s="14" t="s">
        <v>37</v>
      </c>
      <c r="AX470" s="14" t="s">
        <v>76</v>
      </c>
      <c r="AY470" s="255" t="s">
        <v>150</v>
      </c>
    </row>
    <row r="471" s="14" customFormat="1">
      <c r="A471" s="14"/>
      <c r="B471" s="245"/>
      <c r="C471" s="246"/>
      <c r="D471" s="228" t="s">
        <v>179</v>
      </c>
      <c r="E471" s="247" t="s">
        <v>19</v>
      </c>
      <c r="F471" s="248" t="s">
        <v>556</v>
      </c>
      <c r="G471" s="246"/>
      <c r="H471" s="249">
        <v>21.27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179</v>
      </c>
      <c r="AU471" s="255" t="s">
        <v>85</v>
      </c>
      <c r="AV471" s="14" t="s">
        <v>85</v>
      </c>
      <c r="AW471" s="14" t="s">
        <v>37</v>
      </c>
      <c r="AX471" s="14" t="s">
        <v>76</v>
      </c>
      <c r="AY471" s="255" t="s">
        <v>150</v>
      </c>
    </row>
    <row r="472" s="14" customFormat="1">
      <c r="A472" s="14"/>
      <c r="B472" s="245"/>
      <c r="C472" s="246"/>
      <c r="D472" s="228" t="s">
        <v>179</v>
      </c>
      <c r="E472" s="247" t="s">
        <v>19</v>
      </c>
      <c r="F472" s="248" t="s">
        <v>557</v>
      </c>
      <c r="G472" s="246"/>
      <c r="H472" s="249">
        <v>28.02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179</v>
      </c>
      <c r="AU472" s="255" t="s">
        <v>85</v>
      </c>
      <c r="AV472" s="14" t="s">
        <v>85</v>
      </c>
      <c r="AW472" s="14" t="s">
        <v>37</v>
      </c>
      <c r="AX472" s="14" t="s">
        <v>76</v>
      </c>
      <c r="AY472" s="255" t="s">
        <v>150</v>
      </c>
    </row>
    <row r="473" s="14" customFormat="1">
      <c r="A473" s="14"/>
      <c r="B473" s="245"/>
      <c r="C473" s="246"/>
      <c r="D473" s="228" t="s">
        <v>179</v>
      </c>
      <c r="E473" s="247" t="s">
        <v>19</v>
      </c>
      <c r="F473" s="248" t="s">
        <v>558</v>
      </c>
      <c r="G473" s="246"/>
      <c r="H473" s="249">
        <v>11.4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179</v>
      </c>
      <c r="AU473" s="255" t="s">
        <v>85</v>
      </c>
      <c r="AV473" s="14" t="s">
        <v>85</v>
      </c>
      <c r="AW473" s="14" t="s">
        <v>37</v>
      </c>
      <c r="AX473" s="14" t="s">
        <v>76</v>
      </c>
      <c r="AY473" s="255" t="s">
        <v>150</v>
      </c>
    </row>
    <row r="474" s="16" customFormat="1">
      <c r="A474" s="16"/>
      <c r="B474" s="278"/>
      <c r="C474" s="279"/>
      <c r="D474" s="228" t="s">
        <v>179</v>
      </c>
      <c r="E474" s="280" t="s">
        <v>19</v>
      </c>
      <c r="F474" s="281" t="s">
        <v>408</v>
      </c>
      <c r="G474" s="279"/>
      <c r="H474" s="282">
        <v>201.71000000000001</v>
      </c>
      <c r="I474" s="283"/>
      <c r="J474" s="279"/>
      <c r="K474" s="279"/>
      <c r="L474" s="284"/>
      <c r="M474" s="285"/>
      <c r="N474" s="286"/>
      <c r="O474" s="286"/>
      <c r="P474" s="286"/>
      <c r="Q474" s="286"/>
      <c r="R474" s="286"/>
      <c r="S474" s="286"/>
      <c r="T474" s="287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8" t="s">
        <v>179</v>
      </c>
      <c r="AU474" s="288" t="s">
        <v>85</v>
      </c>
      <c r="AV474" s="16" t="s">
        <v>92</v>
      </c>
      <c r="AW474" s="16" t="s">
        <v>37</v>
      </c>
      <c r="AX474" s="16" t="s">
        <v>76</v>
      </c>
      <c r="AY474" s="288" t="s">
        <v>150</v>
      </c>
    </row>
    <row r="475" s="13" customFormat="1">
      <c r="A475" s="13"/>
      <c r="B475" s="235"/>
      <c r="C475" s="236"/>
      <c r="D475" s="228" t="s">
        <v>179</v>
      </c>
      <c r="E475" s="237" t="s">
        <v>19</v>
      </c>
      <c r="F475" s="238" t="s">
        <v>583</v>
      </c>
      <c r="G475" s="236"/>
      <c r="H475" s="237" t="s">
        <v>19</v>
      </c>
      <c r="I475" s="239"/>
      <c r="J475" s="236"/>
      <c r="K475" s="236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179</v>
      </c>
      <c r="AU475" s="244" t="s">
        <v>85</v>
      </c>
      <c r="AV475" s="13" t="s">
        <v>83</v>
      </c>
      <c r="AW475" s="13" t="s">
        <v>37</v>
      </c>
      <c r="AX475" s="13" t="s">
        <v>76</v>
      </c>
      <c r="AY475" s="244" t="s">
        <v>150</v>
      </c>
    </row>
    <row r="476" s="14" customFormat="1">
      <c r="A476" s="14"/>
      <c r="B476" s="245"/>
      <c r="C476" s="246"/>
      <c r="D476" s="228" t="s">
        <v>179</v>
      </c>
      <c r="E476" s="247" t="s">
        <v>19</v>
      </c>
      <c r="F476" s="248" t="s">
        <v>584</v>
      </c>
      <c r="G476" s="246"/>
      <c r="H476" s="249">
        <v>27.280000000000001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179</v>
      </c>
      <c r="AU476" s="255" t="s">
        <v>85</v>
      </c>
      <c r="AV476" s="14" t="s">
        <v>85</v>
      </c>
      <c r="AW476" s="14" t="s">
        <v>37</v>
      </c>
      <c r="AX476" s="14" t="s">
        <v>76</v>
      </c>
      <c r="AY476" s="255" t="s">
        <v>150</v>
      </c>
    </row>
    <row r="477" s="16" customFormat="1">
      <c r="A477" s="16"/>
      <c r="B477" s="278"/>
      <c r="C477" s="279"/>
      <c r="D477" s="228" t="s">
        <v>179</v>
      </c>
      <c r="E477" s="280" t="s">
        <v>19</v>
      </c>
      <c r="F477" s="281" t="s">
        <v>408</v>
      </c>
      <c r="G477" s="279"/>
      <c r="H477" s="282">
        <v>27.280000000000001</v>
      </c>
      <c r="I477" s="283"/>
      <c r="J477" s="279"/>
      <c r="K477" s="279"/>
      <c r="L477" s="284"/>
      <c r="M477" s="285"/>
      <c r="N477" s="286"/>
      <c r="O477" s="286"/>
      <c r="P477" s="286"/>
      <c r="Q477" s="286"/>
      <c r="R477" s="286"/>
      <c r="S477" s="286"/>
      <c r="T477" s="287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88" t="s">
        <v>179</v>
      </c>
      <c r="AU477" s="288" t="s">
        <v>85</v>
      </c>
      <c r="AV477" s="16" t="s">
        <v>92</v>
      </c>
      <c r="AW477" s="16" t="s">
        <v>37</v>
      </c>
      <c r="AX477" s="16" t="s">
        <v>76</v>
      </c>
      <c r="AY477" s="288" t="s">
        <v>150</v>
      </c>
    </row>
    <row r="478" s="13" customFormat="1">
      <c r="A478" s="13"/>
      <c r="B478" s="235"/>
      <c r="C478" s="236"/>
      <c r="D478" s="228" t="s">
        <v>179</v>
      </c>
      <c r="E478" s="237" t="s">
        <v>19</v>
      </c>
      <c r="F478" s="238" t="s">
        <v>559</v>
      </c>
      <c r="G478" s="236"/>
      <c r="H478" s="237" t="s">
        <v>19</v>
      </c>
      <c r="I478" s="239"/>
      <c r="J478" s="236"/>
      <c r="K478" s="236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179</v>
      </c>
      <c r="AU478" s="244" t="s">
        <v>85</v>
      </c>
      <c r="AV478" s="13" t="s">
        <v>83</v>
      </c>
      <c r="AW478" s="13" t="s">
        <v>37</v>
      </c>
      <c r="AX478" s="13" t="s">
        <v>76</v>
      </c>
      <c r="AY478" s="244" t="s">
        <v>150</v>
      </c>
    </row>
    <row r="479" s="14" customFormat="1">
      <c r="A479" s="14"/>
      <c r="B479" s="245"/>
      <c r="C479" s="246"/>
      <c r="D479" s="228" t="s">
        <v>179</v>
      </c>
      <c r="E479" s="247" t="s">
        <v>19</v>
      </c>
      <c r="F479" s="248" t="s">
        <v>560</v>
      </c>
      <c r="G479" s="246"/>
      <c r="H479" s="249">
        <v>2.9199999999999999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179</v>
      </c>
      <c r="AU479" s="255" t="s">
        <v>85</v>
      </c>
      <c r="AV479" s="14" t="s">
        <v>85</v>
      </c>
      <c r="AW479" s="14" t="s">
        <v>37</v>
      </c>
      <c r="AX479" s="14" t="s">
        <v>76</v>
      </c>
      <c r="AY479" s="255" t="s">
        <v>150</v>
      </c>
    </row>
    <row r="480" s="14" customFormat="1">
      <c r="A480" s="14"/>
      <c r="B480" s="245"/>
      <c r="C480" s="246"/>
      <c r="D480" s="228" t="s">
        <v>179</v>
      </c>
      <c r="E480" s="247" t="s">
        <v>19</v>
      </c>
      <c r="F480" s="248" t="s">
        <v>561</v>
      </c>
      <c r="G480" s="246"/>
      <c r="H480" s="249">
        <v>7.1100000000000003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179</v>
      </c>
      <c r="AU480" s="255" t="s">
        <v>85</v>
      </c>
      <c r="AV480" s="14" t="s">
        <v>85</v>
      </c>
      <c r="AW480" s="14" t="s">
        <v>37</v>
      </c>
      <c r="AX480" s="14" t="s">
        <v>76</v>
      </c>
      <c r="AY480" s="255" t="s">
        <v>150</v>
      </c>
    </row>
    <row r="481" s="14" customFormat="1">
      <c r="A481" s="14"/>
      <c r="B481" s="245"/>
      <c r="C481" s="246"/>
      <c r="D481" s="228" t="s">
        <v>179</v>
      </c>
      <c r="E481" s="247" t="s">
        <v>19</v>
      </c>
      <c r="F481" s="248" t="s">
        <v>562</v>
      </c>
      <c r="G481" s="246"/>
      <c r="H481" s="249">
        <v>14.220000000000001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179</v>
      </c>
      <c r="AU481" s="255" t="s">
        <v>85</v>
      </c>
      <c r="AV481" s="14" t="s">
        <v>85</v>
      </c>
      <c r="AW481" s="14" t="s">
        <v>37</v>
      </c>
      <c r="AX481" s="14" t="s">
        <v>76</v>
      </c>
      <c r="AY481" s="255" t="s">
        <v>150</v>
      </c>
    </row>
    <row r="482" s="14" customFormat="1">
      <c r="A482" s="14"/>
      <c r="B482" s="245"/>
      <c r="C482" s="246"/>
      <c r="D482" s="228" t="s">
        <v>179</v>
      </c>
      <c r="E482" s="247" t="s">
        <v>19</v>
      </c>
      <c r="F482" s="248" t="s">
        <v>563</v>
      </c>
      <c r="G482" s="246"/>
      <c r="H482" s="249">
        <v>6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179</v>
      </c>
      <c r="AU482" s="255" t="s">
        <v>85</v>
      </c>
      <c r="AV482" s="14" t="s">
        <v>85</v>
      </c>
      <c r="AW482" s="14" t="s">
        <v>37</v>
      </c>
      <c r="AX482" s="14" t="s">
        <v>76</v>
      </c>
      <c r="AY482" s="255" t="s">
        <v>150</v>
      </c>
    </row>
    <row r="483" s="16" customFormat="1">
      <c r="A483" s="16"/>
      <c r="B483" s="278"/>
      <c r="C483" s="279"/>
      <c r="D483" s="228" t="s">
        <v>179</v>
      </c>
      <c r="E483" s="280" t="s">
        <v>19</v>
      </c>
      <c r="F483" s="281" t="s">
        <v>408</v>
      </c>
      <c r="G483" s="279"/>
      <c r="H483" s="282">
        <v>30.25</v>
      </c>
      <c r="I483" s="283"/>
      <c r="J483" s="279"/>
      <c r="K483" s="279"/>
      <c r="L483" s="284"/>
      <c r="M483" s="285"/>
      <c r="N483" s="286"/>
      <c r="O483" s="286"/>
      <c r="P483" s="286"/>
      <c r="Q483" s="286"/>
      <c r="R483" s="286"/>
      <c r="S483" s="286"/>
      <c r="T483" s="287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288" t="s">
        <v>179</v>
      </c>
      <c r="AU483" s="288" t="s">
        <v>85</v>
      </c>
      <c r="AV483" s="16" t="s">
        <v>92</v>
      </c>
      <c r="AW483" s="16" t="s">
        <v>37</v>
      </c>
      <c r="AX483" s="16" t="s">
        <v>76</v>
      </c>
      <c r="AY483" s="288" t="s">
        <v>150</v>
      </c>
    </row>
    <row r="484" s="13" customFormat="1">
      <c r="A484" s="13"/>
      <c r="B484" s="235"/>
      <c r="C484" s="236"/>
      <c r="D484" s="228" t="s">
        <v>179</v>
      </c>
      <c r="E484" s="237" t="s">
        <v>19</v>
      </c>
      <c r="F484" s="238" t="s">
        <v>559</v>
      </c>
      <c r="G484" s="236"/>
      <c r="H484" s="237" t="s">
        <v>19</v>
      </c>
      <c r="I484" s="239"/>
      <c r="J484" s="236"/>
      <c r="K484" s="236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179</v>
      </c>
      <c r="AU484" s="244" t="s">
        <v>85</v>
      </c>
      <c r="AV484" s="13" t="s">
        <v>83</v>
      </c>
      <c r="AW484" s="13" t="s">
        <v>37</v>
      </c>
      <c r="AX484" s="13" t="s">
        <v>76</v>
      </c>
      <c r="AY484" s="244" t="s">
        <v>150</v>
      </c>
    </row>
    <row r="485" s="14" customFormat="1">
      <c r="A485" s="14"/>
      <c r="B485" s="245"/>
      <c r="C485" s="246"/>
      <c r="D485" s="228" t="s">
        <v>179</v>
      </c>
      <c r="E485" s="247" t="s">
        <v>19</v>
      </c>
      <c r="F485" s="248" t="s">
        <v>560</v>
      </c>
      <c r="G485" s="246"/>
      <c r="H485" s="249">
        <v>2.9199999999999999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179</v>
      </c>
      <c r="AU485" s="255" t="s">
        <v>85</v>
      </c>
      <c r="AV485" s="14" t="s">
        <v>85</v>
      </c>
      <c r="AW485" s="14" t="s">
        <v>37</v>
      </c>
      <c r="AX485" s="14" t="s">
        <v>76</v>
      </c>
      <c r="AY485" s="255" t="s">
        <v>150</v>
      </c>
    </row>
    <row r="486" s="14" customFormat="1">
      <c r="A486" s="14"/>
      <c r="B486" s="245"/>
      <c r="C486" s="246"/>
      <c r="D486" s="228" t="s">
        <v>179</v>
      </c>
      <c r="E486" s="247" t="s">
        <v>19</v>
      </c>
      <c r="F486" s="248" t="s">
        <v>561</v>
      </c>
      <c r="G486" s="246"/>
      <c r="H486" s="249">
        <v>7.1100000000000003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179</v>
      </c>
      <c r="AU486" s="255" t="s">
        <v>85</v>
      </c>
      <c r="AV486" s="14" t="s">
        <v>85</v>
      </c>
      <c r="AW486" s="14" t="s">
        <v>37</v>
      </c>
      <c r="AX486" s="14" t="s">
        <v>76</v>
      </c>
      <c r="AY486" s="255" t="s">
        <v>150</v>
      </c>
    </row>
    <row r="487" s="14" customFormat="1">
      <c r="A487" s="14"/>
      <c r="B487" s="245"/>
      <c r="C487" s="246"/>
      <c r="D487" s="228" t="s">
        <v>179</v>
      </c>
      <c r="E487" s="247" t="s">
        <v>19</v>
      </c>
      <c r="F487" s="248" t="s">
        <v>562</v>
      </c>
      <c r="G487" s="246"/>
      <c r="H487" s="249">
        <v>14.220000000000001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179</v>
      </c>
      <c r="AU487" s="255" t="s">
        <v>85</v>
      </c>
      <c r="AV487" s="14" t="s">
        <v>85</v>
      </c>
      <c r="AW487" s="14" t="s">
        <v>37</v>
      </c>
      <c r="AX487" s="14" t="s">
        <v>76</v>
      </c>
      <c r="AY487" s="255" t="s">
        <v>150</v>
      </c>
    </row>
    <row r="488" s="14" customFormat="1">
      <c r="A488" s="14"/>
      <c r="B488" s="245"/>
      <c r="C488" s="246"/>
      <c r="D488" s="228" t="s">
        <v>179</v>
      </c>
      <c r="E488" s="247" t="s">
        <v>19</v>
      </c>
      <c r="F488" s="248" t="s">
        <v>563</v>
      </c>
      <c r="G488" s="246"/>
      <c r="H488" s="249">
        <v>6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179</v>
      </c>
      <c r="AU488" s="255" t="s">
        <v>85</v>
      </c>
      <c r="AV488" s="14" t="s">
        <v>85</v>
      </c>
      <c r="AW488" s="14" t="s">
        <v>37</v>
      </c>
      <c r="AX488" s="14" t="s">
        <v>76</v>
      </c>
      <c r="AY488" s="255" t="s">
        <v>150</v>
      </c>
    </row>
    <row r="489" s="13" customFormat="1">
      <c r="A489" s="13"/>
      <c r="B489" s="235"/>
      <c r="C489" s="236"/>
      <c r="D489" s="228" t="s">
        <v>179</v>
      </c>
      <c r="E489" s="237" t="s">
        <v>19</v>
      </c>
      <c r="F489" s="238" t="s">
        <v>585</v>
      </c>
      <c r="G489" s="236"/>
      <c r="H489" s="237" t="s">
        <v>19</v>
      </c>
      <c r="I489" s="239"/>
      <c r="J489" s="236"/>
      <c r="K489" s="236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179</v>
      </c>
      <c r="AU489" s="244" t="s">
        <v>85</v>
      </c>
      <c r="AV489" s="13" t="s">
        <v>83</v>
      </c>
      <c r="AW489" s="13" t="s">
        <v>37</v>
      </c>
      <c r="AX489" s="13" t="s">
        <v>76</v>
      </c>
      <c r="AY489" s="244" t="s">
        <v>150</v>
      </c>
    </row>
    <row r="490" s="14" customFormat="1">
      <c r="A490" s="14"/>
      <c r="B490" s="245"/>
      <c r="C490" s="246"/>
      <c r="D490" s="228" t="s">
        <v>179</v>
      </c>
      <c r="E490" s="247" t="s">
        <v>19</v>
      </c>
      <c r="F490" s="248" t="s">
        <v>586</v>
      </c>
      <c r="G490" s="246"/>
      <c r="H490" s="249">
        <v>49.345999999999997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179</v>
      </c>
      <c r="AU490" s="255" t="s">
        <v>85</v>
      </c>
      <c r="AV490" s="14" t="s">
        <v>85</v>
      </c>
      <c r="AW490" s="14" t="s">
        <v>37</v>
      </c>
      <c r="AX490" s="14" t="s">
        <v>76</v>
      </c>
      <c r="AY490" s="255" t="s">
        <v>150</v>
      </c>
    </row>
    <row r="491" s="14" customFormat="1">
      <c r="A491" s="14"/>
      <c r="B491" s="245"/>
      <c r="C491" s="246"/>
      <c r="D491" s="228" t="s">
        <v>179</v>
      </c>
      <c r="E491" s="247" t="s">
        <v>19</v>
      </c>
      <c r="F491" s="248" t="s">
        <v>587</v>
      </c>
      <c r="G491" s="246"/>
      <c r="H491" s="249">
        <v>56.710000000000001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179</v>
      </c>
      <c r="AU491" s="255" t="s">
        <v>85</v>
      </c>
      <c r="AV491" s="14" t="s">
        <v>85</v>
      </c>
      <c r="AW491" s="14" t="s">
        <v>37</v>
      </c>
      <c r="AX491" s="14" t="s">
        <v>76</v>
      </c>
      <c r="AY491" s="255" t="s">
        <v>150</v>
      </c>
    </row>
    <row r="492" s="16" customFormat="1">
      <c r="A492" s="16"/>
      <c r="B492" s="278"/>
      <c r="C492" s="279"/>
      <c r="D492" s="228" t="s">
        <v>179</v>
      </c>
      <c r="E492" s="280" t="s">
        <v>19</v>
      </c>
      <c r="F492" s="281" t="s">
        <v>408</v>
      </c>
      <c r="G492" s="279"/>
      <c r="H492" s="282">
        <v>136.30600000000001</v>
      </c>
      <c r="I492" s="283"/>
      <c r="J492" s="279"/>
      <c r="K492" s="279"/>
      <c r="L492" s="284"/>
      <c r="M492" s="285"/>
      <c r="N492" s="286"/>
      <c r="O492" s="286"/>
      <c r="P492" s="286"/>
      <c r="Q492" s="286"/>
      <c r="R492" s="286"/>
      <c r="S492" s="286"/>
      <c r="T492" s="287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8" t="s">
        <v>179</v>
      </c>
      <c r="AU492" s="288" t="s">
        <v>85</v>
      </c>
      <c r="AV492" s="16" t="s">
        <v>92</v>
      </c>
      <c r="AW492" s="16" t="s">
        <v>37</v>
      </c>
      <c r="AX492" s="16" t="s">
        <v>76</v>
      </c>
      <c r="AY492" s="288" t="s">
        <v>150</v>
      </c>
    </row>
    <row r="493" s="13" customFormat="1">
      <c r="A493" s="13"/>
      <c r="B493" s="235"/>
      <c r="C493" s="236"/>
      <c r="D493" s="228" t="s">
        <v>179</v>
      </c>
      <c r="E493" s="237" t="s">
        <v>19</v>
      </c>
      <c r="F493" s="238" t="s">
        <v>588</v>
      </c>
      <c r="G493" s="236"/>
      <c r="H493" s="237" t="s">
        <v>19</v>
      </c>
      <c r="I493" s="239"/>
      <c r="J493" s="236"/>
      <c r="K493" s="236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179</v>
      </c>
      <c r="AU493" s="244" t="s">
        <v>85</v>
      </c>
      <c r="AV493" s="13" t="s">
        <v>83</v>
      </c>
      <c r="AW493" s="13" t="s">
        <v>37</v>
      </c>
      <c r="AX493" s="13" t="s">
        <v>76</v>
      </c>
      <c r="AY493" s="244" t="s">
        <v>150</v>
      </c>
    </row>
    <row r="494" s="14" customFormat="1">
      <c r="A494" s="14"/>
      <c r="B494" s="245"/>
      <c r="C494" s="246"/>
      <c r="D494" s="228" t="s">
        <v>179</v>
      </c>
      <c r="E494" s="247" t="s">
        <v>19</v>
      </c>
      <c r="F494" s="248" t="s">
        <v>589</v>
      </c>
      <c r="G494" s="246"/>
      <c r="H494" s="249">
        <v>3.1000000000000001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179</v>
      </c>
      <c r="AU494" s="255" t="s">
        <v>85</v>
      </c>
      <c r="AV494" s="14" t="s">
        <v>85</v>
      </c>
      <c r="AW494" s="14" t="s">
        <v>37</v>
      </c>
      <c r="AX494" s="14" t="s">
        <v>76</v>
      </c>
      <c r="AY494" s="255" t="s">
        <v>150</v>
      </c>
    </row>
    <row r="495" s="14" customFormat="1">
      <c r="A495" s="14"/>
      <c r="B495" s="245"/>
      <c r="C495" s="246"/>
      <c r="D495" s="228" t="s">
        <v>179</v>
      </c>
      <c r="E495" s="247" t="s">
        <v>19</v>
      </c>
      <c r="F495" s="248" t="s">
        <v>590</v>
      </c>
      <c r="G495" s="246"/>
      <c r="H495" s="249">
        <v>3.6000000000000001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179</v>
      </c>
      <c r="AU495" s="255" t="s">
        <v>85</v>
      </c>
      <c r="AV495" s="14" t="s">
        <v>85</v>
      </c>
      <c r="AW495" s="14" t="s">
        <v>37</v>
      </c>
      <c r="AX495" s="14" t="s">
        <v>76</v>
      </c>
      <c r="AY495" s="255" t="s">
        <v>150</v>
      </c>
    </row>
    <row r="496" s="14" customFormat="1">
      <c r="A496" s="14"/>
      <c r="B496" s="245"/>
      <c r="C496" s="246"/>
      <c r="D496" s="228" t="s">
        <v>179</v>
      </c>
      <c r="E496" s="247" t="s">
        <v>19</v>
      </c>
      <c r="F496" s="248" t="s">
        <v>591</v>
      </c>
      <c r="G496" s="246"/>
      <c r="H496" s="249">
        <v>23.199999999999999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179</v>
      </c>
      <c r="AU496" s="255" t="s">
        <v>85</v>
      </c>
      <c r="AV496" s="14" t="s">
        <v>85</v>
      </c>
      <c r="AW496" s="14" t="s">
        <v>37</v>
      </c>
      <c r="AX496" s="14" t="s">
        <v>76</v>
      </c>
      <c r="AY496" s="255" t="s">
        <v>150</v>
      </c>
    </row>
    <row r="497" s="14" customFormat="1">
      <c r="A497" s="14"/>
      <c r="B497" s="245"/>
      <c r="C497" s="246"/>
      <c r="D497" s="228" t="s">
        <v>179</v>
      </c>
      <c r="E497" s="247" t="s">
        <v>19</v>
      </c>
      <c r="F497" s="248" t="s">
        <v>592</v>
      </c>
      <c r="G497" s="246"/>
      <c r="H497" s="249">
        <v>20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179</v>
      </c>
      <c r="AU497" s="255" t="s">
        <v>85</v>
      </c>
      <c r="AV497" s="14" t="s">
        <v>85</v>
      </c>
      <c r="AW497" s="14" t="s">
        <v>37</v>
      </c>
      <c r="AX497" s="14" t="s">
        <v>76</v>
      </c>
      <c r="AY497" s="255" t="s">
        <v>150</v>
      </c>
    </row>
    <row r="498" s="14" customFormat="1">
      <c r="A498" s="14"/>
      <c r="B498" s="245"/>
      <c r="C498" s="246"/>
      <c r="D498" s="228" t="s">
        <v>179</v>
      </c>
      <c r="E498" s="247" t="s">
        <v>19</v>
      </c>
      <c r="F498" s="248" t="s">
        <v>593</v>
      </c>
      <c r="G498" s="246"/>
      <c r="H498" s="249">
        <v>2.9199999999999999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179</v>
      </c>
      <c r="AU498" s="255" t="s">
        <v>85</v>
      </c>
      <c r="AV498" s="14" t="s">
        <v>85</v>
      </c>
      <c r="AW498" s="14" t="s">
        <v>37</v>
      </c>
      <c r="AX498" s="14" t="s">
        <v>76</v>
      </c>
      <c r="AY498" s="255" t="s">
        <v>150</v>
      </c>
    </row>
    <row r="499" s="14" customFormat="1">
      <c r="A499" s="14"/>
      <c r="B499" s="245"/>
      <c r="C499" s="246"/>
      <c r="D499" s="228" t="s">
        <v>179</v>
      </c>
      <c r="E499" s="247" t="s">
        <v>19</v>
      </c>
      <c r="F499" s="248" t="s">
        <v>594</v>
      </c>
      <c r="G499" s="246"/>
      <c r="H499" s="249">
        <v>7.1100000000000003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179</v>
      </c>
      <c r="AU499" s="255" t="s">
        <v>85</v>
      </c>
      <c r="AV499" s="14" t="s">
        <v>85</v>
      </c>
      <c r="AW499" s="14" t="s">
        <v>37</v>
      </c>
      <c r="AX499" s="14" t="s">
        <v>76</v>
      </c>
      <c r="AY499" s="255" t="s">
        <v>150</v>
      </c>
    </row>
    <row r="500" s="14" customFormat="1">
      <c r="A500" s="14"/>
      <c r="B500" s="245"/>
      <c r="C500" s="246"/>
      <c r="D500" s="228" t="s">
        <v>179</v>
      </c>
      <c r="E500" s="247" t="s">
        <v>19</v>
      </c>
      <c r="F500" s="248" t="s">
        <v>595</v>
      </c>
      <c r="G500" s="246"/>
      <c r="H500" s="249">
        <v>14.220000000000001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179</v>
      </c>
      <c r="AU500" s="255" t="s">
        <v>85</v>
      </c>
      <c r="AV500" s="14" t="s">
        <v>85</v>
      </c>
      <c r="AW500" s="14" t="s">
        <v>37</v>
      </c>
      <c r="AX500" s="14" t="s">
        <v>76</v>
      </c>
      <c r="AY500" s="255" t="s">
        <v>150</v>
      </c>
    </row>
    <row r="501" s="14" customFormat="1">
      <c r="A501" s="14"/>
      <c r="B501" s="245"/>
      <c r="C501" s="246"/>
      <c r="D501" s="228" t="s">
        <v>179</v>
      </c>
      <c r="E501" s="247" t="s">
        <v>19</v>
      </c>
      <c r="F501" s="248" t="s">
        <v>596</v>
      </c>
      <c r="G501" s="246"/>
      <c r="H501" s="249">
        <v>6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179</v>
      </c>
      <c r="AU501" s="255" t="s">
        <v>85</v>
      </c>
      <c r="AV501" s="14" t="s">
        <v>85</v>
      </c>
      <c r="AW501" s="14" t="s">
        <v>37</v>
      </c>
      <c r="AX501" s="14" t="s">
        <v>76</v>
      </c>
      <c r="AY501" s="255" t="s">
        <v>150</v>
      </c>
    </row>
    <row r="502" s="16" customFormat="1">
      <c r="A502" s="16"/>
      <c r="B502" s="278"/>
      <c r="C502" s="279"/>
      <c r="D502" s="228" t="s">
        <v>179</v>
      </c>
      <c r="E502" s="280" t="s">
        <v>19</v>
      </c>
      <c r="F502" s="281" t="s">
        <v>408</v>
      </c>
      <c r="G502" s="279"/>
      <c r="H502" s="282">
        <v>80.150000000000006</v>
      </c>
      <c r="I502" s="283"/>
      <c r="J502" s="279"/>
      <c r="K502" s="279"/>
      <c r="L502" s="284"/>
      <c r="M502" s="285"/>
      <c r="N502" s="286"/>
      <c r="O502" s="286"/>
      <c r="P502" s="286"/>
      <c r="Q502" s="286"/>
      <c r="R502" s="286"/>
      <c r="S502" s="286"/>
      <c r="T502" s="287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88" t="s">
        <v>179</v>
      </c>
      <c r="AU502" s="288" t="s">
        <v>85</v>
      </c>
      <c r="AV502" s="16" t="s">
        <v>92</v>
      </c>
      <c r="AW502" s="16" t="s">
        <v>37</v>
      </c>
      <c r="AX502" s="16" t="s">
        <v>76</v>
      </c>
      <c r="AY502" s="288" t="s">
        <v>150</v>
      </c>
    </row>
    <row r="503" s="15" customFormat="1">
      <c r="A503" s="15"/>
      <c r="B503" s="256"/>
      <c r="C503" s="257"/>
      <c r="D503" s="228" t="s">
        <v>179</v>
      </c>
      <c r="E503" s="258" t="s">
        <v>19</v>
      </c>
      <c r="F503" s="259" t="s">
        <v>186</v>
      </c>
      <c r="G503" s="257"/>
      <c r="H503" s="260">
        <v>475.69600000000014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179</v>
      </c>
      <c r="AU503" s="266" t="s">
        <v>85</v>
      </c>
      <c r="AV503" s="15" t="s">
        <v>157</v>
      </c>
      <c r="AW503" s="15" t="s">
        <v>37</v>
      </c>
      <c r="AX503" s="15" t="s">
        <v>83</v>
      </c>
      <c r="AY503" s="266" t="s">
        <v>150</v>
      </c>
    </row>
    <row r="504" s="2" customFormat="1" ht="24.15" customHeight="1">
      <c r="A504" s="40"/>
      <c r="B504" s="41"/>
      <c r="C504" s="267" t="s">
        <v>597</v>
      </c>
      <c r="D504" s="267" t="s">
        <v>247</v>
      </c>
      <c r="E504" s="268" t="s">
        <v>598</v>
      </c>
      <c r="F504" s="269" t="s">
        <v>599</v>
      </c>
      <c r="G504" s="270" t="s">
        <v>497</v>
      </c>
      <c r="H504" s="271">
        <v>272.202</v>
      </c>
      <c r="I504" s="272"/>
      <c r="J504" s="273">
        <f>ROUND(I504*H504,2)</f>
        <v>0</v>
      </c>
      <c r="K504" s="269" t="s">
        <v>156</v>
      </c>
      <c r="L504" s="274"/>
      <c r="M504" s="275" t="s">
        <v>19</v>
      </c>
      <c r="N504" s="276" t="s">
        <v>47</v>
      </c>
      <c r="O504" s="86"/>
      <c r="P504" s="224">
        <f>O504*H504</f>
        <v>0</v>
      </c>
      <c r="Q504" s="224">
        <v>3.0000000000000001E-05</v>
      </c>
      <c r="R504" s="224">
        <f>Q504*H504</f>
        <v>0.0081660599999999993</v>
      </c>
      <c r="S504" s="224">
        <v>0</v>
      </c>
      <c r="T504" s="225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6" t="s">
        <v>211</v>
      </c>
      <c r="AT504" s="226" t="s">
        <v>247</v>
      </c>
      <c r="AU504" s="226" t="s">
        <v>85</v>
      </c>
      <c r="AY504" s="19" t="s">
        <v>150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9" t="s">
        <v>83</v>
      </c>
      <c r="BK504" s="227">
        <f>ROUND(I504*H504,2)</f>
        <v>0</v>
      </c>
      <c r="BL504" s="19" t="s">
        <v>157</v>
      </c>
      <c r="BM504" s="226" t="s">
        <v>600</v>
      </c>
    </row>
    <row r="505" s="2" customFormat="1">
      <c r="A505" s="40"/>
      <c r="B505" s="41"/>
      <c r="C505" s="42"/>
      <c r="D505" s="228" t="s">
        <v>159</v>
      </c>
      <c r="E505" s="42"/>
      <c r="F505" s="229" t="s">
        <v>599</v>
      </c>
      <c r="G505" s="42"/>
      <c r="H505" s="42"/>
      <c r="I505" s="230"/>
      <c r="J505" s="42"/>
      <c r="K505" s="42"/>
      <c r="L505" s="46"/>
      <c r="M505" s="231"/>
      <c r="N505" s="232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159</v>
      </c>
      <c r="AU505" s="19" t="s">
        <v>85</v>
      </c>
    </row>
    <row r="506" s="13" customFormat="1">
      <c r="A506" s="13"/>
      <c r="B506" s="235"/>
      <c r="C506" s="236"/>
      <c r="D506" s="228" t="s">
        <v>179</v>
      </c>
      <c r="E506" s="237" t="s">
        <v>19</v>
      </c>
      <c r="F506" s="238" t="s">
        <v>582</v>
      </c>
      <c r="G506" s="236"/>
      <c r="H506" s="237" t="s">
        <v>19</v>
      </c>
      <c r="I506" s="239"/>
      <c r="J506" s="236"/>
      <c r="K506" s="236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179</v>
      </c>
      <c r="AU506" s="244" t="s">
        <v>85</v>
      </c>
      <c r="AV506" s="13" t="s">
        <v>83</v>
      </c>
      <c r="AW506" s="13" t="s">
        <v>37</v>
      </c>
      <c r="AX506" s="13" t="s">
        <v>76</v>
      </c>
      <c r="AY506" s="244" t="s">
        <v>150</v>
      </c>
    </row>
    <row r="507" s="14" customFormat="1">
      <c r="A507" s="14"/>
      <c r="B507" s="245"/>
      <c r="C507" s="246"/>
      <c r="D507" s="228" t="s">
        <v>179</v>
      </c>
      <c r="E507" s="247" t="s">
        <v>19</v>
      </c>
      <c r="F507" s="248" t="s">
        <v>551</v>
      </c>
      <c r="G507" s="246"/>
      <c r="H507" s="249">
        <v>13.1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179</v>
      </c>
      <c r="AU507" s="255" t="s">
        <v>85</v>
      </c>
      <c r="AV507" s="14" t="s">
        <v>85</v>
      </c>
      <c r="AW507" s="14" t="s">
        <v>37</v>
      </c>
      <c r="AX507" s="14" t="s">
        <v>76</v>
      </c>
      <c r="AY507" s="255" t="s">
        <v>150</v>
      </c>
    </row>
    <row r="508" s="14" customFormat="1">
      <c r="A508" s="14"/>
      <c r="B508" s="245"/>
      <c r="C508" s="246"/>
      <c r="D508" s="228" t="s">
        <v>179</v>
      </c>
      <c r="E508" s="247" t="s">
        <v>19</v>
      </c>
      <c r="F508" s="248" t="s">
        <v>552</v>
      </c>
      <c r="G508" s="246"/>
      <c r="H508" s="249">
        <v>11.6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179</v>
      </c>
      <c r="AU508" s="255" t="s">
        <v>85</v>
      </c>
      <c r="AV508" s="14" t="s">
        <v>85</v>
      </c>
      <c r="AW508" s="14" t="s">
        <v>37</v>
      </c>
      <c r="AX508" s="14" t="s">
        <v>76</v>
      </c>
      <c r="AY508" s="255" t="s">
        <v>150</v>
      </c>
    </row>
    <row r="509" s="14" customFormat="1">
      <c r="A509" s="14"/>
      <c r="B509" s="245"/>
      <c r="C509" s="246"/>
      <c r="D509" s="228" t="s">
        <v>179</v>
      </c>
      <c r="E509" s="247" t="s">
        <v>19</v>
      </c>
      <c r="F509" s="248" t="s">
        <v>553</v>
      </c>
      <c r="G509" s="246"/>
      <c r="H509" s="249">
        <v>54.799999999999997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179</v>
      </c>
      <c r="AU509" s="255" t="s">
        <v>85</v>
      </c>
      <c r="AV509" s="14" t="s">
        <v>85</v>
      </c>
      <c r="AW509" s="14" t="s">
        <v>37</v>
      </c>
      <c r="AX509" s="14" t="s">
        <v>76</v>
      </c>
      <c r="AY509" s="255" t="s">
        <v>150</v>
      </c>
    </row>
    <row r="510" s="14" customFormat="1">
      <c r="A510" s="14"/>
      <c r="B510" s="245"/>
      <c r="C510" s="246"/>
      <c r="D510" s="228" t="s">
        <v>179</v>
      </c>
      <c r="E510" s="247" t="s">
        <v>19</v>
      </c>
      <c r="F510" s="248" t="s">
        <v>554</v>
      </c>
      <c r="G510" s="246"/>
      <c r="H510" s="249">
        <v>51.600000000000001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179</v>
      </c>
      <c r="AU510" s="255" t="s">
        <v>85</v>
      </c>
      <c r="AV510" s="14" t="s">
        <v>85</v>
      </c>
      <c r="AW510" s="14" t="s">
        <v>37</v>
      </c>
      <c r="AX510" s="14" t="s">
        <v>76</v>
      </c>
      <c r="AY510" s="255" t="s">
        <v>150</v>
      </c>
    </row>
    <row r="511" s="14" customFormat="1">
      <c r="A511" s="14"/>
      <c r="B511" s="245"/>
      <c r="C511" s="246"/>
      <c r="D511" s="228" t="s">
        <v>179</v>
      </c>
      <c r="E511" s="247" t="s">
        <v>19</v>
      </c>
      <c r="F511" s="248" t="s">
        <v>555</v>
      </c>
      <c r="G511" s="246"/>
      <c r="H511" s="249">
        <v>9.9199999999999999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179</v>
      </c>
      <c r="AU511" s="255" t="s">
        <v>85</v>
      </c>
      <c r="AV511" s="14" t="s">
        <v>85</v>
      </c>
      <c r="AW511" s="14" t="s">
        <v>37</v>
      </c>
      <c r="AX511" s="14" t="s">
        <v>76</v>
      </c>
      <c r="AY511" s="255" t="s">
        <v>150</v>
      </c>
    </row>
    <row r="512" s="14" customFormat="1">
      <c r="A512" s="14"/>
      <c r="B512" s="245"/>
      <c r="C512" s="246"/>
      <c r="D512" s="228" t="s">
        <v>179</v>
      </c>
      <c r="E512" s="247" t="s">
        <v>19</v>
      </c>
      <c r="F512" s="248" t="s">
        <v>556</v>
      </c>
      <c r="G512" s="246"/>
      <c r="H512" s="249">
        <v>21.27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179</v>
      </c>
      <c r="AU512" s="255" t="s">
        <v>85</v>
      </c>
      <c r="AV512" s="14" t="s">
        <v>85</v>
      </c>
      <c r="AW512" s="14" t="s">
        <v>37</v>
      </c>
      <c r="AX512" s="14" t="s">
        <v>76</v>
      </c>
      <c r="AY512" s="255" t="s">
        <v>150</v>
      </c>
    </row>
    <row r="513" s="14" customFormat="1">
      <c r="A513" s="14"/>
      <c r="B513" s="245"/>
      <c r="C513" s="246"/>
      <c r="D513" s="228" t="s">
        <v>179</v>
      </c>
      <c r="E513" s="247" t="s">
        <v>19</v>
      </c>
      <c r="F513" s="248" t="s">
        <v>557</v>
      </c>
      <c r="G513" s="246"/>
      <c r="H513" s="249">
        <v>28.02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179</v>
      </c>
      <c r="AU513" s="255" t="s">
        <v>85</v>
      </c>
      <c r="AV513" s="14" t="s">
        <v>85</v>
      </c>
      <c r="AW513" s="14" t="s">
        <v>37</v>
      </c>
      <c r="AX513" s="14" t="s">
        <v>76</v>
      </c>
      <c r="AY513" s="255" t="s">
        <v>150</v>
      </c>
    </row>
    <row r="514" s="14" customFormat="1">
      <c r="A514" s="14"/>
      <c r="B514" s="245"/>
      <c r="C514" s="246"/>
      <c r="D514" s="228" t="s">
        <v>179</v>
      </c>
      <c r="E514" s="247" t="s">
        <v>19</v>
      </c>
      <c r="F514" s="248" t="s">
        <v>558</v>
      </c>
      <c r="G514" s="246"/>
      <c r="H514" s="249">
        <v>11.4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179</v>
      </c>
      <c r="AU514" s="255" t="s">
        <v>85</v>
      </c>
      <c r="AV514" s="14" t="s">
        <v>85</v>
      </c>
      <c r="AW514" s="14" t="s">
        <v>37</v>
      </c>
      <c r="AX514" s="14" t="s">
        <v>76</v>
      </c>
      <c r="AY514" s="255" t="s">
        <v>150</v>
      </c>
    </row>
    <row r="515" s="16" customFormat="1">
      <c r="A515" s="16"/>
      <c r="B515" s="278"/>
      <c r="C515" s="279"/>
      <c r="D515" s="228" t="s">
        <v>179</v>
      </c>
      <c r="E515" s="280" t="s">
        <v>19</v>
      </c>
      <c r="F515" s="281" t="s">
        <v>408</v>
      </c>
      <c r="G515" s="279"/>
      <c r="H515" s="282">
        <v>201.71000000000001</v>
      </c>
      <c r="I515" s="283"/>
      <c r="J515" s="279"/>
      <c r="K515" s="279"/>
      <c r="L515" s="284"/>
      <c r="M515" s="285"/>
      <c r="N515" s="286"/>
      <c r="O515" s="286"/>
      <c r="P515" s="286"/>
      <c r="Q515" s="286"/>
      <c r="R515" s="286"/>
      <c r="S515" s="286"/>
      <c r="T515" s="287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288" t="s">
        <v>179</v>
      </c>
      <c r="AU515" s="288" t="s">
        <v>85</v>
      </c>
      <c r="AV515" s="16" t="s">
        <v>92</v>
      </c>
      <c r="AW515" s="16" t="s">
        <v>37</v>
      </c>
      <c r="AX515" s="16" t="s">
        <v>76</v>
      </c>
      <c r="AY515" s="288" t="s">
        <v>150</v>
      </c>
    </row>
    <row r="516" s="13" customFormat="1">
      <c r="A516" s="13"/>
      <c r="B516" s="235"/>
      <c r="C516" s="236"/>
      <c r="D516" s="228" t="s">
        <v>179</v>
      </c>
      <c r="E516" s="237" t="s">
        <v>19</v>
      </c>
      <c r="F516" s="238" t="s">
        <v>583</v>
      </c>
      <c r="G516" s="236"/>
      <c r="H516" s="237" t="s">
        <v>19</v>
      </c>
      <c r="I516" s="239"/>
      <c r="J516" s="236"/>
      <c r="K516" s="236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179</v>
      </c>
      <c r="AU516" s="244" t="s">
        <v>85</v>
      </c>
      <c r="AV516" s="13" t="s">
        <v>83</v>
      </c>
      <c r="AW516" s="13" t="s">
        <v>37</v>
      </c>
      <c r="AX516" s="13" t="s">
        <v>76</v>
      </c>
      <c r="AY516" s="244" t="s">
        <v>150</v>
      </c>
    </row>
    <row r="517" s="14" customFormat="1">
      <c r="A517" s="14"/>
      <c r="B517" s="245"/>
      <c r="C517" s="246"/>
      <c r="D517" s="228" t="s">
        <v>179</v>
      </c>
      <c r="E517" s="247" t="s">
        <v>19</v>
      </c>
      <c r="F517" s="248" t="s">
        <v>584</v>
      </c>
      <c r="G517" s="246"/>
      <c r="H517" s="249">
        <v>27.280000000000001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179</v>
      </c>
      <c r="AU517" s="255" t="s">
        <v>85</v>
      </c>
      <c r="AV517" s="14" t="s">
        <v>85</v>
      </c>
      <c r="AW517" s="14" t="s">
        <v>37</v>
      </c>
      <c r="AX517" s="14" t="s">
        <v>76</v>
      </c>
      <c r="AY517" s="255" t="s">
        <v>150</v>
      </c>
    </row>
    <row r="518" s="16" customFormat="1">
      <c r="A518" s="16"/>
      <c r="B518" s="278"/>
      <c r="C518" s="279"/>
      <c r="D518" s="228" t="s">
        <v>179</v>
      </c>
      <c r="E518" s="280" t="s">
        <v>19</v>
      </c>
      <c r="F518" s="281" t="s">
        <v>408</v>
      </c>
      <c r="G518" s="279"/>
      <c r="H518" s="282">
        <v>27.280000000000001</v>
      </c>
      <c r="I518" s="283"/>
      <c r="J518" s="279"/>
      <c r="K518" s="279"/>
      <c r="L518" s="284"/>
      <c r="M518" s="285"/>
      <c r="N518" s="286"/>
      <c r="O518" s="286"/>
      <c r="P518" s="286"/>
      <c r="Q518" s="286"/>
      <c r="R518" s="286"/>
      <c r="S518" s="286"/>
      <c r="T518" s="287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88" t="s">
        <v>179</v>
      </c>
      <c r="AU518" s="288" t="s">
        <v>85</v>
      </c>
      <c r="AV518" s="16" t="s">
        <v>92</v>
      </c>
      <c r="AW518" s="16" t="s">
        <v>37</v>
      </c>
      <c r="AX518" s="16" t="s">
        <v>76</v>
      </c>
      <c r="AY518" s="288" t="s">
        <v>150</v>
      </c>
    </row>
    <row r="519" s="13" customFormat="1">
      <c r="A519" s="13"/>
      <c r="B519" s="235"/>
      <c r="C519" s="236"/>
      <c r="D519" s="228" t="s">
        <v>179</v>
      </c>
      <c r="E519" s="237" t="s">
        <v>19</v>
      </c>
      <c r="F519" s="238" t="s">
        <v>559</v>
      </c>
      <c r="G519" s="236"/>
      <c r="H519" s="237" t="s">
        <v>19</v>
      </c>
      <c r="I519" s="239"/>
      <c r="J519" s="236"/>
      <c r="K519" s="236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179</v>
      </c>
      <c r="AU519" s="244" t="s">
        <v>85</v>
      </c>
      <c r="AV519" s="13" t="s">
        <v>83</v>
      </c>
      <c r="AW519" s="13" t="s">
        <v>37</v>
      </c>
      <c r="AX519" s="13" t="s">
        <v>76</v>
      </c>
      <c r="AY519" s="244" t="s">
        <v>150</v>
      </c>
    </row>
    <row r="520" s="14" customFormat="1">
      <c r="A520" s="14"/>
      <c r="B520" s="245"/>
      <c r="C520" s="246"/>
      <c r="D520" s="228" t="s">
        <v>179</v>
      </c>
      <c r="E520" s="247" t="s">
        <v>19</v>
      </c>
      <c r="F520" s="248" t="s">
        <v>560</v>
      </c>
      <c r="G520" s="246"/>
      <c r="H520" s="249">
        <v>2.9199999999999999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179</v>
      </c>
      <c r="AU520" s="255" t="s">
        <v>85</v>
      </c>
      <c r="AV520" s="14" t="s">
        <v>85</v>
      </c>
      <c r="AW520" s="14" t="s">
        <v>37</v>
      </c>
      <c r="AX520" s="14" t="s">
        <v>76</v>
      </c>
      <c r="AY520" s="255" t="s">
        <v>150</v>
      </c>
    </row>
    <row r="521" s="14" customFormat="1">
      <c r="A521" s="14"/>
      <c r="B521" s="245"/>
      <c r="C521" s="246"/>
      <c r="D521" s="228" t="s">
        <v>179</v>
      </c>
      <c r="E521" s="247" t="s">
        <v>19</v>
      </c>
      <c r="F521" s="248" t="s">
        <v>561</v>
      </c>
      <c r="G521" s="246"/>
      <c r="H521" s="249">
        <v>7.1100000000000003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179</v>
      </c>
      <c r="AU521" s="255" t="s">
        <v>85</v>
      </c>
      <c r="AV521" s="14" t="s">
        <v>85</v>
      </c>
      <c r="AW521" s="14" t="s">
        <v>37</v>
      </c>
      <c r="AX521" s="14" t="s">
        <v>76</v>
      </c>
      <c r="AY521" s="255" t="s">
        <v>150</v>
      </c>
    </row>
    <row r="522" s="14" customFormat="1">
      <c r="A522" s="14"/>
      <c r="B522" s="245"/>
      <c r="C522" s="246"/>
      <c r="D522" s="228" t="s">
        <v>179</v>
      </c>
      <c r="E522" s="247" t="s">
        <v>19</v>
      </c>
      <c r="F522" s="248" t="s">
        <v>562</v>
      </c>
      <c r="G522" s="246"/>
      <c r="H522" s="249">
        <v>14.220000000000001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179</v>
      </c>
      <c r="AU522" s="255" t="s">
        <v>85</v>
      </c>
      <c r="AV522" s="14" t="s">
        <v>85</v>
      </c>
      <c r="AW522" s="14" t="s">
        <v>37</v>
      </c>
      <c r="AX522" s="14" t="s">
        <v>76</v>
      </c>
      <c r="AY522" s="255" t="s">
        <v>150</v>
      </c>
    </row>
    <row r="523" s="14" customFormat="1">
      <c r="A523" s="14"/>
      <c r="B523" s="245"/>
      <c r="C523" s="246"/>
      <c r="D523" s="228" t="s">
        <v>179</v>
      </c>
      <c r="E523" s="247" t="s">
        <v>19</v>
      </c>
      <c r="F523" s="248" t="s">
        <v>563</v>
      </c>
      <c r="G523" s="246"/>
      <c r="H523" s="249">
        <v>6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179</v>
      </c>
      <c r="AU523" s="255" t="s">
        <v>85</v>
      </c>
      <c r="AV523" s="14" t="s">
        <v>85</v>
      </c>
      <c r="AW523" s="14" t="s">
        <v>37</v>
      </c>
      <c r="AX523" s="14" t="s">
        <v>76</v>
      </c>
      <c r="AY523" s="255" t="s">
        <v>150</v>
      </c>
    </row>
    <row r="524" s="16" customFormat="1">
      <c r="A524" s="16"/>
      <c r="B524" s="278"/>
      <c r="C524" s="279"/>
      <c r="D524" s="228" t="s">
        <v>179</v>
      </c>
      <c r="E524" s="280" t="s">
        <v>19</v>
      </c>
      <c r="F524" s="281" t="s">
        <v>408</v>
      </c>
      <c r="G524" s="279"/>
      <c r="H524" s="282">
        <v>30.25</v>
      </c>
      <c r="I524" s="283"/>
      <c r="J524" s="279"/>
      <c r="K524" s="279"/>
      <c r="L524" s="284"/>
      <c r="M524" s="285"/>
      <c r="N524" s="286"/>
      <c r="O524" s="286"/>
      <c r="P524" s="286"/>
      <c r="Q524" s="286"/>
      <c r="R524" s="286"/>
      <c r="S524" s="286"/>
      <c r="T524" s="287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88" t="s">
        <v>179</v>
      </c>
      <c r="AU524" s="288" t="s">
        <v>85</v>
      </c>
      <c r="AV524" s="16" t="s">
        <v>92</v>
      </c>
      <c r="AW524" s="16" t="s">
        <v>37</v>
      </c>
      <c r="AX524" s="16" t="s">
        <v>76</v>
      </c>
      <c r="AY524" s="288" t="s">
        <v>150</v>
      </c>
    </row>
    <row r="525" s="15" customFormat="1">
      <c r="A525" s="15"/>
      <c r="B525" s="256"/>
      <c r="C525" s="257"/>
      <c r="D525" s="228" t="s">
        <v>179</v>
      </c>
      <c r="E525" s="258" t="s">
        <v>19</v>
      </c>
      <c r="F525" s="259" t="s">
        <v>186</v>
      </c>
      <c r="G525" s="257"/>
      <c r="H525" s="260">
        <v>259.24000000000001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179</v>
      </c>
      <c r="AU525" s="266" t="s">
        <v>85</v>
      </c>
      <c r="AV525" s="15" t="s">
        <v>157</v>
      </c>
      <c r="AW525" s="15" t="s">
        <v>37</v>
      </c>
      <c r="AX525" s="15" t="s">
        <v>83</v>
      </c>
      <c r="AY525" s="266" t="s">
        <v>150</v>
      </c>
    </row>
    <row r="526" s="14" customFormat="1">
      <c r="A526" s="14"/>
      <c r="B526" s="245"/>
      <c r="C526" s="246"/>
      <c r="D526" s="228" t="s">
        <v>179</v>
      </c>
      <c r="E526" s="246"/>
      <c r="F526" s="248" t="s">
        <v>601</v>
      </c>
      <c r="G526" s="246"/>
      <c r="H526" s="249">
        <v>272.202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179</v>
      </c>
      <c r="AU526" s="255" t="s">
        <v>85</v>
      </c>
      <c r="AV526" s="14" t="s">
        <v>85</v>
      </c>
      <c r="AW526" s="14" t="s">
        <v>4</v>
      </c>
      <c r="AX526" s="14" t="s">
        <v>83</v>
      </c>
      <c r="AY526" s="255" t="s">
        <v>150</v>
      </c>
    </row>
    <row r="527" s="2" customFormat="1" ht="24.15" customHeight="1">
      <c r="A527" s="40"/>
      <c r="B527" s="41"/>
      <c r="C527" s="267" t="s">
        <v>602</v>
      </c>
      <c r="D527" s="267" t="s">
        <v>247</v>
      </c>
      <c r="E527" s="268" t="s">
        <v>603</v>
      </c>
      <c r="F527" s="269" t="s">
        <v>604</v>
      </c>
      <c r="G527" s="270" t="s">
        <v>497</v>
      </c>
      <c r="H527" s="271">
        <v>31.763000000000002</v>
      </c>
      <c r="I527" s="272"/>
      <c r="J527" s="273">
        <f>ROUND(I527*H527,2)</f>
        <v>0</v>
      </c>
      <c r="K527" s="269" t="s">
        <v>156</v>
      </c>
      <c r="L527" s="274"/>
      <c r="M527" s="275" t="s">
        <v>19</v>
      </c>
      <c r="N527" s="276" t="s">
        <v>47</v>
      </c>
      <c r="O527" s="86"/>
      <c r="P527" s="224">
        <f>O527*H527</f>
        <v>0</v>
      </c>
      <c r="Q527" s="224">
        <v>0.00020000000000000001</v>
      </c>
      <c r="R527" s="224">
        <f>Q527*H527</f>
        <v>0.0063526000000000008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211</v>
      </c>
      <c r="AT527" s="226" t="s">
        <v>247</v>
      </c>
      <c r="AU527" s="226" t="s">
        <v>85</v>
      </c>
      <c r="AY527" s="19" t="s">
        <v>150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83</v>
      </c>
      <c r="BK527" s="227">
        <f>ROUND(I527*H527,2)</f>
        <v>0</v>
      </c>
      <c r="BL527" s="19" t="s">
        <v>157</v>
      </c>
      <c r="BM527" s="226" t="s">
        <v>605</v>
      </c>
    </row>
    <row r="528" s="2" customFormat="1">
      <c r="A528" s="40"/>
      <c r="B528" s="41"/>
      <c r="C528" s="42"/>
      <c r="D528" s="228" t="s">
        <v>159</v>
      </c>
      <c r="E528" s="42"/>
      <c r="F528" s="229" t="s">
        <v>604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159</v>
      </c>
      <c r="AU528" s="19" t="s">
        <v>85</v>
      </c>
    </row>
    <row r="529" s="13" customFormat="1">
      <c r="A529" s="13"/>
      <c r="B529" s="235"/>
      <c r="C529" s="236"/>
      <c r="D529" s="228" t="s">
        <v>179</v>
      </c>
      <c r="E529" s="237" t="s">
        <v>19</v>
      </c>
      <c r="F529" s="238" t="s">
        <v>559</v>
      </c>
      <c r="G529" s="236"/>
      <c r="H529" s="237" t="s">
        <v>19</v>
      </c>
      <c r="I529" s="239"/>
      <c r="J529" s="236"/>
      <c r="K529" s="236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179</v>
      </c>
      <c r="AU529" s="244" t="s">
        <v>85</v>
      </c>
      <c r="AV529" s="13" t="s">
        <v>83</v>
      </c>
      <c r="AW529" s="13" t="s">
        <v>37</v>
      </c>
      <c r="AX529" s="13" t="s">
        <v>76</v>
      </c>
      <c r="AY529" s="244" t="s">
        <v>150</v>
      </c>
    </row>
    <row r="530" s="14" customFormat="1">
      <c r="A530" s="14"/>
      <c r="B530" s="245"/>
      <c r="C530" s="246"/>
      <c r="D530" s="228" t="s">
        <v>179</v>
      </c>
      <c r="E530" s="247" t="s">
        <v>19</v>
      </c>
      <c r="F530" s="248" t="s">
        <v>560</v>
      </c>
      <c r="G530" s="246"/>
      <c r="H530" s="249">
        <v>2.9199999999999999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179</v>
      </c>
      <c r="AU530" s="255" t="s">
        <v>85</v>
      </c>
      <c r="AV530" s="14" t="s">
        <v>85</v>
      </c>
      <c r="AW530" s="14" t="s">
        <v>37</v>
      </c>
      <c r="AX530" s="14" t="s">
        <v>76</v>
      </c>
      <c r="AY530" s="255" t="s">
        <v>150</v>
      </c>
    </row>
    <row r="531" s="14" customFormat="1">
      <c r="A531" s="14"/>
      <c r="B531" s="245"/>
      <c r="C531" s="246"/>
      <c r="D531" s="228" t="s">
        <v>179</v>
      </c>
      <c r="E531" s="247" t="s">
        <v>19</v>
      </c>
      <c r="F531" s="248" t="s">
        <v>561</v>
      </c>
      <c r="G531" s="246"/>
      <c r="H531" s="249">
        <v>7.1100000000000003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179</v>
      </c>
      <c r="AU531" s="255" t="s">
        <v>85</v>
      </c>
      <c r="AV531" s="14" t="s">
        <v>85</v>
      </c>
      <c r="AW531" s="14" t="s">
        <v>37</v>
      </c>
      <c r="AX531" s="14" t="s">
        <v>76</v>
      </c>
      <c r="AY531" s="255" t="s">
        <v>150</v>
      </c>
    </row>
    <row r="532" s="14" customFormat="1">
      <c r="A532" s="14"/>
      <c r="B532" s="245"/>
      <c r="C532" s="246"/>
      <c r="D532" s="228" t="s">
        <v>179</v>
      </c>
      <c r="E532" s="247" t="s">
        <v>19</v>
      </c>
      <c r="F532" s="248" t="s">
        <v>562</v>
      </c>
      <c r="G532" s="246"/>
      <c r="H532" s="249">
        <v>14.220000000000001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179</v>
      </c>
      <c r="AU532" s="255" t="s">
        <v>85</v>
      </c>
      <c r="AV532" s="14" t="s">
        <v>85</v>
      </c>
      <c r="AW532" s="14" t="s">
        <v>37</v>
      </c>
      <c r="AX532" s="14" t="s">
        <v>76</v>
      </c>
      <c r="AY532" s="255" t="s">
        <v>150</v>
      </c>
    </row>
    <row r="533" s="14" customFormat="1">
      <c r="A533" s="14"/>
      <c r="B533" s="245"/>
      <c r="C533" s="246"/>
      <c r="D533" s="228" t="s">
        <v>179</v>
      </c>
      <c r="E533" s="247" t="s">
        <v>19</v>
      </c>
      <c r="F533" s="248" t="s">
        <v>563</v>
      </c>
      <c r="G533" s="246"/>
      <c r="H533" s="249">
        <v>6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179</v>
      </c>
      <c r="AU533" s="255" t="s">
        <v>85</v>
      </c>
      <c r="AV533" s="14" t="s">
        <v>85</v>
      </c>
      <c r="AW533" s="14" t="s">
        <v>37</v>
      </c>
      <c r="AX533" s="14" t="s">
        <v>76</v>
      </c>
      <c r="AY533" s="255" t="s">
        <v>150</v>
      </c>
    </row>
    <row r="534" s="15" customFormat="1">
      <c r="A534" s="15"/>
      <c r="B534" s="256"/>
      <c r="C534" s="257"/>
      <c r="D534" s="228" t="s">
        <v>179</v>
      </c>
      <c r="E534" s="258" t="s">
        <v>19</v>
      </c>
      <c r="F534" s="259" t="s">
        <v>186</v>
      </c>
      <c r="G534" s="257"/>
      <c r="H534" s="260">
        <v>30.25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179</v>
      </c>
      <c r="AU534" s="266" t="s">
        <v>85</v>
      </c>
      <c r="AV534" s="15" t="s">
        <v>157</v>
      </c>
      <c r="AW534" s="15" t="s">
        <v>37</v>
      </c>
      <c r="AX534" s="15" t="s">
        <v>83</v>
      </c>
      <c r="AY534" s="266" t="s">
        <v>150</v>
      </c>
    </row>
    <row r="535" s="14" customFormat="1">
      <c r="A535" s="14"/>
      <c r="B535" s="245"/>
      <c r="C535" s="246"/>
      <c r="D535" s="228" t="s">
        <v>179</v>
      </c>
      <c r="E535" s="246"/>
      <c r="F535" s="248" t="s">
        <v>606</v>
      </c>
      <c r="G535" s="246"/>
      <c r="H535" s="249">
        <v>31.763000000000002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179</v>
      </c>
      <c r="AU535" s="255" t="s">
        <v>85</v>
      </c>
      <c r="AV535" s="14" t="s">
        <v>85</v>
      </c>
      <c r="AW535" s="14" t="s">
        <v>4</v>
      </c>
      <c r="AX535" s="14" t="s">
        <v>83</v>
      </c>
      <c r="AY535" s="255" t="s">
        <v>150</v>
      </c>
    </row>
    <row r="536" s="2" customFormat="1" ht="24.15" customHeight="1">
      <c r="A536" s="40"/>
      <c r="B536" s="41"/>
      <c r="C536" s="267" t="s">
        <v>607</v>
      </c>
      <c r="D536" s="267" t="s">
        <v>247</v>
      </c>
      <c r="E536" s="268" t="s">
        <v>608</v>
      </c>
      <c r="F536" s="269" t="s">
        <v>609</v>
      </c>
      <c r="G536" s="270" t="s">
        <v>497</v>
      </c>
      <c r="H536" s="271">
        <v>111.359</v>
      </c>
      <c r="I536" s="272"/>
      <c r="J536" s="273">
        <f>ROUND(I536*H536,2)</f>
        <v>0</v>
      </c>
      <c r="K536" s="269" t="s">
        <v>156</v>
      </c>
      <c r="L536" s="274"/>
      <c r="M536" s="275" t="s">
        <v>19</v>
      </c>
      <c r="N536" s="276" t="s">
        <v>47</v>
      </c>
      <c r="O536" s="86"/>
      <c r="P536" s="224">
        <f>O536*H536</f>
        <v>0</v>
      </c>
      <c r="Q536" s="224">
        <v>0.00020000000000000001</v>
      </c>
      <c r="R536" s="224">
        <f>Q536*H536</f>
        <v>0.022271800000000001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211</v>
      </c>
      <c r="AT536" s="226" t="s">
        <v>247</v>
      </c>
      <c r="AU536" s="226" t="s">
        <v>85</v>
      </c>
      <c r="AY536" s="19" t="s">
        <v>150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83</v>
      </c>
      <c r="BK536" s="227">
        <f>ROUND(I536*H536,2)</f>
        <v>0</v>
      </c>
      <c r="BL536" s="19" t="s">
        <v>157</v>
      </c>
      <c r="BM536" s="226" t="s">
        <v>610</v>
      </c>
    </row>
    <row r="537" s="2" customFormat="1">
      <c r="A537" s="40"/>
      <c r="B537" s="41"/>
      <c r="C537" s="42"/>
      <c r="D537" s="228" t="s">
        <v>159</v>
      </c>
      <c r="E537" s="42"/>
      <c r="F537" s="229" t="s">
        <v>609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159</v>
      </c>
      <c r="AU537" s="19" t="s">
        <v>85</v>
      </c>
    </row>
    <row r="538" s="13" customFormat="1">
      <c r="A538" s="13"/>
      <c r="B538" s="235"/>
      <c r="C538" s="236"/>
      <c r="D538" s="228" t="s">
        <v>179</v>
      </c>
      <c r="E538" s="237" t="s">
        <v>19</v>
      </c>
      <c r="F538" s="238" t="s">
        <v>585</v>
      </c>
      <c r="G538" s="236"/>
      <c r="H538" s="237" t="s">
        <v>19</v>
      </c>
      <c r="I538" s="239"/>
      <c r="J538" s="236"/>
      <c r="K538" s="236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179</v>
      </c>
      <c r="AU538" s="244" t="s">
        <v>85</v>
      </c>
      <c r="AV538" s="13" t="s">
        <v>83</v>
      </c>
      <c r="AW538" s="13" t="s">
        <v>37</v>
      </c>
      <c r="AX538" s="13" t="s">
        <v>76</v>
      </c>
      <c r="AY538" s="244" t="s">
        <v>150</v>
      </c>
    </row>
    <row r="539" s="14" customFormat="1">
      <c r="A539" s="14"/>
      <c r="B539" s="245"/>
      <c r="C539" s="246"/>
      <c r="D539" s="228" t="s">
        <v>179</v>
      </c>
      <c r="E539" s="247" t="s">
        <v>19</v>
      </c>
      <c r="F539" s="248" t="s">
        <v>586</v>
      </c>
      <c r="G539" s="246"/>
      <c r="H539" s="249">
        <v>49.345999999999997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179</v>
      </c>
      <c r="AU539" s="255" t="s">
        <v>85</v>
      </c>
      <c r="AV539" s="14" t="s">
        <v>85</v>
      </c>
      <c r="AW539" s="14" t="s">
        <v>37</v>
      </c>
      <c r="AX539" s="14" t="s">
        <v>76</v>
      </c>
      <c r="AY539" s="255" t="s">
        <v>150</v>
      </c>
    </row>
    <row r="540" s="14" customFormat="1">
      <c r="A540" s="14"/>
      <c r="B540" s="245"/>
      <c r="C540" s="246"/>
      <c r="D540" s="228" t="s">
        <v>179</v>
      </c>
      <c r="E540" s="247" t="s">
        <v>19</v>
      </c>
      <c r="F540" s="248" t="s">
        <v>587</v>
      </c>
      <c r="G540" s="246"/>
      <c r="H540" s="249">
        <v>56.710000000000001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179</v>
      </c>
      <c r="AU540" s="255" t="s">
        <v>85</v>
      </c>
      <c r="AV540" s="14" t="s">
        <v>85</v>
      </c>
      <c r="AW540" s="14" t="s">
        <v>37</v>
      </c>
      <c r="AX540" s="14" t="s">
        <v>76</v>
      </c>
      <c r="AY540" s="255" t="s">
        <v>150</v>
      </c>
    </row>
    <row r="541" s="15" customFormat="1">
      <c r="A541" s="15"/>
      <c r="B541" s="256"/>
      <c r="C541" s="257"/>
      <c r="D541" s="228" t="s">
        <v>179</v>
      </c>
      <c r="E541" s="258" t="s">
        <v>19</v>
      </c>
      <c r="F541" s="259" t="s">
        <v>186</v>
      </c>
      <c r="G541" s="257"/>
      <c r="H541" s="260">
        <v>106.056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6" t="s">
        <v>179</v>
      </c>
      <c r="AU541" s="266" t="s">
        <v>85</v>
      </c>
      <c r="AV541" s="15" t="s">
        <v>157</v>
      </c>
      <c r="AW541" s="15" t="s">
        <v>37</v>
      </c>
      <c r="AX541" s="15" t="s">
        <v>83</v>
      </c>
      <c r="AY541" s="266" t="s">
        <v>150</v>
      </c>
    </row>
    <row r="542" s="14" customFormat="1">
      <c r="A542" s="14"/>
      <c r="B542" s="245"/>
      <c r="C542" s="246"/>
      <c r="D542" s="228" t="s">
        <v>179</v>
      </c>
      <c r="E542" s="246"/>
      <c r="F542" s="248" t="s">
        <v>611</v>
      </c>
      <c r="G542" s="246"/>
      <c r="H542" s="249">
        <v>111.359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179</v>
      </c>
      <c r="AU542" s="255" t="s">
        <v>85</v>
      </c>
      <c r="AV542" s="14" t="s">
        <v>85</v>
      </c>
      <c r="AW542" s="14" t="s">
        <v>4</v>
      </c>
      <c r="AX542" s="14" t="s">
        <v>83</v>
      </c>
      <c r="AY542" s="255" t="s">
        <v>150</v>
      </c>
    </row>
    <row r="543" s="2" customFormat="1" ht="24.15" customHeight="1">
      <c r="A543" s="40"/>
      <c r="B543" s="41"/>
      <c r="C543" s="267" t="s">
        <v>612</v>
      </c>
      <c r="D543" s="267" t="s">
        <v>247</v>
      </c>
      <c r="E543" s="268" t="s">
        <v>613</v>
      </c>
      <c r="F543" s="269" t="s">
        <v>614</v>
      </c>
      <c r="G543" s="270" t="s">
        <v>497</v>
      </c>
      <c r="H543" s="271">
        <v>84.158000000000001</v>
      </c>
      <c r="I543" s="272"/>
      <c r="J543" s="273">
        <f>ROUND(I543*H543,2)</f>
        <v>0</v>
      </c>
      <c r="K543" s="269" t="s">
        <v>156</v>
      </c>
      <c r="L543" s="274"/>
      <c r="M543" s="275" t="s">
        <v>19</v>
      </c>
      <c r="N543" s="276" t="s">
        <v>47</v>
      </c>
      <c r="O543" s="86"/>
      <c r="P543" s="224">
        <f>O543*H543</f>
        <v>0</v>
      </c>
      <c r="Q543" s="224">
        <v>0.00050000000000000001</v>
      </c>
      <c r="R543" s="224">
        <f>Q543*H543</f>
        <v>0.042078999999999998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211</v>
      </c>
      <c r="AT543" s="226" t="s">
        <v>247</v>
      </c>
      <c r="AU543" s="226" t="s">
        <v>85</v>
      </c>
      <c r="AY543" s="19" t="s">
        <v>150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83</v>
      </c>
      <c r="BK543" s="227">
        <f>ROUND(I543*H543,2)</f>
        <v>0</v>
      </c>
      <c r="BL543" s="19" t="s">
        <v>157</v>
      </c>
      <c r="BM543" s="226" t="s">
        <v>615</v>
      </c>
    </row>
    <row r="544" s="2" customFormat="1">
      <c r="A544" s="40"/>
      <c r="B544" s="41"/>
      <c r="C544" s="42"/>
      <c r="D544" s="228" t="s">
        <v>159</v>
      </c>
      <c r="E544" s="42"/>
      <c r="F544" s="229" t="s">
        <v>614</v>
      </c>
      <c r="G544" s="42"/>
      <c r="H544" s="42"/>
      <c r="I544" s="230"/>
      <c r="J544" s="42"/>
      <c r="K544" s="42"/>
      <c r="L544" s="46"/>
      <c r="M544" s="231"/>
      <c r="N544" s="232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159</v>
      </c>
      <c r="AU544" s="19" t="s">
        <v>85</v>
      </c>
    </row>
    <row r="545" s="13" customFormat="1">
      <c r="A545" s="13"/>
      <c r="B545" s="235"/>
      <c r="C545" s="236"/>
      <c r="D545" s="228" t="s">
        <v>179</v>
      </c>
      <c r="E545" s="237" t="s">
        <v>19</v>
      </c>
      <c r="F545" s="238" t="s">
        <v>588</v>
      </c>
      <c r="G545" s="236"/>
      <c r="H545" s="237" t="s">
        <v>19</v>
      </c>
      <c r="I545" s="239"/>
      <c r="J545" s="236"/>
      <c r="K545" s="236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179</v>
      </c>
      <c r="AU545" s="244" t="s">
        <v>85</v>
      </c>
      <c r="AV545" s="13" t="s">
        <v>83</v>
      </c>
      <c r="AW545" s="13" t="s">
        <v>37</v>
      </c>
      <c r="AX545" s="13" t="s">
        <v>76</v>
      </c>
      <c r="AY545" s="244" t="s">
        <v>150</v>
      </c>
    </row>
    <row r="546" s="14" customFormat="1">
      <c r="A546" s="14"/>
      <c r="B546" s="245"/>
      <c r="C546" s="246"/>
      <c r="D546" s="228" t="s">
        <v>179</v>
      </c>
      <c r="E546" s="247" t="s">
        <v>19</v>
      </c>
      <c r="F546" s="248" t="s">
        <v>589</v>
      </c>
      <c r="G546" s="246"/>
      <c r="H546" s="249">
        <v>3.1000000000000001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179</v>
      </c>
      <c r="AU546" s="255" t="s">
        <v>85</v>
      </c>
      <c r="AV546" s="14" t="s">
        <v>85</v>
      </c>
      <c r="AW546" s="14" t="s">
        <v>37</v>
      </c>
      <c r="AX546" s="14" t="s">
        <v>76</v>
      </c>
      <c r="AY546" s="255" t="s">
        <v>150</v>
      </c>
    </row>
    <row r="547" s="14" customFormat="1">
      <c r="A547" s="14"/>
      <c r="B547" s="245"/>
      <c r="C547" s="246"/>
      <c r="D547" s="228" t="s">
        <v>179</v>
      </c>
      <c r="E547" s="247" t="s">
        <v>19</v>
      </c>
      <c r="F547" s="248" t="s">
        <v>590</v>
      </c>
      <c r="G547" s="246"/>
      <c r="H547" s="249">
        <v>3.6000000000000001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179</v>
      </c>
      <c r="AU547" s="255" t="s">
        <v>85</v>
      </c>
      <c r="AV547" s="14" t="s">
        <v>85</v>
      </c>
      <c r="AW547" s="14" t="s">
        <v>37</v>
      </c>
      <c r="AX547" s="14" t="s">
        <v>76</v>
      </c>
      <c r="AY547" s="255" t="s">
        <v>150</v>
      </c>
    </row>
    <row r="548" s="14" customFormat="1">
      <c r="A548" s="14"/>
      <c r="B548" s="245"/>
      <c r="C548" s="246"/>
      <c r="D548" s="228" t="s">
        <v>179</v>
      </c>
      <c r="E548" s="247" t="s">
        <v>19</v>
      </c>
      <c r="F548" s="248" t="s">
        <v>591</v>
      </c>
      <c r="G548" s="246"/>
      <c r="H548" s="249">
        <v>23.199999999999999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179</v>
      </c>
      <c r="AU548" s="255" t="s">
        <v>85</v>
      </c>
      <c r="AV548" s="14" t="s">
        <v>85</v>
      </c>
      <c r="AW548" s="14" t="s">
        <v>37</v>
      </c>
      <c r="AX548" s="14" t="s">
        <v>76</v>
      </c>
      <c r="AY548" s="255" t="s">
        <v>150</v>
      </c>
    </row>
    <row r="549" s="14" customFormat="1">
      <c r="A549" s="14"/>
      <c r="B549" s="245"/>
      <c r="C549" s="246"/>
      <c r="D549" s="228" t="s">
        <v>179</v>
      </c>
      <c r="E549" s="247" t="s">
        <v>19</v>
      </c>
      <c r="F549" s="248" t="s">
        <v>592</v>
      </c>
      <c r="G549" s="246"/>
      <c r="H549" s="249">
        <v>20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179</v>
      </c>
      <c r="AU549" s="255" t="s">
        <v>85</v>
      </c>
      <c r="AV549" s="14" t="s">
        <v>85</v>
      </c>
      <c r="AW549" s="14" t="s">
        <v>37</v>
      </c>
      <c r="AX549" s="14" t="s">
        <v>76</v>
      </c>
      <c r="AY549" s="255" t="s">
        <v>150</v>
      </c>
    </row>
    <row r="550" s="14" customFormat="1">
      <c r="A550" s="14"/>
      <c r="B550" s="245"/>
      <c r="C550" s="246"/>
      <c r="D550" s="228" t="s">
        <v>179</v>
      </c>
      <c r="E550" s="247" t="s">
        <v>19</v>
      </c>
      <c r="F550" s="248" t="s">
        <v>593</v>
      </c>
      <c r="G550" s="246"/>
      <c r="H550" s="249">
        <v>2.9199999999999999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179</v>
      </c>
      <c r="AU550" s="255" t="s">
        <v>85</v>
      </c>
      <c r="AV550" s="14" t="s">
        <v>85</v>
      </c>
      <c r="AW550" s="14" t="s">
        <v>37</v>
      </c>
      <c r="AX550" s="14" t="s">
        <v>76</v>
      </c>
      <c r="AY550" s="255" t="s">
        <v>150</v>
      </c>
    </row>
    <row r="551" s="14" customFormat="1">
      <c r="A551" s="14"/>
      <c r="B551" s="245"/>
      <c r="C551" s="246"/>
      <c r="D551" s="228" t="s">
        <v>179</v>
      </c>
      <c r="E551" s="247" t="s">
        <v>19</v>
      </c>
      <c r="F551" s="248" t="s">
        <v>594</v>
      </c>
      <c r="G551" s="246"/>
      <c r="H551" s="249">
        <v>7.1100000000000003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179</v>
      </c>
      <c r="AU551" s="255" t="s">
        <v>85</v>
      </c>
      <c r="AV551" s="14" t="s">
        <v>85</v>
      </c>
      <c r="AW551" s="14" t="s">
        <v>37</v>
      </c>
      <c r="AX551" s="14" t="s">
        <v>76</v>
      </c>
      <c r="AY551" s="255" t="s">
        <v>150</v>
      </c>
    </row>
    <row r="552" s="14" customFormat="1">
      <c r="A552" s="14"/>
      <c r="B552" s="245"/>
      <c r="C552" s="246"/>
      <c r="D552" s="228" t="s">
        <v>179</v>
      </c>
      <c r="E552" s="247" t="s">
        <v>19</v>
      </c>
      <c r="F552" s="248" t="s">
        <v>595</v>
      </c>
      <c r="G552" s="246"/>
      <c r="H552" s="249">
        <v>14.220000000000001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179</v>
      </c>
      <c r="AU552" s="255" t="s">
        <v>85</v>
      </c>
      <c r="AV552" s="14" t="s">
        <v>85</v>
      </c>
      <c r="AW552" s="14" t="s">
        <v>37</v>
      </c>
      <c r="AX552" s="14" t="s">
        <v>76</v>
      </c>
      <c r="AY552" s="255" t="s">
        <v>150</v>
      </c>
    </row>
    <row r="553" s="14" customFormat="1">
      <c r="A553" s="14"/>
      <c r="B553" s="245"/>
      <c r="C553" s="246"/>
      <c r="D553" s="228" t="s">
        <v>179</v>
      </c>
      <c r="E553" s="247" t="s">
        <v>19</v>
      </c>
      <c r="F553" s="248" t="s">
        <v>596</v>
      </c>
      <c r="G553" s="246"/>
      <c r="H553" s="249">
        <v>6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179</v>
      </c>
      <c r="AU553" s="255" t="s">
        <v>85</v>
      </c>
      <c r="AV553" s="14" t="s">
        <v>85</v>
      </c>
      <c r="AW553" s="14" t="s">
        <v>37</v>
      </c>
      <c r="AX553" s="14" t="s">
        <v>76</v>
      </c>
      <c r="AY553" s="255" t="s">
        <v>150</v>
      </c>
    </row>
    <row r="554" s="15" customFormat="1">
      <c r="A554" s="15"/>
      <c r="B554" s="256"/>
      <c r="C554" s="257"/>
      <c r="D554" s="228" t="s">
        <v>179</v>
      </c>
      <c r="E554" s="258" t="s">
        <v>19</v>
      </c>
      <c r="F554" s="259" t="s">
        <v>186</v>
      </c>
      <c r="G554" s="257"/>
      <c r="H554" s="260">
        <v>80.150000000000006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179</v>
      </c>
      <c r="AU554" s="266" t="s">
        <v>85</v>
      </c>
      <c r="AV554" s="15" t="s">
        <v>157</v>
      </c>
      <c r="AW554" s="15" t="s">
        <v>37</v>
      </c>
      <c r="AX554" s="15" t="s">
        <v>83</v>
      </c>
      <c r="AY554" s="266" t="s">
        <v>150</v>
      </c>
    </row>
    <row r="555" s="14" customFormat="1">
      <c r="A555" s="14"/>
      <c r="B555" s="245"/>
      <c r="C555" s="246"/>
      <c r="D555" s="228" t="s">
        <v>179</v>
      </c>
      <c r="E555" s="246"/>
      <c r="F555" s="248" t="s">
        <v>616</v>
      </c>
      <c r="G555" s="246"/>
      <c r="H555" s="249">
        <v>84.158000000000001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179</v>
      </c>
      <c r="AU555" s="255" t="s">
        <v>85</v>
      </c>
      <c r="AV555" s="14" t="s">
        <v>85</v>
      </c>
      <c r="AW555" s="14" t="s">
        <v>4</v>
      </c>
      <c r="AX555" s="14" t="s">
        <v>83</v>
      </c>
      <c r="AY555" s="255" t="s">
        <v>150</v>
      </c>
    </row>
    <row r="556" s="2" customFormat="1" ht="24.15" customHeight="1">
      <c r="A556" s="40"/>
      <c r="B556" s="41"/>
      <c r="C556" s="215" t="s">
        <v>617</v>
      </c>
      <c r="D556" s="215" t="s">
        <v>152</v>
      </c>
      <c r="E556" s="216" t="s">
        <v>618</v>
      </c>
      <c r="F556" s="217" t="s">
        <v>619</v>
      </c>
      <c r="G556" s="218" t="s">
        <v>155</v>
      </c>
      <c r="H556" s="219">
        <v>3.75</v>
      </c>
      <c r="I556" s="220"/>
      <c r="J556" s="221">
        <f>ROUND(I556*H556,2)</f>
        <v>0</v>
      </c>
      <c r="K556" s="217" t="s">
        <v>156</v>
      </c>
      <c r="L556" s="46"/>
      <c r="M556" s="222" t="s">
        <v>19</v>
      </c>
      <c r="N556" s="223" t="s">
        <v>47</v>
      </c>
      <c r="O556" s="86"/>
      <c r="P556" s="224">
        <f>O556*H556</f>
        <v>0</v>
      </c>
      <c r="Q556" s="224">
        <v>0.026360000000000001</v>
      </c>
      <c r="R556" s="224">
        <f>Q556*H556</f>
        <v>0.098850000000000007</v>
      </c>
      <c r="S556" s="224">
        <v>0</v>
      </c>
      <c r="T556" s="22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6" t="s">
        <v>157</v>
      </c>
      <c r="AT556" s="226" t="s">
        <v>152</v>
      </c>
      <c r="AU556" s="226" t="s">
        <v>85</v>
      </c>
      <c r="AY556" s="19" t="s">
        <v>150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9" t="s">
        <v>83</v>
      </c>
      <c r="BK556" s="227">
        <f>ROUND(I556*H556,2)</f>
        <v>0</v>
      </c>
      <c r="BL556" s="19" t="s">
        <v>157</v>
      </c>
      <c r="BM556" s="226" t="s">
        <v>620</v>
      </c>
    </row>
    <row r="557" s="2" customFormat="1">
      <c r="A557" s="40"/>
      <c r="B557" s="41"/>
      <c r="C557" s="42"/>
      <c r="D557" s="228" t="s">
        <v>159</v>
      </c>
      <c r="E557" s="42"/>
      <c r="F557" s="229" t="s">
        <v>621</v>
      </c>
      <c r="G557" s="42"/>
      <c r="H557" s="42"/>
      <c r="I557" s="230"/>
      <c r="J557" s="42"/>
      <c r="K557" s="42"/>
      <c r="L557" s="46"/>
      <c r="M557" s="231"/>
      <c r="N557" s="232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159</v>
      </c>
      <c r="AU557" s="19" t="s">
        <v>85</v>
      </c>
    </row>
    <row r="558" s="2" customFormat="1">
      <c r="A558" s="40"/>
      <c r="B558" s="41"/>
      <c r="C558" s="42"/>
      <c r="D558" s="233" t="s">
        <v>161</v>
      </c>
      <c r="E558" s="42"/>
      <c r="F558" s="234" t="s">
        <v>622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161</v>
      </c>
      <c r="AU558" s="19" t="s">
        <v>85</v>
      </c>
    </row>
    <row r="559" s="13" customFormat="1">
      <c r="A559" s="13"/>
      <c r="B559" s="235"/>
      <c r="C559" s="236"/>
      <c r="D559" s="228" t="s">
        <v>179</v>
      </c>
      <c r="E559" s="237" t="s">
        <v>19</v>
      </c>
      <c r="F559" s="238" t="s">
        <v>276</v>
      </c>
      <c r="G559" s="236"/>
      <c r="H559" s="237" t="s">
        <v>19</v>
      </c>
      <c r="I559" s="239"/>
      <c r="J559" s="236"/>
      <c r="K559" s="236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179</v>
      </c>
      <c r="AU559" s="244" t="s">
        <v>85</v>
      </c>
      <c r="AV559" s="13" t="s">
        <v>83</v>
      </c>
      <c r="AW559" s="13" t="s">
        <v>37</v>
      </c>
      <c r="AX559" s="13" t="s">
        <v>76</v>
      </c>
      <c r="AY559" s="244" t="s">
        <v>150</v>
      </c>
    </row>
    <row r="560" s="14" customFormat="1">
      <c r="A560" s="14"/>
      <c r="B560" s="245"/>
      <c r="C560" s="246"/>
      <c r="D560" s="228" t="s">
        <v>179</v>
      </c>
      <c r="E560" s="247" t="s">
        <v>19</v>
      </c>
      <c r="F560" s="248" t="s">
        <v>477</v>
      </c>
      <c r="G560" s="246"/>
      <c r="H560" s="249">
        <v>3.75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179</v>
      </c>
      <c r="AU560" s="255" t="s">
        <v>85</v>
      </c>
      <c r="AV560" s="14" t="s">
        <v>85</v>
      </c>
      <c r="AW560" s="14" t="s">
        <v>37</v>
      </c>
      <c r="AX560" s="14" t="s">
        <v>76</v>
      </c>
      <c r="AY560" s="255" t="s">
        <v>150</v>
      </c>
    </row>
    <row r="561" s="15" customFormat="1">
      <c r="A561" s="15"/>
      <c r="B561" s="256"/>
      <c r="C561" s="257"/>
      <c r="D561" s="228" t="s">
        <v>179</v>
      </c>
      <c r="E561" s="258" t="s">
        <v>19</v>
      </c>
      <c r="F561" s="259" t="s">
        <v>186</v>
      </c>
      <c r="G561" s="257"/>
      <c r="H561" s="260">
        <v>3.75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6" t="s">
        <v>179</v>
      </c>
      <c r="AU561" s="266" t="s">
        <v>85</v>
      </c>
      <c r="AV561" s="15" t="s">
        <v>157</v>
      </c>
      <c r="AW561" s="15" t="s">
        <v>37</v>
      </c>
      <c r="AX561" s="15" t="s">
        <v>83</v>
      </c>
      <c r="AY561" s="266" t="s">
        <v>150</v>
      </c>
    </row>
    <row r="562" s="2" customFormat="1" ht="24.15" customHeight="1">
      <c r="A562" s="40"/>
      <c r="B562" s="41"/>
      <c r="C562" s="215" t="s">
        <v>623</v>
      </c>
      <c r="D562" s="215" t="s">
        <v>152</v>
      </c>
      <c r="E562" s="216" t="s">
        <v>624</v>
      </c>
      <c r="F562" s="217" t="s">
        <v>625</v>
      </c>
      <c r="G562" s="218" t="s">
        <v>155</v>
      </c>
      <c r="H562" s="219">
        <v>690.12</v>
      </c>
      <c r="I562" s="220"/>
      <c r="J562" s="221">
        <f>ROUND(I562*H562,2)</f>
        <v>0</v>
      </c>
      <c r="K562" s="217" t="s">
        <v>156</v>
      </c>
      <c r="L562" s="46"/>
      <c r="M562" s="222" t="s">
        <v>19</v>
      </c>
      <c r="N562" s="223" t="s">
        <v>47</v>
      </c>
      <c r="O562" s="86"/>
      <c r="P562" s="224">
        <f>O562*H562</f>
        <v>0</v>
      </c>
      <c r="Q562" s="224">
        <v>0.0045799999999999999</v>
      </c>
      <c r="R562" s="224">
        <f>Q562*H562</f>
        <v>3.1607495999999999</v>
      </c>
      <c r="S562" s="224">
        <v>0</v>
      </c>
      <c r="T562" s="225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6" t="s">
        <v>157</v>
      </c>
      <c r="AT562" s="226" t="s">
        <v>152</v>
      </c>
      <c r="AU562" s="226" t="s">
        <v>85</v>
      </c>
      <c r="AY562" s="19" t="s">
        <v>150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9" t="s">
        <v>83</v>
      </c>
      <c r="BK562" s="227">
        <f>ROUND(I562*H562,2)</f>
        <v>0</v>
      </c>
      <c r="BL562" s="19" t="s">
        <v>157</v>
      </c>
      <c r="BM562" s="226" t="s">
        <v>626</v>
      </c>
    </row>
    <row r="563" s="2" customFormat="1">
      <c r="A563" s="40"/>
      <c r="B563" s="41"/>
      <c r="C563" s="42"/>
      <c r="D563" s="228" t="s">
        <v>159</v>
      </c>
      <c r="E563" s="42"/>
      <c r="F563" s="229" t="s">
        <v>627</v>
      </c>
      <c r="G563" s="42"/>
      <c r="H563" s="42"/>
      <c r="I563" s="230"/>
      <c r="J563" s="42"/>
      <c r="K563" s="42"/>
      <c r="L563" s="46"/>
      <c r="M563" s="231"/>
      <c r="N563" s="232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159</v>
      </c>
      <c r="AU563" s="19" t="s">
        <v>85</v>
      </c>
    </row>
    <row r="564" s="2" customFormat="1">
      <c r="A564" s="40"/>
      <c r="B564" s="41"/>
      <c r="C564" s="42"/>
      <c r="D564" s="233" t="s">
        <v>161</v>
      </c>
      <c r="E564" s="42"/>
      <c r="F564" s="234" t="s">
        <v>628</v>
      </c>
      <c r="G564" s="42"/>
      <c r="H564" s="42"/>
      <c r="I564" s="230"/>
      <c r="J564" s="42"/>
      <c r="K564" s="42"/>
      <c r="L564" s="46"/>
      <c r="M564" s="231"/>
      <c r="N564" s="232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161</v>
      </c>
      <c r="AU564" s="19" t="s">
        <v>85</v>
      </c>
    </row>
    <row r="565" s="2" customFormat="1" ht="24.15" customHeight="1">
      <c r="A565" s="40"/>
      <c r="B565" s="41"/>
      <c r="C565" s="215" t="s">
        <v>629</v>
      </c>
      <c r="D565" s="215" t="s">
        <v>152</v>
      </c>
      <c r="E565" s="216" t="s">
        <v>630</v>
      </c>
      <c r="F565" s="217" t="s">
        <v>631</v>
      </c>
      <c r="G565" s="218" t="s">
        <v>155</v>
      </c>
      <c r="H565" s="219">
        <v>199.78800000000001</v>
      </c>
      <c r="I565" s="220"/>
      <c r="J565" s="221">
        <f>ROUND(I565*H565,2)</f>
        <v>0</v>
      </c>
      <c r="K565" s="217" t="s">
        <v>156</v>
      </c>
      <c r="L565" s="46"/>
      <c r="M565" s="222" t="s">
        <v>19</v>
      </c>
      <c r="N565" s="223" t="s">
        <v>47</v>
      </c>
      <c r="O565" s="86"/>
      <c r="P565" s="224">
        <f>O565*H565</f>
        <v>0</v>
      </c>
      <c r="Q565" s="224">
        <v>0.0057000000000000002</v>
      </c>
      <c r="R565" s="224">
        <f>Q565*H565</f>
        <v>1.1387916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157</v>
      </c>
      <c r="AT565" s="226" t="s">
        <v>152</v>
      </c>
      <c r="AU565" s="226" t="s">
        <v>85</v>
      </c>
      <c r="AY565" s="19" t="s">
        <v>150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83</v>
      </c>
      <c r="BK565" s="227">
        <f>ROUND(I565*H565,2)</f>
        <v>0</v>
      </c>
      <c r="BL565" s="19" t="s">
        <v>157</v>
      </c>
      <c r="BM565" s="226" t="s">
        <v>632</v>
      </c>
    </row>
    <row r="566" s="2" customFormat="1">
      <c r="A566" s="40"/>
      <c r="B566" s="41"/>
      <c r="C566" s="42"/>
      <c r="D566" s="228" t="s">
        <v>159</v>
      </c>
      <c r="E566" s="42"/>
      <c r="F566" s="229" t="s">
        <v>633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159</v>
      </c>
      <c r="AU566" s="19" t="s">
        <v>85</v>
      </c>
    </row>
    <row r="567" s="2" customFormat="1">
      <c r="A567" s="40"/>
      <c r="B567" s="41"/>
      <c r="C567" s="42"/>
      <c r="D567" s="233" t="s">
        <v>161</v>
      </c>
      <c r="E567" s="42"/>
      <c r="F567" s="234" t="s">
        <v>634</v>
      </c>
      <c r="G567" s="42"/>
      <c r="H567" s="42"/>
      <c r="I567" s="230"/>
      <c r="J567" s="42"/>
      <c r="K567" s="42"/>
      <c r="L567" s="46"/>
      <c r="M567" s="231"/>
      <c r="N567" s="232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161</v>
      </c>
      <c r="AU567" s="19" t="s">
        <v>85</v>
      </c>
    </row>
    <row r="568" s="13" customFormat="1">
      <c r="A568" s="13"/>
      <c r="B568" s="235"/>
      <c r="C568" s="236"/>
      <c r="D568" s="228" t="s">
        <v>179</v>
      </c>
      <c r="E568" s="237" t="s">
        <v>19</v>
      </c>
      <c r="F568" s="238" t="s">
        <v>492</v>
      </c>
      <c r="G568" s="236"/>
      <c r="H568" s="237" t="s">
        <v>19</v>
      </c>
      <c r="I568" s="239"/>
      <c r="J568" s="236"/>
      <c r="K568" s="236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179</v>
      </c>
      <c r="AU568" s="244" t="s">
        <v>85</v>
      </c>
      <c r="AV568" s="13" t="s">
        <v>83</v>
      </c>
      <c r="AW568" s="13" t="s">
        <v>37</v>
      </c>
      <c r="AX568" s="13" t="s">
        <v>76</v>
      </c>
      <c r="AY568" s="244" t="s">
        <v>150</v>
      </c>
    </row>
    <row r="569" s="14" customFormat="1">
      <c r="A569" s="14"/>
      <c r="B569" s="245"/>
      <c r="C569" s="246"/>
      <c r="D569" s="228" t="s">
        <v>179</v>
      </c>
      <c r="E569" s="247" t="s">
        <v>19</v>
      </c>
      <c r="F569" s="248" t="s">
        <v>493</v>
      </c>
      <c r="G569" s="246"/>
      <c r="H569" s="249">
        <v>30.449999999999999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179</v>
      </c>
      <c r="AU569" s="255" t="s">
        <v>85</v>
      </c>
      <c r="AV569" s="14" t="s">
        <v>85</v>
      </c>
      <c r="AW569" s="14" t="s">
        <v>37</v>
      </c>
      <c r="AX569" s="14" t="s">
        <v>76</v>
      </c>
      <c r="AY569" s="255" t="s">
        <v>150</v>
      </c>
    </row>
    <row r="570" s="13" customFormat="1">
      <c r="A570" s="13"/>
      <c r="B570" s="235"/>
      <c r="C570" s="236"/>
      <c r="D570" s="228" t="s">
        <v>179</v>
      </c>
      <c r="E570" s="237" t="s">
        <v>19</v>
      </c>
      <c r="F570" s="238" t="s">
        <v>465</v>
      </c>
      <c r="G570" s="236"/>
      <c r="H570" s="237" t="s">
        <v>19</v>
      </c>
      <c r="I570" s="239"/>
      <c r="J570" s="236"/>
      <c r="K570" s="236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179</v>
      </c>
      <c r="AU570" s="244" t="s">
        <v>85</v>
      </c>
      <c r="AV570" s="13" t="s">
        <v>83</v>
      </c>
      <c r="AW570" s="13" t="s">
        <v>37</v>
      </c>
      <c r="AX570" s="13" t="s">
        <v>76</v>
      </c>
      <c r="AY570" s="244" t="s">
        <v>150</v>
      </c>
    </row>
    <row r="571" s="14" customFormat="1">
      <c r="A571" s="14"/>
      <c r="B571" s="245"/>
      <c r="C571" s="246"/>
      <c r="D571" s="228" t="s">
        <v>179</v>
      </c>
      <c r="E571" s="247" t="s">
        <v>19</v>
      </c>
      <c r="F571" s="248" t="s">
        <v>466</v>
      </c>
      <c r="G571" s="246"/>
      <c r="H571" s="249">
        <v>47.847000000000001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179</v>
      </c>
      <c r="AU571" s="255" t="s">
        <v>85</v>
      </c>
      <c r="AV571" s="14" t="s">
        <v>85</v>
      </c>
      <c r="AW571" s="14" t="s">
        <v>37</v>
      </c>
      <c r="AX571" s="14" t="s">
        <v>76</v>
      </c>
      <c r="AY571" s="255" t="s">
        <v>150</v>
      </c>
    </row>
    <row r="572" s="14" customFormat="1">
      <c r="A572" s="14"/>
      <c r="B572" s="245"/>
      <c r="C572" s="246"/>
      <c r="D572" s="228" t="s">
        <v>179</v>
      </c>
      <c r="E572" s="247" t="s">
        <v>19</v>
      </c>
      <c r="F572" s="248" t="s">
        <v>467</v>
      </c>
      <c r="G572" s="246"/>
      <c r="H572" s="249">
        <v>64.227000000000004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179</v>
      </c>
      <c r="AU572" s="255" t="s">
        <v>85</v>
      </c>
      <c r="AV572" s="14" t="s">
        <v>85</v>
      </c>
      <c r="AW572" s="14" t="s">
        <v>37</v>
      </c>
      <c r="AX572" s="14" t="s">
        <v>76</v>
      </c>
      <c r="AY572" s="255" t="s">
        <v>150</v>
      </c>
    </row>
    <row r="573" s="14" customFormat="1">
      <c r="A573" s="14"/>
      <c r="B573" s="245"/>
      <c r="C573" s="246"/>
      <c r="D573" s="228" t="s">
        <v>179</v>
      </c>
      <c r="E573" s="247" t="s">
        <v>19</v>
      </c>
      <c r="F573" s="248" t="s">
        <v>468</v>
      </c>
      <c r="G573" s="246"/>
      <c r="H573" s="249">
        <v>57.264000000000003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179</v>
      </c>
      <c r="AU573" s="255" t="s">
        <v>85</v>
      </c>
      <c r="AV573" s="14" t="s">
        <v>85</v>
      </c>
      <c r="AW573" s="14" t="s">
        <v>37</v>
      </c>
      <c r="AX573" s="14" t="s">
        <v>76</v>
      </c>
      <c r="AY573" s="255" t="s">
        <v>150</v>
      </c>
    </row>
    <row r="574" s="15" customFormat="1">
      <c r="A574" s="15"/>
      <c r="B574" s="256"/>
      <c r="C574" s="257"/>
      <c r="D574" s="228" t="s">
        <v>179</v>
      </c>
      <c r="E574" s="258" t="s">
        <v>19</v>
      </c>
      <c r="F574" s="259" t="s">
        <v>186</v>
      </c>
      <c r="G574" s="257"/>
      <c r="H574" s="260">
        <v>199.78800000000001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6" t="s">
        <v>179</v>
      </c>
      <c r="AU574" s="266" t="s">
        <v>85</v>
      </c>
      <c r="AV574" s="15" t="s">
        <v>157</v>
      </c>
      <c r="AW574" s="15" t="s">
        <v>37</v>
      </c>
      <c r="AX574" s="15" t="s">
        <v>83</v>
      </c>
      <c r="AY574" s="266" t="s">
        <v>150</v>
      </c>
    </row>
    <row r="575" s="2" customFormat="1" ht="24.15" customHeight="1">
      <c r="A575" s="40"/>
      <c r="B575" s="41"/>
      <c r="C575" s="215" t="s">
        <v>635</v>
      </c>
      <c r="D575" s="215" t="s">
        <v>152</v>
      </c>
      <c r="E575" s="216" t="s">
        <v>636</v>
      </c>
      <c r="F575" s="217" t="s">
        <v>637</v>
      </c>
      <c r="G575" s="218" t="s">
        <v>155</v>
      </c>
      <c r="H575" s="219">
        <v>707.19899999999996</v>
      </c>
      <c r="I575" s="220"/>
      <c r="J575" s="221">
        <f>ROUND(I575*H575,2)</f>
        <v>0</v>
      </c>
      <c r="K575" s="217" t="s">
        <v>156</v>
      </c>
      <c r="L575" s="46"/>
      <c r="M575" s="222" t="s">
        <v>19</v>
      </c>
      <c r="N575" s="223" t="s">
        <v>47</v>
      </c>
      <c r="O575" s="86"/>
      <c r="P575" s="224">
        <f>O575*H575</f>
        <v>0</v>
      </c>
      <c r="Q575" s="224">
        <v>0.0028500000000000001</v>
      </c>
      <c r="R575" s="224">
        <f>Q575*H575</f>
        <v>2.01551715</v>
      </c>
      <c r="S575" s="224">
        <v>0</v>
      </c>
      <c r="T575" s="225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6" t="s">
        <v>157</v>
      </c>
      <c r="AT575" s="226" t="s">
        <v>152</v>
      </c>
      <c r="AU575" s="226" t="s">
        <v>85</v>
      </c>
      <c r="AY575" s="19" t="s">
        <v>150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9" t="s">
        <v>83</v>
      </c>
      <c r="BK575" s="227">
        <f>ROUND(I575*H575,2)</f>
        <v>0</v>
      </c>
      <c r="BL575" s="19" t="s">
        <v>157</v>
      </c>
      <c r="BM575" s="226" t="s">
        <v>638</v>
      </c>
    </row>
    <row r="576" s="2" customFormat="1">
      <c r="A576" s="40"/>
      <c r="B576" s="41"/>
      <c r="C576" s="42"/>
      <c r="D576" s="228" t="s">
        <v>159</v>
      </c>
      <c r="E576" s="42"/>
      <c r="F576" s="229" t="s">
        <v>639</v>
      </c>
      <c r="G576" s="42"/>
      <c r="H576" s="42"/>
      <c r="I576" s="230"/>
      <c r="J576" s="42"/>
      <c r="K576" s="42"/>
      <c r="L576" s="46"/>
      <c r="M576" s="231"/>
      <c r="N576" s="232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159</v>
      </c>
      <c r="AU576" s="19" t="s">
        <v>85</v>
      </c>
    </row>
    <row r="577" s="2" customFormat="1">
      <c r="A577" s="40"/>
      <c r="B577" s="41"/>
      <c r="C577" s="42"/>
      <c r="D577" s="233" t="s">
        <v>161</v>
      </c>
      <c r="E577" s="42"/>
      <c r="F577" s="234" t="s">
        <v>640</v>
      </c>
      <c r="G577" s="42"/>
      <c r="H577" s="42"/>
      <c r="I577" s="230"/>
      <c r="J577" s="42"/>
      <c r="K577" s="42"/>
      <c r="L577" s="46"/>
      <c r="M577" s="231"/>
      <c r="N577" s="232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161</v>
      </c>
      <c r="AU577" s="19" t="s">
        <v>85</v>
      </c>
    </row>
    <row r="578" s="14" customFormat="1">
      <c r="A578" s="14"/>
      <c r="B578" s="245"/>
      <c r="C578" s="246"/>
      <c r="D578" s="228" t="s">
        <v>179</v>
      </c>
      <c r="E578" s="247" t="s">
        <v>19</v>
      </c>
      <c r="F578" s="248" t="s">
        <v>641</v>
      </c>
      <c r="G578" s="246"/>
      <c r="H578" s="249">
        <v>707.19899999999996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179</v>
      </c>
      <c r="AU578" s="255" t="s">
        <v>85</v>
      </c>
      <c r="AV578" s="14" t="s">
        <v>85</v>
      </c>
      <c r="AW578" s="14" t="s">
        <v>37</v>
      </c>
      <c r="AX578" s="14" t="s">
        <v>76</v>
      </c>
      <c r="AY578" s="255" t="s">
        <v>150</v>
      </c>
    </row>
    <row r="579" s="15" customFormat="1">
      <c r="A579" s="15"/>
      <c r="B579" s="256"/>
      <c r="C579" s="257"/>
      <c r="D579" s="228" t="s">
        <v>179</v>
      </c>
      <c r="E579" s="258" t="s">
        <v>19</v>
      </c>
      <c r="F579" s="259" t="s">
        <v>186</v>
      </c>
      <c r="G579" s="257"/>
      <c r="H579" s="260">
        <v>707.19899999999996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6" t="s">
        <v>179</v>
      </c>
      <c r="AU579" s="266" t="s">
        <v>85</v>
      </c>
      <c r="AV579" s="15" t="s">
        <v>157</v>
      </c>
      <c r="AW579" s="15" t="s">
        <v>37</v>
      </c>
      <c r="AX579" s="15" t="s">
        <v>83</v>
      </c>
      <c r="AY579" s="266" t="s">
        <v>150</v>
      </c>
    </row>
    <row r="580" s="2" customFormat="1" ht="33" customHeight="1">
      <c r="A580" s="40"/>
      <c r="B580" s="41"/>
      <c r="C580" s="215" t="s">
        <v>642</v>
      </c>
      <c r="D580" s="215" t="s">
        <v>152</v>
      </c>
      <c r="E580" s="216" t="s">
        <v>643</v>
      </c>
      <c r="F580" s="217" t="s">
        <v>644</v>
      </c>
      <c r="G580" s="218" t="s">
        <v>175</v>
      </c>
      <c r="H580" s="219">
        <v>123.273</v>
      </c>
      <c r="I580" s="220"/>
      <c r="J580" s="221">
        <f>ROUND(I580*H580,2)</f>
        <v>0</v>
      </c>
      <c r="K580" s="217" t="s">
        <v>156</v>
      </c>
      <c r="L580" s="46"/>
      <c r="M580" s="222" t="s">
        <v>19</v>
      </c>
      <c r="N580" s="223" t="s">
        <v>47</v>
      </c>
      <c r="O580" s="86"/>
      <c r="P580" s="224">
        <f>O580*H580</f>
        <v>0</v>
      </c>
      <c r="Q580" s="224">
        <v>2.5018699999999998</v>
      </c>
      <c r="R580" s="224">
        <f>Q580*H580</f>
        <v>308.41302050999997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157</v>
      </c>
      <c r="AT580" s="226" t="s">
        <v>152</v>
      </c>
      <c r="AU580" s="226" t="s">
        <v>85</v>
      </c>
      <c r="AY580" s="19" t="s">
        <v>150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83</v>
      </c>
      <c r="BK580" s="227">
        <f>ROUND(I580*H580,2)</f>
        <v>0</v>
      </c>
      <c r="BL580" s="19" t="s">
        <v>157</v>
      </c>
      <c r="BM580" s="226" t="s">
        <v>645</v>
      </c>
    </row>
    <row r="581" s="2" customFormat="1">
      <c r="A581" s="40"/>
      <c r="B581" s="41"/>
      <c r="C581" s="42"/>
      <c r="D581" s="228" t="s">
        <v>159</v>
      </c>
      <c r="E581" s="42"/>
      <c r="F581" s="229" t="s">
        <v>646</v>
      </c>
      <c r="G581" s="42"/>
      <c r="H581" s="42"/>
      <c r="I581" s="230"/>
      <c r="J581" s="42"/>
      <c r="K581" s="42"/>
      <c r="L581" s="46"/>
      <c r="M581" s="231"/>
      <c r="N581" s="232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159</v>
      </c>
      <c r="AU581" s="19" t="s">
        <v>85</v>
      </c>
    </row>
    <row r="582" s="2" customFormat="1">
      <c r="A582" s="40"/>
      <c r="B582" s="41"/>
      <c r="C582" s="42"/>
      <c r="D582" s="233" t="s">
        <v>161</v>
      </c>
      <c r="E582" s="42"/>
      <c r="F582" s="234" t="s">
        <v>647</v>
      </c>
      <c r="G582" s="42"/>
      <c r="H582" s="42"/>
      <c r="I582" s="230"/>
      <c r="J582" s="42"/>
      <c r="K582" s="42"/>
      <c r="L582" s="46"/>
      <c r="M582" s="231"/>
      <c r="N582" s="232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161</v>
      </c>
      <c r="AU582" s="19" t="s">
        <v>85</v>
      </c>
    </row>
    <row r="583" s="13" customFormat="1">
      <c r="A583" s="13"/>
      <c r="B583" s="235"/>
      <c r="C583" s="236"/>
      <c r="D583" s="228" t="s">
        <v>179</v>
      </c>
      <c r="E583" s="237" t="s">
        <v>19</v>
      </c>
      <c r="F583" s="238" t="s">
        <v>231</v>
      </c>
      <c r="G583" s="236"/>
      <c r="H583" s="237" t="s">
        <v>19</v>
      </c>
      <c r="I583" s="239"/>
      <c r="J583" s="236"/>
      <c r="K583" s="236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179</v>
      </c>
      <c r="AU583" s="244" t="s">
        <v>85</v>
      </c>
      <c r="AV583" s="13" t="s">
        <v>83</v>
      </c>
      <c r="AW583" s="13" t="s">
        <v>37</v>
      </c>
      <c r="AX583" s="13" t="s">
        <v>76</v>
      </c>
      <c r="AY583" s="244" t="s">
        <v>150</v>
      </c>
    </row>
    <row r="584" s="14" customFormat="1">
      <c r="A584" s="14"/>
      <c r="B584" s="245"/>
      <c r="C584" s="246"/>
      <c r="D584" s="228" t="s">
        <v>179</v>
      </c>
      <c r="E584" s="247" t="s">
        <v>19</v>
      </c>
      <c r="F584" s="248" t="s">
        <v>648</v>
      </c>
      <c r="G584" s="246"/>
      <c r="H584" s="249">
        <v>22.661999999999999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179</v>
      </c>
      <c r="AU584" s="255" t="s">
        <v>85</v>
      </c>
      <c r="AV584" s="14" t="s">
        <v>85</v>
      </c>
      <c r="AW584" s="14" t="s">
        <v>37</v>
      </c>
      <c r="AX584" s="14" t="s">
        <v>76</v>
      </c>
      <c r="AY584" s="255" t="s">
        <v>150</v>
      </c>
    </row>
    <row r="585" s="14" customFormat="1">
      <c r="A585" s="14"/>
      <c r="B585" s="245"/>
      <c r="C585" s="246"/>
      <c r="D585" s="228" t="s">
        <v>179</v>
      </c>
      <c r="E585" s="247" t="s">
        <v>19</v>
      </c>
      <c r="F585" s="248" t="s">
        <v>649</v>
      </c>
      <c r="G585" s="246"/>
      <c r="H585" s="249">
        <v>52.106000000000002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179</v>
      </c>
      <c r="AU585" s="255" t="s">
        <v>85</v>
      </c>
      <c r="AV585" s="14" t="s">
        <v>85</v>
      </c>
      <c r="AW585" s="14" t="s">
        <v>37</v>
      </c>
      <c r="AX585" s="14" t="s">
        <v>76</v>
      </c>
      <c r="AY585" s="255" t="s">
        <v>150</v>
      </c>
    </row>
    <row r="586" s="14" customFormat="1">
      <c r="A586" s="14"/>
      <c r="B586" s="245"/>
      <c r="C586" s="246"/>
      <c r="D586" s="228" t="s">
        <v>179</v>
      </c>
      <c r="E586" s="247" t="s">
        <v>19</v>
      </c>
      <c r="F586" s="248" t="s">
        <v>650</v>
      </c>
      <c r="G586" s="246"/>
      <c r="H586" s="249">
        <v>48.505000000000003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179</v>
      </c>
      <c r="AU586" s="255" t="s">
        <v>85</v>
      </c>
      <c r="AV586" s="14" t="s">
        <v>85</v>
      </c>
      <c r="AW586" s="14" t="s">
        <v>37</v>
      </c>
      <c r="AX586" s="14" t="s">
        <v>76</v>
      </c>
      <c r="AY586" s="255" t="s">
        <v>150</v>
      </c>
    </row>
    <row r="587" s="15" customFormat="1">
      <c r="A587" s="15"/>
      <c r="B587" s="256"/>
      <c r="C587" s="257"/>
      <c r="D587" s="228" t="s">
        <v>179</v>
      </c>
      <c r="E587" s="258" t="s">
        <v>19</v>
      </c>
      <c r="F587" s="259" t="s">
        <v>186</v>
      </c>
      <c r="G587" s="257"/>
      <c r="H587" s="260">
        <v>123.273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6" t="s">
        <v>179</v>
      </c>
      <c r="AU587" s="266" t="s">
        <v>85</v>
      </c>
      <c r="AV587" s="15" t="s">
        <v>157</v>
      </c>
      <c r="AW587" s="15" t="s">
        <v>37</v>
      </c>
      <c r="AX587" s="15" t="s">
        <v>83</v>
      </c>
      <c r="AY587" s="266" t="s">
        <v>150</v>
      </c>
    </row>
    <row r="588" s="2" customFormat="1" ht="33" customHeight="1">
      <c r="A588" s="40"/>
      <c r="B588" s="41"/>
      <c r="C588" s="215" t="s">
        <v>651</v>
      </c>
      <c r="D588" s="215" t="s">
        <v>152</v>
      </c>
      <c r="E588" s="216" t="s">
        <v>652</v>
      </c>
      <c r="F588" s="217" t="s">
        <v>653</v>
      </c>
      <c r="G588" s="218" t="s">
        <v>175</v>
      </c>
      <c r="H588" s="219">
        <v>118.934</v>
      </c>
      <c r="I588" s="220"/>
      <c r="J588" s="221">
        <f>ROUND(I588*H588,2)</f>
        <v>0</v>
      </c>
      <c r="K588" s="217" t="s">
        <v>156</v>
      </c>
      <c r="L588" s="46"/>
      <c r="M588" s="222" t="s">
        <v>19</v>
      </c>
      <c r="N588" s="223" t="s">
        <v>47</v>
      </c>
      <c r="O588" s="86"/>
      <c r="P588" s="224">
        <f>O588*H588</f>
        <v>0</v>
      </c>
      <c r="Q588" s="224">
        <v>0.020199999999999999</v>
      </c>
      <c r="R588" s="224">
        <f>Q588*H588</f>
        <v>2.4024668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157</v>
      </c>
      <c r="AT588" s="226" t="s">
        <v>152</v>
      </c>
      <c r="AU588" s="226" t="s">
        <v>85</v>
      </c>
      <c r="AY588" s="19" t="s">
        <v>150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83</v>
      </c>
      <c r="BK588" s="227">
        <f>ROUND(I588*H588,2)</f>
        <v>0</v>
      </c>
      <c r="BL588" s="19" t="s">
        <v>157</v>
      </c>
      <c r="BM588" s="226" t="s">
        <v>654</v>
      </c>
    </row>
    <row r="589" s="2" customFormat="1">
      <c r="A589" s="40"/>
      <c r="B589" s="41"/>
      <c r="C589" s="42"/>
      <c r="D589" s="228" t="s">
        <v>159</v>
      </c>
      <c r="E589" s="42"/>
      <c r="F589" s="229" t="s">
        <v>655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159</v>
      </c>
      <c r="AU589" s="19" t="s">
        <v>85</v>
      </c>
    </row>
    <row r="590" s="2" customFormat="1">
      <c r="A590" s="40"/>
      <c r="B590" s="41"/>
      <c r="C590" s="42"/>
      <c r="D590" s="233" t="s">
        <v>161</v>
      </c>
      <c r="E590" s="42"/>
      <c r="F590" s="234" t="s">
        <v>656</v>
      </c>
      <c r="G590" s="42"/>
      <c r="H590" s="42"/>
      <c r="I590" s="230"/>
      <c r="J590" s="42"/>
      <c r="K590" s="42"/>
      <c r="L590" s="46"/>
      <c r="M590" s="231"/>
      <c r="N590" s="232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161</v>
      </c>
      <c r="AU590" s="19" t="s">
        <v>85</v>
      </c>
    </row>
    <row r="591" s="13" customFormat="1">
      <c r="A591" s="13"/>
      <c r="B591" s="235"/>
      <c r="C591" s="236"/>
      <c r="D591" s="228" t="s">
        <v>179</v>
      </c>
      <c r="E591" s="237" t="s">
        <v>19</v>
      </c>
      <c r="F591" s="238" t="s">
        <v>231</v>
      </c>
      <c r="G591" s="236"/>
      <c r="H591" s="237" t="s">
        <v>19</v>
      </c>
      <c r="I591" s="239"/>
      <c r="J591" s="236"/>
      <c r="K591" s="236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179</v>
      </c>
      <c r="AU591" s="244" t="s">
        <v>85</v>
      </c>
      <c r="AV591" s="13" t="s">
        <v>83</v>
      </c>
      <c r="AW591" s="13" t="s">
        <v>37</v>
      </c>
      <c r="AX591" s="13" t="s">
        <v>76</v>
      </c>
      <c r="AY591" s="244" t="s">
        <v>150</v>
      </c>
    </row>
    <row r="592" s="14" customFormat="1">
      <c r="A592" s="14"/>
      <c r="B592" s="245"/>
      <c r="C592" s="246"/>
      <c r="D592" s="228" t="s">
        <v>179</v>
      </c>
      <c r="E592" s="247" t="s">
        <v>19</v>
      </c>
      <c r="F592" s="248" t="s">
        <v>657</v>
      </c>
      <c r="G592" s="246"/>
      <c r="H592" s="249">
        <v>18.323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179</v>
      </c>
      <c r="AU592" s="255" t="s">
        <v>85</v>
      </c>
      <c r="AV592" s="14" t="s">
        <v>85</v>
      </c>
      <c r="AW592" s="14" t="s">
        <v>37</v>
      </c>
      <c r="AX592" s="14" t="s">
        <v>76</v>
      </c>
      <c r="AY592" s="255" t="s">
        <v>150</v>
      </c>
    </row>
    <row r="593" s="14" customFormat="1">
      <c r="A593" s="14"/>
      <c r="B593" s="245"/>
      <c r="C593" s="246"/>
      <c r="D593" s="228" t="s">
        <v>179</v>
      </c>
      <c r="E593" s="247" t="s">
        <v>19</v>
      </c>
      <c r="F593" s="248" t="s">
        <v>649</v>
      </c>
      <c r="G593" s="246"/>
      <c r="H593" s="249">
        <v>52.106000000000002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179</v>
      </c>
      <c r="AU593" s="255" t="s">
        <v>85</v>
      </c>
      <c r="AV593" s="14" t="s">
        <v>85</v>
      </c>
      <c r="AW593" s="14" t="s">
        <v>37</v>
      </c>
      <c r="AX593" s="14" t="s">
        <v>76</v>
      </c>
      <c r="AY593" s="255" t="s">
        <v>150</v>
      </c>
    </row>
    <row r="594" s="14" customFormat="1">
      <c r="A594" s="14"/>
      <c r="B594" s="245"/>
      <c r="C594" s="246"/>
      <c r="D594" s="228" t="s">
        <v>179</v>
      </c>
      <c r="E594" s="247" t="s">
        <v>19</v>
      </c>
      <c r="F594" s="248" t="s">
        <v>650</v>
      </c>
      <c r="G594" s="246"/>
      <c r="H594" s="249">
        <v>48.505000000000003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179</v>
      </c>
      <c r="AU594" s="255" t="s">
        <v>85</v>
      </c>
      <c r="AV594" s="14" t="s">
        <v>85</v>
      </c>
      <c r="AW594" s="14" t="s">
        <v>37</v>
      </c>
      <c r="AX594" s="14" t="s">
        <v>76</v>
      </c>
      <c r="AY594" s="255" t="s">
        <v>150</v>
      </c>
    </row>
    <row r="595" s="15" customFormat="1">
      <c r="A595" s="15"/>
      <c r="B595" s="256"/>
      <c r="C595" s="257"/>
      <c r="D595" s="228" t="s">
        <v>179</v>
      </c>
      <c r="E595" s="258" t="s">
        <v>19</v>
      </c>
      <c r="F595" s="259" t="s">
        <v>186</v>
      </c>
      <c r="G595" s="257"/>
      <c r="H595" s="260">
        <v>118.934</v>
      </c>
      <c r="I595" s="261"/>
      <c r="J595" s="257"/>
      <c r="K595" s="257"/>
      <c r="L595" s="262"/>
      <c r="M595" s="263"/>
      <c r="N595" s="264"/>
      <c r="O595" s="264"/>
      <c r="P595" s="264"/>
      <c r="Q595" s="264"/>
      <c r="R595" s="264"/>
      <c r="S595" s="264"/>
      <c r="T595" s="26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6" t="s">
        <v>179</v>
      </c>
      <c r="AU595" s="266" t="s">
        <v>85</v>
      </c>
      <c r="AV595" s="15" t="s">
        <v>157</v>
      </c>
      <c r="AW595" s="15" t="s">
        <v>37</v>
      </c>
      <c r="AX595" s="15" t="s">
        <v>83</v>
      </c>
      <c r="AY595" s="266" t="s">
        <v>150</v>
      </c>
    </row>
    <row r="596" s="2" customFormat="1" ht="16.5" customHeight="1">
      <c r="A596" s="40"/>
      <c r="B596" s="41"/>
      <c r="C596" s="215" t="s">
        <v>658</v>
      </c>
      <c r="D596" s="215" t="s">
        <v>152</v>
      </c>
      <c r="E596" s="216" t="s">
        <v>659</v>
      </c>
      <c r="F596" s="217" t="s">
        <v>660</v>
      </c>
      <c r="G596" s="218" t="s">
        <v>206</v>
      </c>
      <c r="H596" s="219">
        <v>0.23100000000000001</v>
      </c>
      <c r="I596" s="220"/>
      <c r="J596" s="221">
        <f>ROUND(I596*H596,2)</f>
        <v>0</v>
      </c>
      <c r="K596" s="217" t="s">
        <v>156</v>
      </c>
      <c r="L596" s="46"/>
      <c r="M596" s="222" t="s">
        <v>19</v>
      </c>
      <c r="N596" s="223" t="s">
        <v>47</v>
      </c>
      <c r="O596" s="86"/>
      <c r="P596" s="224">
        <f>O596*H596</f>
        <v>0</v>
      </c>
      <c r="Q596" s="224">
        <v>1.0627727797</v>
      </c>
      <c r="R596" s="224">
        <f>Q596*H596</f>
        <v>0.24550051211070001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157</v>
      </c>
      <c r="AT596" s="226" t="s">
        <v>152</v>
      </c>
      <c r="AU596" s="226" t="s">
        <v>85</v>
      </c>
      <c r="AY596" s="19" t="s">
        <v>150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83</v>
      </c>
      <c r="BK596" s="227">
        <f>ROUND(I596*H596,2)</f>
        <v>0</v>
      </c>
      <c r="BL596" s="19" t="s">
        <v>157</v>
      </c>
      <c r="BM596" s="226" t="s">
        <v>661</v>
      </c>
    </row>
    <row r="597" s="2" customFormat="1">
      <c r="A597" s="40"/>
      <c r="B597" s="41"/>
      <c r="C597" s="42"/>
      <c r="D597" s="228" t="s">
        <v>159</v>
      </c>
      <c r="E597" s="42"/>
      <c r="F597" s="229" t="s">
        <v>662</v>
      </c>
      <c r="G597" s="42"/>
      <c r="H597" s="42"/>
      <c r="I597" s="230"/>
      <c r="J597" s="42"/>
      <c r="K597" s="42"/>
      <c r="L597" s="46"/>
      <c r="M597" s="231"/>
      <c r="N597" s="232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159</v>
      </c>
      <c r="AU597" s="19" t="s">
        <v>85</v>
      </c>
    </row>
    <row r="598" s="2" customFormat="1">
      <c r="A598" s="40"/>
      <c r="B598" s="41"/>
      <c r="C598" s="42"/>
      <c r="D598" s="233" t="s">
        <v>161</v>
      </c>
      <c r="E598" s="42"/>
      <c r="F598" s="234" t="s">
        <v>663</v>
      </c>
      <c r="G598" s="42"/>
      <c r="H598" s="42"/>
      <c r="I598" s="230"/>
      <c r="J598" s="42"/>
      <c r="K598" s="42"/>
      <c r="L598" s="46"/>
      <c r="M598" s="231"/>
      <c r="N598" s="232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161</v>
      </c>
      <c r="AU598" s="19" t="s">
        <v>85</v>
      </c>
    </row>
    <row r="599" s="13" customFormat="1">
      <c r="A599" s="13"/>
      <c r="B599" s="235"/>
      <c r="C599" s="236"/>
      <c r="D599" s="228" t="s">
        <v>179</v>
      </c>
      <c r="E599" s="237" t="s">
        <v>19</v>
      </c>
      <c r="F599" s="238" t="s">
        <v>664</v>
      </c>
      <c r="G599" s="236"/>
      <c r="H599" s="237" t="s">
        <v>19</v>
      </c>
      <c r="I599" s="239"/>
      <c r="J599" s="236"/>
      <c r="K599" s="236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179</v>
      </c>
      <c r="AU599" s="244" t="s">
        <v>85</v>
      </c>
      <c r="AV599" s="13" t="s">
        <v>83</v>
      </c>
      <c r="AW599" s="13" t="s">
        <v>37</v>
      </c>
      <c r="AX599" s="13" t="s">
        <v>76</v>
      </c>
      <c r="AY599" s="244" t="s">
        <v>150</v>
      </c>
    </row>
    <row r="600" s="14" customFormat="1">
      <c r="A600" s="14"/>
      <c r="B600" s="245"/>
      <c r="C600" s="246"/>
      <c r="D600" s="228" t="s">
        <v>179</v>
      </c>
      <c r="E600" s="247" t="s">
        <v>19</v>
      </c>
      <c r="F600" s="248" t="s">
        <v>665</v>
      </c>
      <c r="G600" s="246"/>
      <c r="H600" s="249">
        <v>0.23100000000000001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179</v>
      </c>
      <c r="AU600" s="255" t="s">
        <v>85</v>
      </c>
      <c r="AV600" s="14" t="s">
        <v>85</v>
      </c>
      <c r="AW600" s="14" t="s">
        <v>37</v>
      </c>
      <c r="AX600" s="14" t="s">
        <v>76</v>
      </c>
      <c r="AY600" s="255" t="s">
        <v>150</v>
      </c>
    </row>
    <row r="601" s="15" customFormat="1">
      <c r="A601" s="15"/>
      <c r="B601" s="256"/>
      <c r="C601" s="257"/>
      <c r="D601" s="228" t="s">
        <v>179</v>
      </c>
      <c r="E601" s="258" t="s">
        <v>19</v>
      </c>
      <c r="F601" s="259" t="s">
        <v>186</v>
      </c>
      <c r="G601" s="257"/>
      <c r="H601" s="260">
        <v>0.23100000000000001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66" t="s">
        <v>179</v>
      </c>
      <c r="AU601" s="266" t="s">
        <v>85</v>
      </c>
      <c r="AV601" s="15" t="s">
        <v>157</v>
      </c>
      <c r="AW601" s="15" t="s">
        <v>37</v>
      </c>
      <c r="AX601" s="15" t="s">
        <v>83</v>
      </c>
      <c r="AY601" s="266" t="s">
        <v>150</v>
      </c>
    </row>
    <row r="602" s="2" customFormat="1" ht="24.15" customHeight="1">
      <c r="A602" s="40"/>
      <c r="B602" s="41"/>
      <c r="C602" s="215" t="s">
        <v>666</v>
      </c>
      <c r="D602" s="215" t="s">
        <v>152</v>
      </c>
      <c r="E602" s="216" t="s">
        <v>667</v>
      </c>
      <c r="F602" s="217" t="s">
        <v>668</v>
      </c>
      <c r="G602" s="218" t="s">
        <v>155</v>
      </c>
      <c r="H602" s="219">
        <v>44.5</v>
      </c>
      <c r="I602" s="220"/>
      <c r="J602" s="221">
        <f>ROUND(I602*H602,2)</f>
        <v>0</v>
      </c>
      <c r="K602" s="217" t="s">
        <v>156</v>
      </c>
      <c r="L602" s="46"/>
      <c r="M602" s="222" t="s">
        <v>19</v>
      </c>
      <c r="N602" s="223" t="s">
        <v>47</v>
      </c>
      <c r="O602" s="86"/>
      <c r="P602" s="224">
        <f>O602*H602</f>
        <v>0</v>
      </c>
      <c r="Q602" s="224">
        <v>0.26384000000000002</v>
      </c>
      <c r="R602" s="224">
        <f>Q602*H602</f>
        <v>11.740880000000001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157</v>
      </c>
      <c r="AT602" s="226" t="s">
        <v>152</v>
      </c>
      <c r="AU602" s="226" t="s">
        <v>85</v>
      </c>
      <c r="AY602" s="19" t="s">
        <v>150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83</v>
      </c>
      <c r="BK602" s="227">
        <f>ROUND(I602*H602,2)</f>
        <v>0</v>
      </c>
      <c r="BL602" s="19" t="s">
        <v>157</v>
      </c>
      <c r="BM602" s="226" t="s">
        <v>669</v>
      </c>
    </row>
    <row r="603" s="2" customFormat="1">
      <c r="A603" s="40"/>
      <c r="B603" s="41"/>
      <c r="C603" s="42"/>
      <c r="D603" s="228" t="s">
        <v>159</v>
      </c>
      <c r="E603" s="42"/>
      <c r="F603" s="229" t="s">
        <v>670</v>
      </c>
      <c r="G603" s="42"/>
      <c r="H603" s="42"/>
      <c r="I603" s="230"/>
      <c r="J603" s="42"/>
      <c r="K603" s="42"/>
      <c r="L603" s="46"/>
      <c r="M603" s="231"/>
      <c r="N603" s="232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159</v>
      </c>
      <c r="AU603" s="19" t="s">
        <v>85</v>
      </c>
    </row>
    <row r="604" s="2" customFormat="1">
      <c r="A604" s="40"/>
      <c r="B604" s="41"/>
      <c r="C604" s="42"/>
      <c r="D604" s="233" t="s">
        <v>161</v>
      </c>
      <c r="E604" s="42"/>
      <c r="F604" s="234" t="s">
        <v>671</v>
      </c>
      <c r="G604" s="42"/>
      <c r="H604" s="42"/>
      <c r="I604" s="230"/>
      <c r="J604" s="42"/>
      <c r="K604" s="42"/>
      <c r="L604" s="46"/>
      <c r="M604" s="231"/>
      <c r="N604" s="232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161</v>
      </c>
      <c r="AU604" s="19" t="s">
        <v>85</v>
      </c>
    </row>
    <row r="605" s="13" customFormat="1">
      <c r="A605" s="13"/>
      <c r="B605" s="235"/>
      <c r="C605" s="236"/>
      <c r="D605" s="228" t="s">
        <v>179</v>
      </c>
      <c r="E605" s="237" t="s">
        <v>19</v>
      </c>
      <c r="F605" s="238" t="s">
        <v>430</v>
      </c>
      <c r="G605" s="236"/>
      <c r="H605" s="237" t="s">
        <v>19</v>
      </c>
      <c r="I605" s="239"/>
      <c r="J605" s="236"/>
      <c r="K605" s="236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179</v>
      </c>
      <c r="AU605" s="244" t="s">
        <v>85</v>
      </c>
      <c r="AV605" s="13" t="s">
        <v>83</v>
      </c>
      <c r="AW605" s="13" t="s">
        <v>37</v>
      </c>
      <c r="AX605" s="13" t="s">
        <v>76</v>
      </c>
      <c r="AY605" s="244" t="s">
        <v>150</v>
      </c>
    </row>
    <row r="606" s="14" customFormat="1">
      <c r="A606" s="14"/>
      <c r="B606" s="245"/>
      <c r="C606" s="246"/>
      <c r="D606" s="228" t="s">
        <v>179</v>
      </c>
      <c r="E606" s="247" t="s">
        <v>19</v>
      </c>
      <c r="F606" s="248" t="s">
        <v>431</v>
      </c>
      <c r="G606" s="246"/>
      <c r="H606" s="249">
        <v>44.5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179</v>
      </c>
      <c r="AU606" s="255" t="s">
        <v>85</v>
      </c>
      <c r="AV606" s="14" t="s">
        <v>85</v>
      </c>
      <c r="AW606" s="14" t="s">
        <v>37</v>
      </c>
      <c r="AX606" s="14" t="s">
        <v>76</v>
      </c>
      <c r="AY606" s="255" t="s">
        <v>150</v>
      </c>
    </row>
    <row r="607" s="15" customFormat="1">
      <c r="A607" s="15"/>
      <c r="B607" s="256"/>
      <c r="C607" s="257"/>
      <c r="D607" s="228" t="s">
        <v>179</v>
      </c>
      <c r="E607" s="258" t="s">
        <v>19</v>
      </c>
      <c r="F607" s="259" t="s">
        <v>186</v>
      </c>
      <c r="G607" s="257"/>
      <c r="H607" s="260">
        <v>44.5</v>
      </c>
      <c r="I607" s="261"/>
      <c r="J607" s="257"/>
      <c r="K607" s="257"/>
      <c r="L607" s="262"/>
      <c r="M607" s="263"/>
      <c r="N607" s="264"/>
      <c r="O607" s="264"/>
      <c r="P607" s="264"/>
      <c r="Q607" s="264"/>
      <c r="R607" s="264"/>
      <c r="S607" s="264"/>
      <c r="T607" s="26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6" t="s">
        <v>179</v>
      </c>
      <c r="AU607" s="266" t="s">
        <v>85</v>
      </c>
      <c r="AV607" s="15" t="s">
        <v>157</v>
      </c>
      <c r="AW607" s="15" t="s">
        <v>37</v>
      </c>
      <c r="AX607" s="15" t="s">
        <v>83</v>
      </c>
      <c r="AY607" s="266" t="s">
        <v>150</v>
      </c>
    </row>
    <row r="608" s="12" customFormat="1" ht="22.8" customHeight="1">
      <c r="A608" s="12"/>
      <c r="B608" s="199"/>
      <c r="C608" s="200"/>
      <c r="D608" s="201" t="s">
        <v>75</v>
      </c>
      <c r="E608" s="213" t="s">
        <v>217</v>
      </c>
      <c r="F608" s="213" t="s">
        <v>672</v>
      </c>
      <c r="G608" s="200"/>
      <c r="H608" s="200"/>
      <c r="I608" s="203"/>
      <c r="J608" s="214">
        <f>BK608</f>
        <v>0</v>
      </c>
      <c r="K608" s="200"/>
      <c r="L608" s="205"/>
      <c r="M608" s="206"/>
      <c r="N608" s="207"/>
      <c r="O608" s="207"/>
      <c r="P608" s="208">
        <f>SUM(P609:P793)</f>
        <v>0</v>
      </c>
      <c r="Q608" s="207"/>
      <c r="R608" s="208">
        <f>SUM(R609:R793)</f>
        <v>0.178408284</v>
      </c>
      <c r="S608" s="207"/>
      <c r="T608" s="209">
        <f>SUM(T609:T793)</f>
        <v>771.57003100000009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10" t="s">
        <v>83</v>
      </c>
      <c r="AT608" s="211" t="s">
        <v>75</v>
      </c>
      <c r="AU608" s="211" t="s">
        <v>83</v>
      </c>
      <c r="AY608" s="210" t="s">
        <v>150</v>
      </c>
      <c r="BK608" s="212">
        <f>SUM(BK609:BK793)</f>
        <v>0</v>
      </c>
    </row>
    <row r="609" s="2" customFormat="1" ht="24.15" customHeight="1">
      <c r="A609" s="40"/>
      <c r="B609" s="41"/>
      <c r="C609" s="215" t="s">
        <v>673</v>
      </c>
      <c r="D609" s="215" t="s">
        <v>152</v>
      </c>
      <c r="E609" s="216" t="s">
        <v>674</v>
      </c>
      <c r="F609" s="217" t="s">
        <v>675</v>
      </c>
      <c r="G609" s="218" t="s">
        <v>349</v>
      </c>
      <c r="H609" s="219">
        <v>1</v>
      </c>
      <c r="I609" s="220"/>
      <c r="J609" s="221">
        <f>ROUND(I609*H609,2)</f>
        <v>0</v>
      </c>
      <c r="K609" s="217" t="s">
        <v>156</v>
      </c>
      <c r="L609" s="46"/>
      <c r="M609" s="222" t="s">
        <v>19</v>
      </c>
      <c r="N609" s="223" t="s">
        <v>47</v>
      </c>
      <c r="O609" s="86"/>
      <c r="P609" s="224">
        <f>O609*H609</f>
        <v>0</v>
      </c>
      <c r="Q609" s="224">
        <v>0</v>
      </c>
      <c r="R609" s="224">
        <f>Q609*H609</f>
        <v>0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157</v>
      </c>
      <c r="AT609" s="226" t="s">
        <v>152</v>
      </c>
      <c r="AU609" s="226" t="s">
        <v>85</v>
      </c>
      <c r="AY609" s="19" t="s">
        <v>150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83</v>
      </c>
      <c r="BK609" s="227">
        <f>ROUND(I609*H609,2)</f>
        <v>0</v>
      </c>
      <c r="BL609" s="19" t="s">
        <v>157</v>
      </c>
      <c r="BM609" s="226" t="s">
        <v>676</v>
      </c>
    </row>
    <row r="610" s="2" customFormat="1">
      <c r="A610" s="40"/>
      <c r="B610" s="41"/>
      <c r="C610" s="42"/>
      <c r="D610" s="228" t="s">
        <v>159</v>
      </c>
      <c r="E610" s="42"/>
      <c r="F610" s="229" t="s">
        <v>677</v>
      </c>
      <c r="G610" s="42"/>
      <c r="H610" s="42"/>
      <c r="I610" s="230"/>
      <c r="J610" s="42"/>
      <c r="K610" s="42"/>
      <c r="L610" s="46"/>
      <c r="M610" s="231"/>
      <c r="N610" s="232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159</v>
      </c>
      <c r="AU610" s="19" t="s">
        <v>85</v>
      </c>
    </row>
    <row r="611" s="2" customFormat="1">
      <c r="A611" s="40"/>
      <c r="B611" s="41"/>
      <c r="C611" s="42"/>
      <c r="D611" s="233" t="s">
        <v>161</v>
      </c>
      <c r="E611" s="42"/>
      <c r="F611" s="234" t="s">
        <v>678</v>
      </c>
      <c r="G611" s="42"/>
      <c r="H611" s="42"/>
      <c r="I611" s="230"/>
      <c r="J611" s="42"/>
      <c r="K611" s="42"/>
      <c r="L611" s="46"/>
      <c r="M611" s="231"/>
      <c r="N611" s="232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161</v>
      </c>
      <c r="AU611" s="19" t="s">
        <v>85</v>
      </c>
    </row>
    <row r="612" s="2" customFormat="1" ht="24.15" customHeight="1">
      <c r="A612" s="40"/>
      <c r="B612" s="41"/>
      <c r="C612" s="215" t="s">
        <v>679</v>
      </c>
      <c r="D612" s="215" t="s">
        <v>152</v>
      </c>
      <c r="E612" s="216" t="s">
        <v>680</v>
      </c>
      <c r="F612" s="217" t="s">
        <v>681</v>
      </c>
      <c r="G612" s="218" t="s">
        <v>497</v>
      </c>
      <c r="H612" s="219">
        <v>67.200000000000003</v>
      </c>
      <c r="I612" s="220"/>
      <c r="J612" s="221">
        <f>ROUND(I612*H612,2)</f>
        <v>0</v>
      </c>
      <c r="K612" s="217" t="s">
        <v>156</v>
      </c>
      <c r="L612" s="46"/>
      <c r="M612" s="222" t="s">
        <v>19</v>
      </c>
      <c r="N612" s="223" t="s">
        <v>47</v>
      </c>
      <c r="O612" s="86"/>
      <c r="P612" s="224">
        <f>O612*H612</f>
        <v>0</v>
      </c>
      <c r="Q612" s="224">
        <v>1.995E-06</v>
      </c>
      <c r="R612" s="224">
        <f>Q612*H612</f>
        <v>0.00013406400000000001</v>
      </c>
      <c r="S612" s="224">
        <v>0</v>
      </c>
      <c r="T612" s="225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157</v>
      </c>
      <c r="AT612" s="226" t="s">
        <v>152</v>
      </c>
      <c r="AU612" s="226" t="s">
        <v>85</v>
      </c>
      <c r="AY612" s="19" t="s">
        <v>150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83</v>
      </c>
      <c r="BK612" s="227">
        <f>ROUND(I612*H612,2)</f>
        <v>0</v>
      </c>
      <c r="BL612" s="19" t="s">
        <v>157</v>
      </c>
      <c r="BM612" s="226" t="s">
        <v>682</v>
      </c>
    </row>
    <row r="613" s="2" customFormat="1">
      <c r="A613" s="40"/>
      <c r="B613" s="41"/>
      <c r="C613" s="42"/>
      <c r="D613" s="228" t="s">
        <v>159</v>
      </c>
      <c r="E613" s="42"/>
      <c r="F613" s="229" t="s">
        <v>683</v>
      </c>
      <c r="G613" s="42"/>
      <c r="H613" s="42"/>
      <c r="I613" s="230"/>
      <c r="J613" s="42"/>
      <c r="K613" s="42"/>
      <c r="L613" s="46"/>
      <c r="M613" s="231"/>
      <c r="N613" s="232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159</v>
      </c>
      <c r="AU613" s="19" t="s">
        <v>85</v>
      </c>
    </row>
    <row r="614" s="2" customFormat="1">
      <c r="A614" s="40"/>
      <c r="B614" s="41"/>
      <c r="C614" s="42"/>
      <c r="D614" s="233" t="s">
        <v>161</v>
      </c>
      <c r="E614" s="42"/>
      <c r="F614" s="234" t="s">
        <v>684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161</v>
      </c>
      <c r="AU614" s="19" t="s">
        <v>85</v>
      </c>
    </row>
    <row r="615" s="13" customFormat="1">
      <c r="A615" s="13"/>
      <c r="B615" s="235"/>
      <c r="C615" s="236"/>
      <c r="D615" s="228" t="s">
        <v>179</v>
      </c>
      <c r="E615" s="237" t="s">
        <v>19</v>
      </c>
      <c r="F615" s="238" t="s">
        <v>685</v>
      </c>
      <c r="G615" s="236"/>
      <c r="H615" s="237" t="s">
        <v>19</v>
      </c>
      <c r="I615" s="239"/>
      <c r="J615" s="236"/>
      <c r="K615" s="236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179</v>
      </c>
      <c r="AU615" s="244" t="s">
        <v>85</v>
      </c>
      <c r="AV615" s="13" t="s">
        <v>83</v>
      </c>
      <c r="AW615" s="13" t="s">
        <v>37</v>
      </c>
      <c r="AX615" s="13" t="s">
        <v>76</v>
      </c>
      <c r="AY615" s="244" t="s">
        <v>150</v>
      </c>
    </row>
    <row r="616" s="14" customFormat="1">
      <c r="A616" s="14"/>
      <c r="B616" s="245"/>
      <c r="C616" s="246"/>
      <c r="D616" s="228" t="s">
        <v>179</v>
      </c>
      <c r="E616" s="247" t="s">
        <v>19</v>
      </c>
      <c r="F616" s="248" t="s">
        <v>686</v>
      </c>
      <c r="G616" s="246"/>
      <c r="H616" s="249">
        <v>67.200000000000003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179</v>
      </c>
      <c r="AU616" s="255" t="s">
        <v>85</v>
      </c>
      <c r="AV616" s="14" t="s">
        <v>85</v>
      </c>
      <c r="AW616" s="14" t="s">
        <v>37</v>
      </c>
      <c r="AX616" s="14" t="s">
        <v>76</v>
      </c>
      <c r="AY616" s="255" t="s">
        <v>150</v>
      </c>
    </row>
    <row r="617" s="15" customFormat="1">
      <c r="A617" s="15"/>
      <c r="B617" s="256"/>
      <c r="C617" s="257"/>
      <c r="D617" s="228" t="s">
        <v>179</v>
      </c>
      <c r="E617" s="258" t="s">
        <v>19</v>
      </c>
      <c r="F617" s="259" t="s">
        <v>186</v>
      </c>
      <c r="G617" s="257"/>
      <c r="H617" s="260">
        <v>67.200000000000003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6" t="s">
        <v>179</v>
      </c>
      <c r="AU617" s="266" t="s">
        <v>85</v>
      </c>
      <c r="AV617" s="15" t="s">
        <v>157</v>
      </c>
      <c r="AW617" s="15" t="s">
        <v>37</v>
      </c>
      <c r="AX617" s="15" t="s">
        <v>83</v>
      </c>
      <c r="AY617" s="266" t="s">
        <v>150</v>
      </c>
    </row>
    <row r="618" s="2" customFormat="1" ht="37.8" customHeight="1">
      <c r="A618" s="40"/>
      <c r="B618" s="41"/>
      <c r="C618" s="215" t="s">
        <v>687</v>
      </c>
      <c r="D618" s="215" t="s">
        <v>152</v>
      </c>
      <c r="E618" s="216" t="s">
        <v>688</v>
      </c>
      <c r="F618" s="217" t="s">
        <v>689</v>
      </c>
      <c r="G618" s="218" t="s">
        <v>155</v>
      </c>
      <c r="H618" s="219">
        <v>772.88999999999999</v>
      </c>
      <c r="I618" s="220"/>
      <c r="J618" s="221">
        <f>ROUND(I618*H618,2)</f>
        <v>0</v>
      </c>
      <c r="K618" s="217" t="s">
        <v>156</v>
      </c>
      <c r="L618" s="46"/>
      <c r="M618" s="222" t="s">
        <v>19</v>
      </c>
      <c r="N618" s="223" t="s">
        <v>47</v>
      </c>
      <c r="O618" s="86"/>
      <c r="P618" s="224">
        <f>O618*H618</f>
        <v>0</v>
      </c>
      <c r="Q618" s="224">
        <v>0</v>
      </c>
      <c r="R618" s="224">
        <f>Q618*H618</f>
        <v>0</v>
      </c>
      <c r="S618" s="224">
        <v>0</v>
      </c>
      <c r="T618" s="225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6" t="s">
        <v>157</v>
      </c>
      <c r="AT618" s="226" t="s">
        <v>152</v>
      </c>
      <c r="AU618" s="226" t="s">
        <v>85</v>
      </c>
      <c r="AY618" s="19" t="s">
        <v>150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9" t="s">
        <v>83</v>
      </c>
      <c r="BK618" s="227">
        <f>ROUND(I618*H618,2)</f>
        <v>0</v>
      </c>
      <c r="BL618" s="19" t="s">
        <v>157</v>
      </c>
      <c r="BM618" s="226" t="s">
        <v>690</v>
      </c>
    </row>
    <row r="619" s="2" customFormat="1">
      <c r="A619" s="40"/>
      <c r="B619" s="41"/>
      <c r="C619" s="42"/>
      <c r="D619" s="228" t="s">
        <v>159</v>
      </c>
      <c r="E619" s="42"/>
      <c r="F619" s="229" t="s">
        <v>691</v>
      </c>
      <c r="G619" s="42"/>
      <c r="H619" s="42"/>
      <c r="I619" s="230"/>
      <c r="J619" s="42"/>
      <c r="K619" s="42"/>
      <c r="L619" s="46"/>
      <c r="M619" s="231"/>
      <c r="N619" s="232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159</v>
      </c>
      <c r="AU619" s="19" t="s">
        <v>85</v>
      </c>
    </row>
    <row r="620" s="2" customFormat="1">
      <c r="A620" s="40"/>
      <c r="B620" s="41"/>
      <c r="C620" s="42"/>
      <c r="D620" s="233" t="s">
        <v>161</v>
      </c>
      <c r="E620" s="42"/>
      <c r="F620" s="234" t="s">
        <v>692</v>
      </c>
      <c r="G620" s="42"/>
      <c r="H620" s="42"/>
      <c r="I620" s="230"/>
      <c r="J620" s="42"/>
      <c r="K620" s="42"/>
      <c r="L620" s="46"/>
      <c r="M620" s="231"/>
      <c r="N620" s="232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161</v>
      </c>
      <c r="AU620" s="19" t="s">
        <v>85</v>
      </c>
    </row>
    <row r="621" s="13" customFormat="1">
      <c r="A621" s="13"/>
      <c r="B621" s="235"/>
      <c r="C621" s="236"/>
      <c r="D621" s="228" t="s">
        <v>179</v>
      </c>
      <c r="E621" s="237" t="s">
        <v>19</v>
      </c>
      <c r="F621" s="238" t="s">
        <v>515</v>
      </c>
      <c r="G621" s="236"/>
      <c r="H621" s="237" t="s">
        <v>19</v>
      </c>
      <c r="I621" s="239"/>
      <c r="J621" s="236"/>
      <c r="K621" s="236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179</v>
      </c>
      <c r="AU621" s="244" t="s">
        <v>85</v>
      </c>
      <c r="AV621" s="13" t="s">
        <v>83</v>
      </c>
      <c r="AW621" s="13" t="s">
        <v>37</v>
      </c>
      <c r="AX621" s="13" t="s">
        <v>76</v>
      </c>
      <c r="AY621" s="244" t="s">
        <v>150</v>
      </c>
    </row>
    <row r="622" s="13" customFormat="1">
      <c r="A622" s="13"/>
      <c r="B622" s="235"/>
      <c r="C622" s="236"/>
      <c r="D622" s="228" t="s">
        <v>179</v>
      </c>
      <c r="E622" s="237" t="s">
        <v>19</v>
      </c>
      <c r="F622" s="238" t="s">
        <v>516</v>
      </c>
      <c r="G622" s="236"/>
      <c r="H622" s="237" t="s">
        <v>19</v>
      </c>
      <c r="I622" s="239"/>
      <c r="J622" s="236"/>
      <c r="K622" s="236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179</v>
      </c>
      <c r="AU622" s="244" t="s">
        <v>85</v>
      </c>
      <c r="AV622" s="13" t="s">
        <v>83</v>
      </c>
      <c r="AW622" s="13" t="s">
        <v>37</v>
      </c>
      <c r="AX622" s="13" t="s">
        <v>76</v>
      </c>
      <c r="AY622" s="244" t="s">
        <v>150</v>
      </c>
    </row>
    <row r="623" s="14" customFormat="1">
      <c r="A623" s="14"/>
      <c r="B623" s="245"/>
      <c r="C623" s="246"/>
      <c r="D623" s="228" t="s">
        <v>179</v>
      </c>
      <c r="E623" s="247" t="s">
        <v>19</v>
      </c>
      <c r="F623" s="248" t="s">
        <v>517</v>
      </c>
      <c r="G623" s="246"/>
      <c r="H623" s="249">
        <v>90.390000000000001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179</v>
      </c>
      <c r="AU623" s="255" t="s">
        <v>85</v>
      </c>
      <c r="AV623" s="14" t="s">
        <v>85</v>
      </c>
      <c r="AW623" s="14" t="s">
        <v>37</v>
      </c>
      <c r="AX623" s="14" t="s">
        <v>76</v>
      </c>
      <c r="AY623" s="255" t="s">
        <v>150</v>
      </c>
    </row>
    <row r="624" s="13" customFormat="1">
      <c r="A624" s="13"/>
      <c r="B624" s="235"/>
      <c r="C624" s="236"/>
      <c r="D624" s="228" t="s">
        <v>179</v>
      </c>
      <c r="E624" s="237" t="s">
        <v>19</v>
      </c>
      <c r="F624" s="238" t="s">
        <v>519</v>
      </c>
      <c r="G624" s="236"/>
      <c r="H624" s="237" t="s">
        <v>19</v>
      </c>
      <c r="I624" s="239"/>
      <c r="J624" s="236"/>
      <c r="K624" s="236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179</v>
      </c>
      <c r="AU624" s="244" t="s">
        <v>85</v>
      </c>
      <c r="AV624" s="13" t="s">
        <v>83</v>
      </c>
      <c r="AW624" s="13" t="s">
        <v>37</v>
      </c>
      <c r="AX624" s="13" t="s">
        <v>76</v>
      </c>
      <c r="AY624" s="244" t="s">
        <v>150</v>
      </c>
    </row>
    <row r="625" s="14" customFormat="1">
      <c r="A625" s="14"/>
      <c r="B625" s="245"/>
      <c r="C625" s="246"/>
      <c r="D625" s="228" t="s">
        <v>179</v>
      </c>
      <c r="E625" s="247" t="s">
        <v>19</v>
      </c>
      <c r="F625" s="248" t="s">
        <v>517</v>
      </c>
      <c r="G625" s="246"/>
      <c r="H625" s="249">
        <v>90.390000000000001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179</v>
      </c>
      <c r="AU625" s="255" t="s">
        <v>85</v>
      </c>
      <c r="AV625" s="14" t="s">
        <v>85</v>
      </c>
      <c r="AW625" s="14" t="s">
        <v>37</v>
      </c>
      <c r="AX625" s="14" t="s">
        <v>76</v>
      </c>
      <c r="AY625" s="255" t="s">
        <v>150</v>
      </c>
    </row>
    <row r="626" s="13" customFormat="1">
      <c r="A626" s="13"/>
      <c r="B626" s="235"/>
      <c r="C626" s="236"/>
      <c r="D626" s="228" t="s">
        <v>179</v>
      </c>
      <c r="E626" s="237" t="s">
        <v>19</v>
      </c>
      <c r="F626" s="238" t="s">
        <v>521</v>
      </c>
      <c r="G626" s="236"/>
      <c r="H626" s="237" t="s">
        <v>19</v>
      </c>
      <c r="I626" s="239"/>
      <c r="J626" s="236"/>
      <c r="K626" s="236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179</v>
      </c>
      <c r="AU626" s="244" t="s">
        <v>85</v>
      </c>
      <c r="AV626" s="13" t="s">
        <v>83</v>
      </c>
      <c r="AW626" s="13" t="s">
        <v>37</v>
      </c>
      <c r="AX626" s="13" t="s">
        <v>76</v>
      </c>
      <c r="AY626" s="244" t="s">
        <v>150</v>
      </c>
    </row>
    <row r="627" s="14" customFormat="1">
      <c r="A627" s="14"/>
      <c r="B627" s="245"/>
      <c r="C627" s="246"/>
      <c r="D627" s="228" t="s">
        <v>179</v>
      </c>
      <c r="E627" s="247" t="s">
        <v>19</v>
      </c>
      <c r="F627" s="248" t="s">
        <v>693</v>
      </c>
      <c r="G627" s="246"/>
      <c r="H627" s="249">
        <v>296.05500000000001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179</v>
      </c>
      <c r="AU627" s="255" t="s">
        <v>85</v>
      </c>
      <c r="AV627" s="14" t="s">
        <v>85</v>
      </c>
      <c r="AW627" s="14" t="s">
        <v>37</v>
      </c>
      <c r="AX627" s="14" t="s">
        <v>76</v>
      </c>
      <c r="AY627" s="255" t="s">
        <v>150</v>
      </c>
    </row>
    <row r="628" s="13" customFormat="1">
      <c r="A628" s="13"/>
      <c r="B628" s="235"/>
      <c r="C628" s="236"/>
      <c r="D628" s="228" t="s">
        <v>179</v>
      </c>
      <c r="E628" s="237" t="s">
        <v>19</v>
      </c>
      <c r="F628" s="238" t="s">
        <v>524</v>
      </c>
      <c r="G628" s="236"/>
      <c r="H628" s="237" t="s">
        <v>19</v>
      </c>
      <c r="I628" s="239"/>
      <c r="J628" s="236"/>
      <c r="K628" s="236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179</v>
      </c>
      <c r="AU628" s="244" t="s">
        <v>85</v>
      </c>
      <c r="AV628" s="13" t="s">
        <v>83</v>
      </c>
      <c r="AW628" s="13" t="s">
        <v>37</v>
      </c>
      <c r="AX628" s="13" t="s">
        <v>76</v>
      </c>
      <c r="AY628" s="244" t="s">
        <v>150</v>
      </c>
    </row>
    <row r="629" s="14" customFormat="1">
      <c r="A629" s="14"/>
      <c r="B629" s="245"/>
      <c r="C629" s="246"/>
      <c r="D629" s="228" t="s">
        <v>179</v>
      </c>
      <c r="E629" s="247" t="s">
        <v>19</v>
      </c>
      <c r="F629" s="248" t="s">
        <v>693</v>
      </c>
      <c r="G629" s="246"/>
      <c r="H629" s="249">
        <v>296.05500000000001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179</v>
      </c>
      <c r="AU629" s="255" t="s">
        <v>85</v>
      </c>
      <c r="AV629" s="14" t="s">
        <v>85</v>
      </c>
      <c r="AW629" s="14" t="s">
        <v>37</v>
      </c>
      <c r="AX629" s="14" t="s">
        <v>76</v>
      </c>
      <c r="AY629" s="255" t="s">
        <v>150</v>
      </c>
    </row>
    <row r="630" s="15" customFormat="1">
      <c r="A630" s="15"/>
      <c r="B630" s="256"/>
      <c r="C630" s="257"/>
      <c r="D630" s="228" t="s">
        <v>179</v>
      </c>
      <c r="E630" s="258" t="s">
        <v>19</v>
      </c>
      <c r="F630" s="259" t="s">
        <v>186</v>
      </c>
      <c r="G630" s="257"/>
      <c r="H630" s="260">
        <v>772.8900000000001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6" t="s">
        <v>179</v>
      </c>
      <c r="AU630" s="266" t="s">
        <v>85</v>
      </c>
      <c r="AV630" s="15" t="s">
        <v>157</v>
      </c>
      <c r="AW630" s="15" t="s">
        <v>37</v>
      </c>
      <c r="AX630" s="15" t="s">
        <v>83</v>
      </c>
      <c r="AY630" s="266" t="s">
        <v>150</v>
      </c>
    </row>
    <row r="631" s="2" customFormat="1" ht="33" customHeight="1">
      <c r="A631" s="40"/>
      <c r="B631" s="41"/>
      <c r="C631" s="215" t="s">
        <v>694</v>
      </c>
      <c r="D631" s="215" t="s">
        <v>152</v>
      </c>
      <c r="E631" s="216" t="s">
        <v>695</v>
      </c>
      <c r="F631" s="217" t="s">
        <v>696</v>
      </c>
      <c r="G631" s="218" t="s">
        <v>155</v>
      </c>
      <c r="H631" s="219">
        <v>46373.400000000001</v>
      </c>
      <c r="I631" s="220"/>
      <c r="J631" s="221">
        <f>ROUND(I631*H631,2)</f>
        <v>0</v>
      </c>
      <c r="K631" s="217" t="s">
        <v>156</v>
      </c>
      <c r="L631" s="46"/>
      <c r="M631" s="222" t="s">
        <v>19</v>
      </c>
      <c r="N631" s="223" t="s">
        <v>47</v>
      </c>
      <c r="O631" s="86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6" t="s">
        <v>157</v>
      </c>
      <c r="AT631" s="226" t="s">
        <v>152</v>
      </c>
      <c r="AU631" s="226" t="s">
        <v>85</v>
      </c>
      <c r="AY631" s="19" t="s">
        <v>150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9" t="s">
        <v>83</v>
      </c>
      <c r="BK631" s="227">
        <f>ROUND(I631*H631,2)</f>
        <v>0</v>
      </c>
      <c r="BL631" s="19" t="s">
        <v>157</v>
      </c>
      <c r="BM631" s="226" t="s">
        <v>697</v>
      </c>
    </row>
    <row r="632" s="2" customFormat="1">
      <c r="A632" s="40"/>
      <c r="B632" s="41"/>
      <c r="C632" s="42"/>
      <c r="D632" s="228" t="s">
        <v>159</v>
      </c>
      <c r="E632" s="42"/>
      <c r="F632" s="229" t="s">
        <v>698</v>
      </c>
      <c r="G632" s="42"/>
      <c r="H632" s="42"/>
      <c r="I632" s="230"/>
      <c r="J632" s="42"/>
      <c r="K632" s="42"/>
      <c r="L632" s="46"/>
      <c r="M632" s="231"/>
      <c r="N632" s="232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159</v>
      </c>
      <c r="AU632" s="19" t="s">
        <v>85</v>
      </c>
    </row>
    <row r="633" s="2" customFormat="1">
      <c r="A633" s="40"/>
      <c r="B633" s="41"/>
      <c r="C633" s="42"/>
      <c r="D633" s="233" t="s">
        <v>161</v>
      </c>
      <c r="E633" s="42"/>
      <c r="F633" s="234" t="s">
        <v>699</v>
      </c>
      <c r="G633" s="42"/>
      <c r="H633" s="42"/>
      <c r="I633" s="230"/>
      <c r="J633" s="42"/>
      <c r="K633" s="42"/>
      <c r="L633" s="46"/>
      <c r="M633" s="231"/>
      <c r="N633" s="232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161</v>
      </c>
      <c r="AU633" s="19" t="s">
        <v>85</v>
      </c>
    </row>
    <row r="634" s="13" customFormat="1">
      <c r="A634" s="13"/>
      <c r="B634" s="235"/>
      <c r="C634" s="236"/>
      <c r="D634" s="228" t="s">
        <v>179</v>
      </c>
      <c r="E634" s="237" t="s">
        <v>19</v>
      </c>
      <c r="F634" s="238" t="s">
        <v>700</v>
      </c>
      <c r="G634" s="236"/>
      <c r="H634" s="237" t="s">
        <v>19</v>
      </c>
      <c r="I634" s="239"/>
      <c r="J634" s="236"/>
      <c r="K634" s="236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179</v>
      </c>
      <c r="AU634" s="244" t="s">
        <v>85</v>
      </c>
      <c r="AV634" s="13" t="s">
        <v>83</v>
      </c>
      <c r="AW634" s="13" t="s">
        <v>37</v>
      </c>
      <c r="AX634" s="13" t="s">
        <v>76</v>
      </c>
      <c r="AY634" s="244" t="s">
        <v>150</v>
      </c>
    </row>
    <row r="635" s="14" customFormat="1">
      <c r="A635" s="14"/>
      <c r="B635" s="245"/>
      <c r="C635" s="246"/>
      <c r="D635" s="228" t="s">
        <v>179</v>
      </c>
      <c r="E635" s="247" t="s">
        <v>19</v>
      </c>
      <c r="F635" s="248" t="s">
        <v>701</v>
      </c>
      <c r="G635" s="246"/>
      <c r="H635" s="249">
        <v>46373.400000000001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179</v>
      </c>
      <c r="AU635" s="255" t="s">
        <v>85</v>
      </c>
      <c r="AV635" s="14" t="s">
        <v>85</v>
      </c>
      <c r="AW635" s="14" t="s">
        <v>37</v>
      </c>
      <c r="AX635" s="14" t="s">
        <v>76</v>
      </c>
      <c r="AY635" s="255" t="s">
        <v>150</v>
      </c>
    </row>
    <row r="636" s="15" customFormat="1">
      <c r="A636" s="15"/>
      <c r="B636" s="256"/>
      <c r="C636" s="257"/>
      <c r="D636" s="228" t="s">
        <v>179</v>
      </c>
      <c r="E636" s="258" t="s">
        <v>19</v>
      </c>
      <c r="F636" s="259" t="s">
        <v>186</v>
      </c>
      <c r="G636" s="257"/>
      <c r="H636" s="260">
        <v>46373.400000000001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6" t="s">
        <v>179</v>
      </c>
      <c r="AU636" s="266" t="s">
        <v>85</v>
      </c>
      <c r="AV636" s="15" t="s">
        <v>157</v>
      </c>
      <c r="AW636" s="15" t="s">
        <v>37</v>
      </c>
      <c r="AX636" s="15" t="s">
        <v>83</v>
      </c>
      <c r="AY636" s="266" t="s">
        <v>150</v>
      </c>
    </row>
    <row r="637" s="2" customFormat="1" ht="37.8" customHeight="1">
      <c r="A637" s="40"/>
      <c r="B637" s="41"/>
      <c r="C637" s="215" t="s">
        <v>702</v>
      </c>
      <c r="D637" s="215" t="s">
        <v>152</v>
      </c>
      <c r="E637" s="216" t="s">
        <v>703</v>
      </c>
      <c r="F637" s="217" t="s">
        <v>704</v>
      </c>
      <c r="G637" s="218" t="s">
        <v>155</v>
      </c>
      <c r="H637" s="219">
        <v>772.88999999999999</v>
      </c>
      <c r="I637" s="220"/>
      <c r="J637" s="221">
        <f>ROUND(I637*H637,2)</f>
        <v>0</v>
      </c>
      <c r="K637" s="217" t="s">
        <v>156</v>
      </c>
      <c r="L637" s="46"/>
      <c r="M637" s="222" t="s">
        <v>19</v>
      </c>
      <c r="N637" s="223" t="s">
        <v>47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157</v>
      </c>
      <c r="AT637" s="226" t="s">
        <v>152</v>
      </c>
      <c r="AU637" s="226" t="s">
        <v>85</v>
      </c>
      <c r="AY637" s="19" t="s">
        <v>150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83</v>
      </c>
      <c r="BK637" s="227">
        <f>ROUND(I637*H637,2)</f>
        <v>0</v>
      </c>
      <c r="BL637" s="19" t="s">
        <v>157</v>
      </c>
      <c r="BM637" s="226" t="s">
        <v>705</v>
      </c>
    </row>
    <row r="638" s="2" customFormat="1">
      <c r="A638" s="40"/>
      <c r="B638" s="41"/>
      <c r="C638" s="42"/>
      <c r="D638" s="228" t="s">
        <v>159</v>
      </c>
      <c r="E638" s="42"/>
      <c r="F638" s="229" t="s">
        <v>706</v>
      </c>
      <c r="G638" s="42"/>
      <c r="H638" s="42"/>
      <c r="I638" s="230"/>
      <c r="J638" s="42"/>
      <c r="K638" s="42"/>
      <c r="L638" s="46"/>
      <c r="M638" s="231"/>
      <c r="N638" s="232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159</v>
      </c>
      <c r="AU638" s="19" t="s">
        <v>85</v>
      </c>
    </row>
    <row r="639" s="2" customFormat="1">
      <c r="A639" s="40"/>
      <c r="B639" s="41"/>
      <c r="C639" s="42"/>
      <c r="D639" s="233" t="s">
        <v>161</v>
      </c>
      <c r="E639" s="42"/>
      <c r="F639" s="234" t="s">
        <v>707</v>
      </c>
      <c r="G639" s="42"/>
      <c r="H639" s="42"/>
      <c r="I639" s="230"/>
      <c r="J639" s="42"/>
      <c r="K639" s="42"/>
      <c r="L639" s="46"/>
      <c r="M639" s="231"/>
      <c r="N639" s="232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161</v>
      </c>
      <c r="AU639" s="19" t="s">
        <v>85</v>
      </c>
    </row>
    <row r="640" s="2" customFormat="1" ht="16.5" customHeight="1">
      <c r="A640" s="40"/>
      <c r="B640" s="41"/>
      <c r="C640" s="215" t="s">
        <v>708</v>
      </c>
      <c r="D640" s="215" t="s">
        <v>152</v>
      </c>
      <c r="E640" s="216" t="s">
        <v>709</v>
      </c>
      <c r="F640" s="217" t="s">
        <v>710</v>
      </c>
      <c r="G640" s="218" t="s">
        <v>155</v>
      </c>
      <c r="H640" s="219">
        <v>772.88999999999999</v>
      </c>
      <c r="I640" s="220"/>
      <c r="J640" s="221">
        <f>ROUND(I640*H640,2)</f>
        <v>0</v>
      </c>
      <c r="K640" s="217" t="s">
        <v>156</v>
      </c>
      <c r="L640" s="46"/>
      <c r="M640" s="222" t="s">
        <v>19</v>
      </c>
      <c r="N640" s="223" t="s">
        <v>47</v>
      </c>
      <c r="O640" s="86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157</v>
      </c>
      <c r="AT640" s="226" t="s">
        <v>152</v>
      </c>
      <c r="AU640" s="226" t="s">
        <v>85</v>
      </c>
      <c r="AY640" s="19" t="s">
        <v>150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83</v>
      </c>
      <c r="BK640" s="227">
        <f>ROUND(I640*H640,2)</f>
        <v>0</v>
      </c>
      <c r="BL640" s="19" t="s">
        <v>157</v>
      </c>
      <c r="BM640" s="226" t="s">
        <v>711</v>
      </c>
    </row>
    <row r="641" s="2" customFormat="1">
      <c r="A641" s="40"/>
      <c r="B641" s="41"/>
      <c r="C641" s="42"/>
      <c r="D641" s="228" t="s">
        <v>159</v>
      </c>
      <c r="E641" s="42"/>
      <c r="F641" s="229" t="s">
        <v>712</v>
      </c>
      <c r="G641" s="42"/>
      <c r="H641" s="42"/>
      <c r="I641" s="230"/>
      <c r="J641" s="42"/>
      <c r="K641" s="42"/>
      <c r="L641" s="46"/>
      <c r="M641" s="231"/>
      <c r="N641" s="232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159</v>
      </c>
      <c r="AU641" s="19" t="s">
        <v>85</v>
      </c>
    </row>
    <row r="642" s="2" customFormat="1">
      <c r="A642" s="40"/>
      <c r="B642" s="41"/>
      <c r="C642" s="42"/>
      <c r="D642" s="233" t="s">
        <v>161</v>
      </c>
      <c r="E642" s="42"/>
      <c r="F642" s="234" t="s">
        <v>713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161</v>
      </c>
      <c r="AU642" s="19" t="s">
        <v>85</v>
      </c>
    </row>
    <row r="643" s="2" customFormat="1" ht="21.75" customHeight="1">
      <c r="A643" s="40"/>
      <c r="B643" s="41"/>
      <c r="C643" s="215" t="s">
        <v>714</v>
      </c>
      <c r="D643" s="215" t="s">
        <v>152</v>
      </c>
      <c r="E643" s="216" t="s">
        <v>715</v>
      </c>
      <c r="F643" s="217" t="s">
        <v>716</v>
      </c>
      <c r="G643" s="218" t="s">
        <v>155</v>
      </c>
      <c r="H643" s="219">
        <v>46373.400000000001</v>
      </c>
      <c r="I643" s="220"/>
      <c r="J643" s="221">
        <f>ROUND(I643*H643,2)</f>
        <v>0</v>
      </c>
      <c r="K643" s="217" t="s">
        <v>156</v>
      </c>
      <c r="L643" s="46"/>
      <c r="M643" s="222" t="s">
        <v>19</v>
      </c>
      <c r="N643" s="223" t="s">
        <v>47</v>
      </c>
      <c r="O643" s="86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157</v>
      </c>
      <c r="AT643" s="226" t="s">
        <v>152</v>
      </c>
      <c r="AU643" s="226" t="s">
        <v>85</v>
      </c>
      <c r="AY643" s="19" t="s">
        <v>150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83</v>
      </c>
      <c r="BK643" s="227">
        <f>ROUND(I643*H643,2)</f>
        <v>0</v>
      </c>
      <c r="BL643" s="19" t="s">
        <v>157</v>
      </c>
      <c r="BM643" s="226" t="s">
        <v>717</v>
      </c>
    </row>
    <row r="644" s="2" customFormat="1">
      <c r="A644" s="40"/>
      <c r="B644" s="41"/>
      <c r="C644" s="42"/>
      <c r="D644" s="228" t="s">
        <v>159</v>
      </c>
      <c r="E644" s="42"/>
      <c r="F644" s="229" t="s">
        <v>718</v>
      </c>
      <c r="G644" s="42"/>
      <c r="H644" s="42"/>
      <c r="I644" s="230"/>
      <c r="J644" s="42"/>
      <c r="K644" s="42"/>
      <c r="L644" s="46"/>
      <c r="M644" s="231"/>
      <c r="N644" s="232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159</v>
      </c>
      <c r="AU644" s="19" t="s">
        <v>85</v>
      </c>
    </row>
    <row r="645" s="2" customFormat="1">
      <c r="A645" s="40"/>
      <c r="B645" s="41"/>
      <c r="C645" s="42"/>
      <c r="D645" s="233" t="s">
        <v>161</v>
      </c>
      <c r="E645" s="42"/>
      <c r="F645" s="234" t="s">
        <v>719</v>
      </c>
      <c r="G645" s="42"/>
      <c r="H645" s="42"/>
      <c r="I645" s="230"/>
      <c r="J645" s="42"/>
      <c r="K645" s="42"/>
      <c r="L645" s="46"/>
      <c r="M645" s="231"/>
      <c r="N645" s="232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161</v>
      </c>
      <c r="AU645" s="19" t="s">
        <v>85</v>
      </c>
    </row>
    <row r="646" s="2" customFormat="1" ht="21.75" customHeight="1">
      <c r="A646" s="40"/>
      <c r="B646" s="41"/>
      <c r="C646" s="215" t="s">
        <v>720</v>
      </c>
      <c r="D646" s="215" t="s">
        <v>152</v>
      </c>
      <c r="E646" s="216" t="s">
        <v>721</v>
      </c>
      <c r="F646" s="217" t="s">
        <v>722</v>
      </c>
      <c r="G646" s="218" t="s">
        <v>155</v>
      </c>
      <c r="H646" s="219">
        <v>772.88999999999999</v>
      </c>
      <c r="I646" s="220"/>
      <c r="J646" s="221">
        <f>ROUND(I646*H646,2)</f>
        <v>0</v>
      </c>
      <c r="K646" s="217" t="s">
        <v>156</v>
      </c>
      <c r="L646" s="46"/>
      <c r="M646" s="222" t="s">
        <v>19</v>
      </c>
      <c r="N646" s="223" t="s">
        <v>47</v>
      </c>
      <c r="O646" s="86"/>
      <c r="P646" s="224">
        <f>O646*H646</f>
        <v>0</v>
      </c>
      <c r="Q646" s="224">
        <v>0</v>
      </c>
      <c r="R646" s="224">
        <f>Q646*H646</f>
        <v>0</v>
      </c>
      <c r="S646" s="224">
        <v>0</v>
      </c>
      <c r="T646" s="225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6" t="s">
        <v>157</v>
      </c>
      <c r="AT646" s="226" t="s">
        <v>152</v>
      </c>
      <c r="AU646" s="226" t="s">
        <v>85</v>
      </c>
      <c r="AY646" s="19" t="s">
        <v>150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9" t="s">
        <v>83</v>
      </c>
      <c r="BK646" s="227">
        <f>ROUND(I646*H646,2)</f>
        <v>0</v>
      </c>
      <c r="BL646" s="19" t="s">
        <v>157</v>
      </c>
      <c r="BM646" s="226" t="s">
        <v>723</v>
      </c>
    </row>
    <row r="647" s="2" customFormat="1">
      <c r="A647" s="40"/>
      <c r="B647" s="41"/>
      <c r="C647" s="42"/>
      <c r="D647" s="228" t="s">
        <v>159</v>
      </c>
      <c r="E647" s="42"/>
      <c r="F647" s="229" t="s">
        <v>724</v>
      </c>
      <c r="G647" s="42"/>
      <c r="H647" s="42"/>
      <c r="I647" s="230"/>
      <c r="J647" s="42"/>
      <c r="K647" s="42"/>
      <c r="L647" s="46"/>
      <c r="M647" s="231"/>
      <c r="N647" s="232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159</v>
      </c>
      <c r="AU647" s="19" t="s">
        <v>85</v>
      </c>
    </row>
    <row r="648" s="2" customFormat="1">
      <c r="A648" s="40"/>
      <c r="B648" s="41"/>
      <c r="C648" s="42"/>
      <c r="D648" s="233" t="s">
        <v>161</v>
      </c>
      <c r="E648" s="42"/>
      <c r="F648" s="234" t="s">
        <v>725</v>
      </c>
      <c r="G648" s="42"/>
      <c r="H648" s="42"/>
      <c r="I648" s="230"/>
      <c r="J648" s="42"/>
      <c r="K648" s="42"/>
      <c r="L648" s="46"/>
      <c r="M648" s="231"/>
      <c r="N648" s="232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161</v>
      </c>
      <c r="AU648" s="19" t="s">
        <v>85</v>
      </c>
    </row>
    <row r="649" s="2" customFormat="1" ht="37.8" customHeight="1">
      <c r="A649" s="40"/>
      <c r="B649" s="41"/>
      <c r="C649" s="215" t="s">
        <v>726</v>
      </c>
      <c r="D649" s="215" t="s">
        <v>152</v>
      </c>
      <c r="E649" s="216" t="s">
        <v>727</v>
      </c>
      <c r="F649" s="217" t="s">
        <v>728</v>
      </c>
      <c r="G649" s="218" t="s">
        <v>155</v>
      </c>
      <c r="H649" s="219">
        <v>731.53999999999996</v>
      </c>
      <c r="I649" s="220"/>
      <c r="J649" s="221">
        <f>ROUND(I649*H649,2)</f>
        <v>0</v>
      </c>
      <c r="K649" s="217" t="s">
        <v>156</v>
      </c>
      <c r="L649" s="46"/>
      <c r="M649" s="222" t="s">
        <v>19</v>
      </c>
      <c r="N649" s="223" t="s">
        <v>47</v>
      </c>
      <c r="O649" s="86"/>
      <c r="P649" s="224">
        <f>O649*H649</f>
        <v>0</v>
      </c>
      <c r="Q649" s="224">
        <v>0.00021000000000000001</v>
      </c>
      <c r="R649" s="224">
        <f>Q649*H649</f>
        <v>0.15362339999999999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157</v>
      </c>
      <c r="AT649" s="226" t="s">
        <v>152</v>
      </c>
      <c r="AU649" s="226" t="s">
        <v>85</v>
      </c>
      <c r="AY649" s="19" t="s">
        <v>150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83</v>
      </c>
      <c r="BK649" s="227">
        <f>ROUND(I649*H649,2)</f>
        <v>0</v>
      </c>
      <c r="BL649" s="19" t="s">
        <v>157</v>
      </c>
      <c r="BM649" s="226" t="s">
        <v>729</v>
      </c>
    </row>
    <row r="650" s="2" customFormat="1">
      <c r="A650" s="40"/>
      <c r="B650" s="41"/>
      <c r="C650" s="42"/>
      <c r="D650" s="228" t="s">
        <v>159</v>
      </c>
      <c r="E650" s="42"/>
      <c r="F650" s="229" t="s">
        <v>730</v>
      </c>
      <c r="G650" s="42"/>
      <c r="H650" s="42"/>
      <c r="I650" s="230"/>
      <c r="J650" s="42"/>
      <c r="K650" s="42"/>
      <c r="L650" s="46"/>
      <c r="M650" s="231"/>
      <c r="N650" s="232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159</v>
      </c>
      <c r="AU650" s="19" t="s">
        <v>85</v>
      </c>
    </row>
    <row r="651" s="2" customFormat="1">
      <c r="A651" s="40"/>
      <c r="B651" s="41"/>
      <c r="C651" s="42"/>
      <c r="D651" s="233" t="s">
        <v>161</v>
      </c>
      <c r="E651" s="42"/>
      <c r="F651" s="234" t="s">
        <v>731</v>
      </c>
      <c r="G651" s="42"/>
      <c r="H651" s="42"/>
      <c r="I651" s="230"/>
      <c r="J651" s="42"/>
      <c r="K651" s="42"/>
      <c r="L651" s="46"/>
      <c r="M651" s="231"/>
      <c r="N651" s="232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161</v>
      </c>
      <c r="AU651" s="19" t="s">
        <v>85</v>
      </c>
    </row>
    <row r="652" s="2" customFormat="1" ht="24.15" customHeight="1">
      <c r="A652" s="40"/>
      <c r="B652" s="41"/>
      <c r="C652" s="215" t="s">
        <v>732</v>
      </c>
      <c r="D652" s="215" t="s">
        <v>152</v>
      </c>
      <c r="E652" s="216" t="s">
        <v>733</v>
      </c>
      <c r="F652" s="217" t="s">
        <v>734</v>
      </c>
      <c r="G652" s="218" t="s">
        <v>155</v>
      </c>
      <c r="H652" s="219">
        <v>731.53999999999996</v>
      </c>
      <c r="I652" s="220"/>
      <c r="J652" s="221">
        <f>ROUND(I652*H652,2)</f>
        <v>0</v>
      </c>
      <c r="K652" s="217" t="s">
        <v>156</v>
      </c>
      <c r="L652" s="46"/>
      <c r="M652" s="222" t="s">
        <v>19</v>
      </c>
      <c r="N652" s="223" t="s">
        <v>47</v>
      </c>
      <c r="O652" s="86"/>
      <c r="P652" s="224">
        <f>O652*H652</f>
        <v>0</v>
      </c>
      <c r="Q652" s="224">
        <v>3.3000000000000003E-05</v>
      </c>
      <c r="R652" s="224">
        <f>Q652*H652</f>
        <v>0.02414082</v>
      </c>
      <c r="S652" s="224">
        <v>0</v>
      </c>
      <c r="T652" s="225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6" t="s">
        <v>157</v>
      </c>
      <c r="AT652" s="226" t="s">
        <v>152</v>
      </c>
      <c r="AU652" s="226" t="s">
        <v>85</v>
      </c>
      <c r="AY652" s="19" t="s">
        <v>150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9" t="s">
        <v>83</v>
      </c>
      <c r="BK652" s="227">
        <f>ROUND(I652*H652,2)</f>
        <v>0</v>
      </c>
      <c r="BL652" s="19" t="s">
        <v>157</v>
      </c>
      <c r="BM652" s="226" t="s">
        <v>735</v>
      </c>
    </row>
    <row r="653" s="2" customFormat="1">
      <c r="A653" s="40"/>
      <c r="B653" s="41"/>
      <c r="C653" s="42"/>
      <c r="D653" s="228" t="s">
        <v>159</v>
      </c>
      <c r="E653" s="42"/>
      <c r="F653" s="229" t="s">
        <v>736</v>
      </c>
      <c r="G653" s="42"/>
      <c r="H653" s="42"/>
      <c r="I653" s="230"/>
      <c r="J653" s="42"/>
      <c r="K653" s="42"/>
      <c r="L653" s="46"/>
      <c r="M653" s="231"/>
      <c r="N653" s="232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159</v>
      </c>
      <c r="AU653" s="19" t="s">
        <v>85</v>
      </c>
    </row>
    <row r="654" s="2" customFormat="1">
      <c r="A654" s="40"/>
      <c r="B654" s="41"/>
      <c r="C654" s="42"/>
      <c r="D654" s="233" t="s">
        <v>161</v>
      </c>
      <c r="E654" s="42"/>
      <c r="F654" s="234" t="s">
        <v>737</v>
      </c>
      <c r="G654" s="42"/>
      <c r="H654" s="42"/>
      <c r="I654" s="230"/>
      <c r="J654" s="42"/>
      <c r="K654" s="42"/>
      <c r="L654" s="46"/>
      <c r="M654" s="231"/>
      <c r="N654" s="232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161</v>
      </c>
      <c r="AU654" s="19" t="s">
        <v>85</v>
      </c>
    </row>
    <row r="655" s="2" customFormat="1" ht="24.15" customHeight="1">
      <c r="A655" s="40"/>
      <c r="B655" s="41"/>
      <c r="C655" s="215" t="s">
        <v>738</v>
      </c>
      <c r="D655" s="215" t="s">
        <v>152</v>
      </c>
      <c r="E655" s="216" t="s">
        <v>739</v>
      </c>
      <c r="F655" s="217" t="s">
        <v>740</v>
      </c>
      <c r="G655" s="218" t="s">
        <v>349</v>
      </c>
      <c r="H655" s="219">
        <v>51</v>
      </c>
      <c r="I655" s="220"/>
      <c r="J655" s="221">
        <f>ROUND(I655*H655,2)</f>
        <v>0</v>
      </c>
      <c r="K655" s="217" t="s">
        <v>156</v>
      </c>
      <c r="L655" s="46"/>
      <c r="M655" s="222" t="s">
        <v>19</v>
      </c>
      <c r="N655" s="223" t="s">
        <v>47</v>
      </c>
      <c r="O655" s="86"/>
      <c r="P655" s="224">
        <f>O655*H655</f>
        <v>0</v>
      </c>
      <c r="Q655" s="224">
        <v>1.0000000000000001E-05</v>
      </c>
      <c r="R655" s="224">
        <f>Q655*H655</f>
        <v>0.00051000000000000004</v>
      </c>
      <c r="S655" s="224">
        <v>0</v>
      </c>
      <c r="T655" s="225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157</v>
      </c>
      <c r="AT655" s="226" t="s">
        <v>152</v>
      </c>
      <c r="AU655" s="226" t="s">
        <v>85</v>
      </c>
      <c r="AY655" s="19" t="s">
        <v>150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83</v>
      </c>
      <c r="BK655" s="227">
        <f>ROUND(I655*H655,2)</f>
        <v>0</v>
      </c>
      <c r="BL655" s="19" t="s">
        <v>157</v>
      </c>
      <c r="BM655" s="226" t="s">
        <v>741</v>
      </c>
    </row>
    <row r="656" s="2" customFormat="1">
      <c r="A656" s="40"/>
      <c r="B656" s="41"/>
      <c r="C656" s="42"/>
      <c r="D656" s="228" t="s">
        <v>159</v>
      </c>
      <c r="E656" s="42"/>
      <c r="F656" s="229" t="s">
        <v>742</v>
      </c>
      <c r="G656" s="42"/>
      <c r="H656" s="42"/>
      <c r="I656" s="230"/>
      <c r="J656" s="42"/>
      <c r="K656" s="42"/>
      <c r="L656" s="46"/>
      <c r="M656" s="231"/>
      <c r="N656" s="232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159</v>
      </c>
      <c r="AU656" s="19" t="s">
        <v>85</v>
      </c>
    </row>
    <row r="657" s="2" customFormat="1">
      <c r="A657" s="40"/>
      <c r="B657" s="41"/>
      <c r="C657" s="42"/>
      <c r="D657" s="233" t="s">
        <v>161</v>
      </c>
      <c r="E657" s="42"/>
      <c r="F657" s="234" t="s">
        <v>743</v>
      </c>
      <c r="G657" s="42"/>
      <c r="H657" s="42"/>
      <c r="I657" s="230"/>
      <c r="J657" s="42"/>
      <c r="K657" s="42"/>
      <c r="L657" s="46"/>
      <c r="M657" s="231"/>
      <c r="N657" s="232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161</v>
      </c>
      <c r="AU657" s="19" t="s">
        <v>85</v>
      </c>
    </row>
    <row r="658" s="2" customFormat="1" ht="24.15" customHeight="1">
      <c r="A658" s="40"/>
      <c r="B658" s="41"/>
      <c r="C658" s="267" t="s">
        <v>744</v>
      </c>
      <c r="D658" s="267" t="s">
        <v>247</v>
      </c>
      <c r="E658" s="268" t="s">
        <v>745</v>
      </c>
      <c r="F658" s="269" t="s">
        <v>746</v>
      </c>
      <c r="G658" s="270" t="s">
        <v>349</v>
      </c>
      <c r="H658" s="271">
        <v>51</v>
      </c>
      <c r="I658" s="272"/>
      <c r="J658" s="273">
        <f>ROUND(I658*H658,2)</f>
        <v>0</v>
      </c>
      <c r="K658" s="269" t="s">
        <v>156</v>
      </c>
      <c r="L658" s="274"/>
      <c r="M658" s="275" t="s">
        <v>19</v>
      </c>
      <c r="N658" s="276" t="s">
        <v>47</v>
      </c>
      <c r="O658" s="86"/>
      <c r="P658" s="224">
        <f>O658*H658</f>
        <v>0</v>
      </c>
      <c r="Q658" s="224">
        <v>0</v>
      </c>
      <c r="R658" s="224">
        <f>Q658*H658</f>
        <v>0</v>
      </c>
      <c r="S658" s="224">
        <v>0</v>
      </c>
      <c r="T658" s="225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6" t="s">
        <v>211</v>
      </c>
      <c r="AT658" s="226" t="s">
        <v>247</v>
      </c>
      <c r="AU658" s="226" t="s">
        <v>85</v>
      </c>
      <c r="AY658" s="19" t="s">
        <v>150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9" t="s">
        <v>83</v>
      </c>
      <c r="BK658" s="227">
        <f>ROUND(I658*H658,2)</f>
        <v>0</v>
      </c>
      <c r="BL658" s="19" t="s">
        <v>157</v>
      </c>
      <c r="BM658" s="226" t="s">
        <v>747</v>
      </c>
    </row>
    <row r="659" s="2" customFormat="1">
      <c r="A659" s="40"/>
      <c r="B659" s="41"/>
      <c r="C659" s="42"/>
      <c r="D659" s="228" t="s">
        <v>159</v>
      </c>
      <c r="E659" s="42"/>
      <c r="F659" s="229" t="s">
        <v>746</v>
      </c>
      <c r="G659" s="42"/>
      <c r="H659" s="42"/>
      <c r="I659" s="230"/>
      <c r="J659" s="42"/>
      <c r="K659" s="42"/>
      <c r="L659" s="46"/>
      <c r="M659" s="231"/>
      <c r="N659" s="232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159</v>
      </c>
      <c r="AU659" s="19" t="s">
        <v>85</v>
      </c>
    </row>
    <row r="660" s="2" customFormat="1" ht="24.15" customHeight="1">
      <c r="A660" s="40"/>
      <c r="B660" s="41"/>
      <c r="C660" s="215" t="s">
        <v>748</v>
      </c>
      <c r="D660" s="215" t="s">
        <v>152</v>
      </c>
      <c r="E660" s="216" t="s">
        <v>749</v>
      </c>
      <c r="F660" s="217" t="s">
        <v>750</v>
      </c>
      <c r="G660" s="218" t="s">
        <v>206</v>
      </c>
      <c r="H660" s="219">
        <v>2.5579999999999998</v>
      </c>
      <c r="I660" s="220"/>
      <c r="J660" s="221">
        <f>ROUND(I660*H660,2)</f>
        <v>0</v>
      </c>
      <c r="K660" s="217" t="s">
        <v>156</v>
      </c>
      <c r="L660" s="46"/>
      <c r="M660" s="222" t="s">
        <v>19</v>
      </c>
      <c r="N660" s="223" t="s">
        <v>47</v>
      </c>
      <c r="O660" s="86"/>
      <c r="P660" s="224">
        <f>O660*H660</f>
        <v>0</v>
      </c>
      <c r="Q660" s="224">
        <v>0</v>
      </c>
      <c r="R660" s="224">
        <f>Q660*H660</f>
        <v>0</v>
      </c>
      <c r="S660" s="224">
        <v>1</v>
      </c>
      <c r="T660" s="225">
        <f>S660*H660</f>
        <v>2.5579999999999998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6" t="s">
        <v>157</v>
      </c>
      <c r="AT660" s="226" t="s">
        <v>152</v>
      </c>
      <c r="AU660" s="226" t="s">
        <v>85</v>
      </c>
      <c r="AY660" s="19" t="s">
        <v>150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9" t="s">
        <v>83</v>
      </c>
      <c r="BK660" s="227">
        <f>ROUND(I660*H660,2)</f>
        <v>0</v>
      </c>
      <c r="BL660" s="19" t="s">
        <v>157</v>
      </c>
      <c r="BM660" s="226" t="s">
        <v>751</v>
      </c>
    </row>
    <row r="661" s="2" customFormat="1">
      <c r="A661" s="40"/>
      <c r="B661" s="41"/>
      <c r="C661" s="42"/>
      <c r="D661" s="228" t="s">
        <v>159</v>
      </c>
      <c r="E661" s="42"/>
      <c r="F661" s="229" t="s">
        <v>752</v>
      </c>
      <c r="G661" s="42"/>
      <c r="H661" s="42"/>
      <c r="I661" s="230"/>
      <c r="J661" s="42"/>
      <c r="K661" s="42"/>
      <c r="L661" s="46"/>
      <c r="M661" s="231"/>
      <c r="N661" s="232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159</v>
      </c>
      <c r="AU661" s="19" t="s">
        <v>85</v>
      </c>
    </row>
    <row r="662" s="2" customFormat="1">
      <c r="A662" s="40"/>
      <c r="B662" s="41"/>
      <c r="C662" s="42"/>
      <c r="D662" s="233" t="s">
        <v>161</v>
      </c>
      <c r="E662" s="42"/>
      <c r="F662" s="234" t="s">
        <v>753</v>
      </c>
      <c r="G662" s="42"/>
      <c r="H662" s="42"/>
      <c r="I662" s="230"/>
      <c r="J662" s="42"/>
      <c r="K662" s="42"/>
      <c r="L662" s="46"/>
      <c r="M662" s="231"/>
      <c r="N662" s="232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161</v>
      </c>
      <c r="AU662" s="19" t="s">
        <v>85</v>
      </c>
    </row>
    <row r="663" s="13" customFormat="1">
      <c r="A663" s="13"/>
      <c r="B663" s="235"/>
      <c r="C663" s="236"/>
      <c r="D663" s="228" t="s">
        <v>179</v>
      </c>
      <c r="E663" s="237" t="s">
        <v>19</v>
      </c>
      <c r="F663" s="238" t="s">
        <v>754</v>
      </c>
      <c r="G663" s="236"/>
      <c r="H663" s="237" t="s">
        <v>19</v>
      </c>
      <c r="I663" s="239"/>
      <c r="J663" s="236"/>
      <c r="K663" s="236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179</v>
      </c>
      <c r="AU663" s="244" t="s">
        <v>85</v>
      </c>
      <c r="AV663" s="13" t="s">
        <v>83</v>
      </c>
      <c r="AW663" s="13" t="s">
        <v>37</v>
      </c>
      <c r="AX663" s="13" t="s">
        <v>76</v>
      </c>
      <c r="AY663" s="244" t="s">
        <v>150</v>
      </c>
    </row>
    <row r="664" s="14" customFormat="1">
      <c r="A664" s="14"/>
      <c r="B664" s="245"/>
      <c r="C664" s="246"/>
      <c r="D664" s="228" t="s">
        <v>179</v>
      </c>
      <c r="E664" s="247" t="s">
        <v>19</v>
      </c>
      <c r="F664" s="248" t="s">
        <v>755</v>
      </c>
      <c r="G664" s="246"/>
      <c r="H664" s="249">
        <v>2.5579999999999998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179</v>
      </c>
      <c r="AU664" s="255" t="s">
        <v>85</v>
      </c>
      <c r="AV664" s="14" t="s">
        <v>85</v>
      </c>
      <c r="AW664" s="14" t="s">
        <v>37</v>
      </c>
      <c r="AX664" s="14" t="s">
        <v>76</v>
      </c>
      <c r="AY664" s="255" t="s">
        <v>150</v>
      </c>
    </row>
    <row r="665" s="15" customFormat="1">
      <c r="A665" s="15"/>
      <c r="B665" s="256"/>
      <c r="C665" s="257"/>
      <c r="D665" s="228" t="s">
        <v>179</v>
      </c>
      <c r="E665" s="258" t="s">
        <v>19</v>
      </c>
      <c r="F665" s="259" t="s">
        <v>186</v>
      </c>
      <c r="G665" s="257"/>
      <c r="H665" s="260">
        <v>2.5579999999999998</v>
      </c>
      <c r="I665" s="261"/>
      <c r="J665" s="257"/>
      <c r="K665" s="257"/>
      <c r="L665" s="262"/>
      <c r="M665" s="263"/>
      <c r="N665" s="264"/>
      <c r="O665" s="264"/>
      <c r="P665" s="264"/>
      <c r="Q665" s="264"/>
      <c r="R665" s="264"/>
      <c r="S665" s="264"/>
      <c r="T665" s="26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6" t="s">
        <v>179</v>
      </c>
      <c r="AU665" s="266" t="s">
        <v>85</v>
      </c>
      <c r="AV665" s="15" t="s">
        <v>157</v>
      </c>
      <c r="AW665" s="15" t="s">
        <v>37</v>
      </c>
      <c r="AX665" s="15" t="s">
        <v>83</v>
      </c>
      <c r="AY665" s="266" t="s">
        <v>150</v>
      </c>
    </row>
    <row r="666" s="2" customFormat="1" ht="33" customHeight="1">
      <c r="A666" s="40"/>
      <c r="B666" s="41"/>
      <c r="C666" s="215" t="s">
        <v>756</v>
      </c>
      <c r="D666" s="215" t="s">
        <v>152</v>
      </c>
      <c r="E666" s="216" t="s">
        <v>757</v>
      </c>
      <c r="F666" s="217" t="s">
        <v>758</v>
      </c>
      <c r="G666" s="218" t="s">
        <v>175</v>
      </c>
      <c r="H666" s="219">
        <v>81.878</v>
      </c>
      <c r="I666" s="220"/>
      <c r="J666" s="221">
        <f>ROUND(I666*H666,2)</f>
        <v>0</v>
      </c>
      <c r="K666" s="217" t="s">
        <v>156</v>
      </c>
      <c r="L666" s="46"/>
      <c r="M666" s="222" t="s">
        <v>19</v>
      </c>
      <c r="N666" s="223" t="s">
        <v>47</v>
      </c>
      <c r="O666" s="86"/>
      <c r="P666" s="224">
        <f>O666*H666</f>
        <v>0</v>
      </c>
      <c r="Q666" s="224">
        <v>0</v>
      </c>
      <c r="R666" s="224">
        <f>Q666*H666</f>
        <v>0</v>
      </c>
      <c r="S666" s="224">
        <v>2.2000000000000002</v>
      </c>
      <c r="T666" s="225">
        <f>S666*H666</f>
        <v>180.13160000000002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157</v>
      </c>
      <c r="AT666" s="226" t="s">
        <v>152</v>
      </c>
      <c r="AU666" s="226" t="s">
        <v>85</v>
      </c>
      <c r="AY666" s="19" t="s">
        <v>150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83</v>
      </c>
      <c r="BK666" s="227">
        <f>ROUND(I666*H666,2)</f>
        <v>0</v>
      </c>
      <c r="BL666" s="19" t="s">
        <v>157</v>
      </c>
      <c r="BM666" s="226" t="s">
        <v>759</v>
      </c>
    </row>
    <row r="667" s="2" customFormat="1">
      <c r="A667" s="40"/>
      <c r="B667" s="41"/>
      <c r="C667" s="42"/>
      <c r="D667" s="228" t="s">
        <v>159</v>
      </c>
      <c r="E667" s="42"/>
      <c r="F667" s="229" t="s">
        <v>760</v>
      </c>
      <c r="G667" s="42"/>
      <c r="H667" s="42"/>
      <c r="I667" s="230"/>
      <c r="J667" s="42"/>
      <c r="K667" s="42"/>
      <c r="L667" s="46"/>
      <c r="M667" s="231"/>
      <c r="N667" s="232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159</v>
      </c>
      <c r="AU667" s="19" t="s">
        <v>85</v>
      </c>
    </row>
    <row r="668" s="2" customFormat="1">
      <c r="A668" s="40"/>
      <c r="B668" s="41"/>
      <c r="C668" s="42"/>
      <c r="D668" s="233" t="s">
        <v>161</v>
      </c>
      <c r="E668" s="42"/>
      <c r="F668" s="234" t="s">
        <v>761</v>
      </c>
      <c r="G668" s="42"/>
      <c r="H668" s="42"/>
      <c r="I668" s="230"/>
      <c r="J668" s="42"/>
      <c r="K668" s="42"/>
      <c r="L668" s="46"/>
      <c r="M668" s="231"/>
      <c r="N668" s="232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161</v>
      </c>
      <c r="AU668" s="19" t="s">
        <v>85</v>
      </c>
    </row>
    <row r="669" s="13" customFormat="1">
      <c r="A669" s="13"/>
      <c r="B669" s="235"/>
      <c r="C669" s="236"/>
      <c r="D669" s="228" t="s">
        <v>179</v>
      </c>
      <c r="E669" s="237" t="s">
        <v>19</v>
      </c>
      <c r="F669" s="238" t="s">
        <v>762</v>
      </c>
      <c r="G669" s="236"/>
      <c r="H669" s="237" t="s">
        <v>19</v>
      </c>
      <c r="I669" s="239"/>
      <c r="J669" s="236"/>
      <c r="K669" s="236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179</v>
      </c>
      <c r="AU669" s="244" t="s">
        <v>85</v>
      </c>
      <c r="AV669" s="13" t="s">
        <v>83</v>
      </c>
      <c r="AW669" s="13" t="s">
        <v>37</v>
      </c>
      <c r="AX669" s="13" t="s">
        <v>76</v>
      </c>
      <c r="AY669" s="244" t="s">
        <v>150</v>
      </c>
    </row>
    <row r="670" s="14" customFormat="1">
      <c r="A670" s="14"/>
      <c r="B670" s="245"/>
      <c r="C670" s="246"/>
      <c r="D670" s="228" t="s">
        <v>179</v>
      </c>
      <c r="E670" s="247" t="s">
        <v>19</v>
      </c>
      <c r="F670" s="248" t="s">
        <v>763</v>
      </c>
      <c r="G670" s="246"/>
      <c r="H670" s="249">
        <v>68.484999999999999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179</v>
      </c>
      <c r="AU670" s="255" t="s">
        <v>85</v>
      </c>
      <c r="AV670" s="14" t="s">
        <v>85</v>
      </c>
      <c r="AW670" s="14" t="s">
        <v>37</v>
      </c>
      <c r="AX670" s="14" t="s">
        <v>76</v>
      </c>
      <c r="AY670" s="255" t="s">
        <v>150</v>
      </c>
    </row>
    <row r="671" s="13" customFormat="1">
      <c r="A671" s="13"/>
      <c r="B671" s="235"/>
      <c r="C671" s="236"/>
      <c r="D671" s="228" t="s">
        <v>179</v>
      </c>
      <c r="E671" s="237" t="s">
        <v>19</v>
      </c>
      <c r="F671" s="238" t="s">
        <v>764</v>
      </c>
      <c r="G671" s="236"/>
      <c r="H671" s="237" t="s">
        <v>19</v>
      </c>
      <c r="I671" s="239"/>
      <c r="J671" s="236"/>
      <c r="K671" s="236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179</v>
      </c>
      <c r="AU671" s="244" t="s">
        <v>85</v>
      </c>
      <c r="AV671" s="13" t="s">
        <v>83</v>
      </c>
      <c r="AW671" s="13" t="s">
        <v>37</v>
      </c>
      <c r="AX671" s="13" t="s">
        <v>76</v>
      </c>
      <c r="AY671" s="244" t="s">
        <v>150</v>
      </c>
    </row>
    <row r="672" s="14" customFormat="1">
      <c r="A672" s="14"/>
      <c r="B672" s="245"/>
      <c r="C672" s="246"/>
      <c r="D672" s="228" t="s">
        <v>179</v>
      </c>
      <c r="E672" s="247" t="s">
        <v>19</v>
      </c>
      <c r="F672" s="248" t="s">
        <v>765</v>
      </c>
      <c r="G672" s="246"/>
      <c r="H672" s="249">
        <v>13.393000000000001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179</v>
      </c>
      <c r="AU672" s="255" t="s">
        <v>85</v>
      </c>
      <c r="AV672" s="14" t="s">
        <v>85</v>
      </c>
      <c r="AW672" s="14" t="s">
        <v>37</v>
      </c>
      <c r="AX672" s="14" t="s">
        <v>76</v>
      </c>
      <c r="AY672" s="255" t="s">
        <v>150</v>
      </c>
    </row>
    <row r="673" s="15" customFormat="1">
      <c r="A673" s="15"/>
      <c r="B673" s="256"/>
      <c r="C673" s="257"/>
      <c r="D673" s="228" t="s">
        <v>179</v>
      </c>
      <c r="E673" s="258" t="s">
        <v>19</v>
      </c>
      <c r="F673" s="259" t="s">
        <v>186</v>
      </c>
      <c r="G673" s="257"/>
      <c r="H673" s="260">
        <v>81.878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6" t="s">
        <v>179</v>
      </c>
      <c r="AU673" s="266" t="s">
        <v>85</v>
      </c>
      <c r="AV673" s="15" t="s">
        <v>157</v>
      </c>
      <c r="AW673" s="15" t="s">
        <v>37</v>
      </c>
      <c r="AX673" s="15" t="s">
        <v>83</v>
      </c>
      <c r="AY673" s="266" t="s">
        <v>150</v>
      </c>
    </row>
    <row r="674" s="2" customFormat="1" ht="33" customHeight="1">
      <c r="A674" s="40"/>
      <c r="B674" s="41"/>
      <c r="C674" s="215" t="s">
        <v>766</v>
      </c>
      <c r="D674" s="215" t="s">
        <v>152</v>
      </c>
      <c r="E674" s="216" t="s">
        <v>767</v>
      </c>
      <c r="F674" s="217" t="s">
        <v>768</v>
      </c>
      <c r="G674" s="218" t="s">
        <v>175</v>
      </c>
      <c r="H674" s="219">
        <v>123.273</v>
      </c>
      <c r="I674" s="220"/>
      <c r="J674" s="221">
        <f>ROUND(I674*H674,2)</f>
        <v>0</v>
      </c>
      <c r="K674" s="217" t="s">
        <v>156</v>
      </c>
      <c r="L674" s="46"/>
      <c r="M674" s="222" t="s">
        <v>19</v>
      </c>
      <c r="N674" s="223" t="s">
        <v>47</v>
      </c>
      <c r="O674" s="86"/>
      <c r="P674" s="224">
        <f>O674*H674</f>
        <v>0</v>
      </c>
      <c r="Q674" s="224">
        <v>0</v>
      </c>
      <c r="R674" s="224">
        <f>Q674*H674</f>
        <v>0</v>
      </c>
      <c r="S674" s="224">
        <v>2.2000000000000002</v>
      </c>
      <c r="T674" s="225">
        <f>S674*H674</f>
        <v>271.20060000000001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6" t="s">
        <v>157</v>
      </c>
      <c r="AT674" s="226" t="s">
        <v>152</v>
      </c>
      <c r="AU674" s="226" t="s">
        <v>85</v>
      </c>
      <c r="AY674" s="19" t="s">
        <v>150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19" t="s">
        <v>83</v>
      </c>
      <c r="BK674" s="227">
        <f>ROUND(I674*H674,2)</f>
        <v>0</v>
      </c>
      <c r="BL674" s="19" t="s">
        <v>157</v>
      </c>
      <c r="BM674" s="226" t="s">
        <v>769</v>
      </c>
    </row>
    <row r="675" s="2" customFormat="1">
      <c r="A675" s="40"/>
      <c r="B675" s="41"/>
      <c r="C675" s="42"/>
      <c r="D675" s="228" t="s">
        <v>159</v>
      </c>
      <c r="E675" s="42"/>
      <c r="F675" s="229" t="s">
        <v>770</v>
      </c>
      <c r="G675" s="42"/>
      <c r="H675" s="42"/>
      <c r="I675" s="230"/>
      <c r="J675" s="42"/>
      <c r="K675" s="42"/>
      <c r="L675" s="46"/>
      <c r="M675" s="231"/>
      <c r="N675" s="232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159</v>
      </c>
      <c r="AU675" s="19" t="s">
        <v>85</v>
      </c>
    </row>
    <row r="676" s="2" customFormat="1">
      <c r="A676" s="40"/>
      <c r="B676" s="41"/>
      <c r="C676" s="42"/>
      <c r="D676" s="233" t="s">
        <v>161</v>
      </c>
      <c r="E676" s="42"/>
      <c r="F676" s="234" t="s">
        <v>771</v>
      </c>
      <c r="G676" s="42"/>
      <c r="H676" s="42"/>
      <c r="I676" s="230"/>
      <c r="J676" s="42"/>
      <c r="K676" s="42"/>
      <c r="L676" s="46"/>
      <c r="M676" s="231"/>
      <c r="N676" s="232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161</v>
      </c>
      <c r="AU676" s="19" t="s">
        <v>85</v>
      </c>
    </row>
    <row r="677" s="13" customFormat="1">
      <c r="A677" s="13"/>
      <c r="B677" s="235"/>
      <c r="C677" s="236"/>
      <c r="D677" s="228" t="s">
        <v>179</v>
      </c>
      <c r="E677" s="237" t="s">
        <v>19</v>
      </c>
      <c r="F677" s="238" t="s">
        <v>772</v>
      </c>
      <c r="G677" s="236"/>
      <c r="H677" s="237" t="s">
        <v>19</v>
      </c>
      <c r="I677" s="239"/>
      <c r="J677" s="236"/>
      <c r="K677" s="236"/>
      <c r="L677" s="240"/>
      <c r="M677" s="241"/>
      <c r="N677" s="242"/>
      <c r="O677" s="242"/>
      <c r="P677" s="242"/>
      <c r="Q677" s="242"/>
      <c r="R677" s="242"/>
      <c r="S677" s="242"/>
      <c r="T677" s="24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4" t="s">
        <v>179</v>
      </c>
      <c r="AU677" s="244" t="s">
        <v>85</v>
      </c>
      <c r="AV677" s="13" t="s">
        <v>83</v>
      </c>
      <c r="AW677" s="13" t="s">
        <v>37</v>
      </c>
      <c r="AX677" s="13" t="s">
        <v>76</v>
      </c>
      <c r="AY677" s="244" t="s">
        <v>150</v>
      </c>
    </row>
    <row r="678" s="14" customFormat="1">
      <c r="A678" s="14"/>
      <c r="B678" s="245"/>
      <c r="C678" s="246"/>
      <c r="D678" s="228" t="s">
        <v>179</v>
      </c>
      <c r="E678" s="247" t="s">
        <v>19</v>
      </c>
      <c r="F678" s="248" t="s">
        <v>773</v>
      </c>
      <c r="G678" s="246"/>
      <c r="H678" s="249">
        <v>123.273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179</v>
      </c>
      <c r="AU678" s="255" t="s">
        <v>85</v>
      </c>
      <c r="AV678" s="14" t="s">
        <v>85</v>
      </c>
      <c r="AW678" s="14" t="s">
        <v>37</v>
      </c>
      <c r="AX678" s="14" t="s">
        <v>76</v>
      </c>
      <c r="AY678" s="255" t="s">
        <v>150</v>
      </c>
    </row>
    <row r="679" s="15" customFormat="1">
      <c r="A679" s="15"/>
      <c r="B679" s="256"/>
      <c r="C679" s="257"/>
      <c r="D679" s="228" t="s">
        <v>179</v>
      </c>
      <c r="E679" s="258" t="s">
        <v>19</v>
      </c>
      <c r="F679" s="259" t="s">
        <v>186</v>
      </c>
      <c r="G679" s="257"/>
      <c r="H679" s="260">
        <v>123.273</v>
      </c>
      <c r="I679" s="261"/>
      <c r="J679" s="257"/>
      <c r="K679" s="257"/>
      <c r="L679" s="262"/>
      <c r="M679" s="263"/>
      <c r="N679" s="264"/>
      <c r="O679" s="264"/>
      <c r="P679" s="264"/>
      <c r="Q679" s="264"/>
      <c r="R679" s="264"/>
      <c r="S679" s="264"/>
      <c r="T679" s="26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6" t="s">
        <v>179</v>
      </c>
      <c r="AU679" s="266" t="s">
        <v>85</v>
      </c>
      <c r="AV679" s="15" t="s">
        <v>157</v>
      </c>
      <c r="AW679" s="15" t="s">
        <v>37</v>
      </c>
      <c r="AX679" s="15" t="s">
        <v>83</v>
      </c>
      <c r="AY679" s="266" t="s">
        <v>150</v>
      </c>
    </row>
    <row r="680" s="2" customFormat="1" ht="37.8" customHeight="1">
      <c r="A680" s="40"/>
      <c r="B680" s="41"/>
      <c r="C680" s="215" t="s">
        <v>774</v>
      </c>
      <c r="D680" s="215" t="s">
        <v>152</v>
      </c>
      <c r="E680" s="216" t="s">
        <v>775</v>
      </c>
      <c r="F680" s="217" t="s">
        <v>776</v>
      </c>
      <c r="G680" s="218" t="s">
        <v>155</v>
      </c>
      <c r="H680" s="219">
        <v>179.137</v>
      </c>
      <c r="I680" s="220"/>
      <c r="J680" s="221">
        <f>ROUND(I680*H680,2)</f>
        <v>0</v>
      </c>
      <c r="K680" s="217" t="s">
        <v>156</v>
      </c>
      <c r="L680" s="46"/>
      <c r="M680" s="222" t="s">
        <v>19</v>
      </c>
      <c r="N680" s="223" t="s">
        <v>47</v>
      </c>
      <c r="O680" s="86"/>
      <c r="P680" s="224">
        <f>O680*H680</f>
        <v>0</v>
      </c>
      <c r="Q680" s="224">
        <v>0</v>
      </c>
      <c r="R680" s="224">
        <f>Q680*H680</f>
        <v>0</v>
      </c>
      <c r="S680" s="224">
        <v>0.089999999999999997</v>
      </c>
      <c r="T680" s="225">
        <f>S680*H680</f>
        <v>16.122329999999998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6" t="s">
        <v>157</v>
      </c>
      <c r="AT680" s="226" t="s">
        <v>152</v>
      </c>
      <c r="AU680" s="226" t="s">
        <v>85</v>
      </c>
      <c r="AY680" s="19" t="s">
        <v>150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19" t="s">
        <v>83</v>
      </c>
      <c r="BK680" s="227">
        <f>ROUND(I680*H680,2)</f>
        <v>0</v>
      </c>
      <c r="BL680" s="19" t="s">
        <v>157</v>
      </c>
      <c r="BM680" s="226" t="s">
        <v>777</v>
      </c>
    </row>
    <row r="681" s="2" customFormat="1">
      <c r="A681" s="40"/>
      <c r="B681" s="41"/>
      <c r="C681" s="42"/>
      <c r="D681" s="228" t="s">
        <v>159</v>
      </c>
      <c r="E681" s="42"/>
      <c r="F681" s="229" t="s">
        <v>778</v>
      </c>
      <c r="G681" s="42"/>
      <c r="H681" s="42"/>
      <c r="I681" s="230"/>
      <c r="J681" s="42"/>
      <c r="K681" s="42"/>
      <c r="L681" s="46"/>
      <c r="M681" s="231"/>
      <c r="N681" s="232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159</v>
      </c>
      <c r="AU681" s="19" t="s">
        <v>85</v>
      </c>
    </row>
    <row r="682" s="2" customFormat="1">
      <c r="A682" s="40"/>
      <c r="B682" s="41"/>
      <c r="C682" s="42"/>
      <c r="D682" s="233" t="s">
        <v>161</v>
      </c>
      <c r="E682" s="42"/>
      <c r="F682" s="234" t="s">
        <v>779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161</v>
      </c>
      <c r="AU682" s="19" t="s">
        <v>85</v>
      </c>
    </row>
    <row r="683" s="13" customFormat="1">
      <c r="A683" s="13"/>
      <c r="B683" s="235"/>
      <c r="C683" s="236"/>
      <c r="D683" s="228" t="s">
        <v>179</v>
      </c>
      <c r="E683" s="237" t="s">
        <v>19</v>
      </c>
      <c r="F683" s="238" t="s">
        <v>780</v>
      </c>
      <c r="G683" s="236"/>
      <c r="H683" s="237" t="s">
        <v>19</v>
      </c>
      <c r="I683" s="239"/>
      <c r="J683" s="236"/>
      <c r="K683" s="236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179</v>
      </c>
      <c r="AU683" s="244" t="s">
        <v>85</v>
      </c>
      <c r="AV683" s="13" t="s">
        <v>83</v>
      </c>
      <c r="AW683" s="13" t="s">
        <v>37</v>
      </c>
      <c r="AX683" s="13" t="s">
        <v>76</v>
      </c>
      <c r="AY683" s="244" t="s">
        <v>150</v>
      </c>
    </row>
    <row r="684" s="14" customFormat="1">
      <c r="A684" s="14"/>
      <c r="B684" s="245"/>
      <c r="C684" s="246"/>
      <c r="D684" s="228" t="s">
        <v>179</v>
      </c>
      <c r="E684" s="247" t="s">
        <v>19</v>
      </c>
      <c r="F684" s="248" t="s">
        <v>781</v>
      </c>
      <c r="G684" s="246"/>
      <c r="H684" s="249">
        <v>179.137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179</v>
      </c>
      <c r="AU684" s="255" t="s">
        <v>85</v>
      </c>
      <c r="AV684" s="14" t="s">
        <v>85</v>
      </c>
      <c r="AW684" s="14" t="s">
        <v>37</v>
      </c>
      <c r="AX684" s="14" t="s">
        <v>76</v>
      </c>
      <c r="AY684" s="255" t="s">
        <v>150</v>
      </c>
    </row>
    <row r="685" s="15" customFormat="1">
      <c r="A685" s="15"/>
      <c r="B685" s="256"/>
      <c r="C685" s="257"/>
      <c r="D685" s="228" t="s">
        <v>179</v>
      </c>
      <c r="E685" s="258" t="s">
        <v>19</v>
      </c>
      <c r="F685" s="259" t="s">
        <v>186</v>
      </c>
      <c r="G685" s="257"/>
      <c r="H685" s="260">
        <v>179.137</v>
      </c>
      <c r="I685" s="261"/>
      <c r="J685" s="257"/>
      <c r="K685" s="257"/>
      <c r="L685" s="262"/>
      <c r="M685" s="263"/>
      <c r="N685" s="264"/>
      <c r="O685" s="264"/>
      <c r="P685" s="264"/>
      <c r="Q685" s="264"/>
      <c r="R685" s="264"/>
      <c r="S685" s="264"/>
      <c r="T685" s="26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6" t="s">
        <v>179</v>
      </c>
      <c r="AU685" s="266" t="s">
        <v>85</v>
      </c>
      <c r="AV685" s="15" t="s">
        <v>157</v>
      </c>
      <c r="AW685" s="15" t="s">
        <v>37</v>
      </c>
      <c r="AX685" s="15" t="s">
        <v>83</v>
      </c>
      <c r="AY685" s="266" t="s">
        <v>150</v>
      </c>
    </row>
    <row r="686" s="2" customFormat="1" ht="33" customHeight="1">
      <c r="A686" s="40"/>
      <c r="B686" s="41"/>
      <c r="C686" s="215" t="s">
        <v>782</v>
      </c>
      <c r="D686" s="215" t="s">
        <v>152</v>
      </c>
      <c r="E686" s="216" t="s">
        <v>783</v>
      </c>
      <c r="F686" s="217" t="s">
        <v>784</v>
      </c>
      <c r="G686" s="218" t="s">
        <v>175</v>
      </c>
      <c r="H686" s="219">
        <v>123.273</v>
      </c>
      <c r="I686" s="220"/>
      <c r="J686" s="221">
        <f>ROUND(I686*H686,2)</f>
        <v>0</v>
      </c>
      <c r="K686" s="217" t="s">
        <v>156</v>
      </c>
      <c r="L686" s="46"/>
      <c r="M686" s="222" t="s">
        <v>19</v>
      </c>
      <c r="N686" s="223" t="s">
        <v>47</v>
      </c>
      <c r="O686" s="86"/>
      <c r="P686" s="224">
        <f>O686*H686</f>
        <v>0</v>
      </c>
      <c r="Q686" s="224">
        <v>0</v>
      </c>
      <c r="R686" s="224">
        <f>Q686*H686</f>
        <v>0</v>
      </c>
      <c r="S686" s="224">
        <v>0.029000000000000001</v>
      </c>
      <c r="T686" s="225">
        <f>S686*H686</f>
        <v>3.5749170000000001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6" t="s">
        <v>157</v>
      </c>
      <c r="AT686" s="226" t="s">
        <v>152</v>
      </c>
      <c r="AU686" s="226" t="s">
        <v>85</v>
      </c>
      <c r="AY686" s="19" t="s">
        <v>150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19" t="s">
        <v>83</v>
      </c>
      <c r="BK686" s="227">
        <f>ROUND(I686*H686,2)</f>
        <v>0</v>
      </c>
      <c r="BL686" s="19" t="s">
        <v>157</v>
      </c>
      <c r="BM686" s="226" t="s">
        <v>785</v>
      </c>
    </row>
    <row r="687" s="2" customFormat="1">
      <c r="A687" s="40"/>
      <c r="B687" s="41"/>
      <c r="C687" s="42"/>
      <c r="D687" s="228" t="s">
        <v>159</v>
      </c>
      <c r="E687" s="42"/>
      <c r="F687" s="229" t="s">
        <v>786</v>
      </c>
      <c r="G687" s="42"/>
      <c r="H687" s="42"/>
      <c r="I687" s="230"/>
      <c r="J687" s="42"/>
      <c r="K687" s="42"/>
      <c r="L687" s="46"/>
      <c r="M687" s="231"/>
      <c r="N687" s="232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159</v>
      </c>
      <c r="AU687" s="19" t="s">
        <v>85</v>
      </c>
    </row>
    <row r="688" s="2" customFormat="1">
      <c r="A688" s="40"/>
      <c r="B688" s="41"/>
      <c r="C688" s="42"/>
      <c r="D688" s="233" t="s">
        <v>161</v>
      </c>
      <c r="E688" s="42"/>
      <c r="F688" s="234" t="s">
        <v>787</v>
      </c>
      <c r="G688" s="42"/>
      <c r="H688" s="42"/>
      <c r="I688" s="230"/>
      <c r="J688" s="42"/>
      <c r="K688" s="42"/>
      <c r="L688" s="46"/>
      <c r="M688" s="231"/>
      <c r="N688" s="232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161</v>
      </c>
      <c r="AU688" s="19" t="s">
        <v>85</v>
      </c>
    </row>
    <row r="689" s="2" customFormat="1" ht="24.15" customHeight="1">
      <c r="A689" s="40"/>
      <c r="B689" s="41"/>
      <c r="C689" s="215" t="s">
        <v>788</v>
      </c>
      <c r="D689" s="215" t="s">
        <v>152</v>
      </c>
      <c r="E689" s="216" t="s">
        <v>789</v>
      </c>
      <c r="F689" s="217" t="s">
        <v>790</v>
      </c>
      <c r="G689" s="218" t="s">
        <v>175</v>
      </c>
      <c r="H689" s="219">
        <v>136.97</v>
      </c>
      <c r="I689" s="220"/>
      <c r="J689" s="221">
        <f>ROUND(I689*H689,2)</f>
        <v>0</v>
      </c>
      <c r="K689" s="217" t="s">
        <v>156</v>
      </c>
      <c r="L689" s="46"/>
      <c r="M689" s="222" t="s">
        <v>19</v>
      </c>
      <c r="N689" s="223" t="s">
        <v>47</v>
      </c>
      <c r="O689" s="86"/>
      <c r="P689" s="224">
        <f>O689*H689</f>
        <v>0</v>
      </c>
      <c r="Q689" s="224">
        <v>0</v>
      </c>
      <c r="R689" s="224">
        <f>Q689*H689</f>
        <v>0</v>
      </c>
      <c r="S689" s="224">
        <v>1.3999999999999999</v>
      </c>
      <c r="T689" s="225">
        <f>S689*H689</f>
        <v>191.75799999999998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6" t="s">
        <v>157</v>
      </c>
      <c r="AT689" s="226" t="s">
        <v>152</v>
      </c>
      <c r="AU689" s="226" t="s">
        <v>85</v>
      </c>
      <c r="AY689" s="19" t="s">
        <v>150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83</v>
      </c>
      <c r="BK689" s="227">
        <f>ROUND(I689*H689,2)</f>
        <v>0</v>
      </c>
      <c r="BL689" s="19" t="s">
        <v>157</v>
      </c>
      <c r="BM689" s="226" t="s">
        <v>791</v>
      </c>
    </row>
    <row r="690" s="2" customFormat="1">
      <c r="A690" s="40"/>
      <c r="B690" s="41"/>
      <c r="C690" s="42"/>
      <c r="D690" s="228" t="s">
        <v>159</v>
      </c>
      <c r="E690" s="42"/>
      <c r="F690" s="229" t="s">
        <v>792</v>
      </c>
      <c r="G690" s="42"/>
      <c r="H690" s="42"/>
      <c r="I690" s="230"/>
      <c r="J690" s="42"/>
      <c r="K690" s="42"/>
      <c r="L690" s="46"/>
      <c r="M690" s="231"/>
      <c r="N690" s="232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159</v>
      </c>
      <c r="AU690" s="19" t="s">
        <v>85</v>
      </c>
    </row>
    <row r="691" s="2" customFormat="1">
      <c r="A691" s="40"/>
      <c r="B691" s="41"/>
      <c r="C691" s="42"/>
      <c r="D691" s="233" t="s">
        <v>161</v>
      </c>
      <c r="E691" s="42"/>
      <c r="F691" s="234" t="s">
        <v>793</v>
      </c>
      <c r="G691" s="42"/>
      <c r="H691" s="42"/>
      <c r="I691" s="230"/>
      <c r="J691" s="42"/>
      <c r="K691" s="42"/>
      <c r="L691" s="46"/>
      <c r="M691" s="231"/>
      <c r="N691" s="232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161</v>
      </c>
      <c r="AU691" s="19" t="s">
        <v>85</v>
      </c>
    </row>
    <row r="692" s="13" customFormat="1">
      <c r="A692" s="13"/>
      <c r="B692" s="235"/>
      <c r="C692" s="236"/>
      <c r="D692" s="228" t="s">
        <v>179</v>
      </c>
      <c r="E692" s="237" t="s">
        <v>19</v>
      </c>
      <c r="F692" s="238" t="s">
        <v>794</v>
      </c>
      <c r="G692" s="236"/>
      <c r="H692" s="237" t="s">
        <v>19</v>
      </c>
      <c r="I692" s="239"/>
      <c r="J692" s="236"/>
      <c r="K692" s="236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179</v>
      </c>
      <c r="AU692" s="244" t="s">
        <v>85</v>
      </c>
      <c r="AV692" s="13" t="s">
        <v>83</v>
      </c>
      <c r="AW692" s="13" t="s">
        <v>37</v>
      </c>
      <c r="AX692" s="13" t="s">
        <v>76</v>
      </c>
      <c r="AY692" s="244" t="s">
        <v>150</v>
      </c>
    </row>
    <row r="693" s="14" customFormat="1">
      <c r="A693" s="14"/>
      <c r="B693" s="245"/>
      <c r="C693" s="246"/>
      <c r="D693" s="228" t="s">
        <v>179</v>
      </c>
      <c r="E693" s="247" t="s">
        <v>19</v>
      </c>
      <c r="F693" s="248" t="s">
        <v>795</v>
      </c>
      <c r="G693" s="246"/>
      <c r="H693" s="249">
        <v>136.97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179</v>
      </c>
      <c r="AU693" s="255" t="s">
        <v>85</v>
      </c>
      <c r="AV693" s="14" t="s">
        <v>85</v>
      </c>
      <c r="AW693" s="14" t="s">
        <v>37</v>
      </c>
      <c r="AX693" s="14" t="s">
        <v>76</v>
      </c>
      <c r="AY693" s="255" t="s">
        <v>150</v>
      </c>
    </row>
    <row r="694" s="15" customFormat="1">
      <c r="A694" s="15"/>
      <c r="B694" s="256"/>
      <c r="C694" s="257"/>
      <c r="D694" s="228" t="s">
        <v>179</v>
      </c>
      <c r="E694" s="258" t="s">
        <v>19</v>
      </c>
      <c r="F694" s="259" t="s">
        <v>186</v>
      </c>
      <c r="G694" s="257"/>
      <c r="H694" s="260">
        <v>136.97</v>
      </c>
      <c r="I694" s="261"/>
      <c r="J694" s="257"/>
      <c r="K694" s="257"/>
      <c r="L694" s="262"/>
      <c r="M694" s="263"/>
      <c r="N694" s="264"/>
      <c r="O694" s="264"/>
      <c r="P694" s="264"/>
      <c r="Q694" s="264"/>
      <c r="R694" s="264"/>
      <c r="S694" s="264"/>
      <c r="T694" s="26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66" t="s">
        <v>179</v>
      </c>
      <c r="AU694" s="266" t="s">
        <v>85</v>
      </c>
      <c r="AV694" s="15" t="s">
        <v>157</v>
      </c>
      <c r="AW694" s="15" t="s">
        <v>37</v>
      </c>
      <c r="AX694" s="15" t="s">
        <v>83</v>
      </c>
      <c r="AY694" s="266" t="s">
        <v>150</v>
      </c>
    </row>
    <row r="695" s="2" customFormat="1" ht="24.15" customHeight="1">
      <c r="A695" s="40"/>
      <c r="B695" s="41"/>
      <c r="C695" s="215" t="s">
        <v>796</v>
      </c>
      <c r="D695" s="215" t="s">
        <v>152</v>
      </c>
      <c r="E695" s="216" t="s">
        <v>797</v>
      </c>
      <c r="F695" s="217" t="s">
        <v>798</v>
      </c>
      <c r="G695" s="218" t="s">
        <v>349</v>
      </c>
      <c r="H695" s="219">
        <v>1</v>
      </c>
      <c r="I695" s="220"/>
      <c r="J695" s="221">
        <f>ROUND(I695*H695,2)</f>
        <v>0</v>
      </c>
      <c r="K695" s="217" t="s">
        <v>156</v>
      </c>
      <c r="L695" s="46"/>
      <c r="M695" s="222" t="s">
        <v>19</v>
      </c>
      <c r="N695" s="223" t="s">
        <v>47</v>
      </c>
      <c r="O695" s="86"/>
      <c r="P695" s="224">
        <f>O695*H695</f>
        <v>0</v>
      </c>
      <c r="Q695" s="224">
        <v>0</v>
      </c>
      <c r="R695" s="224">
        <f>Q695*H695</f>
        <v>0</v>
      </c>
      <c r="S695" s="224">
        <v>0.187</v>
      </c>
      <c r="T695" s="225">
        <f>S695*H695</f>
        <v>0.187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6" t="s">
        <v>157</v>
      </c>
      <c r="AT695" s="226" t="s">
        <v>152</v>
      </c>
      <c r="AU695" s="226" t="s">
        <v>85</v>
      </c>
      <c r="AY695" s="19" t="s">
        <v>150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9" t="s">
        <v>83</v>
      </c>
      <c r="BK695" s="227">
        <f>ROUND(I695*H695,2)</f>
        <v>0</v>
      </c>
      <c r="BL695" s="19" t="s">
        <v>157</v>
      </c>
      <c r="BM695" s="226" t="s">
        <v>799</v>
      </c>
    </row>
    <row r="696" s="2" customFormat="1">
      <c r="A696" s="40"/>
      <c r="B696" s="41"/>
      <c r="C696" s="42"/>
      <c r="D696" s="228" t="s">
        <v>159</v>
      </c>
      <c r="E696" s="42"/>
      <c r="F696" s="229" t="s">
        <v>800</v>
      </c>
      <c r="G696" s="42"/>
      <c r="H696" s="42"/>
      <c r="I696" s="230"/>
      <c r="J696" s="42"/>
      <c r="K696" s="42"/>
      <c r="L696" s="46"/>
      <c r="M696" s="231"/>
      <c r="N696" s="232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159</v>
      </c>
      <c r="AU696" s="19" t="s">
        <v>85</v>
      </c>
    </row>
    <row r="697" s="2" customFormat="1">
      <c r="A697" s="40"/>
      <c r="B697" s="41"/>
      <c r="C697" s="42"/>
      <c r="D697" s="233" t="s">
        <v>161</v>
      </c>
      <c r="E697" s="42"/>
      <c r="F697" s="234" t="s">
        <v>801</v>
      </c>
      <c r="G697" s="42"/>
      <c r="H697" s="42"/>
      <c r="I697" s="230"/>
      <c r="J697" s="42"/>
      <c r="K697" s="42"/>
      <c r="L697" s="46"/>
      <c r="M697" s="231"/>
      <c r="N697" s="232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161</v>
      </c>
      <c r="AU697" s="19" t="s">
        <v>85</v>
      </c>
    </row>
    <row r="698" s="2" customFormat="1" ht="24.15" customHeight="1">
      <c r="A698" s="40"/>
      <c r="B698" s="41"/>
      <c r="C698" s="215" t="s">
        <v>802</v>
      </c>
      <c r="D698" s="215" t="s">
        <v>152</v>
      </c>
      <c r="E698" s="216" t="s">
        <v>803</v>
      </c>
      <c r="F698" s="217" t="s">
        <v>804</v>
      </c>
      <c r="G698" s="218" t="s">
        <v>206</v>
      </c>
      <c r="H698" s="219">
        <v>14.27</v>
      </c>
      <c r="I698" s="220"/>
      <c r="J698" s="221">
        <f>ROUND(I698*H698,2)</f>
        <v>0</v>
      </c>
      <c r="K698" s="217" t="s">
        <v>156</v>
      </c>
      <c r="L698" s="46"/>
      <c r="M698" s="222" t="s">
        <v>19</v>
      </c>
      <c r="N698" s="223" t="s">
        <v>47</v>
      </c>
      <c r="O698" s="86"/>
      <c r="P698" s="224">
        <f>O698*H698</f>
        <v>0</v>
      </c>
      <c r="Q698" s="224">
        <v>0</v>
      </c>
      <c r="R698" s="224">
        <f>Q698*H698</f>
        <v>0</v>
      </c>
      <c r="S698" s="224">
        <v>1</v>
      </c>
      <c r="T698" s="225">
        <f>S698*H698</f>
        <v>14.27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6" t="s">
        <v>157</v>
      </c>
      <c r="AT698" s="226" t="s">
        <v>152</v>
      </c>
      <c r="AU698" s="226" t="s">
        <v>85</v>
      </c>
      <c r="AY698" s="19" t="s">
        <v>150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19" t="s">
        <v>83</v>
      </c>
      <c r="BK698" s="227">
        <f>ROUND(I698*H698,2)</f>
        <v>0</v>
      </c>
      <c r="BL698" s="19" t="s">
        <v>157</v>
      </c>
      <c r="BM698" s="226" t="s">
        <v>805</v>
      </c>
    </row>
    <row r="699" s="2" customFormat="1">
      <c r="A699" s="40"/>
      <c r="B699" s="41"/>
      <c r="C699" s="42"/>
      <c r="D699" s="228" t="s">
        <v>159</v>
      </c>
      <c r="E699" s="42"/>
      <c r="F699" s="229" t="s">
        <v>806</v>
      </c>
      <c r="G699" s="42"/>
      <c r="H699" s="42"/>
      <c r="I699" s="230"/>
      <c r="J699" s="42"/>
      <c r="K699" s="42"/>
      <c r="L699" s="46"/>
      <c r="M699" s="231"/>
      <c r="N699" s="232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159</v>
      </c>
      <c r="AU699" s="19" t="s">
        <v>85</v>
      </c>
    </row>
    <row r="700" s="2" customFormat="1">
      <c r="A700" s="40"/>
      <c r="B700" s="41"/>
      <c r="C700" s="42"/>
      <c r="D700" s="233" t="s">
        <v>161</v>
      </c>
      <c r="E700" s="42"/>
      <c r="F700" s="234" t="s">
        <v>807</v>
      </c>
      <c r="G700" s="42"/>
      <c r="H700" s="42"/>
      <c r="I700" s="230"/>
      <c r="J700" s="42"/>
      <c r="K700" s="42"/>
      <c r="L700" s="46"/>
      <c r="M700" s="231"/>
      <c r="N700" s="232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161</v>
      </c>
      <c r="AU700" s="19" t="s">
        <v>85</v>
      </c>
    </row>
    <row r="701" s="13" customFormat="1">
      <c r="A701" s="13"/>
      <c r="B701" s="235"/>
      <c r="C701" s="236"/>
      <c r="D701" s="228" t="s">
        <v>179</v>
      </c>
      <c r="E701" s="237" t="s">
        <v>19</v>
      </c>
      <c r="F701" s="238" t="s">
        <v>808</v>
      </c>
      <c r="G701" s="236"/>
      <c r="H701" s="237" t="s">
        <v>19</v>
      </c>
      <c r="I701" s="239"/>
      <c r="J701" s="236"/>
      <c r="K701" s="236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179</v>
      </c>
      <c r="AU701" s="244" t="s">
        <v>85</v>
      </c>
      <c r="AV701" s="13" t="s">
        <v>83</v>
      </c>
      <c r="AW701" s="13" t="s">
        <v>37</v>
      </c>
      <c r="AX701" s="13" t="s">
        <v>76</v>
      </c>
      <c r="AY701" s="244" t="s">
        <v>150</v>
      </c>
    </row>
    <row r="702" s="14" customFormat="1">
      <c r="A702" s="14"/>
      <c r="B702" s="245"/>
      <c r="C702" s="246"/>
      <c r="D702" s="228" t="s">
        <v>179</v>
      </c>
      <c r="E702" s="247" t="s">
        <v>19</v>
      </c>
      <c r="F702" s="248" t="s">
        <v>400</v>
      </c>
      <c r="G702" s="246"/>
      <c r="H702" s="249">
        <v>0.71999999999999997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179</v>
      </c>
      <c r="AU702" s="255" t="s">
        <v>85</v>
      </c>
      <c r="AV702" s="14" t="s">
        <v>85</v>
      </c>
      <c r="AW702" s="14" t="s">
        <v>37</v>
      </c>
      <c r="AX702" s="14" t="s">
        <v>76</v>
      </c>
      <c r="AY702" s="255" t="s">
        <v>150</v>
      </c>
    </row>
    <row r="703" s="14" customFormat="1">
      <c r="A703" s="14"/>
      <c r="B703" s="245"/>
      <c r="C703" s="246"/>
      <c r="D703" s="228" t="s">
        <v>179</v>
      </c>
      <c r="E703" s="247" t="s">
        <v>19</v>
      </c>
      <c r="F703" s="248" t="s">
        <v>401</v>
      </c>
      <c r="G703" s="246"/>
      <c r="H703" s="249">
        <v>0.72499999999999998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179</v>
      </c>
      <c r="AU703" s="255" t="s">
        <v>85</v>
      </c>
      <c r="AV703" s="14" t="s">
        <v>85</v>
      </c>
      <c r="AW703" s="14" t="s">
        <v>37</v>
      </c>
      <c r="AX703" s="14" t="s">
        <v>76</v>
      </c>
      <c r="AY703" s="255" t="s">
        <v>150</v>
      </c>
    </row>
    <row r="704" s="14" customFormat="1">
      <c r="A704" s="14"/>
      <c r="B704" s="245"/>
      <c r="C704" s="246"/>
      <c r="D704" s="228" t="s">
        <v>179</v>
      </c>
      <c r="E704" s="247" t="s">
        <v>19</v>
      </c>
      <c r="F704" s="248" t="s">
        <v>402</v>
      </c>
      <c r="G704" s="246"/>
      <c r="H704" s="249">
        <v>0.72499999999999998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179</v>
      </c>
      <c r="AU704" s="255" t="s">
        <v>85</v>
      </c>
      <c r="AV704" s="14" t="s">
        <v>85</v>
      </c>
      <c r="AW704" s="14" t="s">
        <v>37</v>
      </c>
      <c r="AX704" s="14" t="s">
        <v>76</v>
      </c>
      <c r="AY704" s="255" t="s">
        <v>150</v>
      </c>
    </row>
    <row r="705" s="14" customFormat="1">
      <c r="A705" s="14"/>
      <c r="B705" s="245"/>
      <c r="C705" s="246"/>
      <c r="D705" s="228" t="s">
        <v>179</v>
      </c>
      <c r="E705" s="247" t="s">
        <v>19</v>
      </c>
      <c r="F705" s="248" t="s">
        <v>403</v>
      </c>
      <c r="G705" s="246"/>
      <c r="H705" s="249">
        <v>0.71999999999999997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179</v>
      </c>
      <c r="AU705" s="255" t="s">
        <v>85</v>
      </c>
      <c r="AV705" s="14" t="s">
        <v>85</v>
      </c>
      <c r="AW705" s="14" t="s">
        <v>37</v>
      </c>
      <c r="AX705" s="14" t="s">
        <v>76</v>
      </c>
      <c r="AY705" s="255" t="s">
        <v>150</v>
      </c>
    </row>
    <row r="706" s="14" customFormat="1">
      <c r="A706" s="14"/>
      <c r="B706" s="245"/>
      <c r="C706" s="246"/>
      <c r="D706" s="228" t="s">
        <v>179</v>
      </c>
      <c r="E706" s="247" t="s">
        <v>19</v>
      </c>
      <c r="F706" s="248" t="s">
        <v>404</v>
      </c>
      <c r="G706" s="246"/>
      <c r="H706" s="249">
        <v>0.77000000000000002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179</v>
      </c>
      <c r="AU706" s="255" t="s">
        <v>85</v>
      </c>
      <c r="AV706" s="14" t="s">
        <v>85</v>
      </c>
      <c r="AW706" s="14" t="s">
        <v>37</v>
      </c>
      <c r="AX706" s="14" t="s">
        <v>76</v>
      </c>
      <c r="AY706" s="255" t="s">
        <v>150</v>
      </c>
    </row>
    <row r="707" s="14" customFormat="1">
      <c r="A707" s="14"/>
      <c r="B707" s="245"/>
      <c r="C707" s="246"/>
      <c r="D707" s="228" t="s">
        <v>179</v>
      </c>
      <c r="E707" s="247" t="s">
        <v>19</v>
      </c>
      <c r="F707" s="248" t="s">
        <v>405</v>
      </c>
      <c r="G707" s="246"/>
      <c r="H707" s="249">
        <v>2.52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179</v>
      </c>
      <c r="AU707" s="255" t="s">
        <v>85</v>
      </c>
      <c r="AV707" s="14" t="s">
        <v>85</v>
      </c>
      <c r="AW707" s="14" t="s">
        <v>37</v>
      </c>
      <c r="AX707" s="14" t="s">
        <v>76</v>
      </c>
      <c r="AY707" s="255" t="s">
        <v>150</v>
      </c>
    </row>
    <row r="708" s="14" customFormat="1">
      <c r="A708" s="14"/>
      <c r="B708" s="245"/>
      <c r="C708" s="246"/>
      <c r="D708" s="228" t="s">
        <v>179</v>
      </c>
      <c r="E708" s="247" t="s">
        <v>19</v>
      </c>
      <c r="F708" s="248" t="s">
        <v>406</v>
      </c>
      <c r="G708" s="246"/>
      <c r="H708" s="249">
        <v>2.52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179</v>
      </c>
      <c r="AU708" s="255" t="s">
        <v>85</v>
      </c>
      <c r="AV708" s="14" t="s">
        <v>85</v>
      </c>
      <c r="AW708" s="14" t="s">
        <v>37</v>
      </c>
      <c r="AX708" s="14" t="s">
        <v>76</v>
      </c>
      <c r="AY708" s="255" t="s">
        <v>150</v>
      </c>
    </row>
    <row r="709" s="14" customFormat="1">
      <c r="A709" s="14"/>
      <c r="B709" s="245"/>
      <c r="C709" s="246"/>
      <c r="D709" s="228" t="s">
        <v>179</v>
      </c>
      <c r="E709" s="247" t="s">
        <v>19</v>
      </c>
      <c r="F709" s="248" t="s">
        <v>407</v>
      </c>
      <c r="G709" s="246"/>
      <c r="H709" s="249">
        <v>0.77500000000000002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179</v>
      </c>
      <c r="AU709" s="255" t="s">
        <v>85</v>
      </c>
      <c r="AV709" s="14" t="s">
        <v>85</v>
      </c>
      <c r="AW709" s="14" t="s">
        <v>37</v>
      </c>
      <c r="AX709" s="14" t="s">
        <v>76</v>
      </c>
      <c r="AY709" s="255" t="s">
        <v>150</v>
      </c>
    </row>
    <row r="710" s="16" customFormat="1">
      <c r="A710" s="16"/>
      <c r="B710" s="278"/>
      <c r="C710" s="279"/>
      <c r="D710" s="228" t="s">
        <v>179</v>
      </c>
      <c r="E710" s="280" t="s">
        <v>19</v>
      </c>
      <c r="F710" s="281" t="s">
        <v>408</v>
      </c>
      <c r="G710" s="279"/>
      <c r="H710" s="282">
        <v>9.4749999999999996</v>
      </c>
      <c r="I710" s="283"/>
      <c r="J710" s="279"/>
      <c r="K710" s="279"/>
      <c r="L710" s="284"/>
      <c r="M710" s="285"/>
      <c r="N710" s="286"/>
      <c r="O710" s="286"/>
      <c r="P710" s="286"/>
      <c r="Q710" s="286"/>
      <c r="R710" s="286"/>
      <c r="S710" s="286"/>
      <c r="T710" s="287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88" t="s">
        <v>179</v>
      </c>
      <c r="AU710" s="288" t="s">
        <v>85</v>
      </c>
      <c r="AV710" s="16" t="s">
        <v>92</v>
      </c>
      <c r="AW710" s="16" t="s">
        <v>37</v>
      </c>
      <c r="AX710" s="16" t="s">
        <v>76</v>
      </c>
      <c r="AY710" s="288" t="s">
        <v>150</v>
      </c>
    </row>
    <row r="711" s="13" customFormat="1">
      <c r="A711" s="13"/>
      <c r="B711" s="235"/>
      <c r="C711" s="236"/>
      <c r="D711" s="228" t="s">
        <v>179</v>
      </c>
      <c r="E711" s="237" t="s">
        <v>19</v>
      </c>
      <c r="F711" s="238" t="s">
        <v>809</v>
      </c>
      <c r="G711" s="236"/>
      <c r="H711" s="237" t="s">
        <v>19</v>
      </c>
      <c r="I711" s="239"/>
      <c r="J711" s="236"/>
      <c r="K711" s="236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179</v>
      </c>
      <c r="AU711" s="244" t="s">
        <v>85</v>
      </c>
      <c r="AV711" s="13" t="s">
        <v>83</v>
      </c>
      <c r="AW711" s="13" t="s">
        <v>37</v>
      </c>
      <c r="AX711" s="13" t="s">
        <v>76</v>
      </c>
      <c r="AY711" s="244" t="s">
        <v>150</v>
      </c>
    </row>
    <row r="712" s="14" customFormat="1">
      <c r="A712" s="14"/>
      <c r="B712" s="245"/>
      <c r="C712" s="246"/>
      <c r="D712" s="228" t="s">
        <v>179</v>
      </c>
      <c r="E712" s="247" t="s">
        <v>19</v>
      </c>
      <c r="F712" s="248" t="s">
        <v>410</v>
      </c>
      <c r="G712" s="246"/>
      <c r="H712" s="249">
        <v>4.7949999999999999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179</v>
      </c>
      <c r="AU712" s="255" t="s">
        <v>85</v>
      </c>
      <c r="AV712" s="14" t="s">
        <v>85</v>
      </c>
      <c r="AW712" s="14" t="s">
        <v>37</v>
      </c>
      <c r="AX712" s="14" t="s">
        <v>76</v>
      </c>
      <c r="AY712" s="255" t="s">
        <v>150</v>
      </c>
    </row>
    <row r="713" s="16" customFormat="1">
      <c r="A713" s="16"/>
      <c r="B713" s="278"/>
      <c r="C713" s="279"/>
      <c r="D713" s="228" t="s">
        <v>179</v>
      </c>
      <c r="E713" s="280" t="s">
        <v>19</v>
      </c>
      <c r="F713" s="281" t="s">
        <v>408</v>
      </c>
      <c r="G713" s="279"/>
      <c r="H713" s="282">
        <v>4.7949999999999999</v>
      </c>
      <c r="I713" s="283"/>
      <c r="J713" s="279"/>
      <c r="K713" s="279"/>
      <c r="L713" s="284"/>
      <c r="M713" s="285"/>
      <c r="N713" s="286"/>
      <c r="O713" s="286"/>
      <c r="P713" s="286"/>
      <c r="Q713" s="286"/>
      <c r="R713" s="286"/>
      <c r="S713" s="286"/>
      <c r="T713" s="287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288" t="s">
        <v>179</v>
      </c>
      <c r="AU713" s="288" t="s">
        <v>85</v>
      </c>
      <c r="AV713" s="16" t="s">
        <v>92</v>
      </c>
      <c r="AW713" s="16" t="s">
        <v>37</v>
      </c>
      <c r="AX713" s="16" t="s">
        <v>76</v>
      </c>
      <c r="AY713" s="288" t="s">
        <v>150</v>
      </c>
    </row>
    <row r="714" s="15" customFormat="1">
      <c r="A714" s="15"/>
      <c r="B714" s="256"/>
      <c r="C714" s="257"/>
      <c r="D714" s="228" t="s">
        <v>179</v>
      </c>
      <c r="E714" s="258" t="s">
        <v>19</v>
      </c>
      <c r="F714" s="259" t="s">
        <v>186</v>
      </c>
      <c r="G714" s="257"/>
      <c r="H714" s="260">
        <v>14.27</v>
      </c>
      <c r="I714" s="261"/>
      <c r="J714" s="257"/>
      <c r="K714" s="257"/>
      <c r="L714" s="262"/>
      <c r="M714" s="263"/>
      <c r="N714" s="264"/>
      <c r="O714" s="264"/>
      <c r="P714" s="264"/>
      <c r="Q714" s="264"/>
      <c r="R714" s="264"/>
      <c r="S714" s="264"/>
      <c r="T714" s="26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6" t="s">
        <v>179</v>
      </c>
      <c r="AU714" s="266" t="s">
        <v>85</v>
      </c>
      <c r="AV714" s="15" t="s">
        <v>157</v>
      </c>
      <c r="AW714" s="15" t="s">
        <v>37</v>
      </c>
      <c r="AX714" s="15" t="s">
        <v>83</v>
      </c>
      <c r="AY714" s="266" t="s">
        <v>150</v>
      </c>
    </row>
    <row r="715" s="2" customFormat="1" ht="21.75" customHeight="1">
      <c r="A715" s="40"/>
      <c r="B715" s="41"/>
      <c r="C715" s="215" t="s">
        <v>810</v>
      </c>
      <c r="D715" s="215" t="s">
        <v>152</v>
      </c>
      <c r="E715" s="216" t="s">
        <v>811</v>
      </c>
      <c r="F715" s="217" t="s">
        <v>812</v>
      </c>
      <c r="G715" s="218" t="s">
        <v>497</v>
      </c>
      <c r="H715" s="219">
        <v>46.500999999999998</v>
      </c>
      <c r="I715" s="220"/>
      <c r="J715" s="221">
        <f>ROUND(I715*H715,2)</f>
        <v>0</v>
      </c>
      <c r="K715" s="217" t="s">
        <v>19</v>
      </c>
      <c r="L715" s="46"/>
      <c r="M715" s="222" t="s">
        <v>19</v>
      </c>
      <c r="N715" s="223" t="s">
        <v>47</v>
      </c>
      <c r="O715" s="86"/>
      <c r="P715" s="224">
        <f>O715*H715</f>
        <v>0</v>
      </c>
      <c r="Q715" s="224">
        <v>0</v>
      </c>
      <c r="R715" s="224">
        <f>Q715*H715</f>
        <v>0</v>
      </c>
      <c r="S715" s="224">
        <v>1.2</v>
      </c>
      <c r="T715" s="225">
        <f>S715*H715</f>
        <v>55.801199999999994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6" t="s">
        <v>157</v>
      </c>
      <c r="AT715" s="226" t="s">
        <v>152</v>
      </c>
      <c r="AU715" s="226" t="s">
        <v>85</v>
      </c>
      <c r="AY715" s="19" t="s">
        <v>150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19" t="s">
        <v>83</v>
      </c>
      <c r="BK715" s="227">
        <f>ROUND(I715*H715,2)</f>
        <v>0</v>
      </c>
      <c r="BL715" s="19" t="s">
        <v>157</v>
      </c>
      <c r="BM715" s="226" t="s">
        <v>813</v>
      </c>
    </row>
    <row r="716" s="2" customFormat="1">
      <c r="A716" s="40"/>
      <c r="B716" s="41"/>
      <c r="C716" s="42"/>
      <c r="D716" s="228" t="s">
        <v>159</v>
      </c>
      <c r="E716" s="42"/>
      <c r="F716" s="229" t="s">
        <v>812</v>
      </c>
      <c r="G716" s="42"/>
      <c r="H716" s="42"/>
      <c r="I716" s="230"/>
      <c r="J716" s="42"/>
      <c r="K716" s="42"/>
      <c r="L716" s="46"/>
      <c r="M716" s="231"/>
      <c r="N716" s="232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159</v>
      </c>
      <c r="AU716" s="19" t="s">
        <v>85</v>
      </c>
    </row>
    <row r="717" s="13" customFormat="1">
      <c r="A717" s="13"/>
      <c r="B717" s="235"/>
      <c r="C717" s="236"/>
      <c r="D717" s="228" t="s">
        <v>179</v>
      </c>
      <c r="E717" s="237" t="s">
        <v>19</v>
      </c>
      <c r="F717" s="238" t="s">
        <v>814</v>
      </c>
      <c r="G717" s="236"/>
      <c r="H717" s="237" t="s">
        <v>19</v>
      </c>
      <c r="I717" s="239"/>
      <c r="J717" s="236"/>
      <c r="K717" s="236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179</v>
      </c>
      <c r="AU717" s="244" t="s">
        <v>85</v>
      </c>
      <c r="AV717" s="13" t="s">
        <v>83</v>
      </c>
      <c r="AW717" s="13" t="s">
        <v>37</v>
      </c>
      <c r="AX717" s="13" t="s">
        <v>76</v>
      </c>
      <c r="AY717" s="244" t="s">
        <v>150</v>
      </c>
    </row>
    <row r="718" s="14" customFormat="1">
      <c r="A718" s="14"/>
      <c r="B718" s="245"/>
      <c r="C718" s="246"/>
      <c r="D718" s="228" t="s">
        <v>179</v>
      </c>
      <c r="E718" s="247" t="s">
        <v>19</v>
      </c>
      <c r="F718" s="248" t="s">
        <v>815</v>
      </c>
      <c r="G718" s="246"/>
      <c r="H718" s="249">
        <v>46.500999999999998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179</v>
      </c>
      <c r="AU718" s="255" t="s">
        <v>85</v>
      </c>
      <c r="AV718" s="14" t="s">
        <v>85</v>
      </c>
      <c r="AW718" s="14" t="s">
        <v>37</v>
      </c>
      <c r="AX718" s="14" t="s">
        <v>76</v>
      </c>
      <c r="AY718" s="255" t="s">
        <v>150</v>
      </c>
    </row>
    <row r="719" s="15" customFormat="1">
      <c r="A719" s="15"/>
      <c r="B719" s="256"/>
      <c r="C719" s="257"/>
      <c r="D719" s="228" t="s">
        <v>179</v>
      </c>
      <c r="E719" s="258" t="s">
        <v>19</v>
      </c>
      <c r="F719" s="259" t="s">
        <v>186</v>
      </c>
      <c r="G719" s="257"/>
      <c r="H719" s="260">
        <v>46.500999999999998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6" t="s">
        <v>179</v>
      </c>
      <c r="AU719" s="266" t="s">
        <v>85</v>
      </c>
      <c r="AV719" s="15" t="s">
        <v>157</v>
      </c>
      <c r="AW719" s="15" t="s">
        <v>37</v>
      </c>
      <c r="AX719" s="15" t="s">
        <v>83</v>
      </c>
      <c r="AY719" s="266" t="s">
        <v>150</v>
      </c>
    </row>
    <row r="720" s="2" customFormat="1" ht="24.15" customHeight="1">
      <c r="A720" s="40"/>
      <c r="B720" s="41"/>
      <c r="C720" s="215" t="s">
        <v>816</v>
      </c>
      <c r="D720" s="215" t="s">
        <v>152</v>
      </c>
      <c r="E720" s="216" t="s">
        <v>817</v>
      </c>
      <c r="F720" s="217" t="s">
        <v>818</v>
      </c>
      <c r="G720" s="218" t="s">
        <v>155</v>
      </c>
      <c r="H720" s="219">
        <v>26.079999999999998</v>
      </c>
      <c r="I720" s="220"/>
      <c r="J720" s="221">
        <f>ROUND(I720*H720,2)</f>
        <v>0</v>
      </c>
      <c r="K720" s="217" t="s">
        <v>156</v>
      </c>
      <c r="L720" s="46"/>
      <c r="M720" s="222" t="s">
        <v>19</v>
      </c>
      <c r="N720" s="223" t="s">
        <v>47</v>
      </c>
      <c r="O720" s="86"/>
      <c r="P720" s="224">
        <f>O720*H720</f>
        <v>0</v>
      </c>
      <c r="Q720" s="224">
        <v>0</v>
      </c>
      <c r="R720" s="224">
        <f>Q720*H720</f>
        <v>0</v>
      </c>
      <c r="S720" s="224">
        <v>0.055</v>
      </c>
      <c r="T720" s="225">
        <f>S720*H720</f>
        <v>1.4343999999999999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6" t="s">
        <v>157</v>
      </c>
      <c r="AT720" s="226" t="s">
        <v>152</v>
      </c>
      <c r="AU720" s="226" t="s">
        <v>85</v>
      </c>
      <c r="AY720" s="19" t="s">
        <v>150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19" t="s">
        <v>83</v>
      </c>
      <c r="BK720" s="227">
        <f>ROUND(I720*H720,2)</f>
        <v>0</v>
      </c>
      <c r="BL720" s="19" t="s">
        <v>157</v>
      </c>
      <c r="BM720" s="226" t="s">
        <v>819</v>
      </c>
    </row>
    <row r="721" s="2" customFormat="1">
      <c r="A721" s="40"/>
      <c r="B721" s="41"/>
      <c r="C721" s="42"/>
      <c r="D721" s="228" t="s">
        <v>159</v>
      </c>
      <c r="E721" s="42"/>
      <c r="F721" s="229" t="s">
        <v>820</v>
      </c>
      <c r="G721" s="42"/>
      <c r="H721" s="42"/>
      <c r="I721" s="230"/>
      <c r="J721" s="42"/>
      <c r="K721" s="42"/>
      <c r="L721" s="46"/>
      <c r="M721" s="231"/>
      <c r="N721" s="232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159</v>
      </c>
      <c r="AU721" s="19" t="s">
        <v>85</v>
      </c>
    </row>
    <row r="722" s="2" customFormat="1">
      <c r="A722" s="40"/>
      <c r="B722" s="41"/>
      <c r="C722" s="42"/>
      <c r="D722" s="233" t="s">
        <v>161</v>
      </c>
      <c r="E722" s="42"/>
      <c r="F722" s="234" t="s">
        <v>821</v>
      </c>
      <c r="G722" s="42"/>
      <c r="H722" s="42"/>
      <c r="I722" s="230"/>
      <c r="J722" s="42"/>
      <c r="K722" s="42"/>
      <c r="L722" s="46"/>
      <c r="M722" s="231"/>
      <c r="N722" s="232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161</v>
      </c>
      <c r="AU722" s="19" t="s">
        <v>85</v>
      </c>
    </row>
    <row r="723" s="13" customFormat="1">
      <c r="A723" s="13"/>
      <c r="B723" s="235"/>
      <c r="C723" s="236"/>
      <c r="D723" s="228" t="s">
        <v>179</v>
      </c>
      <c r="E723" s="237" t="s">
        <v>19</v>
      </c>
      <c r="F723" s="238" t="s">
        <v>822</v>
      </c>
      <c r="G723" s="236"/>
      <c r="H723" s="237" t="s">
        <v>19</v>
      </c>
      <c r="I723" s="239"/>
      <c r="J723" s="236"/>
      <c r="K723" s="236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179</v>
      </c>
      <c r="AU723" s="244" t="s">
        <v>85</v>
      </c>
      <c r="AV723" s="13" t="s">
        <v>83</v>
      </c>
      <c r="AW723" s="13" t="s">
        <v>37</v>
      </c>
      <c r="AX723" s="13" t="s">
        <v>76</v>
      </c>
      <c r="AY723" s="244" t="s">
        <v>150</v>
      </c>
    </row>
    <row r="724" s="14" customFormat="1">
      <c r="A724" s="14"/>
      <c r="B724" s="245"/>
      <c r="C724" s="246"/>
      <c r="D724" s="228" t="s">
        <v>179</v>
      </c>
      <c r="E724" s="247" t="s">
        <v>19</v>
      </c>
      <c r="F724" s="248" t="s">
        <v>823</v>
      </c>
      <c r="G724" s="246"/>
      <c r="H724" s="249">
        <v>7.0800000000000001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179</v>
      </c>
      <c r="AU724" s="255" t="s">
        <v>85</v>
      </c>
      <c r="AV724" s="14" t="s">
        <v>85</v>
      </c>
      <c r="AW724" s="14" t="s">
        <v>37</v>
      </c>
      <c r="AX724" s="14" t="s">
        <v>76</v>
      </c>
      <c r="AY724" s="255" t="s">
        <v>150</v>
      </c>
    </row>
    <row r="725" s="14" customFormat="1">
      <c r="A725" s="14"/>
      <c r="B725" s="245"/>
      <c r="C725" s="246"/>
      <c r="D725" s="228" t="s">
        <v>179</v>
      </c>
      <c r="E725" s="247" t="s">
        <v>19</v>
      </c>
      <c r="F725" s="248" t="s">
        <v>824</v>
      </c>
      <c r="G725" s="246"/>
      <c r="H725" s="249">
        <v>6.9000000000000004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179</v>
      </c>
      <c r="AU725" s="255" t="s">
        <v>85</v>
      </c>
      <c r="AV725" s="14" t="s">
        <v>85</v>
      </c>
      <c r="AW725" s="14" t="s">
        <v>37</v>
      </c>
      <c r="AX725" s="14" t="s">
        <v>76</v>
      </c>
      <c r="AY725" s="255" t="s">
        <v>150</v>
      </c>
    </row>
    <row r="726" s="14" customFormat="1">
      <c r="A726" s="14"/>
      <c r="B726" s="245"/>
      <c r="C726" s="246"/>
      <c r="D726" s="228" t="s">
        <v>179</v>
      </c>
      <c r="E726" s="247" t="s">
        <v>19</v>
      </c>
      <c r="F726" s="248" t="s">
        <v>825</v>
      </c>
      <c r="G726" s="246"/>
      <c r="H726" s="249">
        <v>3.6000000000000001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179</v>
      </c>
      <c r="AU726" s="255" t="s">
        <v>85</v>
      </c>
      <c r="AV726" s="14" t="s">
        <v>85</v>
      </c>
      <c r="AW726" s="14" t="s">
        <v>37</v>
      </c>
      <c r="AX726" s="14" t="s">
        <v>76</v>
      </c>
      <c r="AY726" s="255" t="s">
        <v>150</v>
      </c>
    </row>
    <row r="727" s="14" customFormat="1">
      <c r="A727" s="14"/>
      <c r="B727" s="245"/>
      <c r="C727" s="246"/>
      <c r="D727" s="228" t="s">
        <v>179</v>
      </c>
      <c r="E727" s="247" t="s">
        <v>19</v>
      </c>
      <c r="F727" s="248" t="s">
        <v>826</v>
      </c>
      <c r="G727" s="246"/>
      <c r="H727" s="249">
        <v>5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179</v>
      </c>
      <c r="AU727" s="255" t="s">
        <v>85</v>
      </c>
      <c r="AV727" s="14" t="s">
        <v>85</v>
      </c>
      <c r="AW727" s="14" t="s">
        <v>37</v>
      </c>
      <c r="AX727" s="14" t="s">
        <v>76</v>
      </c>
      <c r="AY727" s="255" t="s">
        <v>150</v>
      </c>
    </row>
    <row r="728" s="14" customFormat="1">
      <c r="A728" s="14"/>
      <c r="B728" s="245"/>
      <c r="C728" s="246"/>
      <c r="D728" s="228" t="s">
        <v>179</v>
      </c>
      <c r="E728" s="247" t="s">
        <v>19</v>
      </c>
      <c r="F728" s="248" t="s">
        <v>827</v>
      </c>
      <c r="G728" s="246"/>
      <c r="H728" s="249">
        <v>3.5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179</v>
      </c>
      <c r="AU728" s="255" t="s">
        <v>85</v>
      </c>
      <c r="AV728" s="14" t="s">
        <v>85</v>
      </c>
      <c r="AW728" s="14" t="s">
        <v>37</v>
      </c>
      <c r="AX728" s="14" t="s">
        <v>76</v>
      </c>
      <c r="AY728" s="255" t="s">
        <v>150</v>
      </c>
    </row>
    <row r="729" s="15" customFormat="1">
      <c r="A729" s="15"/>
      <c r="B729" s="256"/>
      <c r="C729" s="257"/>
      <c r="D729" s="228" t="s">
        <v>179</v>
      </c>
      <c r="E729" s="258" t="s">
        <v>19</v>
      </c>
      <c r="F729" s="259" t="s">
        <v>186</v>
      </c>
      <c r="G729" s="257"/>
      <c r="H729" s="260">
        <v>26.080000000000002</v>
      </c>
      <c r="I729" s="261"/>
      <c r="J729" s="257"/>
      <c r="K729" s="257"/>
      <c r="L729" s="262"/>
      <c r="M729" s="263"/>
      <c r="N729" s="264"/>
      <c r="O729" s="264"/>
      <c r="P729" s="264"/>
      <c r="Q729" s="264"/>
      <c r="R729" s="264"/>
      <c r="S729" s="264"/>
      <c r="T729" s="26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6" t="s">
        <v>179</v>
      </c>
      <c r="AU729" s="266" t="s">
        <v>85</v>
      </c>
      <c r="AV729" s="15" t="s">
        <v>157</v>
      </c>
      <c r="AW729" s="15" t="s">
        <v>37</v>
      </c>
      <c r="AX729" s="15" t="s">
        <v>83</v>
      </c>
      <c r="AY729" s="266" t="s">
        <v>150</v>
      </c>
    </row>
    <row r="730" s="2" customFormat="1" ht="24.15" customHeight="1">
      <c r="A730" s="40"/>
      <c r="B730" s="41"/>
      <c r="C730" s="215" t="s">
        <v>828</v>
      </c>
      <c r="D730" s="215" t="s">
        <v>152</v>
      </c>
      <c r="E730" s="216" t="s">
        <v>829</v>
      </c>
      <c r="F730" s="217" t="s">
        <v>830</v>
      </c>
      <c r="G730" s="218" t="s">
        <v>155</v>
      </c>
      <c r="H730" s="219">
        <v>5.0750000000000002</v>
      </c>
      <c r="I730" s="220"/>
      <c r="J730" s="221">
        <f>ROUND(I730*H730,2)</f>
        <v>0</v>
      </c>
      <c r="K730" s="217" t="s">
        <v>156</v>
      </c>
      <c r="L730" s="46"/>
      <c r="M730" s="222" t="s">
        <v>19</v>
      </c>
      <c r="N730" s="223" t="s">
        <v>47</v>
      </c>
      <c r="O730" s="86"/>
      <c r="P730" s="224">
        <f>O730*H730</f>
        <v>0</v>
      </c>
      <c r="Q730" s="224">
        <v>0</v>
      </c>
      <c r="R730" s="224">
        <f>Q730*H730</f>
        <v>0</v>
      </c>
      <c r="S730" s="224">
        <v>0.053999999999999999</v>
      </c>
      <c r="T730" s="225">
        <f>S730*H730</f>
        <v>0.27405000000000002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6" t="s">
        <v>157</v>
      </c>
      <c r="AT730" s="226" t="s">
        <v>152</v>
      </c>
      <c r="AU730" s="226" t="s">
        <v>85</v>
      </c>
      <c r="AY730" s="19" t="s">
        <v>150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9" t="s">
        <v>83</v>
      </c>
      <c r="BK730" s="227">
        <f>ROUND(I730*H730,2)</f>
        <v>0</v>
      </c>
      <c r="BL730" s="19" t="s">
        <v>157</v>
      </c>
      <c r="BM730" s="226" t="s">
        <v>831</v>
      </c>
    </row>
    <row r="731" s="2" customFormat="1">
      <c r="A731" s="40"/>
      <c r="B731" s="41"/>
      <c r="C731" s="42"/>
      <c r="D731" s="228" t="s">
        <v>159</v>
      </c>
      <c r="E731" s="42"/>
      <c r="F731" s="229" t="s">
        <v>832</v>
      </c>
      <c r="G731" s="42"/>
      <c r="H731" s="42"/>
      <c r="I731" s="230"/>
      <c r="J731" s="42"/>
      <c r="K731" s="42"/>
      <c r="L731" s="46"/>
      <c r="M731" s="231"/>
      <c r="N731" s="232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159</v>
      </c>
      <c r="AU731" s="19" t="s">
        <v>85</v>
      </c>
    </row>
    <row r="732" s="2" customFormat="1">
      <c r="A732" s="40"/>
      <c r="B732" s="41"/>
      <c r="C732" s="42"/>
      <c r="D732" s="233" t="s">
        <v>161</v>
      </c>
      <c r="E732" s="42"/>
      <c r="F732" s="234" t="s">
        <v>833</v>
      </c>
      <c r="G732" s="42"/>
      <c r="H732" s="42"/>
      <c r="I732" s="230"/>
      <c r="J732" s="42"/>
      <c r="K732" s="42"/>
      <c r="L732" s="46"/>
      <c r="M732" s="231"/>
      <c r="N732" s="232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161</v>
      </c>
      <c r="AU732" s="19" t="s">
        <v>85</v>
      </c>
    </row>
    <row r="733" s="13" customFormat="1">
      <c r="A733" s="13"/>
      <c r="B733" s="235"/>
      <c r="C733" s="236"/>
      <c r="D733" s="228" t="s">
        <v>179</v>
      </c>
      <c r="E733" s="237" t="s">
        <v>19</v>
      </c>
      <c r="F733" s="238" t="s">
        <v>834</v>
      </c>
      <c r="G733" s="236"/>
      <c r="H733" s="237" t="s">
        <v>19</v>
      </c>
      <c r="I733" s="239"/>
      <c r="J733" s="236"/>
      <c r="K733" s="236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179</v>
      </c>
      <c r="AU733" s="244" t="s">
        <v>85</v>
      </c>
      <c r="AV733" s="13" t="s">
        <v>83</v>
      </c>
      <c r="AW733" s="13" t="s">
        <v>37</v>
      </c>
      <c r="AX733" s="13" t="s">
        <v>76</v>
      </c>
      <c r="AY733" s="244" t="s">
        <v>150</v>
      </c>
    </row>
    <row r="734" s="14" customFormat="1">
      <c r="A734" s="14"/>
      <c r="B734" s="245"/>
      <c r="C734" s="246"/>
      <c r="D734" s="228" t="s">
        <v>179</v>
      </c>
      <c r="E734" s="247" t="s">
        <v>19</v>
      </c>
      <c r="F734" s="248" t="s">
        <v>835</v>
      </c>
      <c r="G734" s="246"/>
      <c r="H734" s="249">
        <v>5.0750000000000002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179</v>
      </c>
      <c r="AU734" s="255" t="s">
        <v>85</v>
      </c>
      <c r="AV734" s="14" t="s">
        <v>85</v>
      </c>
      <c r="AW734" s="14" t="s">
        <v>37</v>
      </c>
      <c r="AX734" s="14" t="s">
        <v>76</v>
      </c>
      <c r="AY734" s="255" t="s">
        <v>150</v>
      </c>
    </row>
    <row r="735" s="15" customFormat="1">
      <c r="A735" s="15"/>
      <c r="B735" s="256"/>
      <c r="C735" s="257"/>
      <c r="D735" s="228" t="s">
        <v>179</v>
      </c>
      <c r="E735" s="258" t="s">
        <v>19</v>
      </c>
      <c r="F735" s="259" t="s">
        <v>186</v>
      </c>
      <c r="G735" s="257"/>
      <c r="H735" s="260">
        <v>5.0750000000000002</v>
      </c>
      <c r="I735" s="261"/>
      <c r="J735" s="257"/>
      <c r="K735" s="257"/>
      <c r="L735" s="262"/>
      <c r="M735" s="263"/>
      <c r="N735" s="264"/>
      <c r="O735" s="264"/>
      <c r="P735" s="264"/>
      <c r="Q735" s="264"/>
      <c r="R735" s="264"/>
      <c r="S735" s="264"/>
      <c r="T735" s="26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6" t="s">
        <v>179</v>
      </c>
      <c r="AU735" s="266" t="s">
        <v>85</v>
      </c>
      <c r="AV735" s="15" t="s">
        <v>157</v>
      </c>
      <c r="AW735" s="15" t="s">
        <v>37</v>
      </c>
      <c r="AX735" s="15" t="s">
        <v>83</v>
      </c>
      <c r="AY735" s="266" t="s">
        <v>150</v>
      </c>
    </row>
    <row r="736" s="2" customFormat="1" ht="24.15" customHeight="1">
      <c r="A736" s="40"/>
      <c r="B736" s="41"/>
      <c r="C736" s="215" t="s">
        <v>836</v>
      </c>
      <c r="D736" s="215" t="s">
        <v>152</v>
      </c>
      <c r="E736" s="216" t="s">
        <v>837</v>
      </c>
      <c r="F736" s="217" t="s">
        <v>838</v>
      </c>
      <c r="G736" s="218" t="s">
        <v>155</v>
      </c>
      <c r="H736" s="219">
        <v>33.133000000000003</v>
      </c>
      <c r="I736" s="220"/>
      <c r="J736" s="221">
        <f>ROUND(I736*H736,2)</f>
        <v>0</v>
      </c>
      <c r="K736" s="217" t="s">
        <v>156</v>
      </c>
      <c r="L736" s="46"/>
      <c r="M736" s="222" t="s">
        <v>19</v>
      </c>
      <c r="N736" s="223" t="s">
        <v>47</v>
      </c>
      <c r="O736" s="86"/>
      <c r="P736" s="224">
        <f>O736*H736</f>
        <v>0</v>
      </c>
      <c r="Q736" s="224">
        <v>0</v>
      </c>
      <c r="R736" s="224">
        <f>Q736*H736</f>
        <v>0</v>
      </c>
      <c r="S736" s="224">
        <v>0.047</v>
      </c>
      <c r="T736" s="225">
        <f>S736*H736</f>
        <v>1.5572510000000002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157</v>
      </c>
      <c r="AT736" s="226" t="s">
        <v>152</v>
      </c>
      <c r="AU736" s="226" t="s">
        <v>85</v>
      </c>
      <c r="AY736" s="19" t="s">
        <v>150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83</v>
      </c>
      <c r="BK736" s="227">
        <f>ROUND(I736*H736,2)</f>
        <v>0</v>
      </c>
      <c r="BL736" s="19" t="s">
        <v>157</v>
      </c>
      <c r="BM736" s="226" t="s">
        <v>839</v>
      </c>
    </row>
    <row r="737" s="2" customFormat="1">
      <c r="A737" s="40"/>
      <c r="B737" s="41"/>
      <c r="C737" s="42"/>
      <c r="D737" s="228" t="s">
        <v>159</v>
      </c>
      <c r="E737" s="42"/>
      <c r="F737" s="229" t="s">
        <v>840</v>
      </c>
      <c r="G737" s="42"/>
      <c r="H737" s="42"/>
      <c r="I737" s="230"/>
      <c r="J737" s="42"/>
      <c r="K737" s="42"/>
      <c r="L737" s="46"/>
      <c r="M737" s="231"/>
      <c r="N737" s="232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159</v>
      </c>
      <c r="AU737" s="19" t="s">
        <v>85</v>
      </c>
    </row>
    <row r="738" s="2" customFormat="1">
      <c r="A738" s="40"/>
      <c r="B738" s="41"/>
      <c r="C738" s="42"/>
      <c r="D738" s="233" t="s">
        <v>161</v>
      </c>
      <c r="E738" s="42"/>
      <c r="F738" s="234" t="s">
        <v>841</v>
      </c>
      <c r="G738" s="42"/>
      <c r="H738" s="42"/>
      <c r="I738" s="230"/>
      <c r="J738" s="42"/>
      <c r="K738" s="42"/>
      <c r="L738" s="46"/>
      <c r="M738" s="231"/>
      <c r="N738" s="232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161</v>
      </c>
      <c r="AU738" s="19" t="s">
        <v>85</v>
      </c>
    </row>
    <row r="739" s="13" customFormat="1">
      <c r="A739" s="13"/>
      <c r="B739" s="235"/>
      <c r="C739" s="236"/>
      <c r="D739" s="228" t="s">
        <v>179</v>
      </c>
      <c r="E739" s="237" t="s">
        <v>19</v>
      </c>
      <c r="F739" s="238" t="s">
        <v>834</v>
      </c>
      <c r="G739" s="236"/>
      <c r="H739" s="237" t="s">
        <v>19</v>
      </c>
      <c r="I739" s="239"/>
      <c r="J739" s="236"/>
      <c r="K739" s="236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179</v>
      </c>
      <c r="AU739" s="244" t="s">
        <v>85</v>
      </c>
      <c r="AV739" s="13" t="s">
        <v>83</v>
      </c>
      <c r="AW739" s="13" t="s">
        <v>37</v>
      </c>
      <c r="AX739" s="13" t="s">
        <v>76</v>
      </c>
      <c r="AY739" s="244" t="s">
        <v>150</v>
      </c>
    </row>
    <row r="740" s="14" customFormat="1">
      <c r="A740" s="14"/>
      <c r="B740" s="245"/>
      <c r="C740" s="246"/>
      <c r="D740" s="228" t="s">
        <v>179</v>
      </c>
      <c r="E740" s="247" t="s">
        <v>19</v>
      </c>
      <c r="F740" s="248" t="s">
        <v>842</v>
      </c>
      <c r="G740" s="246"/>
      <c r="H740" s="249">
        <v>16.780000000000001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179</v>
      </c>
      <c r="AU740" s="255" t="s">
        <v>85</v>
      </c>
      <c r="AV740" s="14" t="s">
        <v>85</v>
      </c>
      <c r="AW740" s="14" t="s">
        <v>37</v>
      </c>
      <c r="AX740" s="14" t="s">
        <v>76</v>
      </c>
      <c r="AY740" s="255" t="s">
        <v>150</v>
      </c>
    </row>
    <row r="741" s="14" customFormat="1">
      <c r="A741" s="14"/>
      <c r="B741" s="245"/>
      <c r="C741" s="246"/>
      <c r="D741" s="228" t="s">
        <v>179</v>
      </c>
      <c r="E741" s="247" t="s">
        <v>19</v>
      </c>
      <c r="F741" s="248" t="s">
        <v>843</v>
      </c>
      <c r="G741" s="246"/>
      <c r="H741" s="249">
        <v>16.353000000000002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179</v>
      </c>
      <c r="AU741" s="255" t="s">
        <v>85</v>
      </c>
      <c r="AV741" s="14" t="s">
        <v>85</v>
      </c>
      <c r="AW741" s="14" t="s">
        <v>37</v>
      </c>
      <c r="AX741" s="14" t="s">
        <v>76</v>
      </c>
      <c r="AY741" s="255" t="s">
        <v>150</v>
      </c>
    </row>
    <row r="742" s="15" customFormat="1">
      <c r="A742" s="15"/>
      <c r="B742" s="256"/>
      <c r="C742" s="257"/>
      <c r="D742" s="228" t="s">
        <v>179</v>
      </c>
      <c r="E742" s="258" t="s">
        <v>19</v>
      </c>
      <c r="F742" s="259" t="s">
        <v>186</v>
      </c>
      <c r="G742" s="257"/>
      <c r="H742" s="260">
        <v>33.133000000000003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6" t="s">
        <v>179</v>
      </c>
      <c r="AU742" s="266" t="s">
        <v>85</v>
      </c>
      <c r="AV742" s="15" t="s">
        <v>157</v>
      </c>
      <c r="AW742" s="15" t="s">
        <v>37</v>
      </c>
      <c r="AX742" s="15" t="s">
        <v>83</v>
      </c>
      <c r="AY742" s="266" t="s">
        <v>150</v>
      </c>
    </row>
    <row r="743" s="2" customFormat="1" ht="21.75" customHeight="1">
      <c r="A743" s="40"/>
      <c r="B743" s="41"/>
      <c r="C743" s="215" t="s">
        <v>844</v>
      </c>
      <c r="D743" s="215" t="s">
        <v>152</v>
      </c>
      <c r="E743" s="216" t="s">
        <v>845</v>
      </c>
      <c r="F743" s="217" t="s">
        <v>846</v>
      </c>
      <c r="G743" s="218" t="s">
        <v>155</v>
      </c>
      <c r="H743" s="219">
        <v>11.625</v>
      </c>
      <c r="I743" s="220"/>
      <c r="J743" s="221">
        <f>ROUND(I743*H743,2)</f>
        <v>0</v>
      </c>
      <c r="K743" s="217" t="s">
        <v>156</v>
      </c>
      <c r="L743" s="46"/>
      <c r="M743" s="222" t="s">
        <v>19</v>
      </c>
      <c r="N743" s="223" t="s">
        <v>47</v>
      </c>
      <c r="O743" s="86"/>
      <c r="P743" s="224">
        <f>O743*H743</f>
        <v>0</v>
      </c>
      <c r="Q743" s="224">
        <v>0</v>
      </c>
      <c r="R743" s="224">
        <f>Q743*H743</f>
        <v>0</v>
      </c>
      <c r="S743" s="224">
        <v>0.063</v>
      </c>
      <c r="T743" s="225">
        <f>S743*H743</f>
        <v>0.732375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157</v>
      </c>
      <c r="AT743" s="226" t="s">
        <v>152</v>
      </c>
      <c r="AU743" s="226" t="s">
        <v>85</v>
      </c>
      <c r="AY743" s="19" t="s">
        <v>150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83</v>
      </c>
      <c r="BK743" s="227">
        <f>ROUND(I743*H743,2)</f>
        <v>0</v>
      </c>
      <c r="BL743" s="19" t="s">
        <v>157</v>
      </c>
      <c r="BM743" s="226" t="s">
        <v>847</v>
      </c>
    </row>
    <row r="744" s="2" customFormat="1">
      <c r="A744" s="40"/>
      <c r="B744" s="41"/>
      <c r="C744" s="42"/>
      <c r="D744" s="228" t="s">
        <v>159</v>
      </c>
      <c r="E744" s="42"/>
      <c r="F744" s="229" t="s">
        <v>848</v>
      </c>
      <c r="G744" s="42"/>
      <c r="H744" s="42"/>
      <c r="I744" s="230"/>
      <c r="J744" s="42"/>
      <c r="K744" s="42"/>
      <c r="L744" s="46"/>
      <c r="M744" s="231"/>
      <c r="N744" s="232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159</v>
      </c>
      <c r="AU744" s="19" t="s">
        <v>85</v>
      </c>
    </row>
    <row r="745" s="2" customFormat="1">
      <c r="A745" s="40"/>
      <c r="B745" s="41"/>
      <c r="C745" s="42"/>
      <c r="D745" s="233" t="s">
        <v>161</v>
      </c>
      <c r="E745" s="42"/>
      <c r="F745" s="234" t="s">
        <v>849</v>
      </c>
      <c r="G745" s="42"/>
      <c r="H745" s="42"/>
      <c r="I745" s="230"/>
      <c r="J745" s="42"/>
      <c r="K745" s="42"/>
      <c r="L745" s="46"/>
      <c r="M745" s="231"/>
      <c r="N745" s="232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161</v>
      </c>
      <c r="AU745" s="19" t="s">
        <v>85</v>
      </c>
    </row>
    <row r="746" s="13" customFormat="1">
      <c r="A746" s="13"/>
      <c r="B746" s="235"/>
      <c r="C746" s="236"/>
      <c r="D746" s="228" t="s">
        <v>179</v>
      </c>
      <c r="E746" s="237" t="s">
        <v>19</v>
      </c>
      <c r="F746" s="238" t="s">
        <v>850</v>
      </c>
      <c r="G746" s="236"/>
      <c r="H746" s="237" t="s">
        <v>19</v>
      </c>
      <c r="I746" s="239"/>
      <c r="J746" s="236"/>
      <c r="K746" s="236"/>
      <c r="L746" s="240"/>
      <c r="M746" s="241"/>
      <c r="N746" s="242"/>
      <c r="O746" s="242"/>
      <c r="P746" s="242"/>
      <c r="Q746" s="242"/>
      <c r="R746" s="242"/>
      <c r="S746" s="242"/>
      <c r="T746" s="24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4" t="s">
        <v>179</v>
      </c>
      <c r="AU746" s="244" t="s">
        <v>85</v>
      </c>
      <c r="AV746" s="13" t="s">
        <v>83</v>
      </c>
      <c r="AW746" s="13" t="s">
        <v>37</v>
      </c>
      <c r="AX746" s="13" t="s">
        <v>76</v>
      </c>
      <c r="AY746" s="244" t="s">
        <v>150</v>
      </c>
    </row>
    <row r="747" s="14" customFormat="1">
      <c r="A747" s="14"/>
      <c r="B747" s="245"/>
      <c r="C747" s="246"/>
      <c r="D747" s="228" t="s">
        <v>179</v>
      </c>
      <c r="E747" s="247" t="s">
        <v>19</v>
      </c>
      <c r="F747" s="248" t="s">
        <v>851</v>
      </c>
      <c r="G747" s="246"/>
      <c r="H747" s="249">
        <v>11.625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179</v>
      </c>
      <c r="AU747" s="255" t="s">
        <v>85</v>
      </c>
      <c r="AV747" s="14" t="s">
        <v>85</v>
      </c>
      <c r="AW747" s="14" t="s">
        <v>37</v>
      </c>
      <c r="AX747" s="14" t="s">
        <v>76</v>
      </c>
      <c r="AY747" s="255" t="s">
        <v>150</v>
      </c>
    </row>
    <row r="748" s="15" customFormat="1">
      <c r="A748" s="15"/>
      <c r="B748" s="256"/>
      <c r="C748" s="257"/>
      <c r="D748" s="228" t="s">
        <v>179</v>
      </c>
      <c r="E748" s="258" t="s">
        <v>19</v>
      </c>
      <c r="F748" s="259" t="s">
        <v>186</v>
      </c>
      <c r="G748" s="257"/>
      <c r="H748" s="260">
        <v>11.625</v>
      </c>
      <c r="I748" s="261"/>
      <c r="J748" s="257"/>
      <c r="K748" s="257"/>
      <c r="L748" s="262"/>
      <c r="M748" s="263"/>
      <c r="N748" s="264"/>
      <c r="O748" s="264"/>
      <c r="P748" s="264"/>
      <c r="Q748" s="264"/>
      <c r="R748" s="264"/>
      <c r="S748" s="264"/>
      <c r="T748" s="26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6" t="s">
        <v>179</v>
      </c>
      <c r="AU748" s="266" t="s">
        <v>85</v>
      </c>
      <c r="AV748" s="15" t="s">
        <v>157</v>
      </c>
      <c r="AW748" s="15" t="s">
        <v>37</v>
      </c>
      <c r="AX748" s="15" t="s">
        <v>83</v>
      </c>
      <c r="AY748" s="266" t="s">
        <v>150</v>
      </c>
    </row>
    <row r="749" s="2" customFormat="1" ht="16.5" customHeight="1">
      <c r="A749" s="40"/>
      <c r="B749" s="41"/>
      <c r="C749" s="215" t="s">
        <v>852</v>
      </c>
      <c r="D749" s="215" t="s">
        <v>152</v>
      </c>
      <c r="E749" s="216" t="s">
        <v>853</v>
      </c>
      <c r="F749" s="217" t="s">
        <v>854</v>
      </c>
      <c r="G749" s="218" t="s">
        <v>155</v>
      </c>
      <c r="H749" s="219">
        <v>170.62200000000001</v>
      </c>
      <c r="I749" s="220"/>
      <c r="J749" s="221">
        <f>ROUND(I749*H749,2)</f>
        <v>0</v>
      </c>
      <c r="K749" s="217" t="s">
        <v>156</v>
      </c>
      <c r="L749" s="46"/>
      <c r="M749" s="222" t="s">
        <v>19</v>
      </c>
      <c r="N749" s="223" t="s">
        <v>47</v>
      </c>
      <c r="O749" s="86"/>
      <c r="P749" s="224">
        <f>O749*H749</f>
        <v>0</v>
      </c>
      <c r="Q749" s="224">
        <v>0</v>
      </c>
      <c r="R749" s="224">
        <f>Q749*H749</f>
        <v>0</v>
      </c>
      <c r="S749" s="224">
        <v>0.066000000000000003</v>
      </c>
      <c r="T749" s="225">
        <f>S749*H749</f>
        <v>11.261052000000001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157</v>
      </c>
      <c r="AT749" s="226" t="s">
        <v>152</v>
      </c>
      <c r="AU749" s="226" t="s">
        <v>85</v>
      </c>
      <c r="AY749" s="19" t="s">
        <v>150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83</v>
      </c>
      <c r="BK749" s="227">
        <f>ROUND(I749*H749,2)</f>
        <v>0</v>
      </c>
      <c r="BL749" s="19" t="s">
        <v>157</v>
      </c>
      <c r="BM749" s="226" t="s">
        <v>855</v>
      </c>
    </row>
    <row r="750" s="2" customFormat="1">
      <c r="A750" s="40"/>
      <c r="B750" s="41"/>
      <c r="C750" s="42"/>
      <c r="D750" s="228" t="s">
        <v>159</v>
      </c>
      <c r="E750" s="42"/>
      <c r="F750" s="229" t="s">
        <v>856</v>
      </c>
      <c r="G750" s="42"/>
      <c r="H750" s="42"/>
      <c r="I750" s="230"/>
      <c r="J750" s="42"/>
      <c r="K750" s="42"/>
      <c r="L750" s="46"/>
      <c r="M750" s="231"/>
      <c r="N750" s="232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159</v>
      </c>
      <c r="AU750" s="19" t="s">
        <v>85</v>
      </c>
    </row>
    <row r="751" s="2" customFormat="1">
      <c r="A751" s="40"/>
      <c r="B751" s="41"/>
      <c r="C751" s="42"/>
      <c r="D751" s="233" t="s">
        <v>161</v>
      </c>
      <c r="E751" s="42"/>
      <c r="F751" s="234" t="s">
        <v>857</v>
      </c>
      <c r="G751" s="42"/>
      <c r="H751" s="42"/>
      <c r="I751" s="230"/>
      <c r="J751" s="42"/>
      <c r="K751" s="42"/>
      <c r="L751" s="46"/>
      <c r="M751" s="231"/>
      <c r="N751" s="232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161</v>
      </c>
      <c r="AU751" s="19" t="s">
        <v>85</v>
      </c>
    </row>
    <row r="752" s="13" customFormat="1">
      <c r="A752" s="13"/>
      <c r="B752" s="235"/>
      <c r="C752" s="236"/>
      <c r="D752" s="228" t="s">
        <v>179</v>
      </c>
      <c r="E752" s="237" t="s">
        <v>19</v>
      </c>
      <c r="F752" s="238" t="s">
        <v>850</v>
      </c>
      <c r="G752" s="236"/>
      <c r="H752" s="237" t="s">
        <v>19</v>
      </c>
      <c r="I752" s="239"/>
      <c r="J752" s="236"/>
      <c r="K752" s="236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179</v>
      </c>
      <c r="AU752" s="244" t="s">
        <v>85</v>
      </c>
      <c r="AV752" s="13" t="s">
        <v>83</v>
      </c>
      <c r="AW752" s="13" t="s">
        <v>37</v>
      </c>
      <c r="AX752" s="13" t="s">
        <v>76</v>
      </c>
      <c r="AY752" s="244" t="s">
        <v>150</v>
      </c>
    </row>
    <row r="753" s="14" customFormat="1">
      <c r="A753" s="14"/>
      <c r="B753" s="245"/>
      <c r="C753" s="246"/>
      <c r="D753" s="228" t="s">
        <v>179</v>
      </c>
      <c r="E753" s="247" t="s">
        <v>19</v>
      </c>
      <c r="F753" s="248" t="s">
        <v>858</v>
      </c>
      <c r="G753" s="246"/>
      <c r="H753" s="249">
        <v>170.62200000000001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179</v>
      </c>
      <c r="AU753" s="255" t="s">
        <v>85</v>
      </c>
      <c r="AV753" s="14" t="s">
        <v>85</v>
      </c>
      <c r="AW753" s="14" t="s">
        <v>37</v>
      </c>
      <c r="AX753" s="14" t="s">
        <v>76</v>
      </c>
      <c r="AY753" s="255" t="s">
        <v>150</v>
      </c>
    </row>
    <row r="754" s="15" customFormat="1">
      <c r="A754" s="15"/>
      <c r="B754" s="256"/>
      <c r="C754" s="257"/>
      <c r="D754" s="228" t="s">
        <v>179</v>
      </c>
      <c r="E754" s="258" t="s">
        <v>19</v>
      </c>
      <c r="F754" s="259" t="s">
        <v>186</v>
      </c>
      <c r="G754" s="257"/>
      <c r="H754" s="260">
        <v>170.62200000000001</v>
      </c>
      <c r="I754" s="261"/>
      <c r="J754" s="257"/>
      <c r="K754" s="257"/>
      <c r="L754" s="262"/>
      <c r="M754" s="263"/>
      <c r="N754" s="264"/>
      <c r="O754" s="264"/>
      <c r="P754" s="264"/>
      <c r="Q754" s="264"/>
      <c r="R754" s="264"/>
      <c r="S754" s="264"/>
      <c r="T754" s="26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6" t="s">
        <v>179</v>
      </c>
      <c r="AU754" s="266" t="s">
        <v>85</v>
      </c>
      <c r="AV754" s="15" t="s">
        <v>157</v>
      </c>
      <c r="AW754" s="15" t="s">
        <v>37</v>
      </c>
      <c r="AX754" s="15" t="s">
        <v>83</v>
      </c>
      <c r="AY754" s="266" t="s">
        <v>150</v>
      </c>
    </row>
    <row r="755" s="2" customFormat="1" ht="37.8" customHeight="1">
      <c r="A755" s="40"/>
      <c r="B755" s="41"/>
      <c r="C755" s="215" t="s">
        <v>859</v>
      </c>
      <c r="D755" s="215" t="s">
        <v>152</v>
      </c>
      <c r="E755" s="216" t="s">
        <v>860</v>
      </c>
      <c r="F755" s="217" t="s">
        <v>861</v>
      </c>
      <c r="G755" s="218" t="s">
        <v>155</v>
      </c>
      <c r="H755" s="219">
        <v>169.33799999999999</v>
      </c>
      <c r="I755" s="220"/>
      <c r="J755" s="221">
        <f>ROUND(I755*H755,2)</f>
        <v>0</v>
      </c>
      <c r="K755" s="217" t="s">
        <v>156</v>
      </c>
      <c r="L755" s="46"/>
      <c r="M755" s="222" t="s">
        <v>19</v>
      </c>
      <c r="N755" s="223" t="s">
        <v>47</v>
      </c>
      <c r="O755" s="86"/>
      <c r="P755" s="224">
        <f>O755*H755</f>
        <v>0</v>
      </c>
      <c r="Q755" s="224">
        <v>0</v>
      </c>
      <c r="R755" s="224">
        <f>Q755*H755</f>
        <v>0</v>
      </c>
      <c r="S755" s="224">
        <v>0.045999999999999999</v>
      </c>
      <c r="T755" s="225">
        <f>S755*H755</f>
        <v>7.7895479999999999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6" t="s">
        <v>157</v>
      </c>
      <c r="AT755" s="226" t="s">
        <v>152</v>
      </c>
      <c r="AU755" s="226" t="s">
        <v>85</v>
      </c>
      <c r="AY755" s="19" t="s">
        <v>150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9" t="s">
        <v>83</v>
      </c>
      <c r="BK755" s="227">
        <f>ROUND(I755*H755,2)</f>
        <v>0</v>
      </c>
      <c r="BL755" s="19" t="s">
        <v>157</v>
      </c>
      <c r="BM755" s="226" t="s">
        <v>862</v>
      </c>
    </row>
    <row r="756" s="2" customFormat="1">
      <c r="A756" s="40"/>
      <c r="B756" s="41"/>
      <c r="C756" s="42"/>
      <c r="D756" s="228" t="s">
        <v>159</v>
      </c>
      <c r="E756" s="42"/>
      <c r="F756" s="229" t="s">
        <v>863</v>
      </c>
      <c r="G756" s="42"/>
      <c r="H756" s="42"/>
      <c r="I756" s="230"/>
      <c r="J756" s="42"/>
      <c r="K756" s="42"/>
      <c r="L756" s="46"/>
      <c r="M756" s="231"/>
      <c r="N756" s="232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159</v>
      </c>
      <c r="AU756" s="19" t="s">
        <v>85</v>
      </c>
    </row>
    <row r="757" s="2" customFormat="1">
      <c r="A757" s="40"/>
      <c r="B757" s="41"/>
      <c r="C757" s="42"/>
      <c r="D757" s="233" t="s">
        <v>161</v>
      </c>
      <c r="E757" s="42"/>
      <c r="F757" s="234" t="s">
        <v>864</v>
      </c>
      <c r="G757" s="42"/>
      <c r="H757" s="42"/>
      <c r="I757" s="230"/>
      <c r="J757" s="42"/>
      <c r="K757" s="42"/>
      <c r="L757" s="46"/>
      <c r="M757" s="231"/>
      <c r="N757" s="232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161</v>
      </c>
      <c r="AU757" s="19" t="s">
        <v>85</v>
      </c>
    </row>
    <row r="758" s="13" customFormat="1">
      <c r="A758" s="13"/>
      <c r="B758" s="235"/>
      <c r="C758" s="236"/>
      <c r="D758" s="228" t="s">
        <v>179</v>
      </c>
      <c r="E758" s="237" t="s">
        <v>19</v>
      </c>
      <c r="F758" s="238" t="s">
        <v>865</v>
      </c>
      <c r="G758" s="236"/>
      <c r="H758" s="237" t="s">
        <v>19</v>
      </c>
      <c r="I758" s="239"/>
      <c r="J758" s="236"/>
      <c r="K758" s="236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179</v>
      </c>
      <c r="AU758" s="244" t="s">
        <v>85</v>
      </c>
      <c r="AV758" s="13" t="s">
        <v>83</v>
      </c>
      <c r="AW758" s="13" t="s">
        <v>37</v>
      </c>
      <c r="AX758" s="13" t="s">
        <v>76</v>
      </c>
      <c r="AY758" s="244" t="s">
        <v>150</v>
      </c>
    </row>
    <row r="759" s="14" customFormat="1">
      <c r="A759" s="14"/>
      <c r="B759" s="245"/>
      <c r="C759" s="246"/>
      <c r="D759" s="228" t="s">
        <v>179</v>
      </c>
      <c r="E759" s="247" t="s">
        <v>19</v>
      </c>
      <c r="F759" s="248" t="s">
        <v>466</v>
      </c>
      <c r="G759" s="246"/>
      <c r="H759" s="249">
        <v>47.847000000000001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179</v>
      </c>
      <c r="AU759" s="255" t="s">
        <v>85</v>
      </c>
      <c r="AV759" s="14" t="s">
        <v>85</v>
      </c>
      <c r="AW759" s="14" t="s">
        <v>37</v>
      </c>
      <c r="AX759" s="14" t="s">
        <v>76</v>
      </c>
      <c r="AY759" s="255" t="s">
        <v>150</v>
      </c>
    </row>
    <row r="760" s="14" customFormat="1">
      <c r="A760" s="14"/>
      <c r="B760" s="245"/>
      <c r="C760" s="246"/>
      <c r="D760" s="228" t="s">
        <v>179</v>
      </c>
      <c r="E760" s="247" t="s">
        <v>19</v>
      </c>
      <c r="F760" s="248" t="s">
        <v>467</v>
      </c>
      <c r="G760" s="246"/>
      <c r="H760" s="249">
        <v>64.227000000000004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179</v>
      </c>
      <c r="AU760" s="255" t="s">
        <v>85</v>
      </c>
      <c r="AV760" s="14" t="s">
        <v>85</v>
      </c>
      <c r="AW760" s="14" t="s">
        <v>37</v>
      </c>
      <c r="AX760" s="14" t="s">
        <v>76</v>
      </c>
      <c r="AY760" s="255" t="s">
        <v>150</v>
      </c>
    </row>
    <row r="761" s="14" customFormat="1">
      <c r="A761" s="14"/>
      <c r="B761" s="245"/>
      <c r="C761" s="246"/>
      <c r="D761" s="228" t="s">
        <v>179</v>
      </c>
      <c r="E761" s="247" t="s">
        <v>19</v>
      </c>
      <c r="F761" s="248" t="s">
        <v>468</v>
      </c>
      <c r="G761" s="246"/>
      <c r="H761" s="249">
        <v>57.264000000000003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179</v>
      </c>
      <c r="AU761" s="255" t="s">
        <v>85</v>
      </c>
      <c r="AV761" s="14" t="s">
        <v>85</v>
      </c>
      <c r="AW761" s="14" t="s">
        <v>37</v>
      </c>
      <c r="AX761" s="14" t="s">
        <v>76</v>
      </c>
      <c r="AY761" s="255" t="s">
        <v>150</v>
      </c>
    </row>
    <row r="762" s="15" customFormat="1">
      <c r="A762" s="15"/>
      <c r="B762" s="256"/>
      <c r="C762" s="257"/>
      <c r="D762" s="228" t="s">
        <v>179</v>
      </c>
      <c r="E762" s="258" t="s">
        <v>19</v>
      </c>
      <c r="F762" s="259" t="s">
        <v>186</v>
      </c>
      <c r="G762" s="257"/>
      <c r="H762" s="260">
        <v>169.33800000000002</v>
      </c>
      <c r="I762" s="261"/>
      <c r="J762" s="257"/>
      <c r="K762" s="257"/>
      <c r="L762" s="262"/>
      <c r="M762" s="263"/>
      <c r="N762" s="264"/>
      <c r="O762" s="264"/>
      <c r="P762" s="264"/>
      <c r="Q762" s="264"/>
      <c r="R762" s="264"/>
      <c r="S762" s="264"/>
      <c r="T762" s="26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6" t="s">
        <v>179</v>
      </c>
      <c r="AU762" s="266" t="s">
        <v>85</v>
      </c>
      <c r="AV762" s="15" t="s">
        <v>157</v>
      </c>
      <c r="AW762" s="15" t="s">
        <v>37</v>
      </c>
      <c r="AX762" s="15" t="s">
        <v>83</v>
      </c>
      <c r="AY762" s="266" t="s">
        <v>150</v>
      </c>
    </row>
    <row r="763" s="2" customFormat="1" ht="37.8" customHeight="1">
      <c r="A763" s="40"/>
      <c r="B763" s="41"/>
      <c r="C763" s="215" t="s">
        <v>866</v>
      </c>
      <c r="D763" s="215" t="s">
        <v>152</v>
      </c>
      <c r="E763" s="216" t="s">
        <v>867</v>
      </c>
      <c r="F763" s="217" t="s">
        <v>868</v>
      </c>
      <c r="G763" s="218" t="s">
        <v>155</v>
      </c>
      <c r="H763" s="219">
        <v>690.12</v>
      </c>
      <c r="I763" s="220"/>
      <c r="J763" s="221">
        <f>ROUND(I763*H763,2)</f>
        <v>0</v>
      </c>
      <c r="K763" s="217" t="s">
        <v>156</v>
      </c>
      <c r="L763" s="46"/>
      <c r="M763" s="222" t="s">
        <v>19</v>
      </c>
      <c r="N763" s="223" t="s">
        <v>47</v>
      </c>
      <c r="O763" s="86"/>
      <c r="P763" s="224">
        <f>O763*H763</f>
        <v>0</v>
      </c>
      <c r="Q763" s="224">
        <v>0</v>
      </c>
      <c r="R763" s="224">
        <f>Q763*H763</f>
        <v>0</v>
      </c>
      <c r="S763" s="224">
        <v>0.0050000000000000001</v>
      </c>
      <c r="T763" s="225">
        <f>S763*H763</f>
        <v>3.4506000000000001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157</v>
      </c>
      <c r="AT763" s="226" t="s">
        <v>152</v>
      </c>
      <c r="AU763" s="226" t="s">
        <v>85</v>
      </c>
      <c r="AY763" s="19" t="s">
        <v>150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83</v>
      </c>
      <c r="BK763" s="227">
        <f>ROUND(I763*H763,2)</f>
        <v>0</v>
      </c>
      <c r="BL763" s="19" t="s">
        <v>157</v>
      </c>
      <c r="BM763" s="226" t="s">
        <v>869</v>
      </c>
    </row>
    <row r="764" s="2" customFormat="1">
      <c r="A764" s="40"/>
      <c r="B764" s="41"/>
      <c r="C764" s="42"/>
      <c r="D764" s="228" t="s">
        <v>159</v>
      </c>
      <c r="E764" s="42"/>
      <c r="F764" s="229" t="s">
        <v>870</v>
      </c>
      <c r="G764" s="42"/>
      <c r="H764" s="42"/>
      <c r="I764" s="230"/>
      <c r="J764" s="42"/>
      <c r="K764" s="42"/>
      <c r="L764" s="46"/>
      <c r="M764" s="231"/>
      <c r="N764" s="232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159</v>
      </c>
      <c r="AU764" s="19" t="s">
        <v>85</v>
      </c>
    </row>
    <row r="765" s="2" customFormat="1">
      <c r="A765" s="40"/>
      <c r="B765" s="41"/>
      <c r="C765" s="42"/>
      <c r="D765" s="233" t="s">
        <v>161</v>
      </c>
      <c r="E765" s="42"/>
      <c r="F765" s="234" t="s">
        <v>871</v>
      </c>
      <c r="G765" s="42"/>
      <c r="H765" s="42"/>
      <c r="I765" s="230"/>
      <c r="J765" s="42"/>
      <c r="K765" s="42"/>
      <c r="L765" s="46"/>
      <c r="M765" s="231"/>
      <c r="N765" s="232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161</v>
      </c>
      <c r="AU765" s="19" t="s">
        <v>85</v>
      </c>
    </row>
    <row r="766" s="13" customFormat="1">
      <c r="A766" s="13"/>
      <c r="B766" s="235"/>
      <c r="C766" s="236"/>
      <c r="D766" s="228" t="s">
        <v>179</v>
      </c>
      <c r="E766" s="237" t="s">
        <v>19</v>
      </c>
      <c r="F766" s="238" t="s">
        <v>516</v>
      </c>
      <c r="G766" s="236"/>
      <c r="H766" s="237" t="s">
        <v>19</v>
      </c>
      <c r="I766" s="239"/>
      <c r="J766" s="236"/>
      <c r="K766" s="236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179</v>
      </c>
      <c r="AU766" s="244" t="s">
        <v>85</v>
      </c>
      <c r="AV766" s="13" t="s">
        <v>83</v>
      </c>
      <c r="AW766" s="13" t="s">
        <v>37</v>
      </c>
      <c r="AX766" s="13" t="s">
        <v>76</v>
      </c>
      <c r="AY766" s="244" t="s">
        <v>150</v>
      </c>
    </row>
    <row r="767" s="14" customFormat="1">
      <c r="A767" s="14"/>
      <c r="B767" s="245"/>
      <c r="C767" s="246"/>
      <c r="D767" s="228" t="s">
        <v>179</v>
      </c>
      <c r="E767" s="247" t="s">
        <v>19</v>
      </c>
      <c r="F767" s="248" t="s">
        <v>517</v>
      </c>
      <c r="G767" s="246"/>
      <c r="H767" s="249">
        <v>90.390000000000001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179</v>
      </c>
      <c r="AU767" s="255" t="s">
        <v>85</v>
      </c>
      <c r="AV767" s="14" t="s">
        <v>85</v>
      </c>
      <c r="AW767" s="14" t="s">
        <v>37</v>
      </c>
      <c r="AX767" s="14" t="s">
        <v>76</v>
      </c>
      <c r="AY767" s="255" t="s">
        <v>150</v>
      </c>
    </row>
    <row r="768" s="14" customFormat="1">
      <c r="A768" s="14"/>
      <c r="B768" s="245"/>
      <c r="C768" s="246"/>
      <c r="D768" s="228" t="s">
        <v>179</v>
      </c>
      <c r="E768" s="247" t="s">
        <v>19</v>
      </c>
      <c r="F768" s="248" t="s">
        <v>518</v>
      </c>
      <c r="G768" s="246"/>
      <c r="H768" s="249">
        <v>22.434000000000001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179</v>
      </c>
      <c r="AU768" s="255" t="s">
        <v>85</v>
      </c>
      <c r="AV768" s="14" t="s">
        <v>85</v>
      </c>
      <c r="AW768" s="14" t="s">
        <v>37</v>
      </c>
      <c r="AX768" s="14" t="s">
        <v>76</v>
      </c>
      <c r="AY768" s="255" t="s">
        <v>150</v>
      </c>
    </row>
    <row r="769" s="13" customFormat="1">
      <c r="A769" s="13"/>
      <c r="B769" s="235"/>
      <c r="C769" s="236"/>
      <c r="D769" s="228" t="s">
        <v>179</v>
      </c>
      <c r="E769" s="237" t="s">
        <v>19</v>
      </c>
      <c r="F769" s="238" t="s">
        <v>519</v>
      </c>
      <c r="G769" s="236"/>
      <c r="H769" s="237" t="s">
        <v>19</v>
      </c>
      <c r="I769" s="239"/>
      <c r="J769" s="236"/>
      <c r="K769" s="236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179</v>
      </c>
      <c r="AU769" s="244" t="s">
        <v>85</v>
      </c>
      <c r="AV769" s="13" t="s">
        <v>83</v>
      </c>
      <c r="AW769" s="13" t="s">
        <v>37</v>
      </c>
      <c r="AX769" s="13" t="s">
        <v>76</v>
      </c>
      <c r="AY769" s="244" t="s">
        <v>150</v>
      </c>
    </row>
    <row r="770" s="14" customFormat="1">
      <c r="A770" s="14"/>
      <c r="B770" s="245"/>
      <c r="C770" s="246"/>
      <c r="D770" s="228" t="s">
        <v>179</v>
      </c>
      <c r="E770" s="247" t="s">
        <v>19</v>
      </c>
      <c r="F770" s="248" t="s">
        <v>517</v>
      </c>
      <c r="G770" s="246"/>
      <c r="H770" s="249">
        <v>90.390000000000001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179</v>
      </c>
      <c r="AU770" s="255" t="s">
        <v>85</v>
      </c>
      <c r="AV770" s="14" t="s">
        <v>85</v>
      </c>
      <c r="AW770" s="14" t="s">
        <v>37</v>
      </c>
      <c r="AX770" s="14" t="s">
        <v>76</v>
      </c>
      <c r="AY770" s="255" t="s">
        <v>150</v>
      </c>
    </row>
    <row r="771" s="14" customFormat="1">
      <c r="A771" s="14"/>
      <c r="B771" s="245"/>
      <c r="C771" s="246"/>
      <c r="D771" s="228" t="s">
        <v>179</v>
      </c>
      <c r="E771" s="247" t="s">
        <v>19</v>
      </c>
      <c r="F771" s="248" t="s">
        <v>520</v>
      </c>
      <c r="G771" s="246"/>
      <c r="H771" s="249">
        <v>-5.0750000000000002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179</v>
      </c>
      <c r="AU771" s="255" t="s">
        <v>85</v>
      </c>
      <c r="AV771" s="14" t="s">
        <v>85</v>
      </c>
      <c r="AW771" s="14" t="s">
        <v>37</v>
      </c>
      <c r="AX771" s="14" t="s">
        <v>76</v>
      </c>
      <c r="AY771" s="255" t="s">
        <v>150</v>
      </c>
    </row>
    <row r="772" s="14" customFormat="1">
      <c r="A772" s="14"/>
      <c r="B772" s="245"/>
      <c r="C772" s="246"/>
      <c r="D772" s="228" t="s">
        <v>179</v>
      </c>
      <c r="E772" s="247" t="s">
        <v>19</v>
      </c>
      <c r="F772" s="248" t="s">
        <v>518</v>
      </c>
      <c r="G772" s="246"/>
      <c r="H772" s="249">
        <v>22.434000000000001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179</v>
      </c>
      <c r="AU772" s="255" t="s">
        <v>85</v>
      </c>
      <c r="AV772" s="14" t="s">
        <v>85</v>
      </c>
      <c r="AW772" s="14" t="s">
        <v>37</v>
      </c>
      <c r="AX772" s="14" t="s">
        <v>76</v>
      </c>
      <c r="AY772" s="255" t="s">
        <v>150</v>
      </c>
    </row>
    <row r="773" s="13" customFormat="1">
      <c r="A773" s="13"/>
      <c r="B773" s="235"/>
      <c r="C773" s="236"/>
      <c r="D773" s="228" t="s">
        <v>179</v>
      </c>
      <c r="E773" s="237" t="s">
        <v>19</v>
      </c>
      <c r="F773" s="238" t="s">
        <v>521</v>
      </c>
      <c r="G773" s="236"/>
      <c r="H773" s="237" t="s">
        <v>19</v>
      </c>
      <c r="I773" s="239"/>
      <c r="J773" s="236"/>
      <c r="K773" s="236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179</v>
      </c>
      <c r="AU773" s="244" t="s">
        <v>85</v>
      </c>
      <c r="AV773" s="13" t="s">
        <v>83</v>
      </c>
      <c r="AW773" s="13" t="s">
        <v>37</v>
      </c>
      <c r="AX773" s="13" t="s">
        <v>76</v>
      </c>
      <c r="AY773" s="244" t="s">
        <v>150</v>
      </c>
    </row>
    <row r="774" s="14" customFormat="1">
      <c r="A774" s="14"/>
      <c r="B774" s="245"/>
      <c r="C774" s="246"/>
      <c r="D774" s="228" t="s">
        <v>179</v>
      </c>
      <c r="E774" s="247" t="s">
        <v>19</v>
      </c>
      <c r="F774" s="248" t="s">
        <v>872</v>
      </c>
      <c r="G774" s="246"/>
      <c r="H774" s="249">
        <v>342.40100000000001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179</v>
      </c>
      <c r="AU774" s="255" t="s">
        <v>85</v>
      </c>
      <c r="AV774" s="14" t="s">
        <v>85</v>
      </c>
      <c r="AW774" s="14" t="s">
        <v>37</v>
      </c>
      <c r="AX774" s="14" t="s">
        <v>76</v>
      </c>
      <c r="AY774" s="255" t="s">
        <v>150</v>
      </c>
    </row>
    <row r="775" s="14" customFormat="1">
      <c r="A775" s="14"/>
      <c r="B775" s="245"/>
      <c r="C775" s="246"/>
      <c r="D775" s="228" t="s">
        <v>179</v>
      </c>
      <c r="E775" s="247" t="s">
        <v>19</v>
      </c>
      <c r="F775" s="248" t="s">
        <v>523</v>
      </c>
      <c r="G775" s="246"/>
      <c r="H775" s="249">
        <v>-33.133000000000003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179</v>
      </c>
      <c r="AU775" s="255" t="s">
        <v>85</v>
      </c>
      <c r="AV775" s="14" t="s">
        <v>85</v>
      </c>
      <c r="AW775" s="14" t="s">
        <v>37</v>
      </c>
      <c r="AX775" s="14" t="s">
        <v>76</v>
      </c>
      <c r="AY775" s="255" t="s">
        <v>150</v>
      </c>
    </row>
    <row r="776" s="13" customFormat="1">
      <c r="A776" s="13"/>
      <c r="B776" s="235"/>
      <c r="C776" s="236"/>
      <c r="D776" s="228" t="s">
        <v>179</v>
      </c>
      <c r="E776" s="237" t="s">
        <v>19</v>
      </c>
      <c r="F776" s="238" t="s">
        <v>524</v>
      </c>
      <c r="G776" s="236"/>
      <c r="H776" s="237" t="s">
        <v>19</v>
      </c>
      <c r="I776" s="239"/>
      <c r="J776" s="236"/>
      <c r="K776" s="236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179</v>
      </c>
      <c r="AU776" s="244" t="s">
        <v>85</v>
      </c>
      <c r="AV776" s="13" t="s">
        <v>83</v>
      </c>
      <c r="AW776" s="13" t="s">
        <v>37</v>
      </c>
      <c r="AX776" s="13" t="s">
        <v>76</v>
      </c>
      <c r="AY776" s="244" t="s">
        <v>150</v>
      </c>
    </row>
    <row r="777" s="14" customFormat="1">
      <c r="A777" s="14"/>
      <c r="B777" s="245"/>
      <c r="C777" s="246"/>
      <c r="D777" s="228" t="s">
        <v>179</v>
      </c>
      <c r="E777" s="247" t="s">
        <v>19</v>
      </c>
      <c r="F777" s="248" t="s">
        <v>872</v>
      </c>
      <c r="G777" s="246"/>
      <c r="H777" s="249">
        <v>342.40100000000001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179</v>
      </c>
      <c r="AU777" s="255" t="s">
        <v>85</v>
      </c>
      <c r="AV777" s="14" t="s">
        <v>85</v>
      </c>
      <c r="AW777" s="14" t="s">
        <v>37</v>
      </c>
      <c r="AX777" s="14" t="s">
        <v>76</v>
      </c>
      <c r="AY777" s="255" t="s">
        <v>150</v>
      </c>
    </row>
    <row r="778" s="14" customFormat="1">
      <c r="A778" s="14"/>
      <c r="B778" s="245"/>
      <c r="C778" s="246"/>
      <c r="D778" s="228" t="s">
        <v>179</v>
      </c>
      <c r="E778" s="247" t="s">
        <v>19</v>
      </c>
      <c r="F778" s="248" t="s">
        <v>873</v>
      </c>
      <c r="G778" s="246"/>
      <c r="H778" s="249">
        <v>-182.12200000000001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179</v>
      </c>
      <c r="AU778" s="255" t="s">
        <v>85</v>
      </c>
      <c r="AV778" s="14" t="s">
        <v>85</v>
      </c>
      <c r="AW778" s="14" t="s">
        <v>37</v>
      </c>
      <c r="AX778" s="14" t="s">
        <v>76</v>
      </c>
      <c r="AY778" s="255" t="s">
        <v>150</v>
      </c>
    </row>
    <row r="779" s="15" customFormat="1">
      <c r="A779" s="15"/>
      <c r="B779" s="256"/>
      <c r="C779" s="257"/>
      <c r="D779" s="228" t="s">
        <v>179</v>
      </c>
      <c r="E779" s="258" t="s">
        <v>19</v>
      </c>
      <c r="F779" s="259" t="s">
        <v>186</v>
      </c>
      <c r="G779" s="257"/>
      <c r="H779" s="260">
        <v>690.11999999999989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6" t="s">
        <v>179</v>
      </c>
      <c r="AU779" s="266" t="s">
        <v>85</v>
      </c>
      <c r="AV779" s="15" t="s">
        <v>157</v>
      </c>
      <c r="AW779" s="15" t="s">
        <v>37</v>
      </c>
      <c r="AX779" s="15" t="s">
        <v>83</v>
      </c>
      <c r="AY779" s="266" t="s">
        <v>150</v>
      </c>
    </row>
    <row r="780" s="2" customFormat="1" ht="24.15" customHeight="1">
      <c r="A780" s="40"/>
      <c r="B780" s="41"/>
      <c r="C780" s="215" t="s">
        <v>874</v>
      </c>
      <c r="D780" s="215" t="s">
        <v>152</v>
      </c>
      <c r="E780" s="216" t="s">
        <v>875</v>
      </c>
      <c r="F780" s="217" t="s">
        <v>876</v>
      </c>
      <c r="G780" s="218" t="s">
        <v>155</v>
      </c>
      <c r="H780" s="219">
        <v>106.372</v>
      </c>
      <c r="I780" s="220"/>
      <c r="J780" s="221">
        <f>ROUND(I780*H780,2)</f>
        <v>0</v>
      </c>
      <c r="K780" s="217" t="s">
        <v>156</v>
      </c>
      <c r="L780" s="46"/>
      <c r="M780" s="222" t="s">
        <v>19</v>
      </c>
      <c r="N780" s="223" t="s">
        <v>47</v>
      </c>
      <c r="O780" s="86"/>
      <c r="P780" s="224">
        <f>O780*H780</f>
        <v>0</v>
      </c>
      <c r="Q780" s="224">
        <v>0</v>
      </c>
      <c r="R780" s="224">
        <f>Q780*H780</f>
        <v>0</v>
      </c>
      <c r="S780" s="224">
        <v>0.088999999999999996</v>
      </c>
      <c r="T780" s="225">
        <f>S780*H780</f>
        <v>9.4671079999999996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6" t="s">
        <v>157</v>
      </c>
      <c r="AT780" s="226" t="s">
        <v>152</v>
      </c>
      <c r="AU780" s="226" t="s">
        <v>85</v>
      </c>
      <c r="AY780" s="19" t="s">
        <v>150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9" t="s">
        <v>83</v>
      </c>
      <c r="BK780" s="227">
        <f>ROUND(I780*H780,2)</f>
        <v>0</v>
      </c>
      <c r="BL780" s="19" t="s">
        <v>157</v>
      </c>
      <c r="BM780" s="226" t="s">
        <v>877</v>
      </c>
    </row>
    <row r="781" s="2" customFormat="1">
      <c r="A781" s="40"/>
      <c r="B781" s="41"/>
      <c r="C781" s="42"/>
      <c r="D781" s="228" t="s">
        <v>159</v>
      </c>
      <c r="E781" s="42"/>
      <c r="F781" s="229" t="s">
        <v>878</v>
      </c>
      <c r="G781" s="42"/>
      <c r="H781" s="42"/>
      <c r="I781" s="230"/>
      <c r="J781" s="42"/>
      <c r="K781" s="42"/>
      <c r="L781" s="46"/>
      <c r="M781" s="231"/>
      <c r="N781" s="232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159</v>
      </c>
      <c r="AU781" s="19" t="s">
        <v>85</v>
      </c>
    </row>
    <row r="782" s="2" customFormat="1">
      <c r="A782" s="40"/>
      <c r="B782" s="41"/>
      <c r="C782" s="42"/>
      <c r="D782" s="233" t="s">
        <v>161</v>
      </c>
      <c r="E782" s="42"/>
      <c r="F782" s="234" t="s">
        <v>879</v>
      </c>
      <c r="G782" s="42"/>
      <c r="H782" s="42"/>
      <c r="I782" s="230"/>
      <c r="J782" s="42"/>
      <c r="K782" s="42"/>
      <c r="L782" s="46"/>
      <c r="M782" s="231"/>
      <c r="N782" s="232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161</v>
      </c>
      <c r="AU782" s="19" t="s">
        <v>85</v>
      </c>
    </row>
    <row r="783" s="13" customFormat="1">
      <c r="A783" s="13"/>
      <c r="B783" s="235"/>
      <c r="C783" s="236"/>
      <c r="D783" s="228" t="s">
        <v>179</v>
      </c>
      <c r="E783" s="237" t="s">
        <v>19</v>
      </c>
      <c r="F783" s="238" t="s">
        <v>880</v>
      </c>
      <c r="G783" s="236"/>
      <c r="H783" s="237" t="s">
        <v>19</v>
      </c>
      <c r="I783" s="239"/>
      <c r="J783" s="236"/>
      <c r="K783" s="236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179</v>
      </c>
      <c r="AU783" s="244" t="s">
        <v>85</v>
      </c>
      <c r="AV783" s="13" t="s">
        <v>83</v>
      </c>
      <c r="AW783" s="13" t="s">
        <v>37</v>
      </c>
      <c r="AX783" s="13" t="s">
        <v>76</v>
      </c>
      <c r="AY783" s="244" t="s">
        <v>150</v>
      </c>
    </row>
    <row r="784" s="14" customFormat="1">
      <c r="A784" s="14"/>
      <c r="B784" s="245"/>
      <c r="C784" s="246"/>
      <c r="D784" s="228" t="s">
        <v>179</v>
      </c>
      <c r="E784" s="247" t="s">
        <v>19</v>
      </c>
      <c r="F784" s="248" t="s">
        <v>881</v>
      </c>
      <c r="G784" s="246"/>
      <c r="H784" s="249">
        <v>58.868000000000002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179</v>
      </c>
      <c r="AU784" s="255" t="s">
        <v>85</v>
      </c>
      <c r="AV784" s="14" t="s">
        <v>85</v>
      </c>
      <c r="AW784" s="14" t="s">
        <v>37</v>
      </c>
      <c r="AX784" s="14" t="s">
        <v>76</v>
      </c>
      <c r="AY784" s="255" t="s">
        <v>150</v>
      </c>
    </row>
    <row r="785" s="14" customFormat="1">
      <c r="A785" s="14"/>
      <c r="B785" s="245"/>
      <c r="C785" s="246"/>
      <c r="D785" s="228" t="s">
        <v>179</v>
      </c>
      <c r="E785" s="247" t="s">
        <v>19</v>
      </c>
      <c r="F785" s="248" t="s">
        <v>882</v>
      </c>
      <c r="G785" s="246"/>
      <c r="H785" s="249">
        <v>4.9130000000000003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179</v>
      </c>
      <c r="AU785" s="255" t="s">
        <v>85</v>
      </c>
      <c r="AV785" s="14" t="s">
        <v>85</v>
      </c>
      <c r="AW785" s="14" t="s">
        <v>37</v>
      </c>
      <c r="AX785" s="14" t="s">
        <v>76</v>
      </c>
      <c r="AY785" s="255" t="s">
        <v>150</v>
      </c>
    </row>
    <row r="786" s="14" customFormat="1">
      <c r="A786" s="14"/>
      <c r="B786" s="245"/>
      <c r="C786" s="246"/>
      <c r="D786" s="228" t="s">
        <v>179</v>
      </c>
      <c r="E786" s="247" t="s">
        <v>19</v>
      </c>
      <c r="F786" s="248" t="s">
        <v>883</v>
      </c>
      <c r="G786" s="246"/>
      <c r="H786" s="249">
        <v>2.6280000000000001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179</v>
      </c>
      <c r="AU786" s="255" t="s">
        <v>85</v>
      </c>
      <c r="AV786" s="14" t="s">
        <v>85</v>
      </c>
      <c r="AW786" s="14" t="s">
        <v>37</v>
      </c>
      <c r="AX786" s="14" t="s">
        <v>76</v>
      </c>
      <c r="AY786" s="255" t="s">
        <v>150</v>
      </c>
    </row>
    <row r="787" s="14" customFormat="1">
      <c r="A787" s="14"/>
      <c r="B787" s="245"/>
      <c r="C787" s="246"/>
      <c r="D787" s="228" t="s">
        <v>179</v>
      </c>
      <c r="E787" s="247" t="s">
        <v>19</v>
      </c>
      <c r="F787" s="248" t="s">
        <v>884</v>
      </c>
      <c r="G787" s="246"/>
      <c r="H787" s="249">
        <v>7.8780000000000001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179</v>
      </c>
      <c r="AU787" s="255" t="s">
        <v>85</v>
      </c>
      <c r="AV787" s="14" t="s">
        <v>85</v>
      </c>
      <c r="AW787" s="14" t="s">
        <v>37</v>
      </c>
      <c r="AX787" s="14" t="s">
        <v>76</v>
      </c>
      <c r="AY787" s="255" t="s">
        <v>150</v>
      </c>
    </row>
    <row r="788" s="14" customFormat="1">
      <c r="A788" s="14"/>
      <c r="B788" s="245"/>
      <c r="C788" s="246"/>
      <c r="D788" s="228" t="s">
        <v>179</v>
      </c>
      <c r="E788" s="247" t="s">
        <v>19</v>
      </c>
      <c r="F788" s="248" t="s">
        <v>885</v>
      </c>
      <c r="G788" s="246"/>
      <c r="H788" s="249">
        <v>0.75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179</v>
      </c>
      <c r="AU788" s="255" t="s">
        <v>85</v>
      </c>
      <c r="AV788" s="14" t="s">
        <v>85</v>
      </c>
      <c r="AW788" s="14" t="s">
        <v>37</v>
      </c>
      <c r="AX788" s="14" t="s">
        <v>76</v>
      </c>
      <c r="AY788" s="255" t="s">
        <v>150</v>
      </c>
    </row>
    <row r="789" s="14" customFormat="1">
      <c r="A789" s="14"/>
      <c r="B789" s="245"/>
      <c r="C789" s="246"/>
      <c r="D789" s="228" t="s">
        <v>179</v>
      </c>
      <c r="E789" s="247" t="s">
        <v>19</v>
      </c>
      <c r="F789" s="248" t="s">
        <v>886</v>
      </c>
      <c r="G789" s="246"/>
      <c r="H789" s="249">
        <v>1.5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179</v>
      </c>
      <c r="AU789" s="255" t="s">
        <v>85</v>
      </c>
      <c r="AV789" s="14" t="s">
        <v>85</v>
      </c>
      <c r="AW789" s="14" t="s">
        <v>37</v>
      </c>
      <c r="AX789" s="14" t="s">
        <v>76</v>
      </c>
      <c r="AY789" s="255" t="s">
        <v>150</v>
      </c>
    </row>
    <row r="790" s="13" customFormat="1">
      <c r="A790" s="13"/>
      <c r="B790" s="235"/>
      <c r="C790" s="236"/>
      <c r="D790" s="228" t="s">
        <v>179</v>
      </c>
      <c r="E790" s="237" t="s">
        <v>19</v>
      </c>
      <c r="F790" s="238" t="s">
        <v>887</v>
      </c>
      <c r="G790" s="236"/>
      <c r="H790" s="237" t="s">
        <v>19</v>
      </c>
      <c r="I790" s="239"/>
      <c r="J790" s="236"/>
      <c r="K790" s="236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179</v>
      </c>
      <c r="AU790" s="244" t="s">
        <v>85</v>
      </c>
      <c r="AV790" s="13" t="s">
        <v>83</v>
      </c>
      <c r="AW790" s="13" t="s">
        <v>37</v>
      </c>
      <c r="AX790" s="13" t="s">
        <v>76</v>
      </c>
      <c r="AY790" s="244" t="s">
        <v>150</v>
      </c>
    </row>
    <row r="791" s="14" customFormat="1">
      <c r="A791" s="14"/>
      <c r="B791" s="245"/>
      <c r="C791" s="246"/>
      <c r="D791" s="228" t="s">
        <v>179</v>
      </c>
      <c r="E791" s="247" t="s">
        <v>19</v>
      </c>
      <c r="F791" s="248" t="s">
        <v>888</v>
      </c>
      <c r="G791" s="246"/>
      <c r="H791" s="249">
        <v>45.299999999999997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179</v>
      </c>
      <c r="AU791" s="255" t="s">
        <v>85</v>
      </c>
      <c r="AV791" s="14" t="s">
        <v>85</v>
      </c>
      <c r="AW791" s="14" t="s">
        <v>37</v>
      </c>
      <c r="AX791" s="14" t="s">
        <v>76</v>
      </c>
      <c r="AY791" s="255" t="s">
        <v>150</v>
      </c>
    </row>
    <row r="792" s="14" customFormat="1">
      <c r="A792" s="14"/>
      <c r="B792" s="245"/>
      <c r="C792" s="246"/>
      <c r="D792" s="228" t="s">
        <v>179</v>
      </c>
      <c r="E792" s="247" t="s">
        <v>19</v>
      </c>
      <c r="F792" s="248" t="s">
        <v>889</v>
      </c>
      <c r="G792" s="246"/>
      <c r="H792" s="249">
        <v>-15.465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179</v>
      </c>
      <c r="AU792" s="255" t="s">
        <v>85</v>
      </c>
      <c r="AV792" s="14" t="s">
        <v>85</v>
      </c>
      <c r="AW792" s="14" t="s">
        <v>37</v>
      </c>
      <c r="AX792" s="14" t="s">
        <v>76</v>
      </c>
      <c r="AY792" s="255" t="s">
        <v>150</v>
      </c>
    </row>
    <row r="793" s="15" customFormat="1">
      <c r="A793" s="15"/>
      <c r="B793" s="256"/>
      <c r="C793" s="257"/>
      <c r="D793" s="228" t="s">
        <v>179</v>
      </c>
      <c r="E793" s="258" t="s">
        <v>19</v>
      </c>
      <c r="F793" s="259" t="s">
        <v>186</v>
      </c>
      <c r="G793" s="257"/>
      <c r="H793" s="260">
        <v>106.372</v>
      </c>
      <c r="I793" s="261"/>
      <c r="J793" s="257"/>
      <c r="K793" s="257"/>
      <c r="L793" s="262"/>
      <c r="M793" s="263"/>
      <c r="N793" s="264"/>
      <c r="O793" s="264"/>
      <c r="P793" s="264"/>
      <c r="Q793" s="264"/>
      <c r="R793" s="264"/>
      <c r="S793" s="264"/>
      <c r="T793" s="26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6" t="s">
        <v>179</v>
      </c>
      <c r="AU793" s="266" t="s">
        <v>85</v>
      </c>
      <c r="AV793" s="15" t="s">
        <v>157</v>
      </c>
      <c r="AW793" s="15" t="s">
        <v>37</v>
      </c>
      <c r="AX793" s="15" t="s">
        <v>83</v>
      </c>
      <c r="AY793" s="266" t="s">
        <v>150</v>
      </c>
    </row>
    <row r="794" s="12" customFormat="1" ht="22.8" customHeight="1">
      <c r="A794" s="12"/>
      <c r="B794" s="199"/>
      <c r="C794" s="200"/>
      <c r="D794" s="201" t="s">
        <v>75</v>
      </c>
      <c r="E794" s="213" t="s">
        <v>890</v>
      </c>
      <c r="F794" s="213" t="s">
        <v>891</v>
      </c>
      <c r="G794" s="200"/>
      <c r="H794" s="200"/>
      <c r="I794" s="203"/>
      <c r="J794" s="214">
        <f>BK794</f>
        <v>0</v>
      </c>
      <c r="K794" s="200"/>
      <c r="L794" s="205"/>
      <c r="M794" s="206"/>
      <c r="N794" s="207"/>
      <c r="O794" s="207"/>
      <c r="P794" s="208">
        <f>SUM(P795:P817)</f>
        <v>0</v>
      </c>
      <c r="Q794" s="207"/>
      <c r="R794" s="208">
        <f>SUM(R795:R817)</f>
        <v>0.055012499999999999</v>
      </c>
      <c r="S794" s="207"/>
      <c r="T794" s="209">
        <f>SUM(T795:T817)</f>
        <v>0</v>
      </c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R794" s="210" t="s">
        <v>83</v>
      </c>
      <c r="AT794" s="211" t="s">
        <v>75</v>
      </c>
      <c r="AU794" s="211" t="s">
        <v>83</v>
      </c>
      <c r="AY794" s="210" t="s">
        <v>150</v>
      </c>
      <c r="BK794" s="212">
        <f>SUM(BK795:BK817)</f>
        <v>0</v>
      </c>
    </row>
    <row r="795" s="2" customFormat="1" ht="24.15" customHeight="1">
      <c r="A795" s="40"/>
      <c r="B795" s="41"/>
      <c r="C795" s="215" t="s">
        <v>892</v>
      </c>
      <c r="D795" s="215" t="s">
        <v>152</v>
      </c>
      <c r="E795" s="216" t="s">
        <v>893</v>
      </c>
      <c r="F795" s="217" t="s">
        <v>894</v>
      </c>
      <c r="G795" s="218" t="s">
        <v>206</v>
      </c>
      <c r="H795" s="219">
        <v>7.335</v>
      </c>
      <c r="I795" s="220"/>
      <c r="J795" s="221">
        <f>ROUND(I795*H795,2)</f>
        <v>0</v>
      </c>
      <c r="K795" s="217" t="s">
        <v>156</v>
      </c>
      <c r="L795" s="46"/>
      <c r="M795" s="222" t="s">
        <v>19</v>
      </c>
      <c r="N795" s="223" t="s">
        <v>47</v>
      </c>
      <c r="O795" s="86"/>
      <c r="P795" s="224">
        <f>O795*H795</f>
        <v>0</v>
      </c>
      <c r="Q795" s="224">
        <v>0.0074999999999999997</v>
      </c>
      <c r="R795" s="224">
        <f>Q795*H795</f>
        <v>0.055012499999999999</v>
      </c>
      <c r="S795" s="224">
        <v>0</v>
      </c>
      <c r="T795" s="225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26" t="s">
        <v>157</v>
      </c>
      <c r="AT795" s="226" t="s">
        <v>152</v>
      </c>
      <c r="AU795" s="226" t="s">
        <v>85</v>
      </c>
      <c r="AY795" s="19" t="s">
        <v>150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19" t="s">
        <v>83</v>
      </c>
      <c r="BK795" s="227">
        <f>ROUND(I795*H795,2)</f>
        <v>0</v>
      </c>
      <c r="BL795" s="19" t="s">
        <v>157</v>
      </c>
      <c r="BM795" s="226" t="s">
        <v>895</v>
      </c>
    </row>
    <row r="796" s="2" customFormat="1">
      <c r="A796" s="40"/>
      <c r="B796" s="41"/>
      <c r="C796" s="42"/>
      <c r="D796" s="228" t="s">
        <v>159</v>
      </c>
      <c r="E796" s="42"/>
      <c r="F796" s="229" t="s">
        <v>896</v>
      </c>
      <c r="G796" s="42"/>
      <c r="H796" s="42"/>
      <c r="I796" s="230"/>
      <c r="J796" s="42"/>
      <c r="K796" s="42"/>
      <c r="L796" s="46"/>
      <c r="M796" s="231"/>
      <c r="N796" s="232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159</v>
      </c>
      <c r="AU796" s="19" t="s">
        <v>85</v>
      </c>
    </row>
    <row r="797" s="2" customFormat="1">
      <c r="A797" s="40"/>
      <c r="B797" s="41"/>
      <c r="C797" s="42"/>
      <c r="D797" s="233" t="s">
        <v>161</v>
      </c>
      <c r="E797" s="42"/>
      <c r="F797" s="234" t="s">
        <v>897</v>
      </c>
      <c r="G797" s="42"/>
      <c r="H797" s="42"/>
      <c r="I797" s="230"/>
      <c r="J797" s="42"/>
      <c r="K797" s="42"/>
      <c r="L797" s="46"/>
      <c r="M797" s="231"/>
      <c r="N797" s="232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161</v>
      </c>
      <c r="AU797" s="19" t="s">
        <v>85</v>
      </c>
    </row>
    <row r="798" s="2" customFormat="1" ht="33" customHeight="1">
      <c r="A798" s="40"/>
      <c r="B798" s="41"/>
      <c r="C798" s="215" t="s">
        <v>898</v>
      </c>
      <c r="D798" s="215" t="s">
        <v>152</v>
      </c>
      <c r="E798" s="216" t="s">
        <v>899</v>
      </c>
      <c r="F798" s="217" t="s">
        <v>900</v>
      </c>
      <c r="G798" s="218" t="s">
        <v>206</v>
      </c>
      <c r="H798" s="219">
        <v>886.33600000000001</v>
      </c>
      <c r="I798" s="220"/>
      <c r="J798" s="221">
        <f>ROUND(I798*H798,2)</f>
        <v>0</v>
      </c>
      <c r="K798" s="217" t="s">
        <v>156</v>
      </c>
      <c r="L798" s="46"/>
      <c r="M798" s="222" t="s">
        <v>19</v>
      </c>
      <c r="N798" s="223" t="s">
        <v>47</v>
      </c>
      <c r="O798" s="86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26" t="s">
        <v>157</v>
      </c>
      <c r="AT798" s="226" t="s">
        <v>152</v>
      </c>
      <c r="AU798" s="226" t="s">
        <v>85</v>
      </c>
      <c r="AY798" s="19" t="s">
        <v>150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19" t="s">
        <v>83</v>
      </c>
      <c r="BK798" s="227">
        <f>ROUND(I798*H798,2)</f>
        <v>0</v>
      </c>
      <c r="BL798" s="19" t="s">
        <v>157</v>
      </c>
      <c r="BM798" s="226" t="s">
        <v>901</v>
      </c>
    </row>
    <row r="799" s="2" customFormat="1">
      <c r="A799" s="40"/>
      <c r="B799" s="41"/>
      <c r="C799" s="42"/>
      <c r="D799" s="228" t="s">
        <v>159</v>
      </c>
      <c r="E799" s="42"/>
      <c r="F799" s="229" t="s">
        <v>902</v>
      </c>
      <c r="G799" s="42"/>
      <c r="H799" s="42"/>
      <c r="I799" s="230"/>
      <c r="J799" s="42"/>
      <c r="K799" s="42"/>
      <c r="L799" s="46"/>
      <c r="M799" s="231"/>
      <c r="N799" s="232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159</v>
      </c>
      <c r="AU799" s="19" t="s">
        <v>85</v>
      </c>
    </row>
    <row r="800" s="2" customFormat="1">
      <c r="A800" s="40"/>
      <c r="B800" s="41"/>
      <c r="C800" s="42"/>
      <c r="D800" s="233" t="s">
        <v>161</v>
      </c>
      <c r="E800" s="42"/>
      <c r="F800" s="234" t="s">
        <v>903</v>
      </c>
      <c r="G800" s="42"/>
      <c r="H800" s="42"/>
      <c r="I800" s="230"/>
      <c r="J800" s="42"/>
      <c r="K800" s="42"/>
      <c r="L800" s="46"/>
      <c r="M800" s="231"/>
      <c r="N800" s="232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161</v>
      </c>
      <c r="AU800" s="19" t="s">
        <v>85</v>
      </c>
    </row>
    <row r="801" s="2" customFormat="1" ht="24.15" customHeight="1">
      <c r="A801" s="40"/>
      <c r="B801" s="41"/>
      <c r="C801" s="215" t="s">
        <v>904</v>
      </c>
      <c r="D801" s="215" t="s">
        <v>152</v>
      </c>
      <c r="E801" s="216" t="s">
        <v>905</v>
      </c>
      <c r="F801" s="217" t="s">
        <v>906</v>
      </c>
      <c r="G801" s="218" t="s">
        <v>206</v>
      </c>
      <c r="H801" s="219">
        <v>886.33600000000001</v>
      </c>
      <c r="I801" s="220"/>
      <c r="J801" s="221">
        <f>ROUND(I801*H801,2)</f>
        <v>0</v>
      </c>
      <c r="K801" s="217" t="s">
        <v>156</v>
      </c>
      <c r="L801" s="46"/>
      <c r="M801" s="222" t="s">
        <v>19</v>
      </c>
      <c r="N801" s="223" t="s">
        <v>47</v>
      </c>
      <c r="O801" s="86"/>
      <c r="P801" s="224">
        <f>O801*H801</f>
        <v>0</v>
      </c>
      <c r="Q801" s="224">
        <v>0</v>
      </c>
      <c r="R801" s="224">
        <f>Q801*H801</f>
        <v>0</v>
      </c>
      <c r="S801" s="224">
        <v>0</v>
      </c>
      <c r="T801" s="225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6" t="s">
        <v>157</v>
      </c>
      <c r="AT801" s="226" t="s">
        <v>152</v>
      </c>
      <c r="AU801" s="226" t="s">
        <v>85</v>
      </c>
      <c r="AY801" s="19" t="s">
        <v>150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19" t="s">
        <v>83</v>
      </c>
      <c r="BK801" s="227">
        <f>ROUND(I801*H801,2)</f>
        <v>0</v>
      </c>
      <c r="BL801" s="19" t="s">
        <v>157</v>
      </c>
      <c r="BM801" s="226" t="s">
        <v>907</v>
      </c>
    </row>
    <row r="802" s="2" customFormat="1">
      <c r="A802" s="40"/>
      <c r="B802" s="41"/>
      <c r="C802" s="42"/>
      <c r="D802" s="228" t="s">
        <v>159</v>
      </c>
      <c r="E802" s="42"/>
      <c r="F802" s="229" t="s">
        <v>908</v>
      </c>
      <c r="G802" s="42"/>
      <c r="H802" s="42"/>
      <c r="I802" s="230"/>
      <c r="J802" s="42"/>
      <c r="K802" s="42"/>
      <c r="L802" s="46"/>
      <c r="M802" s="231"/>
      <c r="N802" s="232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159</v>
      </c>
      <c r="AU802" s="19" t="s">
        <v>85</v>
      </c>
    </row>
    <row r="803" s="2" customFormat="1">
      <c r="A803" s="40"/>
      <c r="B803" s="41"/>
      <c r="C803" s="42"/>
      <c r="D803" s="233" t="s">
        <v>161</v>
      </c>
      <c r="E803" s="42"/>
      <c r="F803" s="234" t="s">
        <v>909</v>
      </c>
      <c r="G803" s="42"/>
      <c r="H803" s="42"/>
      <c r="I803" s="230"/>
      <c r="J803" s="42"/>
      <c r="K803" s="42"/>
      <c r="L803" s="46"/>
      <c r="M803" s="231"/>
      <c r="N803" s="232"/>
      <c r="O803" s="86"/>
      <c r="P803" s="86"/>
      <c r="Q803" s="86"/>
      <c r="R803" s="86"/>
      <c r="S803" s="86"/>
      <c r="T803" s="87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161</v>
      </c>
      <c r="AU803" s="19" t="s">
        <v>85</v>
      </c>
    </row>
    <row r="804" s="2" customFormat="1" ht="24.15" customHeight="1">
      <c r="A804" s="40"/>
      <c r="B804" s="41"/>
      <c r="C804" s="215" t="s">
        <v>910</v>
      </c>
      <c r="D804" s="215" t="s">
        <v>152</v>
      </c>
      <c r="E804" s="216" t="s">
        <v>911</v>
      </c>
      <c r="F804" s="217" t="s">
        <v>912</v>
      </c>
      <c r="G804" s="218" t="s">
        <v>206</v>
      </c>
      <c r="H804" s="219">
        <v>12562.739</v>
      </c>
      <c r="I804" s="220"/>
      <c r="J804" s="221">
        <f>ROUND(I804*H804,2)</f>
        <v>0</v>
      </c>
      <c r="K804" s="217" t="s">
        <v>156</v>
      </c>
      <c r="L804" s="46"/>
      <c r="M804" s="222" t="s">
        <v>19</v>
      </c>
      <c r="N804" s="223" t="s">
        <v>47</v>
      </c>
      <c r="O804" s="86"/>
      <c r="P804" s="224">
        <f>O804*H804</f>
        <v>0</v>
      </c>
      <c r="Q804" s="224">
        <v>0</v>
      </c>
      <c r="R804" s="224">
        <f>Q804*H804</f>
        <v>0</v>
      </c>
      <c r="S804" s="224">
        <v>0</v>
      </c>
      <c r="T804" s="225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26" t="s">
        <v>157</v>
      </c>
      <c r="AT804" s="226" t="s">
        <v>152</v>
      </c>
      <c r="AU804" s="226" t="s">
        <v>85</v>
      </c>
      <c r="AY804" s="19" t="s">
        <v>150</v>
      </c>
      <c r="BE804" s="227">
        <f>IF(N804="základní",J804,0)</f>
        <v>0</v>
      </c>
      <c r="BF804" s="227">
        <f>IF(N804="snížená",J804,0)</f>
        <v>0</v>
      </c>
      <c r="BG804" s="227">
        <f>IF(N804="zákl. přenesená",J804,0)</f>
        <v>0</v>
      </c>
      <c r="BH804" s="227">
        <f>IF(N804="sníž. přenesená",J804,0)</f>
        <v>0</v>
      </c>
      <c r="BI804" s="227">
        <f>IF(N804="nulová",J804,0)</f>
        <v>0</v>
      </c>
      <c r="BJ804" s="19" t="s">
        <v>83</v>
      </c>
      <c r="BK804" s="227">
        <f>ROUND(I804*H804,2)</f>
        <v>0</v>
      </c>
      <c r="BL804" s="19" t="s">
        <v>157</v>
      </c>
      <c r="BM804" s="226" t="s">
        <v>913</v>
      </c>
    </row>
    <row r="805" s="2" customFormat="1">
      <c r="A805" s="40"/>
      <c r="B805" s="41"/>
      <c r="C805" s="42"/>
      <c r="D805" s="228" t="s">
        <v>159</v>
      </c>
      <c r="E805" s="42"/>
      <c r="F805" s="229" t="s">
        <v>914</v>
      </c>
      <c r="G805" s="42"/>
      <c r="H805" s="42"/>
      <c r="I805" s="230"/>
      <c r="J805" s="42"/>
      <c r="K805" s="42"/>
      <c r="L805" s="46"/>
      <c r="M805" s="231"/>
      <c r="N805" s="232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159</v>
      </c>
      <c r="AU805" s="19" t="s">
        <v>85</v>
      </c>
    </row>
    <row r="806" s="2" customFormat="1">
      <c r="A806" s="40"/>
      <c r="B806" s="41"/>
      <c r="C806" s="42"/>
      <c r="D806" s="233" t="s">
        <v>161</v>
      </c>
      <c r="E806" s="42"/>
      <c r="F806" s="234" t="s">
        <v>915</v>
      </c>
      <c r="G806" s="42"/>
      <c r="H806" s="42"/>
      <c r="I806" s="230"/>
      <c r="J806" s="42"/>
      <c r="K806" s="42"/>
      <c r="L806" s="46"/>
      <c r="M806" s="231"/>
      <c r="N806" s="232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161</v>
      </c>
      <c r="AU806" s="19" t="s">
        <v>85</v>
      </c>
    </row>
    <row r="807" s="14" customFormat="1">
      <c r="A807" s="14"/>
      <c r="B807" s="245"/>
      <c r="C807" s="246"/>
      <c r="D807" s="228" t="s">
        <v>179</v>
      </c>
      <c r="E807" s="247" t="s">
        <v>19</v>
      </c>
      <c r="F807" s="248" t="s">
        <v>916</v>
      </c>
      <c r="G807" s="246"/>
      <c r="H807" s="249">
        <v>12306.013999999999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179</v>
      </c>
      <c r="AU807" s="255" t="s">
        <v>85</v>
      </c>
      <c r="AV807" s="14" t="s">
        <v>85</v>
      </c>
      <c r="AW807" s="14" t="s">
        <v>37</v>
      </c>
      <c r="AX807" s="14" t="s">
        <v>76</v>
      </c>
      <c r="AY807" s="255" t="s">
        <v>150</v>
      </c>
    </row>
    <row r="808" s="14" customFormat="1">
      <c r="A808" s="14"/>
      <c r="B808" s="245"/>
      <c r="C808" s="246"/>
      <c r="D808" s="228" t="s">
        <v>179</v>
      </c>
      <c r="E808" s="247" t="s">
        <v>19</v>
      </c>
      <c r="F808" s="248" t="s">
        <v>917</v>
      </c>
      <c r="G808" s="246"/>
      <c r="H808" s="249">
        <v>256.72500000000002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179</v>
      </c>
      <c r="AU808" s="255" t="s">
        <v>85</v>
      </c>
      <c r="AV808" s="14" t="s">
        <v>85</v>
      </c>
      <c r="AW808" s="14" t="s">
        <v>37</v>
      </c>
      <c r="AX808" s="14" t="s">
        <v>76</v>
      </c>
      <c r="AY808" s="255" t="s">
        <v>150</v>
      </c>
    </row>
    <row r="809" s="15" customFormat="1">
      <c r="A809" s="15"/>
      <c r="B809" s="256"/>
      <c r="C809" s="257"/>
      <c r="D809" s="228" t="s">
        <v>179</v>
      </c>
      <c r="E809" s="258" t="s">
        <v>19</v>
      </c>
      <c r="F809" s="259" t="s">
        <v>186</v>
      </c>
      <c r="G809" s="257"/>
      <c r="H809" s="260">
        <v>12562.739</v>
      </c>
      <c r="I809" s="261"/>
      <c r="J809" s="257"/>
      <c r="K809" s="257"/>
      <c r="L809" s="262"/>
      <c r="M809" s="263"/>
      <c r="N809" s="264"/>
      <c r="O809" s="264"/>
      <c r="P809" s="264"/>
      <c r="Q809" s="264"/>
      <c r="R809" s="264"/>
      <c r="S809" s="264"/>
      <c r="T809" s="26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6" t="s">
        <v>179</v>
      </c>
      <c r="AU809" s="266" t="s">
        <v>85</v>
      </c>
      <c r="AV809" s="15" t="s">
        <v>157</v>
      </c>
      <c r="AW809" s="15" t="s">
        <v>37</v>
      </c>
      <c r="AX809" s="15" t="s">
        <v>83</v>
      </c>
      <c r="AY809" s="266" t="s">
        <v>150</v>
      </c>
    </row>
    <row r="810" s="2" customFormat="1" ht="33" customHeight="1">
      <c r="A810" s="40"/>
      <c r="B810" s="41"/>
      <c r="C810" s="215" t="s">
        <v>918</v>
      </c>
      <c r="D810" s="215" t="s">
        <v>152</v>
      </c>
      <c r="E810" s="216" t="s">
        <v>919</v>
      </c>
      <c r="F810" s="217" t="s">
        <v>920</v>
      </c>
      <c r="G810" s="218" t="s">
        <v>206</v>
      </c>
      <c r="H810" s="219">
        <v>879.00099999999998</v>
      </c>
      <c r="I810" s="220"/>
      <c r="J810" s="221">
        <f>ROUND(I810*H810,2)</f>
        <v>0</v>
      </c>
      <c r="K810" s="217" t="s">
        <v>156</v>
      </c>
      <c r="L810" s="46"/>
      <c r="M810" s="222" t="s">
        <v>19</v>
      </c>
      <c r="N810" s="223" t="s">
        <v>47</v>
      </c>
      <c r="O810" s="86"/>
      <c r="P810" s="224">
        <f>O810*H810</f>
        <v>0</v>
      </c>
      <c r="Q810" s="224">
        <v>0</v>
      </c>
      <c r="R810" s="224">
        <f>Q810*H810</f>
        <v>0</v>
      </c>
      <c r="S810" s="224">
        <v>0</v>
      </c>
      <c r="T810" s="225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6" t="s">
        <v>157</v>
      </c>
      <c r="AT810" s="226" t="s">
        <v>152</v>
      </c>
      <c r="AU810" s="226" t="s">
        <v>85</v>
      </c>
      <c r="AY810" s="19" t="s">
        <v>150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19" t="s">
        <v>83</v>
      </c>
      <c r="BK810" s="227">
        <f>ROUND(I810*H810,2)</f>
        <v>0</v>
      </c>
      <c r="BL810" s="19" t="s">
        <v>157</v>
      </c>
      <c r="BM810" s="226" t="s">
        <v>921</v>
      </c>
    </row>
    <row r="811" s="2" customFormat="1">
      <c r="A811" s="40"/>
      <c r="B811" s="41"/>
      <c r="C811" s="42"/>
      <c r="D811" s="228" t="s">
        <v>159</v>
      </c>
      <c r="E811" s="42"/>
      <c r="F811" s="229" t="s">
        <v>922</v>
      </c>
      <c r="G811" s="42"/>
      <c r="H811" s="42"/>
      <c r="I811" s="230"/>
      <c r="J811" s="42"/>
      <c r="K811" s="42"/>
      <c r="L811" s="46"/>
      <c r="M811" s="231"/>
      <c r="N811" s="232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159</v>
      </c>
      <c r="AU811" s="19" t="s">
        <v>85</v>
      </c>
    </row>
    <row r="812" s="2" customFormat="1">
      <c r="A812" s="40"/>
      <c r="B812" s="41"/>
      <c r="C812" s="42"/>
      <c r="D812" s="233" t="s">
        <v>161</v>
      </c>
      <c r="E812" s="42"/>
      <c r="F812" s="234" t="s">
        <v>923</v>
      </c>
      <c r="G812" s="42"/>
      <c r="H812" s="42"/>
      <c r="I812" s="230"/>
      <c r="J812" s="42"/>
      <c r="K812" s="42"/>
      <c r="L812" s="46"/>
      <c r="M812" s="231"/>
      <c r="N812" s="232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161</v>
      </c>
      <c r="AU812" s="19" t="s">
        <v>85</v>
      </c>
    </row>
    <row r="813" s="14" customFormat="1">
      <c r="A813" s="14"/>
      <c r="B813" s="245"/>
      <c r="C813" s="246"/>
      <c r="D813" s="228" t="s">
        <v>179</v>
      </c>
      <c r="E813" s="247" t="s">
        <v>19</v>
      </c>
      <c r="F813" s="248" t="s">
        <v>924</v>
      </c>
      <c r="G813" s="246"/>
      <c r="H813" s="249">
        <v>879.00099999999998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179</v>
      </c>
      <c r="AU813" s="255" t="s">
        <v>85</v>
      </c>
      <c r="AV813" s="14" t="s">
        <v>85</v>
      </c>
      <c r="AW813" s="14" t="s">
        <v>37</v>
      </c>
      <c r="AX813" s="14" t="s">
        <v>76</v>
      </c>
      <c r="AY813" s="255" t="s">
        <v>150</v>
      </c>
    </row>
    <row r="814" s="15" customFormat="1">
      <c r="A814" s="15"/>
      <c r="B814" s="256"/>
      <c r="C814" s="257"/>
      <c r="D814" s="228" t="s">
        <v>179</v>
      </c>
      <c r="E814" s="258" t="s">
        <v>19</v>
      </c>
      <c r="F814" s="259" t="s">
        <v>186</v>
      </c>
      <c r="G814" s="257"/>
      <c r="H814" s="260">
        <v>879.00099999999998</v>
      </c>
      <c r="I814" s="261"/>
      <c r="J814" s="257"/>
      <c r="K814" s="257"/>
      <c r="L814" s="262"/>
      <c r="M814" s="263"/>
      <c r="N814" s="264"/>
      <c r="O814" s="264"/>
      <c r="P814" s="264"/>
      <c r="Q814" s="264"/>
      <c r="R814" s="264"/>
      <c r="S814" s="264"/>
      <c r="T814" s="26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6" t="s">
        <v>179</v>
      </c>
      <c r="AU814" s="266" t="s">
        <v>85</v>
      </c>
      <c r="AV814" s="15" t="s">
        <v>157</v>
      </c>
      <c r="AW814" s="15" t="s">
        <v>37</v>
      </c>
      <c r="AX814" s="15" t="s">
        <v>83</v>
      </c>
      <c r="AY814" s="266" t="s">
        <v>150</v>
      </c>
    </row>
    <row r="815" s="2" customFormat="1" ht="37.8" customHeight="1">
      <c r="A815" s="40"/>
      <c r="B815" s="41"/>
      <c r="C815" s="215" t="s">
        <v>925</v>
      </c>
      <c r="D815" s="215" t="s">
        <v>152</v>
      </c>
      <c r="E815" s="216" t="s">
        <v>926</v>
      </c>
      <c r="F815" s="217" t="s">
        <v>927</v>
      </c>
      <c r="G815" s="218" t="s">
        <v>206</v>
      </c>
      <c r="H815" s="219">
        <v>7.335</v>
      </c>
      <c r="I815" s="220"/>
      <c r="J815" s="221">
        <f>ROUND(I815*H815,2)</f>
        <v>0</v>
      </c>
      <c r="K815" s="217" t="s">
        <v>156</v>
      </c>
      <c r="L815" s="46"/>
      <c r="M815" s="222" t="s">
        <v>19</v>
      </c>
      <c r="N815" s="223" t="s">
        <v>47</v>
      </c>
      <c r="O815" s="86"/>
      <c r="P815" s="224">
        <f>O815*H815</f>
        <v>0</v>
      </c>
      <c r="Q815" s="224">
        <v>0</v>
      </c>
      <c r="R815" s="224">
        <f>Q815*H815</f>
        <v>0</v>
      </c>
      <c r="S815" s="224">
        <v>0</v>
      </c>
      <c r="T815" s="225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6" t="s">
        <v>157</v>
      </c>
      <c r="AT815" s="226" t="s">
        <v>152</v>
      </c>
      <c r="AU815" s="226" t="s">
        <v>85</v>
      </c>
      <c r="AY815" s="19" t="s">
        <v>150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9" t="s">
        <v>83</v>
      </c>
      <c r="BK815" s="227">
        <f>ROUND(I815*H815,2)</f>
        <v>0</v>
      </c>
      <c r="BL815" s="19" t="s">
        <v>157</v>
      </c>
      <c r="BM815" s="226" t="s">
        <v>928</v>
      </c>
    </row>
    <row r="816" s="2" customFormat="1">
      <c r="A816" s="40"/>
      <c r="B816" s="41"/>
      <c r="C816" s="42"/>
      <c r="D816" s="228" t="s">
        <v>159</v>
      </c>
      <c r="E816" s="42"/>
      <c r="F816" s="229" t="s">
        <v>929</v>
      </c>
      <c r="G816" s="42"/>
      <c r="H816" s="42"/>
      <c r="I816" s="230"/>
      <c r="J816" s="42"/>
      <c r="K816" s="42"/>
      <c r="L816" s="46"/>
      <c r="M816" s="231"/>
      <c r="N816" s="232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159</v>
      </c>
      <c r="AU816" s="19" t="s">
        <v>85</v>
      </c>
    </row>
    <row r="817" s="2" customFormat="1">
      <c r="A817" s="40"/>
      <c r="B817" s="41"/>
      <c r="C817" s="42"/>
      <c r="D817" s="233" t="s">
        <v>161</v>
      </c>
      <c r="E817" s="42"/>
      <c r="F817" s="234" t="s">
        <v>930</v>
      </c>
      <c r="G817" s="42"/>
      <c r="H817" s="42"/>
      <c r="I817" s="230"/>
      <c r="J817" s="42"/>
      <c r="K817" s="42"/>
      <c r="L817" s="46"/>
      <c r="M817" s="231"/>
      <c r="N817" s="232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161</v>
      </c>
      <c r="AU817" s="19" t="s">
        <v>85</v>
      </c>
    </row>
    <row r="818" s="12" customFormat="1" ht="22.8" customHeight="1">
      <c r="A818" s="12"/>
      <c r="B818" s="199"/>
      <c r="C818" s="200"/>
      <c r="D818" s="201" t="s">
        <v>75</v>
      </c>
      <c r="E818" s="213" t="s">
        <v>931</v>
      </c>
      <c r="F818" s="213" t="s">
        <v>932</v>
      </c>
      <c r="G818" s="200"/>
      <c r="H818" s="200"/>
      <c r="I818" s="203"/>
      <c r="J818" s="214">
        <f>BK818</f>
        <v>0</v>
      </c>
      <c r="K818" s="200"/>
      <c r="L818" s="205"/>
      <c r="M818" s="206"/>
      <c r="N818" s="207"/>
      <c r="O818" s="207"/>
      <c r="P818" s="208">
        <f>SUM(P819:P821)</f>
        <v>0</v>
      </c>
      <c r="Q818" s="207"/>
      <c r="R818" s="208">
        <f>SUM(R819:R821)</f>
        <v>0</v>
      </c>
      <c r="S818" s="207"/>
      <c r="T818" s="209">
        <f>SUM(T819:T821)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10" t="s">
        <v>83</v>
      </c>
      <c r="AT818" s="211" t="s">
        <v>75</v>
      </c>
      <c r="AU818" s="211" t="s">
        <v>83</v>
      </c>
      <c r="AY818" s="210" t="s">
        <v>150</v>
      </c>
      <c r="BK818" s="212">
        <f>SUM(BK819:BK821)</f>
        <v>0</v>
      </c>
    </row>
    <row r="819" s="2" customFormat="1" ht="21.75" customHeight="1">
      <c r="A819" s="40"/>
      <c r="B819" s="41"/>
      <c r="C819" s="215" t="s">
        <v>933</v>
      </c>
      <c r="D819" s="215" t="s">
        <v>152</v>
      </c>
      <c r="E819" s="216" t="s">
        <v>934</v>
      </c>
      <c r="F819" s="217" t="s">
        <v>935</v>
      </c>
      <c r="G819" s="218" t="s">
        <v>206</v>
      </c>
      <c r="H819" s="219">
        <v>741.28599999999994</v>
      </c>
      <c r="I819" s="220"/>
      <c r="J819" s="221">
        <f>ROUND(I819*H819,2)</f>
        <v>0</v>
      </c>
      <c r="K819" s="217" t="s">
        <v>156</v>
      </c>
      <c r="L819" s="46"/>
      <c r="M819" s="222" t="s">
        <v>19</v>
      </c>
      <c r="N819" s="223" t="s">
        <v>47</v>
      </c>
      <c r="O819" s="86"/>
      <c r="P819" s="224">
        <f>O819*H819</f>
        <v>0</v>
      </c>
      <c r="Q819" s="224">
        <v>0</v>
      </c>
      <c r="R819" s="224">
        <f>Q819*H819</f>
        <v>0</v>
      </c>
      <c r="S819" s="224">
        <v>0</v>
      </c>
      <c r="T819" s="225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6" t="s">
        <v>157</v>
      </c>
      <c r="AT819" s="226" t="s">
        <v>152</v>
      </c>
      <c r="AU819" s="226" t="s">
        <v>85</v>
      </c>
      <c r="AY819" s="19" t="s">
        <v>150</v>
      </c>
      <c r="BE819" s="227">
        <f>IF(N819="základní",J819,0)</f>
        <v>0</v>
      </c>
      <c r="BF819" s="227">
        <f>IF(N819="snížená",J819,0)</f>
        <v>0</v>
      </c>
      <c r="BG819" s="227">
        <f>IF(N819="zákl. přenesená",J819,0)</f>
        <v>0</v>
      </c>
      <c r="BH819" s="227">
        <f>IF(N819="sníž. přenesená",J819,0)</f>
        <v>0</v>
      </c>
      <c r="BI819" s="227">
        <f>IF(N819="nulová",J819,0)</f>
        <v>0</v>
      </c>
      <c r="BJ819" s="19" t="s">
        <v>83</v>
      </c>
      <c r="BK819" s="227">
        <f>ROUND(I819*H819,2)</f>
        <v>0</v>
      </c>
      <c r="BL819" s="19" t="s">
        <v>157</v>
      </c>
      <c r="BM819" s="226" t="s">
        <v>936</v>
      </c>
    </row>
    <row r="820" s="2" customFormat="1">
      <c r="A820" s="40"/>
      <c r="B820" s="41"/>
      <c r="C820" s="42"/>
      <c r="D820" s="228" t="s">
        <v>159</v>
      </c>
      <c r="E820" s="42"/>
      <c r="F820" s="229" t="s">
        <v>937</v>
      </c>
      <c r="G820" s="42"/>
      <c r="H820" s="42"/>
      <c r="I820" s="230"/>
      <c r="J820" s="42"/>
      <c r="K820" s="42"/>
      <c r="L820" s="46"/>
      <c r="M820" s="231"/>
      <c r="N820" s="232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159</v>
      </c>
      <c r="AU820" s="19" t="s">
        <v>85</v>
      </c>
    </row>
    <row r="821" s="2" customFormat="1">
      <c r="A821" s="40"/>
      <c r="B821" s="41"/>
      <c r="C821" s="42"/>
      <c r="D821" s="233" t="s">
        <v>161</v>
      </c>
      <c r="E821" s="42"/>
      <c r="F821" s="234" t="s">
        <v>938</v>
      </c>
      <c r="G821" s="42"/>
      <c r="H821" s="42"/>
      <c r="I821" s="230"/>
      <c r="J821" s="42"/>
      <c r="K821" s="42"/>
      <c r="L821" s="46"/>
      <c r="M821" s="231"/>
      <c r="N821" s="232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161</v>
      </c>
      <c r="AU821" s="19" t="s">
        <v>85</v>
      </c>
    </row>
    <row r="822" s="12" customFormat="1" ht="25.92" customHeight="1">
      <c r="A822" s="12"/>
      <c r="B822" s="199"/>
      <c r="C822" s="200"/>
      <c r="D822" s="201" t="s">
        <v>75</v>
      </c>
      <c r="E822" s="202" t="s">
        <v>939</v>
      </c>
      <c r="F822" s="202" t="s">
        <v>940</v>
      </c>
      <c r="G822" s="200"/>
      <c r="H822" s="200"/>
      <c r="I822" s="203"/>
      <c r="J822" s="204">
        <f>BK822</f>
        <v>0</v>
      </c>
      <c r="K822" s="200"/>
      <c r="L822" s="205"/>
      <c r="M822" s="206"/>
      <c r="N822" s="207"/>
      <c r="O822" s="207"/>
      <c r="P822" s="208">
        <f>P823+P887+P945+P1022+P1032+P1087+P1100+P1113+P1188+P1198+P1277+P1378+P1409+P1421+P1471</f>
        <v>0</v>
      </c>
      <c r="Q822" s="207"/>
      <c r="R822" s="208">
        <f>R823+R887+R945+R1022+R1032+R1087+R1100+R1113+R1188+R1198+R1277+R1378+R1409+R1421+R1471</f>
        <v>30.577066249990501</v>
      </c>
      <c r="S822" s="207"/>
      <c r="T822" s="209">
        <f>T823+T887+T945+T1022+T1032+T1087+T1100+T1113+T1188+T1198+T1277+T1378+T1409+T1421+T1471</f>
        <v>32.956649159999998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10" t="s">
        <v>85</v>
      </c>
      <c r="AT822" s="211" t="s">
        <v>75</v>
      </c>
      <c r="AU822" s="211" t="s">
        <v>76</v>
      </c>
      <c r="AY822" s="210" t="s">
        <v>150</v>
      </c>
      <c r="BK822" s="212">
        <f>BK823+BK887+BK945+BK1022+BK1032+BK1087+BK1100+BK1113+BK1188+BK1198+BK1277+BK1378+BK1409+BK1421+BK1471</f>
        <v>0</v>
      </c>
    </row>
    <row r="823" s="12" customFormat="1" ht="22.8" customHeight="1">
      <c r="A823" s="12"/>
      <c r="B823" s="199"/>
      <c r="C823" s="200"/>
      <c r="D823" s="201" t="s">
        <v>75</v>
      </c>
      <c r="E823" s="213" t="s">
        <v>941</v>
      </c>
      <c r="F823" s="213" t="s">
        <v>942</v>
      </c>
      <c r="G823" s="200"/>
      <c r="H823" s="200"/>
      <c r="I823" s="203"/>
      <c r="J823" s="214">
        <f>BK823</f>
        <v>0</v>
      </c>
      <c r="K823" s="200"/>
      <c r="L823" s="205"/>
      <c r="M823" s="206"/>
      <c r="N823" s="207"/>
      <c r="O823" s="207"/>
      <c r="P823" s="208">
        <f>SUM(P824:P886)</f>
        <v>0</v>
      </c>
      <c r="Q823" s="207"/>
      <c r="R823" s="208">
        <f>SUM(R824:R886)</f>
        <v>2.1206454000000003</v>
      </c>
      <c r="S823" s="207"/>
      <c r="T823" s="209">
        <f>SUM(T824:T886)</f>
        <v>2.7394000000000003</v>
      </c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R823" s="210" t="s">
        <v>85</v>
      </c>
      <c r="AT823" s="211" t="s">
        <v>75</v>
      </c>
      <c r="AU823" s="211" t="s">
        <v>83</v>
      </c>
      <c r="AY823" s="210" t="s">
        <v>150</v>
      </c>
      <c r="BK823" s="212">
        <f>SUM(BK824:BK886)</f>
        <v>0</v>
      </c>
    </row>
    <row r="824" s="2" customFormat="1" ht="24.15" customHeight="1">
      <c r="A824" s="40"/>
      <c r="B824" s="41"/>
      <c r="C824" s="215" t="s">
        <v>943</v>
      </c>
      <c r="D824" s="215" t="s">
        <v>152</v>
      </c>
      <c r="E824" s="216" t="s">
        <v>944</v>
      </c>
      <c r="F824" s="217" t="s">
        <v>945</v>
      </c>
      <c r="G824" s="218" t="s">
        <v>155</v>
      </c>
      <c r="H824" s="219">
        <v>230.238</v>
      </c>
      <c r="I824" s="220"/>
      <c r="J824" s="221">
        <f>ROUND(I824*H824,2)</f>
        <v>0</v>
      </c>
      <c r="K824" s="217" t="s">
        <v>156</v>
      </c>
      <c r="L824" s="46"/>
      <c r="M824" s="222" t="s">
        <v>19</v>
      </c>
      <c r="N824" s="223" t="s">
        <v>47</v>
      </c>
      <c r="O824" s="86"/>
      <c r="P824" s="224">
        <f>O824*H824</f>
        <v>0</v>
      </c>
      <c r="Q824" s="224">
        <v>0.0035000000000000001</v>
      </c>
      <c r="R824" s="224">
        <f>Q824*H824</f>
        <v>0.80583300000000002</v>
      </c>
      <c r="S824" s="224">
        <v>0</v>
      </c>
      <c r="T824" s="225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26" t="s">
        <v>278</v>
      </c>
      <c r="AT824" s="226" t="s">
        <v>152</v>
      </c>
      <c r="AU824" s="226" t="s">
        <v>85</v>
      </c>
      <c r="AY824" s="19" t="s">
        <v>150</v>
      </c>
      <c r="BE824" s="227">
        <f>IF(N824="základní",J824,0)</f>
        <v>0</v>
      </c>
      <c r="BF824" s="227">
        <f>IF(N824="snížená",J824,0)</f>
        <v>0</v>
      </c>
      <c r="BG824" s="227">
        <f>IF(N824="zákl. přenesená",J824,0)</f>
        <v>0</v>
      </c>
      <c r="BH824" s="227">
        <f>IF(N824="sníž. přenesená",J824,0)</f>
        <v>0</v>
      </c>
      <c r="BI824" s="227">
        <f>IF(N824="nulová",J824,0)</f>
        <v>0</v>
      </c>
      <c r="BJ824" s="19" t="s">
        <v>83</v>
      </c>
      <c r="BK824" s="227">
        <f>ROUND(I824*H824,2)</f>
        <v>0</v>
      </c>
      <c r="BL824" s="19" t="s">
        <v>278</v>
      </c>
      <c r="BM824" s="226" t="s">
        <v>946</v>
      </c>
    </row>
    <row r="825" s="2" customFormat="1">
      <c r="A825" s="40"/>
      <c r="B825" s="41"/>
      <c r="C825" s="42"/>
      <c r="D825" s="228" t="s">
        <v>159</v>
      </c>
      <c r="E825" s="42"/>
      <c r="F825" s="229" t="s">
        <v>947</v>
      </c>
      <c r="G825" s="42"/>
      <c r="H825" s="42"/>
      <c r="I825" s="230"/>
      <c r="J825" s="42"/>
      <c r="K825" s="42"/>
      <c r="L825" s="46"/>
      <c r="M825" s="231"/>
      <c r="N825" s="232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159</v>
      </c>
      <c r="AU825" s="19" t="s">
        <v>85</v>
      </c>
    </row>
    <row r="826" s="2" customFormat="1">
      <c r="A826" s="40"/>
      <c r="B826" s="41"/>
      <c r="C826" s="42"/>
      <c r="D826" s="233" t="s">
        <v>161</v>
      </c>
      <c r="E826" s="42"/>
      <c r="F826" s="234" t="s">
        <v>948</v>
      </c>
      <c r="G826" s="42"/>
      <c r="H826" s="42"/>
      <c r="I826" s="230"/>
      <c r="J826" s="42"/>
      <c r="K826" s="42"/>
      <c r="L826" s="46"/>
      <c r="M826" s="231"/>
      <c r="N826" s="232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161</v>
      </c>
      <c r="AU826" s="19" t="s">
        <v>85</v>
      </c>
    </row>
    <row r="827" s="13" customFormat="1">
      <c r="A827" s="13"/>
      <c r="B827" s="235"/>
      <c r="C827" s="236"/>
      <c r="D827" s="228" t="s">
        <v>179</v>
      </c>
      <c r="E827" s="237" t="s">
        <v>19</v>
      </c>
      <c r="F827" s="238" t="s">
        <v>492</v>
      </c>
      <c r="G827" s="236"/>
      <c r="H827" s="237" t="s">
        <v>19</v>
      </c>
      <c r="I827" s="239"/>
      <c r="J827" s="236"/>
      <c r="K827" s="236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179</v>
      </c>
      <c r="AU827" s="244" t="s">
        <v>85</v>
      </c>
      <c r="AV827" s="13" t="s">
        <v>83</v>
      </c>
      <c r="AW827" s="13" t="s">
        <v>37</v>
      </c>
      <c r="AX827" s="13" t="s">
        <v>76</v>
      </c>
      <c r="AY827" s="244" t="s">
        <v>150</v>
      </c>
    </row>
    <row r="828" s="14" customFormat="1">
      <c r="A828" s="14"/>
      <c r="B828" s="245"/>
      <c r="C828" s="246"/>
      <c r="D828" s="228" t="s">
        <v>179</v>
      </c>
      <c r="E828" s="247" t="s">
        <v>19</v>
      </c>
      <c r="F828" s="248" t="s">
        <v>949</v>
      </c>
      <c r="G828" s="246"/>
      <c r="H828" s="249">
        <v>60.899999999999999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179</v>
      </c>
      <c r="AU828" s="255" t="s">
        <v>85</v>
      </c>
      <c r="AV828" s="14" t="s">
        <v>85</v>
      </c>
      <c r="AW828" s="14" t="s">
        <v>37</v>
      </c>
      <c r="AX828" s="14" t="s">
        <v>76</v>
      </c>
      <c r="AY828" s="255" t="s">
        <v>150</v>
      </c>
    </row>
    <row r="829" s="13" customFormat="1">
      <c r="A829" s="13"/>
      <c r="B829" s="235"/>
      <c r="C829" s="236"/>
      <c r="D829" s="228" t="s">
        <v>179</v>
      </c>
      <c r="E829" s="237" t="s">
        <v>19</v>
      </c>
      <c r="F829" s="238" t="s">
        <v>465</v>
      </c>
      <c r="G829" s="236"/>
      <c r="H829" s="237" t="s">
        <v>19</v>
      </c>
      <c r="I829" s="239"/>
      <c r="J829" s="236"/>
      <c r="K829" s="236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179</v>
      </c>
      <c r="AU829" s="244" t="s">
        <v>85</v>
      </c>
      <c r="AV829" s="13" t="s">
        <v>83</v>
      </c>
      <c r="AW829" s="13" t="s">
        <v>37</v>
      </c>
      <c r="AX829" s="13" t="s">
        <v>76</v>
      </c>
      <c r="AY829" s="244" t="s">
        <v>150</v>
      </c>
    </row>
    <row r="830" s="14" customFormat="1">
      <c r="A830" s="14"/>
      <c r="B830" s="245"/>
      <c r="C830" s="246"/>
      <c r="D830" s="228" t="s">
        <v>179</v>
      </c>
      <c r="E830" s="247" t="s">
        <v>19</v>
      </c>
      <c r="F830" s="248" t="s">
        <v>466</v>
      </c>
      <c r="G830" s="246"/>
      <c r="H830" s="249">
        <v>47.847000000000001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179</v>
      </c>
      <c r="AU830" s="255" t="s">
        <v>85</v>
      </c>
      <c r="AV830" s="14" t="s">
        <v>85</v>
      </c>
      <c r="AW830" s="14" t="s">
        <v>37</v>
      </c>
      <c r="AX830" s="14" t="s">
        <v>76</v>
      </c>
      <c r="AY830" s="255" t="s">
        <v>150</v>
      </c>
    </row>
    <row r="831" s="14" customFormat="1">
      <c r="A831" s="14"/>
      <c r="B831" s="245"/>
      <c r="C831" s="246"/>
      <c r="D831" s="228" t="s">
        <v>179</v>
      </c>
      <c r="E831" s="247" t="s">
        <v>19</v>
      </c>
      <c r="F831" s="248" t="s">
        <v>467</v>
      </c>
      <c r="G831" s="246"/>
      <c r="H831" s="249">
        <v>64.227000000000004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179</v>
      </c>
      <c r="AU831" s="255" t="s">
        <v>85</v>
      </c>
      <c r="AV831" s="14" t="s">
        <v>85</v>
      </c>
      <c r="AW831" s="14" t="s">
        <v>37</v>
      </c>
      <c r="AX831" s="14" t="s">
        <v>76</v>
      </c>
      <c r="AY831" s="255" t="s">
        <v>150</v>
      </c>
    </row>
    <row r="832" s="14" customFormat="1">
      <c r="A832" s="14"/>
      <c r="B832" s="245"/>
      <c r="C832" s="246"/>
      <c r="D832" s="228" t="s">
        <v>179</v>
      </c>
      <c r="E832" s="247" t="s">
        <v>19</v>
      </c>
      <c r="F832" s="248" t="s">
        <v>468</v>
      </c>
      <c r="G832" s="246"/>
      <c r="H832" s="249">
        <v>57.264000000000003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179</v>
      </c>
      <c r="AU832" s="255" t="s">
        <v>85</v>
      </c>
      <c r="AV832" s="14" t="s">
        <v>85</v>
      </c>
      <c r="AW832" s="14" t="s">
        <v>37</v>
      </c>
      <c r="AX832" s="14" t="s">
        <v>76</v>
      </c>
      <c r="AY832" s="255" t="s">
        <v>150</v>
      </c>
    </row>
    <row r="833" s="15" customFormat="1">
      <c r="A833" s="15"/>
      <c r="B833" s="256"/>
      <c r="C833" s="257"/>
      <c r="D833" s="228" t="s">
        <v>179</v>
      </c>
      <c r="E833" s="258" t="s">
        <v>19</v>
      </c>
      <c r="F833" s="259" t="s">
        <v>186</v>
      </c>
      <c r="G833" s="257"/>
      <c r="H833" s="260">
        <v>230.238</v>
      </c>
      <c r="I833" s="261"/>
      <c r="J833" s="257"/>
      <c r="K833" s="257"/>
      <c r="L833" s="262"/>
      <c r="M833" s="263"/>
      <c r="N833" s="264"/>
      <c r="O833" s="264"/>
      <c r="P833" s="264"/>
      <c r="Q833" s="264"/>
      <c r="R833" s="264"/>
      <c r="S833" s="264"/>
      <c r="T833" s="26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6" t="s">
        <v>179</v>
      </c>
      <c r="AU833" s="266" t="s">
        <v>85</v>
      </c>
      <c r="AV833" s="15" t="s">
        <v>157</v>
      </c>
      <c r="AW833" s="15" t="s">
        <v>37</v>
      </c>
      <c r="AX833" s="15" t="s">
        <v>83</v>
      </c>
      <c r="AY833" s="266" t="s">
        <v>150</v>
      </c>
    </row>
    <row r="834" s="2" customFormat="1" ht="16.5" customHeight="1">
      <c r="A834" s="40"/>
      <c r="B834" s="41"/>
      <c r="C834" s="215" t="s">
        <v>950</v>
      </c>
      <c r="D834" s="215" t="s">
        <v>152</v>
      </c>
      <c r="E834" s="216" t="s">
        <v>951</v>
      </c>
      <c r="F834" s="217" t="s">
        <v>952</v>
      </c>
      <c r="G834" s="218" t="s">
        <v>155</v>
      </c>
      <c r="H834" s="219">
        <v>684.85000000000002</v>
      </c>
      <c r="I834" s="220"/>
      <c r="J834" s="221">
        <f>ROUND(I834*H834,2)</f>
        <v>0</v>
      </c>
      <c r="K834" s="217" t="s">
        <v>156</v>
      </c>
      <c r="L834" s="46"/>
      <c r="M834" s="222" t="s">
        <v>19</v>
      </c>
      <c r="N834" s="223" t="s">
        <v>47</v>
      </c>
      <c r="O834" s="86"/>
      <c r="P834" s="224">
        <f>O834*H834</f>
        <v>0</v>
      </c>
      <c r="Q834" s="224">
        <v>0</v>
      </c>
      <c r="R834" s="224">
        <f>Q834*H834</f>
        <v>0</v>
      </c>
      <c r="S834" s="224">
        <v>0.0040000000000000001</v>
      </c>
      <c r="T834" s="225">
        <f>S834*H834</f>
        <v>2.7394000000000003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6" t="s">
        <v>278</v>
      </c>
      <c r="AT834" s="226" t="s">
        <v>152</v>
      </c>
      <c r="AU834" s="226" t="s">
        <v>85</v>
      </c>
      <c r="AY834" s="19" t="s">
        <v>150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19" t="s">
        <v>83</v>
      </c>
      <c r="BK834" s="227">
        <f>ROUND(I834*H834,2)</f>
        <v>0</v>
      </c>
      <c r="BL834" s="19" t="s">
        <v>278</v>
      </c>
      <c r="BM834" s="226" t="s">
        <v>953</v>
      </c>
    </row>
    <row r="835" s="2" customFormat="1">
      <c r="A835" s="40"/>
      <c r="B835" s="41"/>
      <c r="C835" s="42"/>
      <c r="D835" s="228" t="s">
        <v>159</v>
      </c>
      <c r="E835" s="42"/>
      <c r="F835" s="229" t="s">
        <v>954</v>
      </c>
      <c r="G835" s="42"/>
      <c r="H835" s="42"/>
      <c r="I835" s="230"/>
      <c r="J835" s="42"/>
      <c r="K835" s="42"/>
      <c r="L835" s="46"/>
      <c r="M835" s="231"/>
      <c r="N835" s="232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159</v>
      </c>
      <c r="AU835" s="19" t="s">
        <v>85</v>
      </c>
    </row>
    <row r="836" s="2" customFormat="1">
      <c r="A836" s="40"/>
      <c r="B836" s="41"/>
      <c r="C836" s="42"/>
      <c r="D836" s="233" t="s">
        <v>161</v>
      </c>
      <c r="E836" s="42"/>
      <c r="F836" s="234" t="s">
        <v>955</v>
      </c>
      <c r="G836" s="42"/>
      <c r="H836" s="42"/>
      <c r="I836" s="230"/>
      <c r="J836" s="42"/>
      <c r="K836" s="42"/>
      <c r="L836" s="46"/>
      <c r="M836" s="231"/>
      <c r="N836" s="232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161</v>
      </c>
      <c r="AU836" s="19" t="s">
        <v>85</v>
      </c>
    </row>
    <row r="837" s="13" customFormat="1">
      <c r="A837" s="13"/>
      <c r="B837" s="235"/>
      <c r="C837" s="236"/>
      <c r="D837" s="228" t="s">
        <v>179</v>
      </c>
      <c r="E837" s="237" t="s">
        <v>19</v>
      </c>
      <c r="F837" s="238" t="s">
        <v>956</v>
      </c>
      <c r="G837" s="236"/>
      <c r="H837" s="237" t="s">
        <v>19</v>
      </c>
      <c r="I837" s="239"/>
      <c r="J837" s="236"/>
      <c r="K837" s="236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179</v>
      </c>
      <c r="AU837" s="244" t="s">
        <v>85</v>
      </c>
      <c r="AV837" s="13" t="s">
        <v>83</v>
      </c>
      <c r="AW837" s="13" t="s">
        <v>37</v>
      </c>
      <c r="AX837" s="13" t="s">
        <v>76</v>
      </c>
      <c r="AY837" s="244" t="s">
        <v>150</v>
      </c>
    </row>
    <row r="838" s="14" customFormat="1">
      <c r="A838" s="14"/>
      <c r="B838" s="245"/>
      <c r="C838" s="246"/>
      <c r="D838" s="228" t="s">
        <v>179</v>
      </c>
      <c r="E838" s="247" t="s">
        <v>19</v>
      </c>
      <c r="F838" s="248" t="s">
        <v>957</v>
      </c>
      <c r="G838" s="246"/>
      <c r="H838" s="249">
        <v>684.85000000000002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179</v>
      </c>
      <c r="AU838" s="255" t="s">
        <v>85</v>
      </c>
      <c r="AV838" s="14" t="s">
        <v>85</v>
      </c>
      <c r="AW838" s="14" t="s">
        <v>37</v>
      </c>
      <c r="AX838" s="14" t="s">
        <v>76</v>
      </c>
      <c r="AY838" s="255" t="s">
        <v>150</v>
      </c>
    </row>
    <row r="839" s="15" customFormat="1">
      <c r="A839" s="15"/>
      <c r="B839" s="256"/>
      <c r="C839" s="257"/>
      <c r="D839" s="228" t="s">
        <v>179</v>
      </c>
      <c r="E839" s="258" t="s">
        <v>19</v>
      </c>
      <c r="F839" s="259" t="s">
        <v>186</v>
      </c>
      <c r="G839" s="257"/>
      <c r="H839" s="260">
        <v>684.85000000000002</v>
      </c>
      <c r="I839" s="261"/>
      <c r="J839" s="257"/>
      <c r="K839" s="257"/>
      <c r="L839" s="262"/>
      <c r="M839" s="263"/>
      <c r="N839" s="264"/>
      <c r="O839" s="264"/>
      <c r="P839" s="264"/>
      <c r="Q839" s="264"/>
      <c r="R839" s="264"/>
      <c r="S839" s="264"/>
      <c r="T839" s="26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6" t="s">
        <v>179</v>
      </c>
      <c r="AU839" s="266" t="s">
        <v>85</v>
      </c>
      <c r="AV839" s="15" t="s">
        <v>157</v>
      </c>
      <c r="AW839" s="15" t="s">
        <v>37</v>
      </c>
      <c r="AX839" s="15" t="s">
        <v>83</v>
      </c>
      <c r="AY839" s="266" t="s">
        <v>150</v>
      </c>
    </row>
    <row r="840" s="2" customFormat="1" ht="24.15" customHeight="1">
      <c r="A840" s="40"/>
      <c r="B840" s="41"/>
      <c r="C840" s="215" t="s">
        <v>958</v>
      </c>
      <c r="D840" s="215" t="s">
        <v>152</v>
      </c>
      <c r="E840" s="216" t="s">
        <v>959</v>
      </c>
      <c r="F840" s="217" t="s">
        <v>960</v>
      </c>
      <c r="G840" s="218" t="s">
        <v>155</v>
      </c>
      <c r="H840" s="219">
        <v>40.600000000000001</v>
      </c>
      <c r="I840" s="220"/>
      <c r="J840" s="221">
        <f>ROUND(I840*H840,2)</f>
        <v>0</v>
      </c>
      <c r="K840" s="217" t="s">
        <v>156</v>
      </c>
      <c r="L840" s="46"/>
      <c r="M840" s="222" t="s">
        <v>19</v>
      </c>
      <c r="N840" s="223" t="s">
        <v>47</v>
      </c>
      <c r="O840" s="86"/>
      <c r="P840" s="224">
        <f>O840*H840</f>
        <v>0</v>
      </c>
      <c r="Q840" s="224">
        <v>0.00039500000000000001</v>
      </c>
      <c r="R840" s="224">
        <f>Q840*H840</f>
        <v>0.016036999999999999</v>
      </c>
      <c r="S840" s="224">
        <v>0</v>
      </c>
      <c r="T840" s="225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6" t="s">
        <v>278</v>
      </c>
      <c r="AT840" s="226" t="s">
        <v>152</v>
      </c>
      <c r="AU840" s="226" t="s">
        <v>85</v>
      </c>
      <c r="AY840" s="19" t="s">
        <v>150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19" t="s">
        <v>83</v>
      </c>
      <c r="BK840" s="227">
        <f>ROUND(I840*H840,2)</f>
        <v>0</v>
      </c>
      <c r="BL840" s="19" t="s">
        <v>278</v>
      </c>
      <c r="BM840" s="226" t="s">
        <v>961</v>
      </c>
    </row>
    <row r="841" s="2" customFormat="1">
      <c r="A841" s="40"/>
      <c r="B841" s="41"/>
      <c r="C841" s="42"/>
      <c r="D841" s="228" t="s">
        <v>159</v>
      </c>
      <c r="E841" s="42"/>
      <c r="F841" s="229" t="s">
        <v>962</v>
      </c>
      <c r="G841" s="42"/>
      <c r="H841" s="42"/>
      <c r="I841" s="230"/>
      <c r="J841" s="42"/>
      <c r="K841" s="42"/>
      <c r="L841" s="46"/>
      <c r="M841" s="231"/>
      <c r="N841" s="232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159</v>
      </c>
      <c r="AU841" s="19" t="s">
        <v>85</v>
      </c>
    </row>
    <row r="842" s="2" customFormat="1">
      <c r="A842" s="40"/>
      <c r="B842" s="41"/>
      <c r="C842" s="42"/>
      <c r="D842" s="233" t="s">
        <v>161</v>
      </c>
      <c r="E842" s="42"/>
      <c r="F842" s="234" t="s">
        <v>963</v>
      </c>
      <c r="G842" s="42"/>
      <c r="H842" s="42"/>
      <c r="I842" s="230"/>
      <c r="J842" s="42"/>
      <c r="K842" s="42"/>
      <c r="L842" s="46"/>
      <c r="M842" s="231"/>
      <c r="N842" s="232"/>
      <c r="O842" s="86"/>
      <c r="P842" s="86"/>
      <c r="Q842" s="86"/>
      <c r="R842" s="86"/>
      <c r="S842" s="86"/>
      <c r="T842" s="87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161</v>
      </c>
      <c r="AU842" s="19" t="s">
        <v>85</v>
      </c>
    </row>
    <row r="843" s="13" customFormat="1">
      <c r="A843" s="13"/>
      <c r="B843" s="235"/>
      <c r="C843" s="236"/>
      <c r="D843" s="228" t="s">
        <v>179</v>
      </c>
      <c r="E843" s="237" t="s">
        <v>19</v>
      </c>
      <c r="F843" s="238" t="s">
        <v>492</v>
      </c>
      <c r="G843" s="236"/>
      <c r="H843" s="237" t="s">
        <v>19</v>
      </c>
      <c r="I843" s="239"/>
      <c r="J843" s="236"/>
      <c r="K843" s="236"/>
      <c r="L843" s="240"/>
      <c r="M843" s="241"/>
      <c r="N843" s="242"/>
      <c r="O843" s="242"/>
      <c r="P843" s="242"/>
      <c r="Q843" s="242"/>
      <c r="R843" s="242"/>
      <c r="S843" s="242"/>
      <c r="T843" s="24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4" t="s">
        <v>179</v>
      </c>
      <c r="AU843" s="244" t="s">
        <v>85</v>
      </c>
      <c r="AV843" s="13" t="s">
        <v>83</v>
      </c>
      <c r="AW843" s="13" t="s">
        <v>37</v>
      </c>
      <c r="AX843" s="13" t="s">
        <v>76</v>
      </c>
      <c r="AY843" s="244" t="s">
        <v>150</v>
      </c>
    </row>
    <row r="844" s="14" customFormat="1">
      <c r="A844" s="14"/>
      <c r="B844" s="245"/>
      <c r="C844" s="246"/>
      <c r="D844" s="228" t="s">
        <v>179</v>
      </c>
      <c r="E844" s="247" t="s">
        <v>19</v>
      </c>
      <c r="F844" s="248" t="s">
        <v>964</v>
      </c>
      <c r="G844" s="246"/>
      <c r="H844" s="249">
        <v>40.600000000000001</v>
      </c>
      <c r="I844" s="250"/>
      <c r="J844" s="246"/>
      <c r="K844" s="246"/>
      <c r="L844" s="251"/>
      <c r="M844" s="252"/>
      <c r="N844" s="253"/>
      <c r="O844" s="253"/>
      <c r="P844" s="253"/>
      <c r="Q844" s="253"/>
      <c r="R844" s="253"/>
      <c r="S844" s="253"/>
      <c r="T844" s="25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5" t="s">
        <v>179</v>
      </c>
      <c r="AU844" s="255" t="s">
        <v>85</v>
      </c>
      <c r="AV844" s="14" t="s">
        <v>85</v>
      </c>
      <c r="AW844" s="14" t="s">
        <v>37</v>
      </c>
      <c r="AX844" s="14" t="s">
        <v>76</v>
      </c>
      <c r="AY844" s="255" t="s">
        <v>150</v>
      </c>
    </row>
    <row r="845" s="15" customFormat="1">
      <c r="A845" s="15"/>
      <c r="B845" s="256"/>
      <c r="C845" s="257"/>
      <c r="D845" s="228" t="s">
        <v>179</v>
      </c>
      <c r="E845" s="258" t="s">
        <v>19</v>
      </c>
      <c r="F845" s="259" t="s">
        <v>186</v>
      </c>
      <c r="G845" s="257"/>
      <c r="H845" s="260">
        <v>40.600000000000001</v>
      </c>
      <c r="I845" s="261"/>
      <c r="J845" s="257"/>
      <c r="K845" s="257"/>
      <c r="L845" s="262"/>
      <c r="M845" s="263"/>
      <c r="N845" s="264"/>
      <c r="O845" s="264"/>
      <c r="P845" s="264"/>
      <c r="Q845" s="264"/>
      <c r="R845" s="264"/>
      <c r="S845" s="264"/>
      <c r="T845" s="26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6" t="s">
        <v>179</v>
      </c>
      <c r="AU845" s="266" t="s">
        <v>85</v>
      </c>
      <c r="AV845" s="15" t="s">
        <v>157</v>
      </c>
      <c r="AW845" s="15" t="s">
        <v>37</v>
      </c>
      <c r="AX845" s="15" t="s">
        <v>83</v>
      </c>
      <c r="AY845" s="266" t="s">
        <v>150</v>
      </c>
    </row>
    <row r="846" s="2" customFormat="1" ht="33" customHeight="1">
      <c r="A846" s="40"/>
      <c r="B846" s="41"/>
      <c r="C846" s="215" t="s">
        <v>965</v>
      </c>
      <c r="D846" s="215" t="s">
        <v>152</v>
      </c>
      <c r="E846" s="216" t="s">
        <v>966</v>
      </c>
      <c r="F846" s="217" t="s">
        <v>967</v>
      </c>
      <c r="G846" s="218" t="s">
        <v>155</v>
      </c>
      <c r="H846" s="219">
        <v>725.56200000000001</v>
      </c>
      <c r="I846" s="220"/>
      <c r="J846" s="221">
        <f>ROUND(I846*H846,2)</f>
        <v>0</v>
      </c>
      <c r="K846" s="217" t="s">
        <v>156</v>
      </c>
      <c r="L846" s="46"/>
      <c r="M846" s="222" t="s">
        <v>19</v>
      </c>
      <c r="N846" s="223" t="s">
        <v>47</v>
      </c>
      <c r="O846" s="86"/>
      <c r="P846" s="224">
        <f>O846*H846</f>
        <v>0</v>
      </c>
      <c r="Q846" s="224">
        <v>0</v>
      </c>
      <c r="R846" s="224">
        <f>Q846*H846</f>
        <v>0</v>
      </c>
      <c r="S846" s="224">
        <v>0</v>
      </c>
      <c r="T846" s="225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26" t="s">
        <v>278</v>
      </c>
      <c r="AT846" s="226" t="s">
        <v>152</v>
      </c>
      <c r="AU846" s="226" t="s">
        <v>85</v>
      </c>
      <c r="AY846" s="19" t="s">
        <v>150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19" t="s">
        <v>83</v>
      </c>
      <c r="BK846" s="227">
        <f>ROUND(I846*H846,2)</f>
        <v>0</v>
      </c>
      <c r="BL846" s="19" t="s">
        <v>278</v>
      </c>
      <c r="BM846" s="226" t="s">
        <v>968</v>
      </c>
    </row>
    <row r="847" s="2" customFormat="1">
      <c r="A847" s="40"/>
      <c r="B847" s="41"/>
      <c r="C847" s="42"/>
      <c r="D847" s="228" t="s">
        <v>159</v>
      </c>
      <c r="E847" s="42"/>
      <c r="F847" s="229" t="s">
        <v>969</v>
      </c>
      <c r="G847" s="42"/>
      <c r="H847" s="42"/>
      <c r="I847" s="230"/>
      <c r="J847" s="42"/>
      <c r="K847" s="42"/>
      <c r="L847" s="46"/>
      <c r="M847" s="231"/>
      <c r="N847" s="232"/>
      <c r="O847" s="86"/>
      <c r="P847" s="86"/>
      <c r="Q847" s="86"/>
      <c r="R847" s="86"/>
      <c r="S847" s="86"/>
      <c r="T847" s="87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159</v>
      </c>
      <c r="AU847" s="19" t="s">
        <v>85</v>
      </c>
    </row>
    <row r="848" s="2" customFormat="1">
      <c r="A848" s="40"/>
      <c r="B848" s="41"/>
      <c r="C848" s="42"/>
      <c r="D848" s="233" t="s">
        <v>161</v>
      </c>
      <c r="E848" s="42"/>
      <c r="F848" s="234" t="s">
        <v>970</v>
      </c>
      <c r="G848" s="42"/>
      <c r="H848" s="42"/>
      <c r="I848" s="230"/>
      <c r="J848" s="42"/>
      <c r="K848" s="42"/>
      <c r="L848" s="46"/>
      <c r="M848" s="231"/>
      <c r="N848" s="232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161</v>
      </c>
      <c r="AU848" s="19" t="s">
        <v>85</v>
      </c>
    </row>
    <row r="849" s="13" customFormat="1">
      <c r="A849" s="13"/>
      <c r="B849" s="235"/>
      <c r="C849" s="236"/>
      <c r="D849" s="228" t="s">
        <v>179</v>
      </c>
      <c r="E849" s="237" t="s">
        <v>19</v>
      </c>
      <c r="F849" s="238" t="s">
        <v>231</v>
      </c>
      <c r="G849" s="236"/>
      <c r="H849" s="237" t="s">
        <v>19</v>
      </c>
      <c r="I849" s="239"/>
      <c r="J849" s="236"/>
      <c r="K849" s="236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179</v>
      </c>
      <c r="AU849" s="244" t="s">
        <v>85</v>
      </c>
      <c r="AV849" s="13" t="s">
        <v>83</v>
      </c>
      <c r="AW849" s="13" t="s">
        <v>37</v>
      </c>
      <c r="AX849" s="13" t="s">
        <v>76</v>
      </c>
      <c r="AY849" s="244" t="s">
        <v>150</v>
      </c>
    </row>
    <row r="850" s="14" customFormat="1">
      <c r="A850" s="14"/>
      <c r="B850" s="245"/>
      <c r="C850" s="246"/>
      <c r="D850" s="228" t="s">
        <v>179</v>
      </c>
      <c r="E850" s="247" t="s">
        <v>19</v>
      </c>
      <c r="F850" s="248" t="s">
        <v>232</v>
      </c>
      <c r="G850" s="246"/>
      <c r="H850" s="249">
        <v>125.90000000000001</v>
      </c>
      <c r="I850" s="250"/>
      <c r="J850" s="246"/>
      <c r="K850" s="246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179</v>
      </c>
      <c r="AU850" s="255" t="s">
        <v>85</v>
      </c>
      <c r="AV850" s="14" t="s">
        <v>85</v>
      </c>
      <c r="AW850" s="14" t="s">
        <v>37</v>
      </c>
      <c r="AX850" s="14" t="s">
        <v>76</v>
      </c>
      <c r="AY850" s="255" t="s">
        <v>150</v>
      </c>
    </row>
    <row r="851" s="14" customFormat="1">
      <c r="A851" s="14"/>
      <c r="B851" s="245"/>
      <c r="C851" s="246"/>
      <c r="D851" s="228" t="s">
        <v>179</v>
      </c>
      <c r="E851" s="247" t="s">
        <v>19</v>
      </c>
      <c r="F851" s="248" t="s">
        <v>233</v>
      </c>
      <c r="G851" s="246"/>
      <c r="H851" s="249">
        <v>289.48000000000002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5" t="s">
        <v>179</v>
      </c>
      <c r="AU851" s="255" t="s">
        <v>85</v>
      </c>
      <c r="AV851" s="14" t="s">
        <v>85</v>
      </c>
      <c r="AW851" s="14" t="s">
        <v>37</v>
      </c>
      <c r="AX851" s="14" t="s">
        <v>76</v>
      </c>
      <c r="AY851" s="255" t="s">
        <v>150</v>
      </c>
    </row>
    <row r="852" s="14" customFormat="1">
      <c r="A852" s="14"/>
      <c r="B852" s="245"/>
      <c r="C852" s="246"/>
      <c r="D852" s="228" t="s">
        <v>179</v>
      </c>
      <c r="E852" s="247" t="s">
        <v>19</v>
      </c>
      <c r="F852" s="248" t="s">
        <v>234</v>
      </c>
      <c r="G852" s="246"/>
      <c r="H852" s="249">
        <v>269.47000000000003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179</v>
      </c>
      <c r="AU852" s="255" t="s">
        <v>85</v>
      </c>
      <c r="AV852" s="14" t="s">
        <v>85</v>
      </c>
      <c r="AW852" s="14" t="s">
        <v>37</v>
      </c>
      <c r="AX852" s="14" t="s">
        <v>76</v>
      </c>
      <c r="AY852" s="255" t="s">
        <v>150</v>
      </c>
    </row>
    <row r="853" s="13" customFormat="1">
      <c r="A853" s="13"/>
      <c r="B853" s="235"/>
      <c r="C853" s="236"/>
      <c r="D853" s="228" t="s">
        <v>179</v>
      </c>
      <c r="E853" s="237" t="s">
        <v>19</v>
      </c>
      <c r="F853" s="238" t="s">
        <v>242</v>
      </c>
      <c r="G853" s="236"/>
      <c r="H853" s="237" t="s">
        <v>19</v>
      </c>
      <c r="I853" s="239"/>
      <c r="J853" s="236"/>
      <c r="K853" s="236"/>
      <c r="L853" s="240"/>
      <c r="M853" s="241"/>
      <c r="N853" s="242"/>
      <c r="O853" s="242"/>
      <c r="P853" s="242"/>
      <c r="Q853" s="242"/>
      <c r="R853" s="242"/>
      <c r="S853" s="242"/>
      <c r="T853" s="24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4" t="s">
        <v>179</v>
      </c>
      <c r="AU853" s="244" t="s">
        <v>85</v>
      </c>
      <c r="AV853" s="13" t="s">
        <v>83</v>
      </c>
      <c r="AW853" s="13" t="s">
        <v>37</v>
      </c>
      <c r="AX853" s="13" t="s">
        <v>76</v>
      </c>
      <c r="AY853" s="244" t="s">
        <v>150</v>
      </c>
    </row>
    <row r="854" s="14" customFormat="1">
      <c r="A854" s="14"/>
      <c r="B854" s="245"/>
      <c r="C854" s="246"/>
      <c r="D854" s="228" t="s">
        <v>179</v>
      </c>
      <c r="E854" s="247" t="s">
        <v>19</v>
      </c>
      <c r="F854" s="248" t="s">
        <v>243</v>
      </c>
      <c r="G854" s="246"/>
      <c r="H854" s="249">
        <v>13.645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179</v>
      </c>
      <c r="AU854" s="255" t="s">
        <v>85</v>
      </c>
      <c r="AV854" s="14" t="s">
        <v>85</v>
      </c>
      <c r="AW854" s="14" t="s">
        <v>37</v>
      </c>
      <c r="AX854" s="14" t="s">
        <v>76</v>
      </c>
      <c r="AY854" s="255" t="s">
        <v>150</v>
      </c>
    </row>
    <row r="855" s="14" customFormat="1">
      <c r="A855" s="14"/>
      <c r="B855" s="245"/>
      <c r="C855" s="246"/>
      <c r="D855" s="228" t="s">
        <v>179</v>
      </c>
      <c r="E855" s="247" t="s">
        <v>19</v>
      </c>
      <c r="F855" s="248" t="s">
        <v>244</v>
      </c>
      <c r="G855" s="246"/>
      <c r="H855" s="249">
        <v>9.6359999999999992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179</v>
      </c>
      <c r="AU855" s="255" t="s">
        <v>85</v>
      </c>
      <c r="AV855" s="14" t="s">
        <v>85</v>
      </c>
      <c r="AW855" s="14" t="s">
        <v>37</v>
      </c>
      <c r="AX855" s="14" t="s">
        <v>76</v>
      </c>
      <c r="AY855" s="255" t="s">
        <v>150</v>
      </c>
    </row>
    <row r="856" s="14" customFormat="1">
      <c r="A856" s="14"/>
      <c r="B856" s="245"/>
      <c r="C856" s="246"/>
      <c r="D856" s="228" t="s">
        <v>179</v>
      </c>
      <c r="E856" s="247" t="s">
        <v>19</v>
      </c>
      <c r="F856" s="248" t="s">
        <v>245</v>
      </c>
      <c r="G856" s="246"/>
      <c r="H856" s="249">
        <v>8.843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179</v>
      </c>
      <c r="AU856" s="255" t="s">
        <v>85</v>
      </c>
      <c r="AV856" s="14" t="s">
        <v>85</v>
      </c>
      <c r="AW856" s="14" t="s">
        <v>37</v>
      </c>
      <c r="AX856" s="14" t="s">
        <v>76</v>
      </c>
      <c r="AY856" s="255" t="s">
        <v>150</v>
      </c>
    </row>
    <row r="857" s="13" customFormat="1">
      <c r="A857" s="13"/>
      <c r="B857" s="235"/>
      <c r="C857" s="236"/>
      <c r="D857" s="228" t="s">
        <v>179</v>
      </c>
      <c r="E857" s="237" t="s">
        <v>19</v>
      </c>
      <c r="F857" s="238" t="s">
        <v>469</v>
      </c>
      <c r="G857" s="236"/>
      <c r="H857" s="237" t="s">
        <v>19</v>
      </c>
      <c r="I857" s="239"/>
      <c r="J857" s="236"/>
      <c r="K857" s="236"/>
      <c r="L857" s="240"/>
      <c r="M857" s="241"/>
      <c r="N857" s="242"/>
      <c r="O857" s="242"/>
      <c r="P857" s="242"/>
      <c r="Q857" s="242"/>
      <c r="R857" s="242"/>
      <c r="S857" s="242"/>
      <c r="T857" s="24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4" t="s">
        <v>179</v>
      </c>
      <c r="AU857" s="244" t="s">
        <v>85</v>
      </c>
      <c r="AV857" s="13" t="s">
        <v>83</v>
      </c>
      <c r="AW857" s="13" t="s">
        <v>37</v>
      </c>
      <c r="AX857" s="13" t="s">
        <v>76</v>
      </c>
      <c r="AY857" s="244" t="s">
        <v>150</v>
      </c>
    </row>
    <row r="858" s="14" customFormat="1">
      <c r="A858" s="14"/>
      <c r="B858" s="245"/>
      <c r="C858" s="246"/>
      <c r="D858" s="228" t="s">
        <v>179</v>
      </c>
      <c r="E858" s="247" t="s">
        <v>19</v>
      </c>
      <c r="F858" s="248" t="s">
        <v>470</v>
      </c>
      <c r="G858" s="246"/>
      <c r="H858" s="249">
        <v>8.5879999999999992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179</v>
      </c>
      <c r="AU858" s="255" t="s">
        <v>85</v>
      </c>
      <c r="AV858" s="14" t="s">
        <v>85</v>
      </c>
      <c r="AW858" s="14" t="s">
        <v>37</v>
      </c>
      <c r="AX858" s="14" t="s">
        <v>76</v>
      </c>
      <c r="AY858" s="255" t="s">
        <v>150</v>
      </c>
    </row>
    <row r="859" s="15" customFormat="1">
      <c r="A859" s="15"/>
      <c r="B859" s="256"/>
      <c r="C859" s="257"/>
      <c r="D859" s="228" t="s">
        <v>179</v>
      </c>
      <c r="E859" s="258" t="s">
        <v>19</v>
      </c>
      <c r="F859" s="259" t="s">
        <v>186</v>
      </c>
      <c r="G859" s="257"/>
      <c r="H859" s="260">
        <v>725.5619999999999</v>
      </c>
      <c r="I859" s="261"/>
      <c r="J859" s="257"/>
      <c r="K859" s="257"/>
      <c r="L859" s="262"/>
      <c r="M859" s="263"/>
      <c r="N859" s="264"/>
      <c r="O859" s="264"/>
      <c r="P859" s="264"/>
      <c r="Q859" s="264"/>
      <c r="R859" s="264"/>
      <c r="S859" s="264"/>
      <c r="T859" s="26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6" t="s">
        <v>179</v>
      </c>
      <c r="AU859" s="266" t="s">
        <v>85</v>
      </c>
      <c r="AV859" s="15" t="s">
        <v>157</v>
      </c>
      <c r="AW859" s="15" t="s">
        <v>37</v>
      </c>
      <c r="AX859" s="15" t="s">
        <v>83</v>
      </c>
      <c r="AY859" s="266" t="s">
        <v>150</v>
      </c>
    </row>
    <row r="860" s="2" customFormat="1" ht="24.15" customHeight="1">
      <c r="A860" s="40"/>
      <c r="B860" s="41"/>
      <c r="C860" s="267" t="s">
        <v>971</v>
      </c>
      <c r="D860" s="267" t="s">
        <v>247</v>
      </c>
      <c r="E860" s="268" t="s">
        <v>972</v>
      </c>
      <c r="F860" s="269" t="s">
        <v>973</v>
      </c>
      <c r="G860" s="270" t="s">
        <v>155</v>
      </c>
      <c r="H860" s="271">
        <v>845.64300000000003</v>
      </c>
      <c r="I860" s="272"/>
      <c r="J860" s="273">
        <f>ROUND(I860*H860,2)</f>
        <v>0</v>
      </c>
      <c r="K860" s="269" t="s">
        <v>156</v>
      </c>
      <c r="L860" s="274"/>
      <c r="M860" s="275" t="s">
        <v>19</v>
      </c>
      <c r="N860" s="276" t="s">
        <v>47</v>
      </c>
      <c r="O860" s="86"/>
      <c r="P860" s="224">
        <f>O860*H860</f>
        <v>0</v>
      </c>
      <c r="Q860" s="224">
        <v>0.00080000000000000004</v>
      </c>
      <c r="R860" s="224">
        <f>Q860*H860</f>
        <v>0.67651440000000007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411</v>
      </c>
      <c r="AT860" s="226" t="s">
        <v>247</v>
      </c>
      <c r="AU860" s="226" t="s">
        <v>85</v>
      </c>
      <c r="AY860" s="19" t="s">
        <v>150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83</v>
      </c>
      <c r="BK860" s="227">
        <f>ROUND(I860*H860,2)</f>
        <v>0</v>
      </c>
      <c r="BL860" s="19" t="s">
        <v>278</v>
      </c>
      <c r="BM860" s="226" t="s">
        <v>974</v>
      </c>
    </row>
    <row r="861" s="2" customFormat="1">
      <c r="A861" s="40"/>
      <c r="B861" s="41"/>
      <c r="C861" s="42"/>
      <c r="D861" s="228" t="s">
        <v>159</v>
      </c>
      <c r="E861" s="42"/>
      <c r="F861" s="229" t="s">
        <v>973</v>
      </c>
      <c r="G861" s="42"/>
      <c r="H861" s="42"/>
      <c r="I861" s="230"/>
      <c r="J861" s="42"/>
      <c r="K861" s="42"/>
      <c r="L861" s="46"/>
      <c r="M861" s="231"/>
      <c r="N861" s="232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159</v>
      </c>
      <c r="AU861" s="19" t="s">
        <v>85</v>
      </c>
    </row>
    <row r="862" s="14" customFormat="1">
      <c r="A862" s="14"/>
      <c r="B862" s="245"/>
      <c r="C862" s="246"/>
      <c r="D862" s="228" t="s">
        <v>179</v>
      </c>
      <c r="E862" s="246"/>
      <c r="F862" s="248" t="s">
        <v>975</v>
      </c>
      <c r="G862" s="246"/>
      <c r="H862" s="249">
        <v>845.64300000000003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179</v>
      </c>
      <c r="AU862" s="255" t="s">
        <v>85</v>
      </c>
      <c r="AV862" s="14" t="s">
        <v>85</v>
      </c>
      <c r="AW862" s="14" t="s">
        <v>4</v>
      </c>
      <c r="AX862" s="14" t="s">
        <v>83</v>
      </c>
      <c r="AY862" s="255" t="s">
        <v>150</v>
      </c>
    </row>
    <row r="863" s="2" customFormat="1" ht="24.15" customHeight="1">
      <c r="A863" s="40"/>
      <c r="B863" s="41"/>
      <c r="C863" s="215" t="s">
        <v>976</v>
      </c>
      <c r="D863" s="215" t="s">
        <v>152</v>
      </c>
      <c r="E863" s="216" t="s">
        <v>977</v>
      </c>
      <c r="F863" s="217" t="s">
        <v>978</v>
      </c>
      <c r="G863" s="218" t="s">
        <v>155</v>
      </c>
      <c r="H863" s="219">
        <v>725.56200000000001</v>
      </c>
      <c r="I863" s="220"/>
      <c r="J863" s="221">
        <f>ROUND(I863*H863,2)</f>
        <v>0</v>
      </c>
      <c r="K863" s="217" t="s">
        <v>156</v>
      </c>
      <c r="L863" s="46"/>
      <c r="M863" s="222" t="s">
        <v>19</v>
      </c>
      <c r="N863" s="223" t="s">
        <v>47</v>
      </c>
      <c r="O863" s="86"/>
      <c r="P863" s="224">
        <f>O863*H863</f>
        <v>0</v>
      </c>
      <c r="Q863" s="224">
        <v>0</v>
      </c>
      <c r="R863" s="224">
        <f>Q863*H863</f>
        <v>0</v>
      </c>
      <c r="S863" s="224">
        <v>0</v>
      </c>
      <c r="T863" s="225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6" t="s">
        <v>278</v>
      </c>
      <c r="AT863" s="226" t="s">
        <v>152</v>
      </c>
      <c r="AU863" s="226" t="s">
        <v>85</v>
      </c>
      <c r="AY863" s="19" t="s">
        <v>150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19" t="s">
        <v>83</v>
      </c>
      <c r="BK863" s="227">
        <f>ROUND(I863*H863,2)</f>
        <v>0</v>
      </c>
      <c r="BL863" s="19" t="s">
        <v>278</v>
      </c>
      <c r="BM863" s="226" t="s">
        <v>979</v>
      </c>
    </row>
    <row r="864" s="2" customFormat="1">
      <c r="A864" s="40"/>
      <c r="B864" s="41"/>
      <c r="C864" s="42"/>
      <c r="D864" s="228" t="s">
        <v>159</v>
      </c>
      <c r="E864" s="42"/>
      <c r="F864" s="229" t="s">
        <v>980</v>
      </c>
      <c r="G864" s="42"/>
      <c r="H864" s="42"/>
      <c r="I864" s="230"/>
      <c r="J864" s="42"/>
      <c r="K864" s="42"/>
      <c r="L864" s="46"/>
      <c r="M864" s="231"/>
      <c r="N864" s="232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159</v>
      </c>
      <c r="AU864" s="19" t="s">
        <v>85</v>
      </c>
    </row>
    <row r="865" s="2" customFormat="1">
      <c r="A865" s="40"/>
      <c r="B865" s="41"/>
      <c r="C865" s="42"/>
      <c r="D865" s="233" t="s">
        <v>161</v>
      </c>
      <c r="E865" s="42"/>
      <c r="F865" s="234" t="s">
        <v>981</v>
      </c>
      <c r="G865" s="42"/>
      <c r="H865" s="42"/>
      <c r="I865" s="230"/>
      <c r="J865" s="42"/>
      <c r="K865" s="42"/>
      <c r="L865" s="46"/>
      <c r="M865" s="231"/>
      <c r="N865" s="232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161</v>
      </c>
      <c r="AU865" s="19" t="s">
        <v>85</v>
      </c>
    </row>
    <row r="866" s="2" customFormat="1" ht="16.5" customHeight="1">
      <c r="A866" s="40"/>
      <c r="B866" s="41"/>
      <c r="C866" s="267" t="s">
        <v>982</v>
      </c>
      <c r="D866" s="267" t="s">
        <v>247</v>
      </c>
      <c r="E866" s="268" t="s">
        <v>983</v>
      </c>
      <c r="F866" s="269" t="s">
        <v>984</v>
      </c>
      <c r="G866" s="270" t="s">
        <v>155</v>
      </c>
      <c r="H866" s="271">
        <v>761.84000000000003</v>
      </c>
      <c r="I866" s="272"/>
      <c r="J866" s="273">
        <f>ROUND(I866*H866,2)</f>
        <v>0</v>
      </c>
      <c r="K866" s="269" t="s">
        <v>156</v>
      </c>
      <c r="L866" s="274"/>
      <c r="M866" s="275" t="s">
        <v>19</v>
      </c>
      <c r="N866" s="276" t="s">
        <v>47</v>
      </c>
      <c r="O866" s="86"/>
      <c r="P866" s="224">
        <f>O866*H866</f>
        <v>0</v>
      </c>
      <c r="Q866" s="224">
        <v>0.00050000000000000001</v>
      </c>
      <c r="R866" s="224">
        <f>Q866*H866</f>
        <v>0.38092000000000004</v>
      </c>
      <c r="S866" s="224">
        <v>0</v>
      </c>
      <c r="T866" s="225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26" t="s">
        <v>411</v>
      </c>
      <c r="AT866" s="226" t="s">
        <v>247</v>
      </c>
      <c r="AU866" s="226" t="s">
        <v>85</v>
      </c>
      <c r="AY866" s="19" t="s">
        <v>150</v>
      </c>
      <c r="BE866" s="227">
        <f>IF(N866="základní",J866,0)</f>
        <v>0</v>
      </c>
      <c r="BF866" s="227">
        <f>IF(N866="snížená",J866,0)</f>
        <v>0</v>
      </c>
      <c r="BG866" s="227">
        <f>IF(N866="zákl. přenesená",J866,0)</f>
        <v>0</v>
      </c>
      <c r="BH866" s="227">
        <f>IF(N866="sníž. přenesená",J866,0)</f>
        <v>0</v>
      </c>
      <c r="BI866" s="227">
        <f>IF(N866="nulová",J866,0)</f>
        <v>0</v>
      </c>
      <c r="BJ866" s="19" t="s">
        <v>83</v>
      </c>
      <c r="BK866" s="227">
        <f>ROUND(I866*H866,2)</f>
        <v>0</v>
      </c>
      <c r="BL866" s="19" t="s">
        <v>278</v>
      </c>
      <c r="BM866" s="226" t="s">
        <v>985</v>
      </c>
    </row>
    <row r="867" s="2" customFormat="1">
      <c r="A867" s="40"/>
      <c r="B867" s="41"/>
      <c r="C867" s="42"/>
      <c r="D867" s="228" t="s">
        <v>159</v>
      </c>
      <c r="E867" s="42"/>
      <c r="F867" s="229" t="s">
        <v>984</v>
      </c>
      <c r="G867" s="42"/>
      <c r="H867" s="42"/>
      <c r="I867" s="230"/>
      <c r="J867" s="42"/>
      <c r="K867" s="42"/>
      <c r="L867" s="46"/>
      <c r="M867" s="231"/>
      <c r="N867" s="232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159</v>
      </c>
      <c r="AU867" s="19" t="s">
        <v>85</v>
      </c>
    </row>
    <row r="868" s="14" customFormat="1">
      <c r="A868" s="14"/>
      <c r="B868" s="245"/>
      <c r="C868" s="246"/>
      <c r="D868" s="228" t="s">
        <v>179</v>
      </c>
      <c r="E868" s="246"/>
      <c r="F868" s="248" t="s">
        <v>986</v>
      </c>
      <c r="G868" s="246"/>
      <c r="H868" s="249">
        <v>761.84000000000003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179</v>
      </c>
      <c r="AU868" s="255" t="s">
        <v>85</v>
      </c>
      <c r="AV868" s="14" t="s">
        <v>85</v>
      </c>
      <c r="AW868" s="14" t="s">
        <v>4</v>
      </c>
      <c r="AX868" s="14" t="s">
        <v>83</v>
      </c>
      <c r="AY868" s="255" t="s">
        <v>150</v>
      </c>
    </row>
    <row r="869" s="2" customFormat="1" ht="24.15" customHeight="1">
      <c r="A869" s="40"/>
      <c r="B869" s="41"/>
      <c r="C869" s="215" t="s">
        <v>987</v>
      </c>
      <c r="D869" s="215" t="s">
        <v>152</v>
      </c>
      <c r="E869" s="216" t="s">
        <v>988</v>
      </c>
      <c r="F869" s="217" t="s">
        <v>989</v>
      </c>
      <c r="G869" s="218" t="s">
        <v>155</v>
      </c>
      <c r="H869" s="219">
        <v>725.56200000000001</v>
      </c>
      <c r="I869" s="220"/>
      <c r="J869" s="221">
        <f>ROUND(I869*H869,2)</f>
        <v>0</v>
      </c>
      <c r="K869" s="217" t="s">
        <v>156</v>
      </c>
      <c r="L869" s="46"/>
      <c r="M869" s="222" t="s">
        <v>19</v>
      </c>
      <c r="N869" s="223" t="s">
        <v>47</v>
      </c>
      <c r="O869" s="86"/>
      <c r="P869" s="224">
        <f>O869*H869</f>
        <v>0</v>
      </c>
      <c r="Q869" s="224">
        <v>0</v>
      </c>
      <c r="R869" s="224">
        <f>Q869*H869</f>
        <v>0</v>
      </c>
      <c r="S869" s="224">
        <v>0</v>
      </c>
      <c r="T869" s="225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6" t="s">
        <v>278</v>
      </c>
      <c r="AT869" s="226" t="s">
        <v>152</v>
      </c>
      <c r="AU869" s="226" t="s">
        <v>85</v>
      </c>
      <c r="AY869" s="19" t="s">
        <v>150</v>
      </c>
      <c r="BE869" s="227">
        <f>IF(N869="základní",J869,0)</f>
        <v>0</v>
      </c>
      <c r="BF869" s="227">
        <f>IF(N869="snížená",J869,0)</f>
        <v>0</v>
      </c>
      <c r="BG869" s="227">
        <f>IF(N869="zákl. přenesená",J869,0)</f>
        <v>0</v>
      </c>
      <c r="BH869" s="227">
        <f>IF(N869="sníž. přenesená",J869,0)</f>
        <v>0</v>
      </c>
      <c r="BI869" s="227">
        <f>IF(N869="nulová",J869,0)</f>
        <v>0</v>
      </c>
      <c r="BJ869" s="19" t="s">
        <v>83</v>
      </c>
      <c r="BK869" s="227">
        <f>ROUND(I869*H869,2)</f>
        <v>0</v>
      </c>
      <c r="BL869" s="19" t="s">
        <v>278</v>
      </c>
      <c r="BM869" s="226" t="s">
        <v>990</v>
      </c>
    </row>
    <row r="870" s="2" customFormat="1">
      <c r="A870" s="40"/>
      <c r="B870" s="41"/>
      <c r="C870" s="42"/>
      <c r="D870" s="228" t="s">
        <v>159</v>
      </c>
      <c r="E870" s="42"/>
      <c r="F870" s="229" t="s">
        <v>991</v>
      </c>
      <c r="G870" s="42"/>
      <c r="H870" s="42"/>
      <c r="I870" s="230"/>
      <c r="J870" s="42"/>
      <c r="K870" s="42"/>
      <c r="L870" s="46"/>
      <c r="M870" s="231"/>
      <c r="N870" s="232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159</v>
      </c>
      <c r="AU870" s="19" t="s">
        <v>85</v>
      </c>
    </row>
    <row r="871" s="2" customFormat="1">
      <c r="A871" s="40"/>
      <c r="B871" s="41"/>
      <c r="C871" s="42"/>
      <c r="D871" s="233" t="s">
        <v>161</v>
      </c>
      <c r="E871" s="42"/>
      <c r="F871" s="234" t="s">
        <v>992</v>
      </c>
      <c r="G871" s="42"/>
      <c r="H871" s="42"/>
      <c r="I871" s="230"/>
      <c r="J871" s="42"/>
      <c r="K871" s="42"/>
      <c r="L871" s="46"/>
      <c r="M871" s="231"/>
      <c r="N871" s="232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161</v>
      </c>
      <c r="AU871" s="19" t="s">
        <v>85</v>
      </c>
    </row>
    <row r="872" s="2" customFormat="1" ht="16.5" customHeight="1">
      <c r="A872" s="40"/>
      <c r="B872" s="41"/>
      <c r="C872" s="267" t="s">
        <v>993</v>
      </c>
      <c r="D872" s="267" t="s">
        <v>247</v>
      </c>
      <c r="E872" s="268" t="s">
        <v>994</v>
      </c>
      <c r="F872" s="269" t="s">
        <v>995</v>
      </c>
      <c r="G872" s="270" t="s">
        <v>155</v>
      </c>
      <c r="H872" s="271">
        <v>761.84000000000003</v>
      </c>
      <c r="I872" s="272"/>
      <c r="J872" s="273">
        <f>ROUND(I872*H872,2)</f>
        <v>0</v>
      </c>
      <c r="K872" s="269" t="s">
        <v>156</v>
      </c>
      <c r="L872" s="274"/>
      <c r="M872" s="275" t="s">
        <v>19</v>
      </c>
      <c r="N872" s="276" t="s">
        <v>47</v>
      </c>
      <c r="O872" s="86"/>
      <c r="P872" s="224">
        <f>O872*H872</f>
        <v>0</v>
      </c>
      <c r="Q872" s="224">
        <v>0.00029999999999999997</v>
      </c>
      <c r="R872" s="224">
        <f>Q872*H872</f>
        <v>0.22855199999999998</v>
      </c>
      <c r="S872" s="224">
        <v>0</v>
      </c>
      <c r="T872" s="225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26" t="s">
        <v>411</v>
      </c>
      <c r="AT872" s="226" t="s">
        <v>247</v>
      </c>
      <c r="AU872" s="226" t="s">
        <v>85</v>
      </c>
      <c r="AY872" s="19" t="s">
        <v>150</v>
      </c>
      <c r="BE872" s="227">
        <f>IF(N872="základní",J872,0)</f>
        <v>0</v>
      </c>
      <c r="BF872" s="227">
        <f>IF(N872="snížená",J872,0)</f>
        <v>0</v>
      </c>
      <c r="BG872" s="227">
        <f>IF(N872="zákl. přenesená",J872,0)</f>
        <v>0</v>
      </c>
      <c r="BH872" s="227">
        <f>IF(N872="sníž. přenesená",J872,0)</f>
        <v>0</v>
      </c>
      <c r="BI872" s="227">
        <f>IF(N872="nulová",J872,0)</f>
        <v>0</v>
      </c>
      <c r="BJ872" s="19" t="s">
        <v>83</v>
      </c>
      <c r="BK872" s="227">
        <f>ROUND(I872*H872,2)</f>
        <v>0</v>
      </c>
      <c r="BL872" s="19" t="s">
        <v>278</v>
      </c>
      <c r="BM872" s="226" t="s">
        <v>996</v>
      </c>
    </row>
    <row r="873" s="2" customFormat="1">
      <c r="A873" s="40"/>
      <c r="B873" s="41"/>
      <c r="C873" s="42"/>
      <c r="D873" s="228" t="s">
        <v>159</v>
      </c>
      <c r="E873" s="42"/>
      <c r="F873" s="229" t="s">
        <v>995</v>
      </c>
      <c r="G873" s="42"/>
      <c r="H873" s="42"/>
      <c r="I873" s="230"/>
      <c r="J873" s="42"/>
      <c r="K873" s="42"/>
      <c r="L873" s="46"/>
      <c r="M873" s="231"/>
      <c r="N873" s="232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159</v>
      </c>
      <c r="AU873" s="19" t="s">
        <v>85</v>
      </c>
    </row>
    <row r="874" s="14" customFormat="1">
      <c r="A874" s="14"/>
      <c r="B874" s="245"/>
      <c r="C874" s="246"/>
      <c r="D874" s="228" t="s">
        <v>179</v>
      </c>
      <c r="E874" s="246"/>
      <c r="F874" s="248" t="s">
        <v>986</v>
      </c>
      <c r="G874" s="246"/>
      <c r="H874" s="249">
        <v>761.84000000000003</v>
      </c>
      <c r="I874" s="250"/>
      <c r="J874" s="246"/>
      <c r="K874" s="246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179</v>
      </c>
      <c r="AU874" s="255" t="s">
        <v>85</v>
      </c>
      <c r="AV874" s="14" t="s">
        <v>85</v>
      </c>
      <c r="AW874" s="14" t="s">
        <v>4</v>
      </c>
      <c r="AX874" s="14" t="s">
        <v>83</v>
      </c>
      <c r="AY874" s="255" t="s">
        <v>150</v>
      </c>
    </row>
    <row r="875" s="2" customFormat="1" ht="24.15" customHeight="1">
      <c r="A875" s="40"/>
      <c r="B875" s="41"/>
      <c r="C875" s="215" t="s">
        <v>997</v>
      </c>
      <c r="D875" s="215" t="s">
        <v>152</v>
      </c>
      <c r="E875" s="216" t="s">
        <v>998</v>
      </c>
      <c r="F875" s="217" t="s">
        <v>999</v>
      </c>
      <c r="G875" s="218" t="s">
        <v>155</v>
      </c>
      <c r="H875" s="219">
        <v>40.600000000000001</v>
      </c>
      <c r="I875" s="220"/>
      <c r="J875" s="221">
        <f>ROUND(I875*H875,2)</f>
        <v>0</v>
      </c>
      <c r="K875" s="217" t="s">
        <v>156</v>
      </c>
      <c r="L875" s="46"/>
      <c r="M875" s="222" t="s">
        <v>19</v>
      </c>
      <c r="N875" s="223" t="s">
        <v>47</v>
      </c>
      <c r="O875" s="86"/>
      <c r="P875" s="224">
        <f>O875*H875</f>
        <v>0</v>
      </c>
      <c r="Q875" s="224">
        <v>0</v>
      </c>
      <c r="R875" s="224">
        <f>Q875*H875</f>
        <v>0</v>
      </c>
      <c r="S875" s="224">
        <v>0</v>
      </c>
      <c r="T875" s="225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6" t="s">
        <v>278</v>
      </c>
      <c r="AT875" s="226" t="s">
        <v>152</v>
      </c>
      <c r="AU875" s="226" t="s">
        <v>85</v>
      </c>
      <c r="AY875" s="19" t="s">
        <v>150</v>
      </c>
      <c r="BE875" s="227">
        <f>IF(N875="základní",J875,0)</f>
        <v>0</v>
      </c>
      <c r="BF875" s="227">
        <f>IF(N875="snížená",J875,0)</f>
        <v>0</v>
      </c>
      <c r="BG875" s="227">
        <f>IF(N875="zákl. přenesená",J875,0)</f>
        <v>0</v>
      </c>
      <c r="BH875" s="227">
        <f>IF(N875="sníž. přenesená",J875,0)</f>
        <v>0</v>
      </c>
      <c r="BI875" s="227">
        <f>IF(N875="nulová",J875,0)</f>
        <v>0</v>
      </c>
      <c r="BJ875" s="19" t="s">
        <v>83</v>
      </c>
      <c r="BK875" s="227">
        <f>ROUND(I875*H875,2)</f>
        <v>0</v>
      </c>
      <c r="BL875" s="19" t="s">
        <v>278</v>
      </c>
      <c r="BM875" s="226" t="s">
        <v>1000</v>
      </c>
    </row>
    <row r="876" s="2" customFormat="1">
      <c r="A876" s="40"/>
      <c r="B876" s="41"/>
      <c r="C876" s="42"/>
      <c r="D876" s="228" t="s">
        <v>159</v>
      </c>
      <c r="E876" s="42"/>
      <c r="F876" s="229" t="s">
        <v>1001</v>
      </c>
      <c r="G876" s="42"/>
      <c r="H876" s="42"/>
      <c r="I876" s="230"/>
      <c r="J876" s="42"/>
      <c r="K876" s="42"/>
      <c r="L876" s="46"/>
      <c r="M876" s="231"/>
      <c r="N876" s="232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159</v>
      </c>
      <c r="AU876" s="19" t="s">
        <v>85</v>
      </c>
    </row>
    <row r="877" s="2" customFormat="1">
      <c r="A877" s="40"/>
      <c r="B877" s="41"/>
      <c r="C877" s="42"/>
      <c r="D877" s="233" t="s">
        <v>161</v>
      </c>
      <c r="E877" s="42"/>
      <c r="F877" s="234" t="s">
        <v>1002</v>
      </c>
      <c r="G877" s="42"/>
      <c r="H877" s="42"/>
      <c r="I877" s="230"/>
      <c r="J877" s="42"/>
      <c r="K877" s="42"/>
      <c r="L877" s="46"/>
      <c r="M877" s="231"/>
      <c r="N877" s="232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161</v>
      </c>
      <c r="AU877" s="19" t="s">
        <v>85</v>
      </c>
    </row>
    <row r="878" s="13" customFormat="1">
      <c r="A878" s="13"/>
      <c r="B878" s="235"/>
      <c r="C878" s="236"/>
      <c r="D878" s="228" t="s">
        <v>179</v>
      </c>
      <c r="E878" s="237" t="s">
        <v>19</v>
      </c>
      <c r="F878" s="238" t="s">
        <v>492</v>
      </c>
      <c r="G878" s="236"/>
      <c r="H878" s="237" t="s">
        <v>19</v>
      </c>
      <c r="I878" s="239"/>
      <c r="J878" s="236"/>
      <c r="K878" s="236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179</v>
      </c>
      <c r="AU878" s="244" t="s">
        <v>85</v>
      </c>
      <c r="AV878" s="13" t="s">
        <v>83</v>
      </c>
      <c r="AW878" s="13" t="s">
        <v>37</v>
      </c>
      <c r="AX878" s="13" t="s">
        <v>76</v>
      </c>
      <c r="AY878" s="244" t="s">
        <v>150</v>
      </c>
    </row>
    <row r="879" s="14" customFormat="1">
      <c r="A879" s="14"/>
      <c r="B879" s="245"/>
      <c r="C879" s="246"/>
      <c r="D879" s="228" t="s">
        <v>179</v>
      </c>
      <c r="E879" s="247" t="s">
        <v>19</v>
      </c>
      <c r="F879" s="248" t="s">
        <v>964</v>
      </c>
      <c r="G879" s="246"/>
      <c r="H879" s="249">
        <v>40.600000000000001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179</v>
      </c>
      <c r="AU879" s="255" t="s">
        <v>85</v>
      </c>
      <c r="AV879" s="14" t="s">
        <v>85</v>
      </c>
      <c r="AW879" s="14" t="s">
        <v>37</v>
      </c>
      <c r="AX879" s="14" t="s">
        <v>76</v>
      </c>
      <c r="AY879" s="255" t="s">
        <v>150</v>
      </c>
    </row>
    <row r="880" s="15" customFormat="1">
      <c r="A880" s="15"/>
      <c r="B880" s="256"/>
      <c r="C880" s="257"/>
      <c r="D880" s="228" t="s">
        <v>179</v>
      </c>
      <c r="E880" s="258" t="s">
        <v>19</v>
      </c>
      <c r="F880" s="259" t="s">
        <v>186</v>
      </c>
      <c r="G880" s="257"/>
      <c r="H880" s="260">
        <v>40.600000000000001</v>
      </c>
      <c r="I880" s="261"/>
      <c r="J880" s="257"/>
      <c r="K880" s="257"/>
      <c r="L880" s="262"/>
      <c r="M880" s="263"/>
      <c r="N880" s="264"/>
      <c r="O880" s="264"/>
      <c r="P880" s="264"/>
      <c r="Q880" s="264"/>
      <c r="R880" s="264"/>
      <c r="S880" s="264"/>
      <c r="T880" s="26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6" t="s">
        <v>179</v>
      </c>
      <c r="AU880" s="266" t="s">
        <v>85</v>
      </c>
      <c r="AV880" s="15" t="s">
        <v>157</v>
      </c>
      <c r="AW880" s="15" t="s">
        <v>37</v>
      </c>
      <c r="AX880" s="15" t="s">
        <v>83</v>
      </c>
      <c r="AY880" s="266" t="s">
        <v>150</v>
      </c>
    </row>
    <row r="881" s="2" customFormat="1" ht="16.5" customHeight="1">
      <c r="A881" s="40"/>
      <c r="B881" s="41"/>
      <c r="C881" s="267" t="s">
        <v>1003</v>
      </c>
      <c r="D881" s="267" t="s">
        <v>247</v>
      </c>
      <c r="E881" s="268" t="s">
        <v>994</v>
      </c>
      <c r="F881" s="269" t="s">
        <v>995</v>
      </c>
      <c r="G881" s="270" t="s">
        <v>155</v>
      </c>
      <c r="H881" s="271">
        <v>42.630000000000003</v>
      </c>
      <c r="I881" s="272"/>
      <c r="J881" s="273">
        <f>ROUND(I881*H881,2)</f>
        <v>0</v>
      </c>
      <c r="K881" s="269" t="s">
        <v>156</v>
      </c>
      <c r="L881" s="274"/>
      <c r="M881" s="275" t="s">
        <v>19</v>
      </c>
      <c r="N881" s="276" t="s">
        <v>47</v>
      </c>
      <c r="O881" s="86"/>
      <c r="P881" s="224">
        <f>O881*H881</f>
        <v>0</v>
      </c>
      <c r="Q881" s="224">
        <v>0.00029999999999999997</v>
      </c>
      <c r="R881" s="224">
        <f>Q881*H881</f>
        <v>0.012789</v>
      </c>
      <c r="S881" s="224">
        <v>0</v>
      </c>
      <c r="T881" s="225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26" t="s">
        <v>411</v>
      </c>
      <c r="AT881" s="226" t="s">
        <v>247</v>
      </c>
      <c r="AU881" s="226" t="s">
        <v>85</v>
      </c>
      <c r="AY881" s="19" t="s">
        <v>150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19" t="s">
        <v>83</v>
      </c>
      <c r="BK881" s="227">
        <f>ROUND(I881*H881,2)</f>
        <v>0</v>
      </c>
      <c r="BL881" s="19" t="s">
        <v>278</v>
      </c>
      <c r="BM881" s="226" t="s">
        <v>1004</v>
      </c>
    </row>
    <row r="882" s="2" customFormat="1">
      <c r="A882" s="40"/>
      <c r="B882" s="41"/>
      <c r="C882" s="42"/>
      <c r="D882" s="228" t="s">
        <v>159</v>
      </c>
      <c r="E882" s="42"/>
      <c r="F882" s="229" t="s">
        <v>995</v>
      </c>
      <c r="G882" s="42"/>
      <c r="H882" s="42"/>
      <c r="I882" s="230"/>
      <c r="J882" s="42"/>
      <c r="K882" s="42"/>
      <c r="L882" s="46"/>
      <c r="M882" s="231"/>
      <c r="N882" s="232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159</v>
      </c>
      <c r="AU882" s="19" t="s">
        <v>85</v>
      </c>
    </row>
    <row r="883" s="14" customFormat="1">
      <c r="A883" s="14"/>
      <c r="B883" s="245"/>
      <c r="C883" s="246"/>
      <c r="D883" s="228" t="s">
        <v>179</v>
      </c>
      <c r="E883" s="246"/>
      <c r="F883" s="248" t="s">
        <v>1005</v>
      </c>
      <c r="G883" s="246"/>
      <c r="H883" s="249">
        <v>42.630000000000003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179</v>
      </c>
      <c r="AU883" s="255" t="s">
        <v>85</v>
      </c>
      <c r="AV883" s="14" t="s">
        <v>85</v>
      </c>
      <c r="AW883" s="14" t="s">
        <v>4</v>
      </c>
      <c r="AX883" s="14" t="s">
        <v>83</v>
      </c>
      <c r="AY883" s="255" t="s">
        <v>150</v>
      </c>
    </row>
    <row r="884" s="2" customFormat="1" ht="33" customHeight="1">
      <c r="A884" s="40"/>
      <c r="B884" s="41"/>
      <c r="C884" s="215" t="s">
        <v>1006</v>
      </c>
      <c r="D884" s="215" t="s">
        <v>152</v>
      </c>
      <c r="E884" s="216" t="s">
        <v>1007</v>
      </c>
      <c r="F884" s="217" t="s">
        <v>1008</v>
      </c>
      <c r="G884" s="218" t="s">
        <v>1009</v>
      </c>
      <c r="H884" s="289"/>
      <c r="I884" s="220"/>
      <c r="J884" s="221">
        <f>ROUND(I884*H884,2)</f>
        <v>0</v>
      </c>
      <c r="K884" s="217" t="s">
        <v>156</v>
      </c>
      <c r="L884" s="46"/>
      <c r="M884" s="222" t="s">
        <v>19</v>
      </c>
      <c r="N884" s="223" t="s">
        <v>47</v>
      </c>
      <c r="O884" s="86"/>
      <c r="P884" s="224">
        <f>O884*H884</f>
        <v>0</v>
      </c>
      <c r="Q884" s="224">
        <v>0</v>
      </c>
      <c r="R884" s="224">
        <f>Q884*H884</f>
        <v>0</v>
      </c>
      <c r="S884" s="224">
        <v>0</v>
      </c>
      <c r="T884" s="225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6" t="s">
        <v>278</v>
      </c>
      <c r="AT884" s="226" t="s">
        <v>152</v>
      </c>
      <c r="AU884" s="226" t="s">
        <v>85</v>
      </c>
      <c r="AY884" s="19" t="s">
        <v>150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19" t="s">
        <v>83</v>
      </c>
      <c r="BK884" s="227">
        <f>ROUND(I884*H884,2)</f>
        <v>0</v>
      </c>
      <c r="BL884" s="19" t="s">
        <v>278</v>
      </c>
      <c r="BM884" s="226" t="s">
        <v>1010</v>
      </c>
    </row>
    <row r="885" s="2" customFormat="1">
      <c r="A885" s="40"/>
      <c r="B885" s="41"/>
      <c r="C885" s="42"/>
      <c r="D885" s="228" t="s">
        <v>159</v>
      </c>
      <c r="E885" s="42"/>
      <c r="F885" s="229" t="s">
        <v>1011</v>
      </c>
      <c r="G885" s="42"/>
      <c r="H885" s="42"/>
      <c r="I885" s="230"/>
      <c r="J885" s="42"/>
      <c r="K885" s="42"/>
      <c r="L885" s="46"/>
      <c r="M885" s="231"/>
      <c r="N885" s="232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159</v>
      </c>
      <c r="AU885" s="19" t="s">
        <v>85</v>
      </c>
    </row>
    <row r="886" s="2" customFormat="1">
      <c r="A886" s="40"/>
      <c r="B886" s="41"/>
      <c r="C886" s="42"/>
      <c r="D886" s="233" t="s">
        <v>161</v>
      </c>
      <c r="E886" s="42"/>
      <c r="F886" s="234" t="s">
        <v>1012</v>
      </c>
      <c r="G886" s="42"/>
      <c r="H886" s="42"/>
      <c r="I886" s="230"/>
      <c r="J886" s="42"/>
      <c r="K886" s="42"/>
      <c r="L886" s="46"/>
      <c r="M886" s="231"/>
      <c r="N886" s="232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161</v>
      </c>
      <c r="AU886" s="19" t="s">
        <v>85</v>
      </c>
    </row>
    <row r="887" s="12" customFormat="1" ht="22.8" customHeight="1">
      <c r="A887" s="12"/>
      <c r="B887" s="199"/>
      <c r="C887" s="200"/>
      <c r="D887" s="201" t="s">
        <v>75</v>
      </c>
      <c r="E887" s="213" t="s">
        <v>1013</v>
      </c>
      <c r="F887" s="213" t="s">
        <v>1014</v>
      </c>
      <c r="G887" s="200"/>
      <c r="H887" s="200"/>
      <c r="I887" s="203"/>
      <c r="J887" s="214">
        <f>BK887</f>
        <v>0</v>
      </c>
      <c r="K887" s="200"/>
      <c r="L887" s="205"/>
      <c r="M887" s="206"/>
      <c r="N887" s="207"/>
      <c r="O887" s="207"/>
      <c r="P887" s="208">
        <f>SUM(P888:P944)</f>
        <v>0</v>
      </c>
      <c r="Q887" s="207"/>
      <c r="R887" s="208">
        <f>SUM(R888:R944)</f>
        <v>3.6502429402879999</v>
      </c>
      <c r="S887" s="207"/>
      <c r="T887" s="209">
        <f>SUM(T888:T944)</f>
        <v>3.6351754999999999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210" t="s">
        <v>85</v>
      </c>
      <c r="AT887" s="211" t="s">
        <v>75</v>
      </c>
      <c r="AU887" s="211" t="s">
        <v>83</v>
      </c>
      <c r="AY887" s="210" t="s">
        <v>150</v>
      </c>
      <c r="BK887" s="212">
        <f>SUM(BK888:BK944)</f>
        <v>0</v>
      </c>
    </row>
    <row r="888" s="2" customFormat="1" ht="24.15" customHeight="1">
      <c r="A888" s="40"/>
      <c r="B888" s="41"/>
      <c r="C888" s="215" t="s">
        <v>1015</v>
      </c>
      <c r="D888" s="215" t="s">
        <v>152</v>
      </c>
      <c r="E888" s="216" t="s">
        <v>1016</v>
      </c>
      <c r="F888" s="217" t="s">
        <v>1017</v>
      </c>
      <c r="G888" s="218" t="s">
        <v>155</v>
      </c>
      <c r="H888" s="219">
        <v>388.15100000000001</v>
      </c>
      <c r="I888" s="220"/>
      <c r="J888" s="221">
        <f>ROUND(I888*H888,2)</f>
        <v>0</v>
      </c>
      <c r="K888" s="217" t="s">
        <v>156</v>
      </c>
      <c r="L888" s="46"/>
      <c r="M888" s="222" t="s">
        <v>19</v>
      </c>
      <c r="N888" s="223" t="s">
        <v>47</v>
      </c>
      <c r="O888" s="86"/>
      <c r="P888" s="224">
        <f>O888*H888</f>
        <v>0</v>
      </c>
      <c r="Q888" s="224">
        <v>0</v>
      </c>
      <c r="R888" s="224">
        <f>Q888*H888</f>
        <v>0</v>
      </c>
      <c r="S888" s="224">
        <v>0</v>
      </c>
      <c r="T888" s="225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6" t="s">
        <v>278</v>
      </c>
      <c r="AT888" s="226" t="s">
        <v>152</v>
      </c>
      <c r="AU888" s="226" t="s">
        <v>85</v>
      </c>
      <c r="AY888" s="19" t="s">
        <v>150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19" t="s">
        <v>83</v>
      </c>
      <c r="BK888" s="227">
        <f>ROUND(I888*H888,2)</f>
        <v>0</v>
      </c>
      <c r="BL888" s="19" t="s">
        <v>278</v>
      </c>
      <c r="BM888" s="226" t="s">
        <v>1018</v>
      </c>
    </row>
    <row r="889" s="2" customFormat="1">
      <c r="A889" s="40"/>
      <c r="B889" s="41"/>
      <c r="C889" s="42"/>
      <c r="D889" s="228" t="s">
        <v>159</v>
      </c>
      <c r="E889" s="42"/>
      <c r="F889" s="229" t="s">
        <v>1019</v>
      </c>
      <c r="G889" s="42"/>
      <c r="H889" s="42"/>
      <c r="I889" s="230"/>
      <c r="J889" s="42"/>
      <c r="K889" s="42"/>
      <c r="L889" s="46"/>
      <c r="M889" s="231"/>
      <c r="N889" s="232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159</v>
      </c>
      <c r="AU889" s="19" t="s">
        <v>85</v>
      </c>
    </row>
    <row r="890" s="2" customFormat="1">
      <c r="A890" s="40"/>
      <c r="B890" s="41"/>
      <c r="C890" s="42"/>
      <c r="D890" s="233" t="s">
        <v>161</v>
      </c>
      <c r="E890" s="42"/>
      <c r="F890" s="234" t="s">
        <v>1020</v>
      </c>
      <c r="G890" s="42"/>
      <c r="H890" s="42"/>
      <c r="I890" s="230"/>
      <c r="J890" s="42"/>
      <c r="K890" s="42"/>
      <c r="L890" s="46"/>
      <c r="M890" s="231"/>
      <c r="N890" s="232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161</v>
      </c>
      <c r="AU890" s="19" t="s">
        <v>85</v>
      </c>
    </row>
    <row r="891" s="14" customFormat="1">
      <c r="A891" s="14"/>
      <c r="B891" s="245"/>
      <c r="C891" s="246"/>
      <c r="D891" s="228" t="s">
        <v>179</v>
      </c>
      <c r="E891" s="247" t="s">
        <v>19</v>
      </c>
      <c r="F891" s="248" t="s">
        <v>1021</v>
      </c>
      <c r="G891" s="246"/>
      <c r="H891" s="249">
        <v>168.732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179</v>
      </c>
      <c r="AU891" s="255" t="s">
        <v>85</v>
      </c>
      <c r="AV891" s="14" t="s">
        <v>85</v>
      </c>
      <c r="AW891" s="14" t="s">
        <v>37</v>
      </c>
      <c r="AX891" s="14" t="s">
        <v>76</v>
      </c>
      <c r="AY891" s="255" t="s">
        <v>150</v>
      </c>
    </row>
    <row r="892" s="14" customFormat="1">
      <c r="A892" s="14"/>
      <c r="B892" s="245"/>
      <c r="C892" s="246"/>
      <c r="D892" s="228" t="s">
        <v>179</v>
      </c>
      <c r="E892" s="247" t="s">
        <v>19</v>
      </c>
      <c r="F892" s="248" t="s">
        <v>1022</v>
      </c>
      <c r="G892" s="246"/>
      <c r="H892" s="249">
        <v>219.41900000000001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179</v>
      </c>
      <c r="AU892" s="255" t="s">
        <v>85</v>
      </c>
      <c r="AV892" s="14" t="s">
        <v>85</v>
      </c>
      <c r="AW892" s="14" t="s">
        <v>37</v>
      </c>
      <c r="AX892" s="14" t="s">
        <v>76</v>
      </c>
      <c r="AY892" s="255" t="s">
        <v>150</v>
      </c>
    </row>
    <row r="893" s="15" customFormat="1">
      <c r="A893" s="15"/>
      <c r="B893" s="256"/>
      <c r="C893" s="257"/>
      <c r="D893" s="228" t="s">
        <v>179</v>
      </c>
      <c r="E893" s="258" t="s">
        <v>19</v>
      </c>
      <c r="F893" s="259" t="s">
        <v>186</v>
      </c>
      <c r="G893" s="257"/>
      <c r="H893" s="260">
        <v>388.15100000000001</v>
      </c>
      <c r="I893" s="261"/>
      <c r="J893" s="257"/>
      <c r="K893" s="257"/>
      <c r="L893" s="262"/>
      <c r="M893" s="263"/>
      <c r="N893" s="264"/>
      <c r="O893" s="264"/>
      <c r="P893" s="264"/>
      <c r="Q893" s="264"/>
      <c r="R893" s="264"/>
      <c r="S893" s="264"/>
      <c r="T893" s="26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6" t="s">
        <v>179</v>
      </c>
      <c r="AU893" s="266" t="s">
        <v>85</v>
      </c>
      <c r="AV893" s="15" t="s">
        <v>157</v>
      </c>
      <c r="AW893" s="15" t="s">
        <v>37</v>
      </c>
      <c r="AX893" s="15" t="s">
        <v>83</v>
      </c>
      <c r="AY893" s="266" t="s">
        <v>150</v>
      </c>
    </row>
    <row r="894" s="2" customFormat="1" ht="44.25" customHeight="1">
      <c r="A894" s="40"/>
      <c r="B894" s="41"/>
      <c r="C894" s="267" t="s">
        <v>1023</v>
      </c>
      <c r="D894" s="267" t="s">
        <v>247</v>
      </c>
      <c r="E894" s="268" t="s">
        <v>1024</v>
      </c>
      <c r="F894" s="269" t="s">
        <v>1025</v>
      </c>
      <c r="G894" s="270" t="s">
        <v>155</v>
      </c>
      <c r="H894" s="271">
        <v>452.38999999999999</v>
      </c>
      <c r="I894" s="272"/>
      <c r="J894" s="273">
        <f>ROUND(I894*H894,2)</f>
        <v>0</v>
      </c>
      <c r="K894" s="269" t="s">
        <v>156</v>
      </c>
      <c r="L894" s="274"/>
      <c r="M894" s="275" t="s">
        <v>19</v>
      </c>
      <c r="N894" s="276" t="s">
        <v>47</v>
      </c>
      <c r="O894" s="86"/>
      <c r="P894" s="224">
        <f>O894*H894</f>
        <v>0</v>
      </c>
      <c r="Q894" s="224">
        <v>0.0054000000000000003</v>
      </c>
      <c r="R894" s="224">
        <f>Q894*H894</f>
        <v>2.4429060000000002</v>
      </c>
      <c r="S894" s="224">
        <v>0</v>
      </c>
      <c r="T894" s="225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26" t="s">
        <v>411</v>
      </c>
      <c r="AT894" s="226" t="s">
        <v>247</v>
      </c>
      <c r="AU894" s="226" t="s">
        <v>85</v>
      </c>
      <c r="AY894" s="19" t="s">
        <v>150</v>
      </c>
      <c r="BE894" s="227">
        <f>IF(N894="základní",J894,0)</f>
        <v>0</v>
      </c>
      <c r="BF894" s="227">
        <f>IF(N894="snížená",J894,0)</f>
        <v>0</v>
      </c>
      <c r="BG894" s="227">
        <f>IF(N894="zákl. přenesená",J894,0)</f>
        <v>0</v>
      </c>
      <c r="BH894" s="227">
        <f>IF(N894="sníž. přenesená",J894,0)</f>
        <v>0</v>
      </c>
      <c r="BI894" s="227">
        <f>IF(N894="nulová",J894,0)</f>
        <v>0</v>
      </c>
      <c r="BJ894" s="19" t="s">
        <v>83</v>
      </c>
      <c r="BK894" s="227">
        <f>ROUND(I894*H894,2)</f>
        <v>0</v>
      </c>
      <c r="BL894" s="19" t="s">
        <v>278</v>
      </c>
      <c r="BM894" s="226" t="s">
        <v>1026</v>
      </c>
    </row>
    <row r="895" s="2" customFormat="1">
      <c r="A895" s="40"/>
      <c r="B895" s="41"/>
      <c r="C895" s="42"/>
      <c r="D895" s="228" t="s">
        <v>159</v>
      </c>
      <c r="E895" s="42"/>
      <c r="F895" s="229" t="s">
        <v>1025</v>
      </c>
      <c r="G895" s="42"/>
      <c r="H895" s="42"/>
      <c r="I895" s="230"/>
      <c r="J895" s="42"/>
      <c r="K895" s="42"/>
      <c r="L895" s="46"/>
      <c r="M895" s="231"/>
      <c r="N895" s="232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159</v>
      </c>
      <c r="AU895" s="19" t="s">
        <v>85</v>
      </c>
    </row>
    <row r="896" s="14" customFormat="1">
      <c r="A896" s="14"/>
      <c r="B896" s="245"/>
      <c r="C896" s="246"/>
      <c r="D896" s="228" t="s">
        <v>179</v>
      </c>
      <c r="E896" s="246"/>
      <c r="F896" s="248" t="s">
        <v>1027</v>
      </c>
      <c r="G896" s="246"/>
      <c r="H896" s="249">
        <v>452.38999999999999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179</v>
      </c>
      <c r="AU896" s="255" t="s">
        <v>85</v>
      </c>
      <c r="AV896" s="14" t="s">
        <v>85</v>
      </c>
      <c r="AW896" s="14" t="s">
        <v>4</v>
      </c>
      <c r="AX896" s="14" t="s">
        <v>83</v>
      </c>
      <c r="AY896" s="255" t="s">
        <v>150</v>
      </c>
    </row>
    <row r="897" s="2" customFormat="1" ht="24.15" customHeight="1">
      <c r="A897" s="40"/>
      <c r="B897" s="41"/>
      <c r="C897" s="215" t="s">
        <v>1028</v>
      </c>
      <c r="D897" s="215" t="s">
        <v>152</v>
      </c>
      <c r="E897" s="216" t="s">
        <v>1029</v>
      </c>
      <c r="F897" s="217" t="s">
        <v>1030</v>
      </c>
      <c r="G897" s="218" t="s">
        <v>155</v>
      </c>
      <c r="H897" s="219">
        <v>660.94100000000003</v>
      </c>
      <c r="I897" s="220"/>
      <c r="J897" s="221">
        <f>ROUND(I897*H897,2)</f>
        <v>0</v>
      </c>
      <c r="K897" s="217" t="s">
        <v>156</v>
      </c>
      <c r="L897" s="46"/>
      <c r="M897" s="222" t="s">
        <v>19</v>
      </c>
      <c r="N897" s="223" t="s">
        <v>47</v>
      </c>
      <c r="O897" s="86"/>
      <c r="P897" s="224">
        <f>O897*H897</f>
        <v>0</v>
      </c>
      <c r="Q897" s="224">
        <v>0</v>
      </c>
      <c r="R897" s="224">
        <f>Q897*H897</f>
        <v>0</v>
      </c>
      <c r="S897" s="224">
        <v>0.0054999999999999997</v>
      </c>
      <c r="T897" s="225">
        <f>S897*H897</f>
        <v>3.6351754999999999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6" t="s">
        <v>278</v>
      </c>
      <c r="AT897" s="226" t="s">
        <v>152</v>
      </c>
      <c r="AU897" s="226" t="s">
        <v>85</v>
      </c>
      <c r="AY897" s="19" t="s">
        <v>150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9" t="s">
        <v>83</v>
      </c>
      <c r="BK897" s="227">
        <f>ROUND(I897*H897,2)</f>
        <v>0</v>
      </c>
      <c r="BL897" s="19" t="s">
        <v>278</v>
      </c>
      <c r="BM897" s="226" t="s">
        <v>1031</v>
      </c>
    </row>
    <row r="898" s="2" customFormat="1">
      <c r="A898" s="40"/>
      <c r="B898" s="41"/>
      <c r="C898" s="42"/>
      <c r="D898" s="228" t="s">
        <v>159</v>
      </c>
      <c r="E898" s="42"/>
      <c r="F898" s="229" t="s">
        <v>1032</v>
      </c>
      <c r="G898" s="42"/>
      <c r="H898" s="42"/>
      <c r="I898" s="230"/>
      <c r="J898" s="42"/>
      <c r="K898" s="42"/>
      <c r="L898" s="46"/>
      <c r="M898" s="231"/>
      <c r="N898" s="232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159</v>
      </c>
      <c r="AU898" s="19" t="s">
        <v>85</v>
      </c>
    </row>
    <row r="899" s="2" customFormat="1">
      <c r="A899" s="40"/>
      <c r="B899" s="41"/>
      <c r="C899" s="42"/>
      <c r="D899" s="233" t="s">
        <v>161</v>
      </c>
      <c r="E899" s="42"/>
      <c r="F899" s="234" t="s">
        <v>1033</v>
      </c>
      <c r="G899" s="42"/>
      <c r="H899" s="42"/>
      <c r="I899" s="230"/>
      <c r="J899" s="42"/>
      <c r="K899" s="42"/>
      <c r="L899" s="46"/>
      <c r="M899" s="231"/>
      <c r="N899" s="232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161</v>
      </c>
      <c r="AU899" s="19" t="s">
        <v>85</v>
      </c>
    </row>
    <row r="900" s="13" customFormat="1">
      <c r="A900" s="13"/>
      <c r="B900" s="235"/>
      <c r="C900" s="236"/>
      <c r="D900" s="228" t="s">
        <v>179</v>
      </c>
      <c r="E900" s="237" t="s">
        <v>19</v>
      </c>
      <c r="F900" s="238" t="s">
        <v>1034</v>
      </c>
      <c r="G900" s="236"/>
      <c r="H900" s="237" t="s">
        <v>19</v>
      </c>
      <c r="I900" s="239"/>
      <c r="J900" s="236"/>
      <c r="K900" s="236"/>
      <c r="L900" s="240"/>
      <c r="M900" s="241"/>
      <c r="N900" s="242"/>
      <c r="O900" s="242"/>
      <c r="P900" s="242"/>
      <c r="Q900" s="242"/>
      <c r="R900" s="242"/>
      <c r="S900" s="242"/>
      <c r="T900" s="24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4" t="s">
        <v>179</v>
      </c>
      <c r="AU900" s="244" t="s">
        <v>85</v>
      </c>
      <c r="AV900" s="13" t="s">
        <v>83</v>
      </c>
      <c r="AW900" s="13" t="s">
        <v>37</v>
      </c>
      <c r="AX900" s="13" t="s">
        <v>76</v>
      </c>
      <c r="AY900" s="244" t="s">
        <v>150</v>
      </c>
    </row>
    <row r="901" s="14" customFormat="1">
      <c r="A901" s="14"/>
      <c r="B901" s="245"/>
      <c r="C901" s="246"/>
      <c r="D901" s="228" t="s">
        <v>179</v>
      </c>
      <c r="E901" s="247" t="s">
        <v>19</v>
      </c>
      <c r="F901" s="248" t="s">
        <v>781</v>
      </c>
      <c r="G901" s="246"/>
      <c r="H901" s="249">
        <v>179.137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179</v>
      </c>
      <c r="AU901" s="255" t="s">
        <v>85</v>
      </c>
      <c r="AV901" s="14" t="s">
        <v>85</v>
      </c>
      <c r="AW901" s="14" t="s">
        <v>37</v>
      </c>
      <c r="AX901" s="14" t="s">
        <v>76</v>
      </c>
      <c r="AY901" s="255" t="s">
        <v>150</v>
      </c>
    </row>
    <row r="902" s="13" customFormat="1">
      <c r="A902" s="13"/>
      <c r="B902" s="235"/>
      <c r="C902" s="236"/>
      <c r="D902" s="228" t="s">
        <v>179</v>
      </c>
      <c r="E902" s="237" t="s">
        <v>19</v>
      </c>
      <c r="F902" s="238" t="s">
        <v>1035</v>
      </c>
      <c r="G902" s="236"/>
      <c r="H902" s="237" t="s">
        <v>19</v>
      </c>
      <c r="I902" s="239"/>
      <c r="J902" s="236"/>
      <c r="K902" s="236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179</v>
      </c>
      <c r="AU902" s="244" t="s">
        <v>85</v>
      </c>
      <c r="AV902" s="13" t="s">
        <v>83</v>
      </c>
      <c r="AW902" s="13" t="s">
        <v>37</v>
      </c>
      <c r="AX902" s="13" t="s">
        <v>76</v>
      </c>
      <c r="AY902" s="244" t="s">
        <v>150</v>
      </c>
    </row>
    <row r="903" s="14" customFormat="1">
      <c r="A903" s="14"/>
      <c r="B903" s="245"/>
      <c r="C903" s="246"/>
      <c r="D903" s="228" t="s">
        <v>179</v>
      </c>
      <c r="E903" s="247" t="s">
        <v>19</v>
      </c>
      <c r="F903" s="248" t="s">
        <v>781</v>
      </c>
      <c r="G903" s="246"/>
      <c r="H903" s="249">
        <v>179.137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179</v>
      </c>
      <c r="AU903" s="255" t="s">
        <v>85</v>
      </c>
      <c r="AV903" s="14" t="s">
        <v>85</v>
      </c>
      <c r="AW903" s="14" t="s">
        <v>37</v>
      </c>
      <c r="AX903" s="14" t="s">
        <v>76</v>
      </c>
      <c r="AY903" s="255" t="s">
        <v>150</v>
      </c>
    </row>
    <row r="904" s="13" customFormat="1">
      <c r="A904" s="13"/>
      <c r="B904" s="235"/>
      <c r="C904" s="236"/>
      <c r="D904" s="228" t="s">
        <v>179</v>
      </c>
      <c r="E904" s="237" t="s">
        <v>19</v>
      </c>
      <c r="F904" s="238" t="s">
        <v>1036</v>
      </c>
      <c r="G904" s="236"/>
      <c r="H904" s="237" t="s">
        <v>19</v>
      </c>
      <c r="I904" s="239"/>
      <c r="J904" s="236"/>
      <c r="K904" s="236"/>
      <c r="L904" s="240"/>
      <c r="M904" s="241"/>
      <c r="N904" s="242"/>
      <c r="O904" s="242"/>
      <c r="P904" s="242"/>
      <c r="Q904" s="242"/>
      <c r="R904" s="242"/>
      <c r="S904" s="242"/>
      <c r="T904" s="24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4" t="s">
        <v>179</v>
      </c>
      <c r="AU904" s="244" t="s">
        <v>85</v>
      </c>
      <c r="AV904" s="13" t="s">
        <v>83</v>
      </c>
      <c r="AW904" s="13" t="s">
        <v>37</v>
      </c>
      <c r="AX904" s="13" t="s">
        <v>76</v>
      </c>
      <c r="AY904" s="244" t="s">
        <v>150</v>
      </c>
    </row>
    <row r="905" s="14" customFormat="1">
      <c r="A905" s="14"/>
      <c r="B905" s="245"/>
      <c r="C905" s="246"/>
      <c r="D905" s="228" t="s">
        <v>179</v>
      </c>
      <c r="E905" s="247" t="s">
        <v>19</v>
      </c>
      <c r="F905" s="248" t="s">
        <v>1037</v>
      </c>
      <c r="G905" s="246"/>
      <c r="H905" s="249">
        <v>133.935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179</v>
      </c>
      <c r="AU905" s="255" t="s">
        <v>85</v>
      </c>
      <c r="AV905" s="14" t="s">
        <v>85</v>
      </c>
      <c r="AW905" s="14" t="s">
        <v>37</v>
      </c>
      <c r="AX905" s="14" t="s">
        <v>76</v>
      </c>
      <c r="AY905" s="255" t="s">
        <v>150</v>
      </c>
    </row>
    <row r="906" s="13" customFormat="1">
      <c r="A906" s="13"/>
      <c r="B906" s="235"/>
      <c r="C906" s="236"/>
      <c r="D906" s="228" t="s">
        <v>179</v>
      </c>
      <c r="E906" s="237" t="s">
        <v>19</v>
      </c>
      <c r="F906" s="238" t="s">
        <v>1038</v>
      </c>
      <c r="G906" s="236"/>
      <c r="H906" s="237" t="s">
        <v>19</v>
      </c>
      <c r="I906" s="239"/>
      <c r="J906" s="236"/>
      <c r="K906" s="236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179</v>
      </c>
      <c r="AU906" s="244" t="s">
        <v>85</v>
      </c>
      <c r="AV906" s="13" t="s">
        <v>83</v>
      </c>
      <c r="AW906" s="13" t="s">
        <v>37</v>
      </c>
      <c r="AX906" s="13" t="s">
        <v>76</v>
      </c>
      <c r="AY906" s="244" t="s">
        <v>150</v>
      </c>
    </row>
    <row r="907" s="14" customFormat="1">
      <c r="A907" s="14"/>
      <c r="B907" s="245"/>
      <c r="C907" s="246"/>
      <c r="D907" s="228" t="s">
        <v>179</v>
      </c>
      <c r="E907" s="247" t="s">
        <v>19</v>
      </c>
      <c r="F907" s="248" t="s">
        <v>1039</v>
      </c>
      <c r="G907" s="246"/>
      <c r="H907" s="249">
        <v>168.732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179</v>
      </c>
      <c r="AU907" s="255" t="s">
        <v>85</v>
      </c>
      <c r="AV907" s="14" t="s">
        <v>85</v>
      </c>
      <c r="AW907" s="14" t="s">
        <v>37</v>
      </c>
      <c r="AX907" s="14" t="s">
        <v>76</v>
      </c>
      <c r="AY907" s="255" t="s">
        <v>150</v>
      </c>
    </row>
    <row r="908" s="15" customFormat="1">
      <c r="A908" s="15"/>
      <c r="B908" s="256"/>
      <c r="C908" s="257"/>
      <c r="D908" s="228" t="s">
        <v>179</v>
      </c>
      <c r="E908" s="258" t="s">
        <v>19</v>
      </c>
      <c r="F908" s="259" t="s">
        <v>186</v>
      </c>
      <c r="G908" s="257"/>
      <c r="H908" s="260">
        <v>660.94100000000003</v>
      </c>
      <c r="I908" s="261"/>
      <c r="J908" s="257"/>
      <c r="K908" s="257"/>
      <c r="L908" s="262"/>
      <c r="M908" s="263"/>
      <c r="N908" s="264"/>
      <c r="O908" s="264"/>
      <c r="P908" s="264"/>
      <c r="Q908" s="264"/>
      <c r="R908" s="264"/>
      <c r="S908" s="264"/>
      <c r="T908" s="26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6" t="s">
        <v>179</v>
      </c>
      <c r="AU908" s="266" t="s">
        <v>85</v>
      </c>
      <c r="AV908" s="15" t="s">
        <v>157</v>
      </c>
      <c r="AW908" s="15" t="s">
        <v>37</v>
      </c>
      <c r="AX908" s="15" t="s">
        <v>83</v>
      </c>
      <c r="AY908" s="266" t="s">
        <v>150</v>
      </c>
    </row>
    <row r="909" s="2" customFormat="1" ht="24.15" customHeight="1">
      <c r="A909" s="40"/>
      <c r="B909" s="41"/>
      <c r="C909" s="215" t="s">
        <v>1040</v>
      </c>
      <c r="D909" s="215" t="s">
        <v>152</v>
      </c>
      <c r="E909" s="216" t="s">
        <v>1041</v>
      </c>
      <c r="F909" s="217" t="s">
        <v>1042</v>
      </c>
      <c r="G909" s="218" t="s">
        <v>155</v>
      </c>
      <c r="H909" s="219">
        <v>388.15100000000001</v>
      </c>
      <c r="I909" s="220"/>
      <c r="J909" s="221">
        <f>ROUND(I909*H909,2)</f>
        <v>0</v>
      </c>
      <c r="K909" s="217" t="s">
        <v>156</v>
      </c>
      <c r="L909" s="46"/>
      <c r="M909" s="222" t="s">
        <v>19</v>
      </c>
      <c r="N909" s="223" t="s">
        <v>47</v>
      </c>
      <c r="O909" s="86"/>
      <c r="P909" s="224">
        <f>O909*H909</f>
        <v>0</v>
      </c>
      <c r="Q909" s="224">
        <v>3.3087999999999999E-05</v>
      </c>
      <c r="R909" s="224">
        <f>Q909*H909</f>
        <v>0.012843140288</v>
      </c>
      <c r="S909" s="224">
        <v>0</v>
      </c>
      <c r="T909" s="225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26" t="s">
        <v>278</v>
      </c>
      <c r="AT909" s="226" t="s">
        <v>152</v>
      </c>
      <c r="AU909" s="226" t="s">
        <v>85</v>
      </c>
      <c r="AY909" s="19" t="s">
        <v>150</v>
      </c>
      <c r="BE909" s="227">
        <f>IF(N909="základní",J909,0)</f>
        <v>0</v>
      </c>
      <c r="BF909" s="227">
        <f>IF(N909="snížená",J909,0)</f>
        <v>0</v>
      </c>
      <c r="BG909" s="227">
        <f>IF(N909="zákl. přenesená",J909,0)</f>
        <v>0</v>
      </c>
      <c r="BH909" s="227">
        <f>IF(N909="sníž. přenesená",J909,0)</f>
        <v>0</v>
      </c>
      <c r="BI909" s="227">
        <f>IF(N909="nulová",J909,0)</f>
        <v>0</v>
      </c>
      <c r="BJ909" s="19" t="s">
        <v>83</v>
      </c>
      <c r="BK909" s="227">
        <f>ROUND(I909*H909,2)</f>
        <v>0</v>
      </c>
      <c r="BL909" s="19" t="s">
        <v>278</v>
      </c>
      <c r="BM909" s="226" t="s">
        <v>1043</v>
      </c>
    </row>
    <row r="910" s="2" customFormat="1">
      <c r="A910" s="40"/>
      <c r="B910" s="41"/>
      <c r="C910" s="42"/>
      <c r="D910" s="228" t="s">
        <v>159</v>
      </c>
      <c r="E910" s="42"/>
      <c r="F910" s="229" t="s">
        <v>1044</v>
      </c>
      <c r="G910" s="42"/>
      <c r="H910" s="42"/>
      <c r="I910" s="230"/>
      <c r="J910" s="42"/>
      <c r="K910" s="42"/>
      <c r="L910" s="46"/>
      <c r="M910" s="231"/>
      <c r="N910" s="232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159</v>
      </c>
      <c r="AU910" s="19" t="s">
        <v>85</v>
      </c>
    </row>
    <row r="911" s="2" customFormat="1">
      <c r="A911" s="40"/>
      <c r="B911" s="41"/>
      <c r="C911" s="42"/>
      <c r="D911" s="233" t="s">
        <v>161</v>
      </c>
      <c r="E911" s="42"/>
      <c r="F911" s="234" t="s">
        <v>1045</v>
      </c>
      <c r="G911" s="42"/>
      <c r="H911" s="42"/>
      <c r="I911" s="230"/>
      <c r="J911" s="42"/>
      <c r="K911" s="42"/>
      <c r="L911" s="46"/>
      <c r="M911" s="231"/>
      <c r="N911" s="232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161</v>
      </c>
      <c r="AU911" s="19" t="s">
        <v>85</v>
      </c>
    </row>
    <row r="912" s="14" customFormat="1">
      <c r="A912" s="14"/>
      <c r="B912" s="245"/>
      <c r="C912" s="246"/>
      <c r="D912" s="228" t="s">
        <v>179</v>
      </c>
      <c r="E912" s="247" t="s">
        <v>19</v>
      </c>
      <c r="F912" s="248" t="s">
        <v>1021</v>
      </c>
      <c r="G912" s="246"/>
      <c r="H912" s="249">
        <v>168.732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179</v>
      </c>
      <c r="AU912" s="255" t="s">
        <v>85</v>
      </c>
      <c r="AV912" s="14" t="s">
        <v>85</v>
      </c>
      <c r="AW912" s="14" t="s">
        <v>37</v>
      </c>
      <c r="AX912" s="14" t="s">
        <v>76</v>
      </c>
      <c r="AY912" s="255" t="s">
        <v>150</v>
      </c>
    </row>
    <row r="913" s="14" customFormat="1">
      <c r="A913" s="14"/>
      <c r="B913" s="245"/>
      <c r="C913" s="246"/>
      <c r="D913" s="228" t="s">
        <v>179</v>
      </c>
      <c r="E913" s="247" t="s">
        <v>19</v>
      </c>
      <c r="F913" s="248" t="s">
        <v>1022</v>
      </c>
      <c r="G913" s="246"/>
      <c r="H913" s="249">
        <v>219.41900000000001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179</v>
      </c>
      <c r="AU913" s="255" t="s">
        <v>85</v>
      </c>
      <c r="AV913" s="14" t="s">
        <v>85</v>
      </c>
      <c r="AW913" s="14" t="s">
        <v>37</v>
      </c>
      <c r="AX913" s="14" t="s">
        <v>76</v>
      </c>
      <c r="AY913" s="255" t="s">
        <v>150</v>
      </c>
    </row>
    <row r="914" s="15" customFormat="1">
      <c r="A914" s="15"/>
      <c r="B914" s="256"/>
      <c r="C914" s="257"/>
      <c r="D914" s="228" t="s">
        <v>179</v>
      </c>
      <c r="E914" s="258" t="s">
        <v>19</v>
      </c>
      <c r="F914" s="259" t="s">
        <v>186</v>
      </c>
      <c r="G914" s="257"/>
      <c r="H914" s="260">
        <v>388.15100000000001</v>
      </c>
      <c r="I914" s="261"/>
      <c r="J914" s="257"/>
      <c r="K914" s="257"/>
      <c r="L914" s="262"/>
      <c r="M914" s="263"/>
      <c r="N914" s="264"/>
      <c r="O914" s="264"/>
      <c r="P914" s="264"/>
      <c r="Q914" s="264"/>
      <c r="R914" s="264"/>
      <c r="S914" s="264"/>
      <c r="T914" s="26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66" t="s">
        <v>179</v>
      </c>
      <c r="AU914" s="266" t="s">
        <v>85</v>
      </c>
      <c r="AV914" s="15" t="s">
        <v>157</v>
      </c>
      <c r="AW914" s="15" t="s">
        <v>37</v>
      </c>
      <c r="AX914" s="15" t="s">
        <v>83</v>
      </c>
      <c r="AY914" s="266" t="s">
        <v>150</v>
      </c>
    </row>
    <row r="915" s="2" customFormat="1" ht="33" customHeight="1">
      <c r="A915" s="40"/>
      <c r="B915" s="41"/>
      <c r="C915" s="267" t="s">
        <v>1046</v>
      </c>
      <c r="D915" s="267" t="s">
        <v>247</v>
      </c>
      <c r="E915" s="268" t="s">
        <v>1047</v>
      </c>
      <c r="F915" s="269" t="s">
        <v>1048</v>
      </c>
      <c r="G915" s="270" t="s">
        <v>155</v>
      </c>
      <c r="H915" s="271">
        <v>452.38999999999999</v>
      </c>
      <c r="I915" s="272"/>
      <c r="J915" s="273">
        <f>ROUND(I915*H915,2)</f>
        <v>0</v>
      </c>
      <c r="K915" s="269" t="s">
        <v>156</v>
      </c>
      <c r="L915" s="274"/>
      <c r="M915" s="275" t="s">
        <v>19</v>
      </c>
      <c r="N915" s="276" t="s">
        <v>47</v>
      </c>
      <c r="O915" s="86"/>
      <c r="P915" s="224">
        <f>O915*H915</f>
        <v>0</v>
      </c>
      <c r="Q915" s="224">
        <v>0.0020999999999999999</v>
      </c>
      <c r="R915" s="224">
        <f>Q915*H915</f>
        <v>0.95001899999999995</v>
      </c>
      <c r="S915" s="224">
        <v>0</v>
      </c>
      <c r="T915" s="225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6" t="s">
        <v>411</v>
      </c>
      <c r="AT915" s="226" t="s">
        <v>247</v>
      </c>
      <c r="AU915" s="226" t="s">
        <v>85</v>
      </c>
      <c r="AY915" s="19" t="s">
        <v>150</v>
      </c>
      <c r="BE915" s="227">
        <f>IF(N915="základní",J915,0)</f>
        <v>0</v>
      </c>
      <c r="BF915" s="227">
        <f>IF(N915="snížená",J915,0)</f>
        <v>0</v>
      </c>
      <c r="BG915" s="227">
        <f>IF(N915="zákl. přenesená",J915,0)</f>
        <v>0</v>
      </c>
      <c r="BH915" s="227">
        <f>IF(N915="sníž. přenesená",J915,0)</f>
        <v>0</v>
      </c>
      <c r="BI915" s="227">
        <f>IF(N915="nulová",J915,0)</f>
        <v>0</v>
      </c>
      <c r="BJ915" s="19" t="s">
        <v>83</v>
      </c>
      <c r="BK915" s="227">
        <f>ROUND(I915*H915,2)</f>
        <v>0</v>
      </c>
      <c r="BL915" s="19" t="s">
        <v>278</v>
      </c>
      <c r="BM915" s="226" t="s">
        <v>1049</v>
      </c>
    </row>
    <row r="916" s="2" customFormat="1">
      <c r="A916" s="40"/>
      <c r="B916" s="41"/>
      <c r="C916" s="42"/>
      <c r="D916" s="228" t="s">
        <v>159</v>
      </c>
      <c r="E916" s="42"/>
      <c r="F916" s="229" t="s">
        <v>1048</v>
      </c>
      <c r="G916" s="42"/>
      <c r="H916" s="42"/>
      <c r="I916" s="230"/>
      <c r="J916" s="42"/>
      <c r="K916" s="42"/>
      <c r="L916" s="46"/>
      <c r="M916" s="231"/>
      <c r="N916" s="232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159</v>
      </c>
      <c r="AU916" s="19" t="s">
        <v>85</v>
      </c>
    </row>
    <row r="917" s="14" customFormat="1">
      <c r="A917" s="14"/>
      <c r="B917" s="245"/>
      <c r="C917" s="246"/>
      <c r="D917" s="228" t="s">
        <v>179</v>
      </c>
      <c r="E917" s="246"/>
      <c r="F917" s="248" t="s">
        <v>1027</v>
      </c>
      <c r="G917" s="246"/>
      <c r="H917" s="249">
        <v>452.38999999999999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179</v>
      </c>
      <c r="AU917" s="255" t="s">
        <v>85</v>
      </c>
      <c r="AV917" s="14" t="s">
        <v>85</v>
      </c>
      <c r="AW917" s="14" t="s">
        <v>4</v>
      </c>
      <c r="AX917" s="14" t="s">
        <v>83</v>
      </c>
      <c r="AY917" s="255" t="s">
        <v>150</v>
      </c>
    </row>
    <row r="918" s="2" customFormat="1" ht="37.8" customHeight="1">
      <c r="A918" s="40"/>
      <c r="B918" s="41"/>
      <c r="C918" s="215" t="s">
        <v>1050</v>
      </c>
      <c r="D918" s="215" t="s">
        <v>152</v>
      </c>
      <c r="E918" s="216" t="s">
        <v>1051</v>
      </c>
      <c r="F918" s="217" t="s">
        <v>1052</v>
      </c>
      <c r="G918" s="218" t="s">
        <v>497</v>
      </c>
      <c r="H918" s="219">
        <v>1</v>
      </c>
      <c r="I918" s="220"/>
      <c r="J918" s="221">
        <f>ROUND(I918*H918,2)</f>
        <v>0</v>
      </c>
      <c r="K918" s="217" t="s">
        <v>156</v>
      </c>
      <c r="L918" s="46"/>
      <c r="M918" s="222" t="s">
        <v>19</v>
      </c>
      <c r="N918" s="223" t="s">
        <v>47</v>
      </c>
      <c r="O918" s="86"/>
      <c r="P918" s="224">
        <f>O918*H918</f>
        <v>0</v>
      </c>
      <c r="Q918" s="224">
        <v>0.0015012000000000001</v>
      </c>
      <c r="R918" s="224">
        <f>Q918*H918</f>
        <v>0.0015012000000000001</v>
      </c>
      <c r="S918" s="224">
        <v>0</v>
      </c>
      <c r="T918" s="225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6" t="s">
        <v>278</v>
      </c>
      <c r="AT918" s="226" t="s">
        <v>152</v>
      </c>
      <c r="AU918" s="226" t="s">
        <v>85</v>
      </c>
      <c r="AY918" s="19" t="s">
        <v>150</v>
      </c>
      <c r="BE918" s="227">
        <f>IF(N918="základní",J918,0)</f>
        <v>0</v>
      </c>
      <c r="BF918" s="227">
        <f>IF(N918="snížená",J918,0)</f>
        <v>0</v>
      </c>
      <c r="BG918" s="227">
        <f>IF(N918="zákl. přenesená",J918,0)</f>
        <v>0</v>
      </c>
      <c r="BH918" s="227">
        <f>IF(N918="sníž. přenesená",J918,0)</f>
        <v>0</v>
      </c>
      <c r="BI918" s="227">
        <f>IF(N918="nulová",J918,0)</f>
        <v>0</v>
      </c>
      <c r="BJ918" s="19" t="s">
        <v>83</v>
      </c>
      <c r="BK918" s="227">
        <f>ROUND(I918*H918,2)</f>
        <v>0</v>
      </c>
      <c r="BL918" s="19" t="s">
        <v>278</v>
      </c>
      <c r="BM918" s="226" t="s">
        <v>1053</v>
      </c>
    </row>
    <row r="919" s="2" customFormat="1">
      <c r="A919" s="40"/>
      <c r="B919" s="41"/>
      <c r="C919" s="42"/>
      <c r="D919" s="228" t="s">
        <v>159</v>
      </c>
      <c r="E919" s="42"/>
      <c r="F919" s="229" t="s">
        <v>1054</v>
      </c>
      <c r="G919" s="42"/>
      <c r="H919" s="42"/>
      <c r="I919" s="230"/>
      <c r="J919" s="42"/>
      <c r="K919" s="42"/>
      <c r="L919" s="46"/>
      <c r="M919" s="231"/>
      <c r="N919" s="232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159</v>
      </c>
      <c r="AU919" s="19" t="s">
        <v>85</v>
      </c>
    </row>
    <row r="920" s="2" customFormat="1">
      <c r="A920" s="40"/>
      <c r="B920" s="41"/>
      <c r="C920" s="42"/>
      <c r="D920" s="233" t="s">
        <v>161</v>
      </c>
      <c r="E920" s="42"/>
      <c r="F920" s="234" t="s">
        <v>1055</v>
      </c>
      <c r="G920" s="42"/>
      <c r="H920" s="42"/>
      <c r="I920" s="230"/>
      <c r="J920" s="42"/>
      <c r="K920" s="42"/>
      <c r="L920" s="46"/>
      <c r="M920" s="231"/>
      <c r="N920" s="232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161</v>
      </c>
      <c r="AU920" s="19" t="s">
        <v>85</v>
      </c>
    </row>
    <row r="921" s="13" customFormat="1">
      <c r="A921" s="13"/>
      <c r="B921" s="235"/>
      <c r="C921" s="236"/>
      <c r="D921" s="228" t="s">
        <v>179</v>
      </c>
      <c r="E921" s="237" t="s">
        <v>19</v>
      </c>
      <c r="F921" s="238" t="s">
        <v>1056</v>
      </c>
      <c r="G921" s="236"/>
      <c r="H921" s="237" t="s">
        <v>19</v>
      </c>
      <c r="I921" s="239"/>
      <c r="J921" s="236"/>
      <c r="K921" s="236"/>
      <c r="L921" s="240"/>
      <c r="M921" s="241"/>
      <c r="N921" s="242"/>
      <c r="O921" s="242"/>
      <c r="P921" s="242"/>
      <c r="Q921" s="242"/>
      <c r="R921" s="242"/>
      <c r="S921" s="242"/>
      <c r="T921" s="24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4" t="s">
        <v>179</v>
      </c>
      <c r="AU921" s="244" t="s">
        <v>85</v>
      </c>
      <c r="AV921" s="13" t="s">
        <v>83</v>
      </c>
      <c r="AW921" s="13" t="s">
        <v>37</v>
      </c>
      <c r="AX921" s="13" t="s">
        <v>76</v>
      </c>
      <c r="AY921" s="244" t="s">
        <v>150</v>
      </c>
    </row>
    <row r="922" s="14" customFormat="1">
      <c r="A922" s="14"/>
      <c r="B922" s="245"/>
      <c r="C922" s="246"/>
      <c r="D922" s="228" t="s">
        <v>179</v>
      </c>
      <c r="E922" s="247" t="s">
        <v>19</v>
      </c>
      <c r="F922" s="248" t="s">
        <v>1057</v>
      </c>
      <c r="G922" s="246"/>
      <c r="H922" s="249">
        <v>1</v>
      </c>
      <c r="I922" s="250"/>
      <c r="J922" s="246"/>
      <c r="K922" s="246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179</v>
      </c>
      <c r="AU922" s="255" t="s">
        <v>85</v>
      </c>
      <c r="AV922" s="14" t="s">
        <v>85</v>
      </c>
      <c r="AW922" s="14" t="s">
        <v>37</v>
      </c>
      <c r="AX922" s="14" t="s">
        <v>76</v>
      </c>
      <c r="AY922" s="255" t="s">
        <v>150</v>
      </c>
    </row>
    <row r="923" s="15" customFormat="1">
      <c r="A923" s="15"/>
      <c r="B923" s="256"/>
      <c r="C923" s="257"/>
      <c r="D923" s="228" t="s">
        <v>179</v>
      </c>
      <c r="E923" s="258" t="s">
        <v>19</v>
      </c>
      <c r="F923" s="259" t="s">
        <v>186</v>
      </c>
      <c r="G923" s="257"/>
      <c r="H923" s="260">
        <v>1</v>
      </c>
      <c r="I923" s="261"/>
      <c r="J923" s="257"/>
      <c r="K923" s="257"/>
      <c r="L923" s="262"/>
      <c r="M923" s="263"/>
      <c r="N923" s="264"/>
      <c r="O923" s="264"/>
      <c r="P923" s="264"/>
      <c r="Q923" s="264"/>
      <c r="R923" s="264"/>
      <c r="S923" s="264"/>
      <c r="T923" s="26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6" t="s">
        <v>179</v>
      </c>
      <c r="AU923" s="266" t="s">
        <v>85</v>
      </c>
      <c r="AV923" s="15" t="s">
        <v>157</v>
      </c>
      <c r="AW923" s="15" t="s">
        <v>37</v>
      </c>
      <c r="AX923" s="15" t="s">
        <v>83</v>
      </c>
      <c r="AY923" s="266" t="s">
        <v>150</v>
      </c>
    </row>
    <row r="924" s="2" customFormat="1" ht="24.15" customHeight="1">
      <c r="A924" s="40"/>
      <c r="B924" s="41"/>
      <c r="C924" s="215" t="s">
        <v>1058</v>
      </c>
      <c r="D924" s="215" t="s">
        <v>152</v>
      </c>
      <c r="E924" s="216" t="s">
        <v>1059</v>
      </c>
      <c r="F924" s="217" t="s">
        <v>1060</v>
      </c>
      <c r="G924" s="218" t="s">
        <v>155</v>
      </c>
      <c r="H924" s="219">
        <v>313.072</v>
      </c>
      <c r="I924" s="220"/>
      <c r="J924" s="221">
        <f>ROUND(I924*H924,2)</f>
        <v>0</v>
      </c>
      <c r="K924" s="217" t="s">
        <v>156</v>
      </c>
      <c r="L924" s="46"/>
      <c r="M924" s="222" t="s">
        <v>19</v>
      </c>
      <c r="N924" s="223" t="s">
        <v>47</v>
      </c>
      <c r="O924" s="86"/>
      <c r="P924" s="224">
        <f>O924*H924</f>
        <v>0</v>
      </c>
      <c r="Q924" s="224">
        <v>0</v>
      </c>
      <c r="R924" s="224">
        <f>Q924*H924</f>
        <v>0</v>
      </c>
      <c r="S924" s="224">
        <v>0</v>
      </c>
      <c r="T924" s="225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6" t="s">
        <v>278</v>
      </c>
      <c r="AT924" s="226" t="s">
        <v>152</v>
      </c>
      <c r="AU924" s="226" t="s">
        <v>85</v>
      </c>
      <c r="AY924" s="19" t="s">
        <v>150</v>
      </c>
      <c r="BE924" s="227">
        <f>IF(N924="základní",J924,0)</f>
        <v>0</v>
      </c>
      <c r="BF924" s="227">
        <f>IF(N924="snížená",J924,0)</f>
        <v>0</v>
      </c>
      <c r="BG924" s="227">
        <f>IF(N924="zákl. přenesená",J924,0)</f>
        <v>0</v>
      </c>
      <c r="BH924" s="227">
        <f>IF(N924="sníž. přenesená",J924,0)</f>
        <v>0</v>
      </c>
      <c r="BI924" s="227">
        <f>IF(N924="nulová",J924,0)</f>
        <v>0</v>
      </c>
      <c r="BJ924" s="19" t="s">
        <v>83</v>
      </c>
      <c r="BK924" s="227">
        <f>ROUND(I924*H924,2)</f>
        <v>0</v>
      </c>
      <c r="BL924" s="19" t="s">
        <v>278</v>
      </c>
      <c r="BM924" s="226" t="s">
        <v>1061</v>
      </c>
    </row>
    <row r="925" s="2" customFormat="1">
      <c r="A925" s="40"/>
      <c r="B925" s="41"/>
      <c r="C925" s="42"/>
      <c r="D925" s="228" t="s">
        <v>159</v>
      </c>
      <c r="E925" s="42"/>
      <c r="F925" s="229" t="s">
        <v>1062</v>
      </c>
      <c r="G925" s="42"/>
      <c r="H925" s="42"/>
      <c r="I925" s="230"/>
      <c r="J925" s="42"/>
      <c r="K925" s="42"/>
      <c r="L925" s="46"/>
      <c r="M925" s="231"/>
      <c r="N925" s="232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159</v>
      </c>
      <c r="AU925" s="19" t="s">
        <v>85</v>
      </c>
    </row>
    <row r="926" s="2" customFormat="1">
      <c r="A926" s="40"/>
      <c r="B926" s="41"/>
      <c r="C926" s="42"/>
      <c r="D926" s="233" t="s">
        <v>161</v>
      </c>
      <c r="E926" s="42"/>
      <c r="F926" s="234" t="s">
        <v>1063</v>
      </c>
      <c r="G926" s="42"/>
      <c r="H926" s="42"/>
      <c r="I926" s="230"/>
      <c r="J926" s="42"/>
      <c r="K926" s="42"/>
      <c r="L926" s="46"/>
      <c r="M926" s="231"/>
      <c r="N926" s="232"/>
      <c r="O926" s="86"/>
      <c r="P926" s="86"/>
      <c r="Q926" s="86"/>
      <c r="R926" s="86"/>
      <c r="S926" s="86"/>
      <c r="T926" s="87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161</v>
      </c>
      <c r="AU926" s="19" t="s">
        <v>85</v>
      </c>
    </row>
    <row r="927" s="14" customFormat="1">
      <c r="A927" s="14"/>
      <c r="B927" s="245"/>
      <c r="C927" s="246"/>
      <c r="D927" s="228" t="s">
        <v>179</v>
      </c>
      <c r="E927" s="247" t="s">
        <v>19</v>
      </c>
      <c r="F927" s="248" t="s">
        <v>1064</v>
      </c>
      <c r="G927" s="246"/>
      <c r="H927" s="249">
        <v>133.935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179</v>
      </c>
      <c r="AU927" s="255" t="s">
        <v>85</v>
      </c>
      <c r="AV927" s="14" t="s">
        <v>85</v>
      </c>
      <c r="AW927" s="14" t="s">
        <v>37</v>
      </c>
      <c r="AX927" s="14" t="s">
        <v>76</v>
      </c>
      <c r="AY927" s="255" t="s">
        <v>150</v>
      </c>
    </row>
    <row r="928" s="14" customFormat="1">
      <c r="A928" s="14"/>
      <c r="B928" s="245"/>
      <c r="C928" s="246"/>
      <c r="D928" s="228" t="s">
        <v>179</v>
      </c>
      <c r="E928" s="247" t="s">
        <v>19</v>
      </c>
      <c r="F928" s="248" t="s">
        <v>1065</v>
      </c>
      <c r="G928" s="246"/>
      <c r="H928" s="249">
        <v>179.137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179</v>
      </c>
      <c r="AU928" s="255" t="s">
        <v>85</v>
      </c>
      <c r="AV928" s="14" t="s">
        <v>85</v>
      </c>
      <c r="AW928" s="14" t="s">
        <v>37</v>
      </c>
      <c r="AX928" s="14" t="s">
        <v>76</v>
      </c>
      <c r="AY928" s="255" t="s">
        <v>150</v>
      </c>
    </row>
    <row r="929" s="15" customFormat="1">
      <c r="A929" s="15"/>
      <c r="B929" s="256"/>
      <c r="C929" s="257"/>
      <c r="D929" s="228" t="s">
        <v>179</v>
      </c>
      <c r="E929" s="258" t="s">
        <v>19</v>
      </c>
      <c r="F929" s="259" t="s">
        <v>186</v>
      </c>
      <c r="G929" s="257"/>
      <c r="H929" s="260">
        <v>313.072</v>
      </c>
      <c r="I929" s="261"/>
      <c r="J929" s="257"/>
      <c r="K929" s="257"/>
      <c r="L929" s="262"/>
      <c r="M929" s="263"/>
      <c r="N929" s="264"/>
      <c r="O929" s="264"/>
      <c r="P929" s="264"/>
      <c r="Q929" s="264"/>
      <c r="R929" s="264"/>
      <c r="S929" s="264"/>
      <c r="T929" s="26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6" t="s">
        <v>179</v>
      </c>
      <c r="AU929" s="266" t="s">
        <v>85</v>
      </c>
      <c r="AV929" s="15" t="s">
        <v>157</v>
      </c>
      <c r="AW929" s="15" t="s">
        <v>37</v>
      </c>
      <c r="AX929" s="15" t="s">
        <v>83</v>
      </c>
      <c r="AY929" s="266" t="s">
        <v>150</v>
      </c>
    </row>
    <row r="930" s="2" customFormat="1" ht="16.5" customHeight="1">
      <c r="A930" s="40"/>
      <c r="B930" s="41"/>
      <c r="C930" s="267" t="s">
        <v>1066</v>
      </c>
      <c r="D930" s="267" t="s">
        <v>247</v>
      </c>
      <c r="E930" s="268" t="s">
        <v>994</v>
      </c>
      <c r="F930" s="269" t="s">
        <v>995</v>
      </c>
      <c r="G930" s="270" t="s">
        <v>155</v>
      </c>
      <c r="H930" s="271">
        <v>361.59800000000001</v>
      </c>
      <c r="I930" s="272"/>
      <c r="J930" s="273">
        <f>ROUND(I930*H930,2)</f>
        <v>0</v>
      </c>
      <c r="K930" s="269" t="s">
        <v>156</v>
      </c>
      <c r="L930" s="274"/>
      <c r="M930" s="275" t="s">
        <v>19</v>
      </c>
      <c r="N930" s="276" t="s">
        <v>47</v>
      </c>
      <c r="O930" s="86"/>
      <c r="P930" s="224">
        <f>O930*H930</f>
        <v>0</v>
      </c>
      <c r="Q930" s="224">
        <v>0.00029999999999999997</v>
      </c>
      <c r="R930" s="224">
        <f>Q930*H930</f>
        <v>0.10847939999999999</v>
      </c>
      <c r="S930" s="224">
        <v>0</v>
      </c>
      <c r="T930" s="225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26" t="s">
        <v>411</v>
      </c>
      <c r="AT930" s="226" t="s">
        <v>247</v>
      </c>
      <c r="AU930" s="226" t="s">
        <v>85</v>
      </c>
      <c r="AY930" s="19" t="s">
        <v>150</v>
      </c>
      <c r="BE930" s="227">
        <f>IF(N930="základní",J930,0)</f>
        <v>0</v>
      </c>
      <c r="BF930" s="227">
        <f>IF(N930="snížená",J930,0)</f>
        <v>0</v>
      </c>
      <c r="BG930" s="227">
        <f>IF(N930="zákl. přenesená",J930,0)</f>
        <v>0</v>
      </c>
      <c r="BH930" s="227">
        <f>IF(N930="sníž. přenesená",J930,0)</f>
        <v>0</v>
      </c>
      <c r="BI930" s="227">
        <f>IF(N930="nulová",J930,0)</f>
        <v>0</v>
      </c>
      <c r="BJ930" s="19" t="s">
        <v>83</v>
      </c>
      <c r="BK930" s="227">
        <f>ROUND(I930*H930,2)</f>
        <v>0</v>
      </c>
      <c r="BL930" s="19" t="s">
        <v>278</v>
      </c>
      <c r="BM930" s="226" t="s">
        <v>1067</v>
      </c>
    </row>
    <row r="931" s="2" customFormat="1">
      <c r="A931" s="40"/>
      <c r="B931" s="41"/>
      <c r="C931" s="42"/>
      <c r="D931" s="228" t="s">
        <v>159</v>
      </c>
      <c r="E931" s="42"/>
      <c r="F931" s="229" t="s">
        <v>995</v>
      </c>
      <c r="G931" s="42"/>
      <c r="H931" s="42"/>
      <c r="I931" s="230"/>
      <c r="J931" s="42"/>
      <c r="K931" s="42"/>
      <c r="L931" s="46"/>
      <c r="M931" s="231"/>
      <c r="N931" s="232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159</v>
      </c>
      <c r="AU931" s="19" t="s">
        <v>85</v>
      </c>
    </row>
    <row r="932" s="14" customFormat="1">
      <c r="A932" s="14"/>
      <c r="B932" s="245"/>
      <c r="C932" s="246"/>
      <c r="D932" s="228" t="s">
        <v>179</v>
      </c>
      <c r="E932" s="246"/>
      <c r="F932" s="248" t="s">
        <v>1068</v>
      </c>
      <c r="G932" s="246"/>
      <c r="H932" s="249">
        <v>361.59800000000001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179</v>
      </c>
      <c r="AU932" s="255" t="s">
        <v>85</v>
      </c>
      <c r="AV932" s="14" t="s">
        <v>85</v>
      </c>
      <c r="AW932" s="14" t="s">
        <v>4</v>
      </c>
      <c r="AX932" s="14" t="s">
        <v>83</v>
      </c>
      <c r="AY932" s="255" t="s">
        <v>150</v>
      </c>
    </row>
    <row r="933" s="2" customFormat="1" ht="24.15" customHeight="1">
      <c r="A933" s="40"/>
      <c r="B933" s="41"/>
      <c r="C933" s="215" t="s">
        <v>1069</v>
      </c>
      <c r="D933" s="215" t="s">
        <v>152</v>
      </c>
      <c r="E933" s="216" t="s">
        <v>1070</v>
      </c>
      <c r="F933" s="217" t="s">
        <v>1071</v>
      </c>
      <c r="G933" s="218" t="s">
        <v>155</v>
      </c>
      <c r="H933" s="219">
        <v>388.15100000000001</v>
      </c>
      <c r="I933" s="220"/>
      <c r="J933" s="221">
        <f>ROUND(I933*H933,2)</f>
        <v>0</v>
      </c>
      <c r="K933" s="217" t="s">
        <v>156</v>
      </c>
      <c r="L933" s="46"/>
      <c r="M933" s="222" t="s">
        <v>19</v>
      </c>
      <c r="N933" s="223" t="s">
        <v>47</v>
      </c>
      <c r="O933" s="86"/>
      <c r="P933" s="224">
        <f>O933*H933</f>
        <v>0</v>
      </c>
      <c r="Q933" s="224">
        <v>0</v>
      </c>
      <c r="R933" s="224">
        <f>Q933*H933</f>
        <v>0</v>
      </c>
      <c r="S933" s="224">
        <v>0</v>
      </c>
      <c r="T933" s="225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26" t="s">
        <v>278</v>
      </c>
      <c r="AT933" s="226" t="s">
        <v>152</v>
      </c>
      <c r="AU933" s="226" t="s">
        <v>85</v>
      </c>
      <c r="AY933" s="19" t="s">
        <v>150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19" t="s">
        <v>83</v>
      </c>
      <c r="BK933" s="227">
        <f>ROUND(I933*H933,2)</f>
        <v>0</v>
      </c>
      <c r="BL933" s="19" t="s">
        <v>278</v>
      </c>
      <c r="BM933" s="226" t="s">
        <v>1072</v>
      </c>
    </row>
    <row r="934" s="2" customFormat="1">
      <c r="A934" s="40"/>
      <c r="B934" s="41"/>
      <c r="C934" s="42"/>
      <c r="D934" s="228" t="s">
        <v>159</v>
      </c>
      <c r="E934" s="42"/>
      <c r="F934" s="229" t="s">
        <v>1073</v>
      </c>
      <c r="G934" s="42"/>
      <c r="H934" s="42"/>
      <c r="I934" s="230"/>
      <c r="J934" s="42"/>
      <c r="K934" s="42"/>
      <c r="L934" s="46"/>
      <c r="M934" s="231"/>
      <c r="N934" s="232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159</v>
      </c>
      <c r="AU934" s="19" t="s">
        <v>85</v>
      </c>
    </row>
    <row r="935" s="2" customFormat="1">
      <c r="A935" s="40"/>
      <c r="B935" s="41"/>
      <c r="C935" s="42"/>
      <c r="D935" s="233" t="s">
        <v>161</v>
      </c>
      <c r="E935" s="42"/>
      <c r="F935" s="234" t="s">
        <v>1074</v>
      </c>
      <c r="G935" s="42"/>
      <c r="H935" s="42"/>
      <c r="I935" s="230"/>
      <c r="J935" s="42"/>
      <c r="K935" s="42"/>
      <c r="L935" s="46"/>
      <c r="M935" s="231"/>
      <c r="N935" s="232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161</v>
      </c>
      <c r="AU935" s="19" t="s">
        <v>85</v>
      </c>
    </row>
    <row r="936" s="14" customFormat="1">
      <c r="A936" s="14"/>
      <c r="B936" s="245"/>
      <c r="C936" s="246"/>
      <c r="D936" s="228" t="s">
        <v>179</v>
      </c>
      <c r="E936" s="247" t="s">
        <v>19</v>
      </c>
      <c r="F936" s="248" t="s">
        <v>1021</v>
      </c>
      <c r="G936" s="246"/>
      <c r="H936" s="249">
        <v>168.732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179</v>
      </c>
      <c r="AU936" s="255" t="s">
        <v>85</v>
      </c>
      <c r="AV936" s="14" t="s">
        <v>85</v>
      </c>
      <c r="AW936" s="14" t="s">
        <v>37</v>
      </c>
      <c r="AX936" s="14" t="s">
        <v>76</v>
      </c>
      <c r="AY936" s="255" t="s">
        <v>150</v>
      </c>
    </row>
    <row r="937" s="14" customFormat="1">
      <c r="A937" s="14"/>
      <c r="B937" s="245"/>
      <c r="C937" s="246"/>
      <c r="D937" s="228" t="s">
        <v>179</v>
      </c>
      <c r="E937" s="247" t="s">
        <v>19</v>
      </c>
      <c r="F937" s="248" t="s">
        <v>1022</v>
      </c>
      <c r="G937" s="246"/>
      <c r="H937" s="249">
        <v>219.41900000000001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179</v>
      </c>
      <c r="AU937" s="255" t="s">
        <v>85</v>
      </c>
      <c r="AV937" s="14" t="s">
        <v>85</v>
      </c>
      <c r="AW937" s="14" t="s">
        <v>37</v>
      </c>
      <c r="AX937" s="14" t="s">
        <v>76</v>
      </c>
      <c r="AY937" s="255" t="s">
        <v>150</v>
      </c>
    </row>
    <row r="938" s="15" customFormat="1">
      <c r="A938" s="15"/>
      <c r="B938" s="256"/>
      <c r="C938" s="257"/>
      <c r="D938" s="228" t="s">
        <v>179</v>
      </c>
      <c r="E938" s="258" t="s">
        <v>19</v>
      </c>
      <c r="F938" s="259" t="s">
        <v>186</v>
      </c>
      <c r="G938" s="257"/>
      <c r="H938" s="260">
        <v>388.15100000000001</v>
      </c>
      <c r="I938" s="261"/>
      <c r="J938" s="257"/>
      <c r="K938" s="257"/>
      <c r="L938" s="262"/>
      <c r="M938" s="263"/>
      <c r="N938" s="264"/>
      <c r="O938" s="264"/>
      <c r="P938" s="264"/>
      <c r="Q938" s="264"/>
      <c r="R938" s="264"/>
      <c r="S938" s="264"/>
      <c r="T938" s="26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6" t="s">
        <v>179</v>
      </c>
      <c r="AU938" s="266" t="s">
        <v>85</v>
      </c>
      <c r="AV938" s="15" t="s">
        <v>157</v>
      </c>
      <c r="AW938" s="15" t="s">
        <v>37</v>
      </c>
      <c r="AX938" s="15" t="s">
        <v>83</v>
      </c>
      <c r="AY938" s="266" t="s">
        <v>150</v>
      </c>
    </row>
    <row r="939" s="2" customFormat="1" ht="16.5" customHeight="1">
      <c r="A939" s="40"/>
      <c r="B939" s="41"/>
      <c r="C939" s="267" t="s">
        <v>1075</v>
      </c>
      <c r="D939" s="267" t="s">
        <v>247</v>
      </c>
      <c r="E939" s="268" t="s">
        <v>994</v>
      </c>
      <c r="F939" s="269" t="s">
        <v>995</v>
      </c>
      <c r="G939" s="270" t="s">
        <v>155</v>
      </c>
      <c r="H939" s="271">
        <v>448.31400000000002</v>
      </c>
      <c r="I939" s="272"/>
      <c r="J939" s="273">
        <f>ROUND(I939*H939,2)</f>
        <v>0</v>
      </c>
      <c r="K939" s="269" t="s">
        <v>156</v>
      </c>
      <c r="L939" s="274"/>
      <c r="M939" s="275" t="s">
        <v>19</v>
      </c>
      <c r="N939" s="276" t="s">
        <v>47</v>
      </c>
      <c r="O939" s="86"/>
      <c r="P939" s="224">
        <f>O939*H939</f>
        <v>0</v>
      </c>
      <c r="Q939" s="224">
        <v>0.00029999999999999997</v>
      </c>
      <c r="R939" s="224">
        <f>Q939*H939</f>
        <v>0.13449420000000001</v>
      </c>
      <c r="S939" s="224">
        <v>0</v>
      </c>
      <c r="T939" s="225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6" t="s">
        <v>411</v>
      </c>
      <c r="AT939" s="226" t="s">
        <v>247</v>
      </c>
      <c r="AU939" s="226" t="s">
        <v>85</v>
      </c>
      <c r="AY939" s="19" t="s">
        <v>150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9" t="s">
        <v>83</v>
      </c>
      <c r="BK939" s="227">
        <f>ROUND(I939*H939,2)</f>
        <v>0</v>
      </c>
      <c r="BL939" s="19" t="s">
        <v>278</v>
      </c>
      <c r="BM939" s="226" t="s">
        <v>1076</v>
      </c>
    </row>
    <row r="940" s="2" customFormat="1">
      <c r="A940" s="40"/>
      <c r="B940" s="41"/>
      <c r="C940" s="42"/>
      <c r="D940" s="228" t="s">
        <v>159</v>
      </c>
      <c r="E940" s="42"/>
      <c r="F940" s="229" t="s">
        <v>995</v>
      </c>
      <c r="G940" s="42"/>
      <c r="H940" s="42"/>
      <c r="I940" s="230"/>
      <c r="J940" s="42"/>
      <c r="K940" s="42"/>
      <c r="L940" s="46"/>
      <c r="M940" s="231"/>
      <c r="N940" s="232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159</v>
      </c>
      <c r="AU940" s="19" t="s">
        <v>85</v>
      </c>
    </row>
    <row r="941" s="14" customFormat="1">
      <c r="A941" s="14"/>
      <c r="B941" s="245"/>
      <c r="C941" s="246"/>
      <c r="D941" s="228" t="s">
        <v>179</v>
      </c>
      <c r="E941" s="246"/>
      <c r="F941" s="248" t="s">
        <v>1077</v>
      </c>
      <c r="G941" s="246"/>
      <c r="H941" s="249">
        <v>448.31400000000002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179</v>
      </c>
      <c r="AU941" s="255" t="s">
        <v>85</v>
      </c>
      <c r="AV941" s="14" t="s">
        <v>85</v>
      </c>
      <c r="AW941" s="14" t="s">
        <v>4</v>
      </c>
      <c r="AX941" s="14" t="s">
        <v>83</v>
      </c>
      <c r="AY941" s="255" t="s">
        <v>150</v>
      </c>
    </row>
    <row r="942" s="2" customFormat="1" ht="24.15" customHeight="1">
      <c r="A942" s="40"/>
      <c r="B942" s="41"/>
      <c r="C942" s="215" t="s">
        <v>1078</v>
      </c>
      <c r="D942" s="215" t="s">
        <v>152</v>
      </c>
      <c r="E942" s="216" t="s">
        <v>1079</v>
      </c>
      <c r="F942" s="217" t="s">
        <v>1080</v>
      </c>
      <c r="G942" s="218" t="s">
        <v>1009</v>
      </c>
      <c r="H942" s="289"/>
      <c r="I942" s="220"/>
      <c r="J942" s="221">
        <f>ROUND(I942*H942,2)</f>
        <v>0</v>
      </c>
      <c r="K942" s="217" t="s">
        <v>156</v>
      </c>
      <c r="L942" s="46"/>
      <c r="M942" s="222" t="s">
        <v>19</v>
      </c>
      <c r="N942" s="223" t="s">
        <v>47</v>
      </c>
      <c r="O942" s="86"/>
      <c r="P942" s="224">
        <f>O942*H942</f>
        <v>0</v>
      </c>
      <c r="Q942" s="224">
        <v>0</v>
      </c>
      <c r="R942" s="224">
        <f>Q942*H942</f>
        <v>0</v>
      </c>
      <c r="S942" s="224">
        <v>0</v>
      </c>
      <c r="T942" s="225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6" t="s">
        <v>278</v>
      </c>
      <c r="AT942" s="226" t="s">
        <v>152</v>
      </c>
      <c r="AU942" s="226" t="s">
        <v>85</v>
      </c>
      <c r="AY942" s="19" t="s">
        <v>150</v>
      </c>
      <c r="BE942" s="227">
        <f>IF(N942="základní",J942,0)</f>
        <v>0</v>
      </c>
      <c r="BF942" s="227">
        <f>IF(N942="snížená",J942,0)</f>
        <v>0</v>
      </c>
      <c r="BG942" s="227">
        <f>IF(N942="zákl. přenesená",J942,0)</f>
        <v>0</v>
      </c>
      <c r="BH942" s="227">
        <f>IF(N942="sníž. přenesená",J942,0)</f>
        <v>0</v>
      </c>
      <c r="BI942" s="227">
        <f>IF(N942="nulová",J942,0)</f>
        <v>0</v>
      </c>
      <c r="BJ942" s="19" t="s">
        <v>83</v>
      </c>
      <c r="BK942" s="227">
        <f>ROUND(I942*H942,2)</f>
        <v>0</v>
      </c>
      <c r="BL942" s="19" t="s">
        <v>278</v>
      </c>
      <c r="BM942" s="226" t="s">
        <v>1081</v>
      </c>
    </row>
    <row r="943" s="2" customFormat="1">
      <c r="A943" s="40"/>
      <c r="B943" s="41"/>
      <c r="C943" s="42"/>
      <c r="D943" s="228" t="s">
        <v>159</v>
      </c>
      <c r="E943" s="42"/>
      <c r="F943" s="229" t="s">
        <v>1082</v>
      </c>
      <c r="G943" s="42"/>
      <c r="H943" s="42"/>
      <c r="I943" s="230"/>
      <c r="J943" s="42"/>
      <c r="K943" s="42"/>
      <c r="L943" s="46"/>
      <c r="M943" s="231"/>
      <c r="N943" s="232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159</v>
      </c>
      <c r="AU943" s="19" t="s">
        <v>85</v>
      </c>
    </row>
    <row r="944" s="2" customFormat="1">
      <c r="A944" s="40"/>
      <c r="B944" s="41"/>
      <c r="C944" s="42"/>
      <c r="D944" s="233" t="s">
        <v>161</v>
      </c>
      <c r="E944" s="42"/>
      <c r="F944" s="234" t="s">
        <v>1083</v>
      </c>
      <c r="G944" s="42"/>
      <c r="H944" s="42"/>
      <c r="I944" s="230"/>
      <c r="J944" s="42"/>
      <c r="K944" s="42"/>
      <c r="L944" s="46"/>
      <c r="M944" s="231"/>
      <c r="N944" s="232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161</v>
      </c>
      <c r="AU944" s="19" t="s">
        <v>85</v>
      </c>
    </row>
    <row r="945" s="12" customFormat="1" ht="22.8" customHeight="1">
      <c r="A945" s="12"/>
      <c r="B945" s="199"/>
      <c r="C945" s="200"/>
      <c r="D945" s="201" t="s">
        <v>75</v>
      </c>
      <c r="E945" s="213" t="s">
        <v>1084</v>
      </c>
      <c r="F945" s="213" t="s">
        <v>1085</v>
      </c>
      <c r="G945" s="200"/>
      <c r="H945" s="200"/>
      <c r="I945" s="203"/>
      <c r="J945" s="214">
        <f>BK945</f>
        <v>0</v>
      </c>
      <c r="K945" s="200"/>
      <c r="L945" s="205"/>
      <c r="M945" s="206"/>
      <c r="N945" s="207"/>
      <c r="O945" s="207"/>
      <c r="P945" s="208">
        <f>SUM(P946:P1021)</f>
        <v>0</v>
      </c>
      <c r="Q945" s="207"/>
      <c r="R945" s="208">
        <f>SUM(R946:R1021)</f>
        <v>3.2035368400000008</v>
      </c>
      <c r="S945" s="207"/>
      <c r="T945" s="209">
        <f>SUM(T946:T1021)</f>
        <v>0.94942610000000005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10" t="s">
        <v>85</v>
      </c>
      <c r="AT945" s="211" t="s">
        <v>75</v>
      </c>
      <c r="AU945" s="211" t="s">
        <v>83</v>
      </c>
      <c r="AY945" s="210" t="s">
        <v>150</v>
      </c>
      <c r="BK945" s="212">
        <f>SUM(BK946:BK1021)</f>
        <v>0</v>
      </c>
    </row>
    <row r="946" s="2" customFormat="1" ht="24.15" customHeight="1">
      <c r="A946" s="40"/>
      <c r="B946" s="41"/>
      <c r="C946" s="215" t="s">
        <v>1086</v>
      </c>
      <c r="D946" s="215" t="s">
        <v>152</v>
      </c>
      <c r="E946" s="216" t="s">
        <v>1087</v>
      </c>
      <c r="F946" s="217" t="s">
        <v>1088</v>
      </c>
      <c r="G946" s="218" t="s">
        <v>349</v>
      </c>
      <c r="H946" s="219">
        <v>27</v>
      </c>
      <c r="I946" s="220"/>
      <c r="J946" s="221">
        <f>ROUND(I946*H946,2)</f>
        <v>0</v>
      </c>
      <c r="K946" s="217" t="s">
        <v>19</v>
      </c>
      <c r="L946" s="46"/>
      <c r="M946" s="222" t="s">
        <v>19</v>
      </c>
      <c r="N946" s="223" t="s">
        <v>47</v>
      </c>
      <c r="O946" s="86"/>
      <c r="P946" s="224">
        <f>O946*H946</f>
        <v>0</v>
      </c>
      <c r="Q946" s="224">
        <v>0.025000000000000001</v>
      </c>
      <c r="R946" s="224">
        <f>Q946*H946</f>
        <v>0.67500000000000004</v>
      </c>
      <c r="S946" s="224">
        <v>0</v>
      </c>
      <c r="T946" s="225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6" t="s">
        <v>278</v>
      </c>
      <c r="AT946" s="226" t="s">
        <v>152</v>
      </c>
      <c r="AU946" s="226" t="s">
        <v>85</v>
      </c>
      <c r="AY946" s="19" t="s">
        <v>150</v>
      </c>
      <c r="BE946" s="227">
        <f>IF(N946="základní",J946,0)</f>
        <v>0</v>
      </c>
      <c r="BF946" s="227">
        <f>IF(N946="snížená",J946,0)</f>
        <v>0</v>
      </c>
      <c r="BG946" s="227">
        <f>IF(N946="zákl. přenesená",J946,0)</f>
        <v>0</v>
      </c>
      <c r="BH946" s="227">
        <f>IF(N946="sníž. přenesená",J946,0)</f>
        <v>0</v>
      </c>
      <c r="BI946" s="227">
        <f>IF(N946="nulová",J946,0)</f>
        <v>0</v>
      </c>
      <c r="BJ946" s="19" t="s">
        <v>83</v>
      </c>
      <c r="BK946" s="227">
        <f>ROUND(I946*H946,2)</f>
        <v>0</v>
      </c>
      <c r="BL946" s="19" t="s">
        <v>278</v>
      </c>
      <c r="BM946" s="226" t="s">
        <v>1089</v>
      </c>
    </row>
    <row r="947" s="2" customFormat="1">
      <c r="A947" s="40"/>
      <c r="B947" s="41"/>
      <c r="C947" s="42"/>
      <c r="D947" s="228" t="s">
        <v>159</v>
      </c>
      <c r="E947" s="42"/>
      <c r="F947" s="229" t="s">
        <v>1088</v>
      </c>
      <c r="G947" s="42"/>
      <c r="H947" s="42"/>
      <c r="I947" s="230"/>
      <c r="J947" s="42"/>
      <c r="K947" s="42"/>
      <c r="L947" s="46"/>
      <c r="M947" s="231"/>
      <c r="N947" s="232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159</v>
      </c>
      <c r="AU947" s="19" t="s">
        <v>85</v>
      </c>
    </row>
    <row r="948" s="14" customFormat="1">
      <c r="A948" s="14"/>
      <c r="B948" s="245"/>
      <c r="C948" s="246"/>
      <c r="D948" s="228" t="s">
        <v>179</v>
      </c>
      <c r="E948" s="247" t="s">
        <v>19</v>
      </c>
      <c r="F948" s="248" t="s">
        <v>1090</v>
      </c>
      <c r="G948" s="246"/>
      <c r="H948" s="249">
        <v>22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179</v>
      </c>
      <c r="AU948" s="255" t="s">
        <v>85</v>
      </c>
      <c r="AV948" s="14" t="s">
        <v>85</v>
      </c>
      <c r="AW948" s="14" t="s">
        <v>37</v>
      </c>
      <c r="AX948" s="14" t="s">
        <v>76</v>
      </c>
      <c r="AY948" s="255" t="s">
        <v>150</v>
      </c>
    </row>
    <row r="949" s="14" customFormat="1">
      <c r="A949" s="14"/>
      <c r="B949" s="245"/>
      <c r="C949" s="246"/>
      <c r="D949" s="228" t="s">
        <v>179</v>
      </c>
      <c r="E949" s="247" t="s">
        <v>19</v>
      </c>
      <c r="F949" s="248" t="s">
        <v>1091</v>
      </c>
      <c r="G949" s="246"/>
      <c r="H949" s="249">
        <v>5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179</v>
      </c>
      <c r="AU949" s="255" t="s">
        <v>85</v>
      </c>
      <c r="AV949" s="14" t="s">
        <v>85</v>
      </c>
      <c r="AW949" s="14" t="s">
        <v>37</v>
      </c>
      <c r="AX949" s="14" t="s">
        <v>76</v>
      </c>
      <c r="AY949" s="255" t="s">
        <v>150</v>
      </c>
    </row>
    <row r="950" s="15" customFormat="1">
      <c r="A950" s="15"/>
      <c r="B950" s="256"/>
      <c r="C950" s="257"/>
      <c r="D950" s="228" t="s">
        <v>179</v>
      </c>
      <c r="E950" s="258" t="s">
        <v>19</v>
      </c>
      <c r="F950" s="259" t="s">
        <v>186</v>
      </c>
      <c r="G950" s="257"/>
      <c r="H950" s="260">
        <v>27</v>
      </c>
      <c r="I950" s="261"/>
      <c r="J950" s="257"/>
      <c r="K950" s="257"/>
      <c r="L950" s="262"/>
      <c r="M950" s="263"/>
      <c r="N950" s="264"/>
      <c r="O950" s="264"/>
      <c r="P950" s="264"/>
      <c r="Q950" s="264"/>
      <c r="R950" s="264"/>
      <c r="S950" s="264"/>
      <c r="T950" s="26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66" t="s">
        <v>179</v>
      </c>
      <c r="AU950" s="266" t="s">
        <v>85</v>
      </c>
      <c r="AV950" s="15" t="s">
        <v>157</v>
      </c>
      <c r="AW950" s="15" t="s">
        <v>37</v>
      </c>
      <c r="AX950" s="15" t="s">
        <v>83</v>
      </c>
      <c r="AY950" s="266" t="s">
        <v>150</v>
      </c>
    </row>
    <row r="951" s="2" customFormat="1" ht="24.15" customHeight="1">
      <c r="A951" s="40"/>
      <c r="B951" s="41"/>
      <c r="C951" s="215" t="s">
        <v>1092</v>
      </c>
      <c r="D951" s="215" t="s">
        <v>152</v>
      </c>
      <c r="E951" s="216" t="s">
        <v>1093</v>
      </c>
      <c r="F951" s="217" t="s">
        <v>1094</v>
      </c>
      <c r="G951" s="218" t="s">
        <v>497</v>
      </c>
      <c r="H951" s="219">
        <v>247.102</v>
      </c>
      <c r="I951" s="220"/>
      <c r="J951" s="221">
        <f>ROUND(I951*H951,2)</f>
        <v>0</v>
      </c>
      <c r="K951" s="217" t="s">
        <v>156</v>
      </c>
      <c r="L951" s="46"/>
      <c r="M951" s="222" t="s">
        <v>19</v>
      </c>
      <c r="N951" s="223" t="s">
        <v>47</v>
      </c>
      <c r="O951" s="86"/>
      <c r="P951" s="224">
        <f>O951*H951</f>
        <v>0</v>
      </c>
      <c r="Q951" s="224">
        <v>0</v>
      </c>
      <c r="R951" s="224">
        <f>Q951*H951</f>
        <v>0</v>
      </c>
      <c r="S951" s="224">
        <v>0</v>
      </c>
      <c r="T951" s="225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6" t="s">
        <v>278</v>
      </c>
      <c r="AT951" s="226" t="s">
        <v>152</v>
      </c>
      <c r="AU951" s="226" t="s">
        <v>85</v>
      </c>
      <c r="AY951" s="19" t="s">
        <v>150</v>
      </c>
      <c r="BE951" s="227">
        <f>IF(N951="základní",J951,0)</f>
        <v>0</v>
      </c>
      <c r="BF951" s="227">
        <f>IF(N951="snížená",J951,0)</f>
        <v>0</v>
      </c>
      <c r="BG951" s="227">
        <f>IF(N951="zákl. přenesená",J951,0)</f>
        <v>0</v>
      </c>
      <c r="BH951" s="227">
        <f>IF(N951="sníž. přenesená",J951,0)</f>
        <v>0</v>
      </c>
      <c r="BI951" s="227">
        <f>IF(N951="nulová",J951,0)</f>
        <v>0</v>
      </c>
      <c r="BJ951" s="19" t="s">
        <v>83</v>
      </c>
      <c r="BK951" s="227">
        <f>ROUND(I951*H951,2)</f>
        <v>0</v>
      </c>
      <c r="BL951" s="19" t="s">
        <v>278</v>
      </c>
      <c r="BM951" s="226" t="s">
        <v>1095</v>
      </c>
    </row>
    <row r="952" s="2" customFormat="1">
      <c r="A952" s="40"/>
      <c r="B952" s="41"/>
      <c r="C952" s="42"/>
      <c r="D952" s="228" t="s">
        <v>159</v>
      </c>
      <c r="E952" s="42"/>
      <c r="F952" s="229" t="s">
        <v>1096</v>
      </c>
      <c r="G952" s="42"/>
      <c r="H952" s="42"/>
      <c r="I952" s="230"/>
      <c r="J952" s="42"/>
      <c r="K952" s="42"/>
      <c r="L952" s="46"/>
      <c r="M952" s="231"/>
      <c r="N952" s="232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159</v>
      </c>
      <c r="AU952" s="19" t="s">
        <v>85</v>
      </c>
    </row>
    <row r="953" s="2" customFormat="1">
      <c r="A953" s="40"/>
      <c r="B953" s="41"/>
      <c r="C953" s="42"/>
      <c r="D953" s="233" t="s">
        <v>161</v>
      </c>
      <c r="E953" s="42"/>
      <c r="F953" s="234" t="s">
        <v>1097</v>
      </c>
      <c r="G953" s="42"/>
      <c r="H953" s="42"/>
      <c r="I953" s="230"/>
      <c r="J953" s="42"/>
      <c r="K953" s="42"/>
      <c r="L953" s="46"/>
      <c r="M953" s="231"/>
      <c r="N953" s="232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161</v>
      </c>
      <c r="AU953" s="19" t="s">
        <v>85</v>
      </c>
    </row>
    <row r="954" s="13" customFormat="1">
      <c r="A954" s="13"/>
      <c r="B954" s="235"/>
      <c r="C954" s="236"/>
      <c r="D954" s="228" t="s">
        <v>179</v>
      </c>
      <c r="E954" s="237" t="s">
        <v>19</v>
      </c>
      <c r="F954" s="238" t="s">
        <v>242</v>
      </c>
      <c r="G954" s="236"/>
      <c r="H954" s="237" t="s">
        <v>19</v>
      </c>
      <c r="I954" s="239"/>
      <c r="J954" s="236"/>
      <c r="K954" s="236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179</v>
      </c>
      <c r="AU954" s="244" t="s">
        <v>85</v>
      </c>
      <c r="AV954" s="13" t="s">
        <v>83</v>
      </c>
      <c r="AW954" s="13" t="s">
        <v>37</v>
      </c>
      <c r="AX954" s="13" t="s">
        <v>76</v>
      </c>
      <c r="AY954" s="244" t="s">
        <v>150</v>
      </c>
    </row>
    <row r="955" s="14" customFormat="1">
      <c r="A955" s="14"/>
      <c r="B955" s="245"/>
      <c r="C955" s="246"/>
      <c r="D955" s="228" t="s">
        <v>179</v>
      </c>
      <c r="E955" s="247" t="s">
        <v>19</v>
      </c>
      <c r="F955" s="248" t="s">
        <v>1098</v>
      </c>
      <c r="G955" s="246"/>
      <c r="H955" s="249">
        <v>104.95999999999999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179</v>
      </c>
      <c r="AU955" s="255" t="s">
        <v>85</v>
      </c>
      <c r="AV955" s="14" t="s">
        <v>85</v>
      </c>
      <c r="AW955" s="14" t="s">
        <v>37</v>
      </c>
      <c r="AX955" s="14" t="s">
        <v>76</v>
      </c>
      <c r="AY955" s="255" t="s">
        <v>150</v>
      </c>
    </row>
    <row r="956" s="14" customFormat="1">
      <c r="A956" s="14"/>
      <c r="B956" s="245"/>
      <c r="C956" s="246"/>
      <c r="D956" s="228" t="s">
        <v>179</v>
      </c>
      <c r="E956" s="247" t="s">
        <v>19</v>
      </c>
      <c r="F956" s="248" t="s">
        <v>1099</v>
      </c>
      <c r="G956" s="246"/>
      <c r="H956" s="249">
        <v>74.120000000000005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179</v>
      </c>
      <c r="AU956" s="255" t="s">
        <v>85</v>
      </c>
      <c r="AV956" s="14" t="s">
        <v>85</v>
      </c>
      <c r="AW956" s="14" t="s">
        <v>37</v>
      </c>
      <c r="AX956" s="14" t="s">
        <v>76</v>
      </c>
      <c r="AY956" s="255" t="s">
        <v>150</v>
      </c>
    </row>
    <row r="957" s="14" customFormat="1">
      <c r="A957" s="14"/>
      <c r="B957" s="245"/>
      <c r="C957" s="246"/>
      <c r="D957" s="228" t="s">
        <v>179</v>
      </c>
      <c r="E957" s="247" t="s">
        <v>19</v>
      </c>
      <c r="F957" s="248" t="s">
        <v>1100</v>
      </c>
      <c r="G957" s="246"/>
      <c r="H957" s="249">
        <v>68.022000000000006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179</v>
      </c>
      <c r="AU957" s="255" t="s">
        <v>85</v>
      </c>
      <c r="AV957" s="14" t="s">
        <v>85</v>
      </c>
      <c r="AW957" s="14" t="s">
        <v>37</v>
      </c>
      <c r="AX957" s="14" t="s">
        <v>76</v>
      </c>
      <c r="AY957" s="255" t="s">
        <v>150</v>
      </c>
    </row>
    <row r="958" s="15" customFormat="1">
      <c r="A958" s="15"/>
      <c r="B958" s="256"/>
      <c r="C958" s="257"/>
      <c r="D958" s="228" t="s">
        <v>179</v>
      </c>
      <c r="E958" s="258" t="s">
        <v>19</v>
      </c>
      <c r="F958" s="259" t="s">
        <v>186</v>
      </c>
      <c r="G958" s="257"/>
      <c r="H958" s="260">
        <v>247.10199999999998</v>
      </c>
      <c r="I958" s="261"/>
      <c r="J958" s="257"/>
      <c r="K958" s="257"/>
      <c r="L958" s="262"/>
      <c r="M958" s="263"/>
      <c r="N958" s="264"/>
      <c r="O958" s="264"/>
      <c r="P958" s="264"/>
      <c r="Q958" s="264"/>
      <c r="R958" s="264"/>
      <c r="S958" s="264"/>
      <c r="T958" s="26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6" t="s">
        <v>179</v>
      </c>
      <c r="AU958" s="266" t="s">
        <v>85</v>
      </c>
      <c r="AV958" s="15" t="s">
        <v>157</v>
      </c>
      <c r="AW958" s="15" t="s">
        <v>37</v>
      </c>
      <c r="AX958" s="15" t="s">
        <v>83</v>
      </c>
      <c r="AY958" s="266" t="s">
        <v>150</v>
      </c>
    </row>
    <row r="959" s="2" customFormat="1" ht="24.15" customHeight="1">
      <c r="A959" s="40"/>
      <c r="B959" s="41"/>
      <c r="C959" s="267" t="s">
        <v>1101</v>
      </c>
      <c r="D959" s="267" t="s">
        <v>247</v>
      </c>
      <c r="E959" s="268" t="s">
        <v>1102</v>
      </c>
      <c r="F959" s="269" t="s">
        <v>1103</v>
      </c>
      <c r="G959" s="270" t="s">
        <v>155</v>
      </c>
      <c r="H959" s="271">
        <v>31.135000000000002</v>
      </c>
      <c r="I959" s="272"/>
      <c r="J959" s="273">
        <f>ROUND(I959*H959,2)</f>
        <v>0</v>
      </c>
      <c r="K959" s="269" t="s">
        <v>156</v>
      </c>
      <c r="L959" s="274"/>
      <c r="M959" s="275" t="s">
        <v>19</v>
      </c>
      <c r="N959" s="276" t="s">
        <v>47</v>
      </c>
      <c r="O959" s="86"/>
      <c r="P959" s="224">
        <f>O959*H959</f>
        <v>0</v>
      </c>
      <c r="Q959" s="224">
        <v>0.0044999999999999997</v>
      </c>
      <c r="R959" s="224">
        <f>Q959*H959</f>
        <v>0.1401075</v>
      </c>
      <c r="S959" s="224">
        <v>0</v>
      </c>
      <c r="T959" s="225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6" t="s">
        <v>411</v>
      </c>
      <c r="AT959" s="226" t="s">
        <v>247</v>
      </c>
      <c r="AU959" s="226" t="s">
        <v>85</v>
      </c>
      <c r="AY959" s="19" t="s">
        <v>150</v>
      </c>
      <c r="BE959" s="227">
        <f>IF(N959="základní",J959,0)</f>
        <v>0</v>
      </c>
      <c r="BF959" s="227">
        <f>IF(N959="snížená",J959,0)</f>
        <v>0</v>
      </c>
      <c r="BG959" s="227">
        <f>IF(N959="zákl. přenesená",J959,0)</f>
        <v>0</v>
      </c>
      <c r="BH959" s="227">
        <f>IF(N959="sníž. přenesená",J959,0)</f>
        <v>0</v>
      </c>
      <c r="BI959" s="227">
        <f>IF(N959="nulová",J959,0)</f>
        <v>0</v>
      </c>
      <c r="BJ959" s="19" t="s">
        <v>83</v>
      </c>
      <c r="BK959" s="227">
        <f>ROUND(I959*H959,2)</f>
        <v>0</v>
      </c>
      <c r="BL959" s="19" t="s">
        <v>278</v>
      </c>
      <c r="BM959" s="226" t="s">
        <v>1104</v>
      </c>
    </row>
    <row r="960" s="2" customFormat="1">
      <c r="A960" s="40"/>
      <c r="B960" s="41"/>
      <c r="C960" s="42"/>
      <c r="D960" s="228" t="s">
        <v>159</v>
      </c>
      <c r="E960" s="42"/>
      <c r="F960" s="229" t="s">
        <v>1103</v>
      </c>
      <c r="G960" s="42"/>
      <c r="H960" s="42"/>
      <c r="I960" s="230"/>
      <c r="J960" s="42"/>
      <c r="K960" s="42"/>
      <c r="L960" s="46"/>
      <c r="M960" s="231"/>
      <c r="N960" s="232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159</v>
      </c>
      <c r="AU960" s="19" t="s">
        <v>85</v>
      </c>
    </row>
    <row r="961" s="14" customFormat="1">
      <c r="A961" s="14"/>
      <c r="B961" s="245"/>
      <c r="C961" s="246"/>
      <c r="D961" s="228" t="s">
        <v>179</v>
      </c>
      <c r="E961" s="247" t="s">
        <v>19</v>
      </c>
      <c r="F961" s="248" t="s">
        <v>1105</v>
      </c>
      <c r="G961" s="246"/>
      <c r="H961" s="249">
        <v>31.135000000000002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179</v>
      </c>
      <c r="AU961" s="255" t="s">
        <v>85</v>
      </c>
      <c r="AV961" s="14" t="s">
        <v>85</v>
      </c>
      <c r="AW961" s="14" t="s">
        <v>37</v>
      </c>
      <c r="AX961" s="14" t="s">
        <v>76</v>
      </c>
      <c r="AY961" s="255" t="s">
        <v>150</v>
      </c>
    </row>
    <row r="962" s="15" customFormat="1">
      <c r="A962" s="15"/>
      <c r="B962" s="256"/>
      <c r="C962" s="257"/>
      <c r="D962" s="228" t="s">
        <v>179</v>
      </c>
      <c r="E962" s="258" t="s">
        <v>19</v>
      </c>
      <c r="F962" s="259" t="s">
        <v>186</v>
      </c>
      <c r="G962" s="257"/>
      <c r="H962" s="260">
        <v>31.135000000000002</v>
      </c>
      <c r="I962" s="261"/>
      <c r="J962" s="257"/>
      <c r="K962" s="257"/>
      <c r="L962" s="262"/>
      <c r="M962" s="263"/>
      <c r="N962" s="264"/>
      <c r="O962" s="264"/>
      <c r="P962" s="264"/>
      <c r="Q962" s="264"/>
      <c r="R962" s="264"/>
      <c r="S962" s="264"/>
      <c r="T962" s="26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6" t="s">
        <v>179</v>
      </c>
      <c r="AU962" s="266" t="s">
        <v>85</v>
      </c>
      <c r="AV962" s="15" t="s">
        <v>157</v>
      </c>
      <c r="AW962" s="15" t="s">
        <v>37</v>
      </c>
      <c r="AX962" s="15" t="s">
        <v>83</v>
      </c>
      <c r="AY962" s="266" t="s">
        <v>150</v>
      </c>
    </row>
    <row r="963" s="2" customFormat="1" ht="24.15" customHeight="1">
      <c r="A963" s="40"/>
      <c r="B963" s="41"/>
      <c r="C963" s="215" t="s">
        <v>1106</v>
      </c>
      <c r="D963" s="215" t="s">
        <v>152</v>
      </c>
      <c r="E963" s="216" t="s">
        <v>1107</v>
      </c>
      <c r="F963" s="217" t="s">
        <v>1108</v>
      </c>
      <c r="G963" s="218" t="s">
        <v>155</v>
      </c>
      <c r="H963" s="219">
        <v>90.932000000000002</v>
      </c>
      <c r="I963" s="220"/>
      <c r="J963" s="221">
        <f>ROUND(I963*H963,2)</f>
        <v>0</v>
      </c>
      <c r="K963" s="217" t="s">
        <v>156</v>
      </c>
      <c r="L963" s="46"/>
      <c r="M963" s="222" t="s">
        <v>19</v>
      </c>
      <c r="N963" s="223" t="s">
        <v>47</v>
      </c>
      <c r="O963" s="86"/>
      <c r="P963" s="224">
        <f>O963*H963</f>
        <v>0</v>
      </c>
      <c r="Q963" s="224">
        <v>0.0060000000000000001</v>
      </c>
      <c r="R963" s="224">
        <f>Q963*H963</f>
        <v>0.54559200000000008</v>
      </c>
      <c r="S963" s="224">
        <v>0</v>
      </c>
      <c r="T963" s="225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6" t="s">
        <v>278</v>
      </c>
      <c r="AT963" s="226" t="s">
        <v>152</v>
      </c>
      <c r="AU963" s="226" t="s">
        <v>85</v>
      </c>
      <c r="AY963" s="19" t="s">
        <v>150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19" t="s">
        <v>83</v>
      </c>
      <c r="BK963" s="227">
        <f>ROUND(I963*H963,2)</f>
        <v>0</v>
      </c>
      <c r="BL963" s="19" t="s">
        <v>278</v>
      </c>
      <c r="BM963" s="226" t="s">
        <v>1109</v>
      </c>
    </row>
    <row r="964" s="2" customFormat="1">
      <c r="A964" s="40"/>
      <c r="B964" s="41"/>
      <c r="C964" s="42"/>
      <c r="D964" s="228" t="s">
        <v>159</v>
      </c>
      <c r="E964" s="42"/>
      <c r="F964" s="229" t="s">
        <v>1110</v>
      </c>
      <c r="G964" s="42"/>
      <c r="H964" s="42"/>
      <c r="I964" s="230"/>
      <c r="J964" s="42"/>
      <c r="K964" s="42"/>
      <c r="L964" s="46"/>
      <c r="M964" s="231"/>
      <c r="N964" s="232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159</v>
      </c>
      <c r="AU964" s="19" t="s">
        <v>85</v>
      </c>
    </row>
    <row r="965" s="2" customFormat="1">
      <c r="A965" s="40"/>
      <c r="B965" s="41"/>
      <c r="C965" s="42"/>
      <c r="D965" s="233" t="s">
        <v>161</v>
      </c>
      <c r="E965" s="42"/>
      <c r="F965" s="234" t="s">
        <v>1111</v>
      </c>
      <c r="G965" s="42"/>
      <c r="H965" s="42"/>
      <c r="I965" s="230"/>
      <c r="J965" s="42"/>
      <c r="K965" s="42"/>
      <c r="L965" s="46"/>
      <c r="M965" s="231"/>
      <c r="N965" s="232"/>
      <c r="O965" s="86"/>
      <c r="P965" s="86"/>
      <c r="Q965" s="86"/>
      <c r="R965" s="86"/>
      <c r="S965" s="86"/>
      <c r="T965" s="87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161</v>
      </c>
      <c r="AU965" s="19" t="s">
        <v>85</v>
      </c>
    </row>
    <row r="966" s="13" customFormat="1">
      <c r="A966" s="13"/>
      <c r="B966" s="235"/>
      <c r="C966" s="236"/>
      <c r="D966" s="228" t="s">
        <v>179</v>
      </c>
      <c r="E966" s="237" t="s">
        <v>19</v>
      </c>
      <c r="F966" s="238" t="s">
        <v>492</v>
      </c>
      <c r="G966" s="236"/>
      <c r="H966" s="237" t="s">
        <v>19</v>
      </c>
      <c r="I966" s="239"/>
      <c r="J966" s="236"/>
      <c r="K966" s="236"/>
      <c r="L966" s="240"/>
      <c r="M966" s="241"/>
      <c r="N966" s="242"/>
      <c r="O966" s="242"/>
      <c r="P966" s="242"/>
      <c r="Q966" s="242"/>
      <c r="R966" s="242"/>
      <c r="S966" s="242"/>
      <c r="T966" s="24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4" t="s">
        <v>179</v>
      </c>
      <c r="AU966" s="244" t="s">
        <v>85</v>
      </c>
      <c r="AV966" s="13" t="s">
        <v>83</v>
      </c>
      <c r="AW966" s="13" t="s">
        <v>37</v>
      </c>
      <c r="AX966" s="13" t="s">
        <v>76</v>
      </c>
      <c r="AY966" s="244" t="s">
        <v>150</v>
      </c>
    </row>
    <row r="967" s="14" customFormat="1">
      <c r="A967" s="14"/>
      <c r="B967" s="245"/>
      <c r="C967" s="246"/>
      <c r="D967" s="228" t="s">
        <v>179</v>
      </c>
      <c r="E967" s="247" t="s">
        <v>19</v>
      </c>
      <c r="F967" s="248" t="s">
        <v>949</v>
      </c>
      <c r="G967" s="246"/>
      <c r="H967" s="249">
        <v>60.899999999999999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179</v>
      </c>
      <c r="AU967" s="255" t="s">
        <v>85</v>
      </c>
      <c r="AV967" s="14" t="s">
        <v>85</v>
      </c>
      <c r="AW967" s="14" t="s">
        <v>37</v>
      </c>
      <c r="AX967" s="14" t="s">
        <v>76</v>
      </c>
      <c r="AY967" s="255" t="s">
        <v>150</v>
      </c>
    </row>
    <row r="968" s="13" customFormat="1">
      <c r="A968" s="13"/>
      <c r="B968" s="235"/>
      <c r="C968" s="236"/>
      <c r="D968" s="228" t="s">
        <v>179</v>
      </c>
      <c r="E968" s="237" t="s">
        <v>19</v>
      </c>
      <c r="F968" s="238" t="s">
        <v>1112</v>
      </c>
      <c r="G968" s="236"/>
      <c r="H968" s="237" t="s">
        <v>19</v>
      </c>
      <c r="I968" s="239"/>
      <c r="J968" s="236"/>
      <c r="K968" s="236"/>
      <c r="L968" s="240"/>
      <c r="M968" s="241"/>
      <c r="N968" s="242"/>
      <c r="O968" s="242"/>
      <c r="P968" s="242"/>
      <c r="Q968" s="242"/>
      <c r="R968" s="242"/>
      <c r="S968" s="242"/>
      <c r="T968" s="24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4" t="s">
        <v>179</v>
      </c>
      <c r="AU968" s="244" t="s">
        <v>85</v>
      </c>
      <c r="AV968" s="13" t="s">
        <v>83</v>
      </c>
      <c r="AW968" s="13" t="s">
        <v>37</v>
      </c>
      <c r="AX968" s="13" t="s">
        <v>76</v>
      </c>
      <c r="AY968" s="244" t="s">
        <v>150</v>
      </c>
    </row>
    <row r="969" s="14" customFormat="1">
      <c r="A969" s="14"/>
      <c r="B969" s="245"/>
      <c r="C969" s="246"/>
      <c r="D969" s="228" t="s">
        <v>179</v>
      </c>
      <c r="E969" s="247" t="s">
        <v>19</v>
      </c>
      <c r="F969" s="248" t="s">
        <v>1113</v>
      </c>
      <c r="G969" s="246"/>
      <c r="H969" s="249">
        <v>13.919000000000001</v>
      </c>
      <c r="I969" s="250"/>
      <c r="J969" s="246"/>
      <c r="K969" s="246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179</v>
      </c>
      <c r="AU969" s="255" t="s">
        <v>85</v>
      </c>
      <c r="AV969" s="14" t="s">
        <v>85</v>
      </c>
      <c r="AW969" s="14" t="s">
        <v>37</v>
      </c>
      <c r="AX969" s="14" t="s">
        <v>76</v>
      </c>
      <c r="AY969" s="255" t="s">
        <v>150</v>
      </c>
    </row>
    <row r="970" s="14" customFormat="1">
      <c r="A970" s="14"/>
      <c r="B970" s="245"/>
      <c r="C970" s="246"/>
      <c r="D970" s="228" t="s">
        <v>179</v>
      </c>
      <c r="E970" s="247" t="s">
        <v>19</v>
      </c>
      <c r="F970" s="248" t="s">
        <v>1114</v>
      </c>
      <c r="G970" s="246"/>
      <c r="H970" s="249">
        <v>16.113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179</v>
      </c>
      <c r="AU970" s="255" t="s">
        <v>85</v>
      </c>
      <c r="AV970" s="14" t="s">
        <v>85</v>
      </c>
      <c r="AW970" s="14" t="s">
        <v>37</v>
      </c>
      <c r="AX970" s="14" t="s">
        <v>76</v>
      </c>
      <c r="AY970" s="255" t="s">
        <v>150</v>
      </c>
    </row>
    <row r="971" s="15" customFormat="1">
      <c r="A971" s="15"/>
      <c r="B971" s="256"/>
      <c r="C971" s="257"/>
      <c r="D971" s="228" t="s">
        <v>179</v>
      </c>
      <c r="E971" s="258" t="s">
        <v>19</v>
      </c>
      <c r="F971" s="259" t="s">
        <v>186</v>
      </c>
      <c r="G971" s="257"/>
      <c r="H971" s="260">
        <v>90.932000000000002</v>
      </c>
      <c r="I971" s="261"/>
      <c r="J971" s="257"/>
      <c r="K971" s="257"/>
      <c r="L971" s="262"/>
      <c r="M971" s="263"/>
      <c r="N971" s="264"/>
      <c r="O971" s="264"/>
      <c r="P971" s="264"/>
      <c r="Q971" s="264"/>
      <c r="R971" s="264"/>
      <c r="S971" s="264"/>
      <c r="T971" s="26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6" t="s">
        <v>179</v>
      </c>
      <c r="AU971" s="266" t="s">
        <v>85</v>
      </c>
      <c r="AV971" s="15" t="s">
        <v>157</v>
      </c>
      <c r="AW971" s="15" t="s">
        <v>37</v>
      </c>
      <c r="AX971" s="15" t="s">
        <v>83</v>
      </c>
      <c r="AY971" s="266" t="s">
        <v>150</v>
      </c>
    </row>
    <row r="972" s="2" customFormat="1" ht="24.15" customHeight="1">
      <c r="A972" s="40"/>
      <c r="B972" s="41"/>
      <c r="C972" s="267" t="s">
        <v>1115</v>
      </c>
      <c r="D972" s="267" t="s">
        <v>247</v>
      </c>
      <c r="E972" s="268" t="s">
        <v>1116</v>
      </c>
      <c r="F972" s="269" t="s">
        <v>1117</v>
      </c>
      <c r="G972" s="270" t="s">
        <v>155</v>
      </c>
      <c r="H972" s="271">
        <v>63.945</v>
      </c>
      <c r="I972" s="272"/>
      <c r="J972" s="273">
        <f>ROUND(I972*H972,2)</f>
        <v>0</v>
      </c>
      <c r="K972" s="269" t="s">
        <v>156</v>
      </c>
      <c r="L972" s="274"/>
      <c r="M972" s="275" t="s">
        <v>19</v>
      </c>
      <c r="N972" s="276" t="s">
        <v>47</v>
      </c>
      <c r="O972" s="86"/>
      <c r="P972" s="224">
        <f>O972*H972</f>
        <v>0</v>
      </c>
      <c r="Q972" s="224">
        <v>0.0030000000000000001</v>
      </c>
      <c r="R972" s="224">
        <f>Q972*H972</f>
        <v>0.19183500000000001</v>
      </c>
      <c r="S972" s="224">
        <v>0</v>
      </c>
      <c r="T972" s="225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26" t="s">
        <v>411</v>
      </c>
      <c r="AT972" s="226" t="s">
        <v>247</v>
      </c>
      <c r="AU972" s="226" t="s">
        <v>85</v>
      </c>
      <c r="AY972" s="19" t="s">
        <v>150</v>
      </c>
      <c r="BE972" s="227">
        <f>IF(N972="základní",J972,0)</f>
        <v>0</v>
      </c>
      <c r="BF972" s="227">
        <f>IF(N972="snížená",J972,0)</f>
        <v>0</v>
      </c>
      <c r="BG972" s="227">
        <f>IF(N972="zákl. přenesená",J972,0)</f>
        <v>0</v>
      </c>
      <c r="BH972" s="227">
        <f>IF(N972="sníž. přenesená",J972,0)</f>
        <v>0</v>
      </c>
      <c r="BI972" s="227">
        <f>IF(N972="nulová",J972,0)</f>
        <v>0</v>
      </c>
      <c r="BJ972" s="19" t="s">
        <v>83</v>
      </c>
      <c r="BK972" s="227">
        <f>ROUND(I972*H972,2)</f>
        <v>0</v>
      </c>
      <c r="BL972" s="19" t="s">
        <v>278</v>
      </c>
      <c r="BM972" s="226" t="s">
        <v>1118</v>
      </c>
    </row>
    <row r="973" s="2" customFormat="1">
      <c r="A973" s="40"/>
      <c r="B973" s="41"/>
      <c r="C973" s="42"/>
      <c r="D973" s="228" t="s">
        <v>159</v>
      </c>
      <c r="E973" s="42"/>
      <c r="F973" s="229" t="s">
        <v>1117</v>
      </c>
      <c r="G973" s="42"/>
      <c r="H973" s="42"/>
      <c r="I973" s="230"/>
      <c r="J973" s="42"/>
      <c r="K973" s="42"/>
      <c r="L973" s="46"/>
      <c r="M973" s="231"/>
      <c r="N973" s="232"/>
      <c r="O973" s="86"/>
      <c r="P973" s="86"/>
      <c r="Q973" s="86"/>
      <c r="R973" s="86"/>
      <c r="S973" s="86"/>
      <c r="T973" s="87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T973" s="19" t="s">
        <v>159</v>
      </c>
      <c r="AU973" s="19" t="s">
        <v>85</v>
      </c>
    </row>
    <row r="974" s="14" customFormat="1">
      <c r="A974" s="14"/>
      <c r="B974" s="245"/>
      <c r="C974" s="246"/>
      <c r="D974" s="228" t="s">
        <v>179</v>
      </c>
      <c r="E974" s="246"/>
      <c r="F974" s="248" t="s">
        <v>1119</v>
      </c>
      <c r="G974" s="246"/>
      <c r="H974" s="249">
        <v>63.945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5" t="s">
        <v>179</v>
      </c>
      <c r="AU974" s="255" t="s">
        <v>85</v>
      </c>
      <c r="AV974" s="14" t="s">
        <v>85</v>
      </c>
      <c r="AW974" s="14" t="s">
        <v>4</v>
      </c>
      <c r="AX974" s="14" t="s">
        <v>83</v>
      </c>
      <c r="AY974" s="255" t="s">
        <v>150</v>
      </c>
    </row>
    <row r="975" s="2" customFormat="1" ht="21.75" customHeight="1">
      <c r="A975" s="40"/>
      <c r="B975" s="41"/>
      <c r="C975" s="267" t="s">
        <v>1120</v>
      </c>
      <c r="D975" s="267" t="s">
        <v>247</v>
      </c>
      <c r="E975" s="268" t="s">
        <v>1121</v>
      </c>
      <c r="F975" s="269" t="s">
        <v>1122</v>
      </c>
      <c r="G975" s="270" t="s">
        <v>155</v>
      </c>
      <c r="H975" s="271">
        <v>31.533999999999999</v>
      </c>
      <c r="I975" s="272"/>
      <c r="J975" s="273">
        <f>ROUND(I975*H975,2)</f>
        <v>0</v>
      </c>
      <c r="K975" s="269" t="s">
        <v>156</v>
      </c>
      <c r="L975" s="274"/>
      <c r="M975" s="275" t="s">
        <v>19</v>
      </c>
      <c r="N975" s="276" t="s">
        <v>47</v>
      </c>
      <c r="O975" s="86"/>
      <c r="P975" s="224">
        <f>O975*H975</f>
        <v>0</v>
      </c>
      <c r="Q975" s="224">
        <v>0.00075000000000000002</v>
      </c>
      <c r="R975" s="224">
        <f>Q975*H975</f>
        <v>0.023650500000000001</v>
      </c>
      <c r="S975" s="224">
        <v>0</v>
      </c>
      <c r="T975" s="225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26" t="s">
        <v>211</v>
      </c>
      <c r="AT975" s="226" t="s">
        <v>247</v>
      </c>
      <c r="AU975" s="226" t="s">
        <v>85</v>
      </c>
      <c r="AY975" s="19" t="s">
        <v>150</v>
      </c>
      <c r="BE975" s="227">
        <f>IF(N975="základní",J975,0)</f>
        <v>0</v>
      </c>
      <c r="BF975" s="227">
        <f>IF(N975="snížená",J975,0)</f>
        <v>0</v>
      </c>
      <c r="BG975" s="227">
        <f>IF(N975="zákl. přenesená",J975,0)</f>
        <v>0</v>
      </c>
      <c r="BH975" s="227">
        <f>IF(N975="sníž. přenesená",J975,0)</f>
        <v>0</v>
      </c>
      <c r="BI975" s="227">
        <f>IF(N975="nulová",J975,0)</f>
        <v>0</v>
      </c>
      <c r="BJ975" s="19" t="s">
        <v>83</v>
      </c>
      <c r="BK975" s="227">
        <f>ROUND(I975*H975,2)</f>
        <v>0</v>
      </c>
      <c r="BL975" s="19" t="s">
        <v>157</v>
      </c>
      <c r="BM975" s="226" t="s">
        <v>1123</v>
      </c>
    </row>
    <row r="976" s="2" customFormat="1">
      <c r="A976" s="40"/>
      <c r="B976" s="41"/>
      <c r="C976" s="42"/>
      <c r="D976" s="228" t="s">
        <v>159</v>
      </c>
      <c r="E976" s="42"/>
      <c r="F976" s="229" t="s">
        <v>1122</v>
      </c>
      <c r="G976" s="42"/>
      <c r="H976" s="42"/>
      <c r="I976" s="230"/>
      <c r="J976" s="42"/>
      <c r="K976" s="42"/>
      <c r="L976" s="46"/>
      <c r="M976" s="231"/>
      <c r="N976" s="232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159</v>
      </c>
      <c r="AU976" s="19" t="s">
        <v>85</v>
      </c>
    </row>
    <row r="977" s="13" customFormat="1">
      <c r="A977" s="13"/>
      <c r="B977" s="235"/>
      <c r="C977" s="236"/>
      <c r="D977" s="228" t="s">
        <v>179</v>
      </c>
      <c r="E977" s="237" t="s">
        <v>19</v>
      </c>
      <c r="F977" s="238" t="s">
        <v>1112</v>
      </c>
      <c r="G977" s="236"/>
      <c r="H977" s="237" t="s">
        <v>19</v>
      </c>
      <c r="I977" s="239"/>
      <c r="J977" s="236"/>
      <c r="K977" s="236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179</v>
      </c>
      <c r="AU977" s="244" t="s">
        <v>85</v>
      </c>
      <c r="AV977" s="13" t="s">
        <v>83</v>
      </c>
      <c r="AW977" s="13" t="s">
        <v>37</v>
      </c>
      <c r="AX977" s="13" t="s">
        <v>76</v>
      </c>
      <c r="AY977" s="244" t="s">
        <v>150</v>
      </c>
    </row>
    <row r="978" s="14" customFormat="1">
      <c r="A978" s="14"/>
      <c r="B978" s="245"/>
      <c r="C978" s="246"/>
      <c r="D978" s="228" t="s">
        <v>179</v>
      </c>
      <c r="E978" s="247" t="s">
        <v>19</v>
      </c>
      <c r="F978" s="248" t="s">
        <v>1113</v>
      </c>
      <c r="G978" s="246"/>
      <c r="H978" s="249">
        <v>13.919000000000001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179</v>
      </c>
      <c r="AU978" s="255" t="s">
        <v>85</v>
      </c>
      <c r="AV978" s="14" t="s">
        <v>85</v>
      </c>
      <c r="AW978" s="14" t="s">
        <v>37</v>
      </c>
      <c r="AX978" s="14" t="s">
        <v>76</v>
      </c>
      <c r="AY978" s="255" t="s">
        <v>150</v>
      </c>
    </row>
    <row r="979" s="14" customFormat="1">
      <c r="A979" s="14"/>
      <c r="B979" s="245"/>
      <c r="C979" s="246"/>
      <c r="D979" s="228" t="s">
        <v>179</v>
      </c>
      <c r="E979" s="247" t="s">
        <v>19</v>
      </c>
      <c r="F979" s="248" t="s">
        <v>1114</v>
      </c>
      <c r="G979" s="246"/>
      <c r="H979" s="249">
        <v>16.113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179</v>
      </c>
      <c r="AU979" s="255" t="s">
        <v>85</v>
      </c>
      <c r="AV979" s="14" t="s">
        <v>85</v>
      </c>
      <c r="AW979" s="14" t="s">
        <v>37</v>
      </c>
      <c r="AX979" s="14" t="s">
        <v>76</v>
      </c>
      <c r="AY979" s="255" t="s">
        <v>150</v>
      </c>
    </row>
    <row r="980" s="15" customFormat="1">
      <c r="A980" s="15"/>
      <c r="B980" s="256"/>
      <c r="C980" s="257"/>
      <c r="D980" s="228" t="s">
        <v>179</v>
      </c>
      <c r="E980" s="258" t="s">
        <v>19</v>
      </c>
      <c r="F980" s="259" t="s">
        <v>186</v>
      </c>
      <c r="G980" s="257"/>
      <c r="H980" s="260">
        <v>30.032</v>
      </c>
      <c r="I980" s="261"/>
      <c r="J980" s="257"/>
      <c r="K980" s="257"/>
      <c r="L980" s="262"/>
      <c r="M980" s="263"/>
      <c r="N980" s="264"/>
      <c r="O980" s="264"/>
      <c r="P980" s="264"/>
      <c r="Q980" s="264"/>
      <c r="R980" s="264"/>
      <c r="S980" s="264"/>
      <c r="T980" s="26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6" t="s">
        <v>179</v>
      </c>
      <c r="AU980" s="266" t="s">
        <v>85</v>
      </c>
      <c r="AV980" s="15" t="s">
        <v>157</v>
      </c>
      <c r="AW980" s="15" t="s">
        <v>37</v>
      </c>
      <c r="AX980" s="15" t="s">
        <v>83</v>
      </c>
      <c r="AY980" s="266" t="s">
        <v>150</v>
      </c>
    </row>
    <row r="981" s="14" customFormat="1">
      <c r="A981" s="14"/>
      <c r="B981" s="245"/>
      <c r="C981" s="246"/>
      <c r="D981" s="228" t="s">
        <v>179</v>
      </c>
      <c r="E981" s="246"/>
      <c r="F981" s="248" t="s">
        <v>1124</v>
      </c>
      <c r="G981" s="246"/>
      <c r="H981" s="249">
        <v>31.533999999999999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179</v>
      </c>
      <c r="AU981" s="255" t="s">
        <v>85</v>
      </c>
      <c r="AV981" s="14" t="s">
        <v>85</v>
      </c>
      <c r="AW981" s="14" t="s">
        <v>4</v>
      </c>
      <c r="AX981" s="14" t="s">
        <v>83</v>
      </c>
      <c r="AY981" s="255" t="s">
        <v>150</v>
      </c>
    </row>
    <row r="982" s="2" customFormat="1" ht="33" customHeight="1">
      <c r="A982" s="40"/>
      <c r="B982" s="41"/>
      <c r="C982" s="215" t="s">
        <v>1125</v>
      </c>
      <c r="D982" s="215" t="s">
        <v>152</v>
      </c>
      <c r="E982" s="216" t="s">
        <v>1126</v>
      </c>
      <c r="F982" s="217" t="s">
        <v>1127</v>
      </c>
      <c r="G982" s="218" t="s">
        <v>155</v>
      </c>
      <c r="H982" s="219">
        <v>179.137</v>
      </c>
      <c r="I982" s="220"/>
      <c r="J982" s="221">
        <f>ROUND(I982*H982,2)</f>
        <v>0</v>
      </c>
      <c r="K982" s="217" t="s">
        <v>156</v>
      </c>
      <c r="L982" s="46"/>
      <c r="M982" s="222" t="s">
        <v>19</v>
      </c>
      <c r="N982" s="223" t="s">
        <v>47</v>
      </c>
      <c r="O982" s="86"/>
      <c r="P982" s="224">
        <f>O982*H982</f>
        <v>0</v>
      </c>
      <c r="Q982" s="224">
        <v>0</v>
      </c>
      <c r="R982" s="224">
        <f>Q982*H982</f>
        <v>0</v>
      </c>
      <c r="S982" s="224">
        <v>0.0053</v>
      </c>
      <c r="T982" s="225">
        <f>S982*H982</f>
        <v>0.94942610000000005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26" t="s">
        <v>278</v>
      </c>
      <c r="AT982" s="226" t="s">
        <v>152</v>
      </c>
      <c r="AU982" s="226" t="s">
        <v>85</v>
      </c>
      <c r="AY982" s="19" t="s">
        <v>150</v>
      </c>
      <c r="BE982" s="227">
        <f>IF(N982="základní",J982,0)</f>
        <v>0</v>
      </c>
      <c r="BF982" s="227">
        <f>IF(N982="snížená",J982,0)</f>
        <v>0</v>
      </c>
      <c r="BG982" s="227">
        <f>IF(N982="zákl. přenesená",J982,0)</f>
        <v>0</v>
      </c>
      <c r="BH982" s="227">
        <f>IF(N982="sníž. přenesená",J982,0)</f>
        <v>0</v>
      </c>
      <c r="BI982" s="227">
        <f>IF(N982="nulová",J982,0)</f>
        <v>0</v>
      </c>
      <c r="BJ982" s="19" t="s">
        <v>83</v>
      </c>
      <c r="BK982" s="227">
        <f>ROUND(I982*H982,2)</f>
        <v>0</v>
      </c>
      <c r="BL982" s="19" t="s">
        <v>278</v>
      </c>
      <c r="BM982" s="226" t="s">
        <v>1128</v>
      </c>
    </row>
    <row r="983" s="2" customFormat="1">
      <c r="A983" s="40"/>
      <c r="B983" s="41"/>
      <c r="C983" s="42"/>
      <c r="D983" s="228" t="s">
        <v>159</v>
      </c>
      <c r="E983" s="42"/>
      <c r="F983" s="229" t="s">
        <v>1129</v>
      </c>
      <c r="G983" s="42"/>
      <c r="H983" s="42"/>
      <c r="I983" s="230"/>
      <c r="J983" s="42"/>
      <c r="K983" s="42"/>
      <c r="L983" s="46"/>
      <c r="M983" s="231"/>
      <c r="N983" s="232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159</v>
      </c>
      <c r="AU983" s="19" t="s">
        <v>85</v>
      </c>
    </row>
    <row r="984" s="2" customFormat="1">
      <c r="A984" s="40"/>
      <c r="B984" s="41"/>
      <c r="C984" s="42"/>
      <c r="D984" s="233" t="s">
        <v>161</v>
      </c>
      <c r="E984" s="42"/>
      <c r="F984" s="234" t="s">
        <v>1130</v>
      </c>
      <c r="G984" s="42"/>
      <c r="H984" s="42"/>
      <c r="I984" s="230"/>
      <c r="J984" s="42"/>
      <c r="K984" s="42"/>
      <c r="L984" s="46"/>
      <c r="M984" s="231"/>
      <c r="N984" s="232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161</v>
      </c>
      <c r="AU984" s="19" t="s">
        <v>85</v>
      </c>
    </row>
    <row r="985" s="13" customFormat="1">
      <c r="A985" s="13"/>
      <c r="B985" s="235"/>
      <c r="C985" s="236"/>
      <c r="D985" s="228" t="s">
        <v>179</v>
      </c>
      <c r="E985" s="237" t="s">
        <v>19</v>
      </c>
      <c r="F985" s="238" t="s">
        <v>1131</v>
      </c>
      <c r="G985" s="236"/>
      <c r="H985" s="237" t="s">
        <v>19</v>
      </c>
      <c r="I985" s="239"/>
      <c r="J985" s="236"/>
      <c r="K985" s="236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179</v>
      </c>
      <c r="AU985" s="244" t="s">
        <v>85</v>
      </c>
      <c r="AV985" s="13" t="s">
        <v>83</v>
      </c>
      <c r="AW985" s="13" t="s">
        <v>37</v>
      </c>
      <c r="AX985" s="13" t="s">
        <v>76</v>
      </c>
      <c r="AY985" s="244" t="s">
        <v>150</v>
      </c>
    </row>
    <row r="986" s="14" customFormat="1">
      <c r="A986" s="14"/>
      <c r="B986" s="245"/>
      <c r="C986" s="246"/>
      <c r="D986" s="228" t="s">
        <v>179</v>
      </c>
      <c r="E986" s="247" t="s">
        <v>19</v>
      </c>
      <c r="F986" s="248" t="s">
        <v>781</v>
      </c>
      <c r="G986" s="246"/>
      <c r="H986" s="249">
        <v>179.137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179</v>
      </c>
      <c r="AU986" s="255" t="s">
        <v>85</v>
      </c>
      <c r="AV986" s="14" t="s">
        <v>85</v>
      </c>
      <c r="AW986" s="14" t="s">
        <v>37</v>
      </c>
      <c r="AX986" s="14" t="s">
        <v>76</v>
      </c>
      <c r="AY986" s="255" t="s">
        <v>150</v>
      </c>
    </row>
    <row r="987" s="15" customFormat="1">
      <c r="A987" s="15"/>
      <c r="B987" s="256"/>
      <c r="C987" s="257"/>
      <c r="D987" s="228" t="s">
        <v>179</v>
      </c>
      <c r="E987" s="258" t="s">
        <v>19</v>
      </c>
      <c r="F987" s="259" t="s">
        <v>186</v>
      </c>
      <c r="G987" s="257"/>
      <c r="H987" s="260">
        <v>179.137</v>
      </c>
      <c r="I987" s="261"/>
      <c r="J987" s="257"/>
      <c r="K987" s="257"/>
      <c r="L987" s="262"/>
      <c r="M987" s="263"/>
      <c r="N987" s="264"/>
      <c r="O987" s="264"/>
      <c r="P987" s="264"/>
      <c r="Q987" s="264"/>
      <c r="R987" s="264"/>
      <c r="S987" s="264"/>
      <c r="T987" s="26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6" t="s">
        <v>179</v>
      </c>
      <c r="AU987" s="266" t="s">
        <v>85</v>
      </c>
      <c r="AV987" s="15" t="s">
        <v>157</v>
      </c>
      <c r="AW987" s="15" t="s">
        <v>37</v>
      </c>
      <c r="AX987" s="15" t="s">
        <v>83</v>
      </c>
      <c r="AY987" s="266" t="s">
        <v>150</v>
      </c>
    </row>
    <row r="988" s="2" customFormat="1" ht="24.15" customHeight="1">
      <c r="A988" s="40"/>
      <c r="B988" s="41"/>
      <c r="C988" s="215" t="s">
        <v>1132</v>
      </c>
      <c r="D988" s="215" t="s">
        <v>152</v>
      </c>
      <c r="E988" s="216" t="s">
        <v>1133</v>
      </c>
      <c r="F988" s="217" t="s">
        <v>1134</v>
      </c>
      <c r="G988" s="218" t="s">
        <v>155</v>
      </c>
      <c r="H988" s="219">
        <v>313.072</v>
      </c>
      <c r="I988" s="220"/>
      <c r="J988" s="221">
        <f>ROUND(I988*H988,2)</f>
        <v>0</v>
      </c>
      <c r="K988" s="217" t="s">
        <v>156</v>
      </c>
      <c r="L988" s="46"/>
      <c r="M988" s="222" t="s">
        <v>19</v>
      </c>
      <c r="N988" s="223" t="s">
        <v>47</v>
      </c>
      <c r="O988" s="86"/>
      <c r="P988" s="224">
        <f>O988*H988</f>
        <v>0</v>
      </c>
      <c r="Q988" s="224">
        <v>0</v>
      </c>
      <c r="R988" s="224">
        <f>Q988*H988</f>
        <v>0</v>
      </c>
      <c r="S988" s="224">
        <v>0</v>
      </c>
      <c r="T988" s="225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26" t="s">
        <v>278</v>
      </c>
      <c r="AT988" s="226" t="s">
        <v>152</v>
      </c>
      <c r="AU988" s="226" t="s">
        <v>85</v>
      </c>
      <c r="AY988" s="19" t="s">
        <v>150</v>
      </c>
      <c r="BE988" s="227">
        <f>IF(N988="základní",J988,0)</f>
        <v>0</v>
      </c>
      <c r="BF988" s="227">
        <f>IF(N988="snížená",J988,0)</f>
        <v>0</v>
      </c>
      <c r="BG988" s="227">
        <f>IF(N988="zákl. přenesená",J988,0)</f>
        <v>0</v>
      </c>
      <c r="BH988" s="227">
        <f>IF(N988="sníž. přenesená",J988,0)</f>
        <v>0</v>
      </c>
      <c r="BI988" s="227">
        <f>IF(N988="nulová",J988,0)</f>
        <v>0</v>
      </c>
      <c r="BJ988" s="19" t="s">
        <v>83</v>
      </c>
      <c r="BK988" s="227">
        <f>ROUND(I988*H988,2)</f>
        <v>0</v>
      </c>
      <c r="BL988" s="19" t="s">
        <v>278</v>
      </c>
      <c r="BM988" s="226" t="s">
        <v>1135</v>
      </c>
    </row>
    <row r="989" s="2" customFormat="1">
      <c r="A989" s="40"/>
      <c r="B989" s="41"/>
      <c r="C989" s="42"/>
      <c r="D989" s="228" t="s">
        <v>159</v>
      </c>
      <c r="E989" s="42"/>
      <c r="F989" s="229" t="s">
        <v>1136</v>
      </c>
      <c r="G989" s="42"/>
      <c r="H989" s="42"/>
      <c r="I989" s="230"/>
      <c r="J989" s="42"/>
      <c r="K989" s="42"/>
      <c r="L989" s="46"/>
      <c r="M989" s="231"/>
      <c r="N989" s="232"/>
      <c r="O989" s="86"/>
      <c r="P989" s="86"/>
      <c r="Q989" s="86"/>
      <c r="R989" s="86"/>
      <c r="S989" s="86"/>
      <c r="T989" s="87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159</v>
      </c>
      <c r="AU989" s="19" t="s">
        <v>85</v>
      </c>
    </row>
    <row r="990" s="2" customFormat="1">
      <c r="A990" s="40"/>
      <c r="B990" s="41"/>
      <c r="C990" s="42"/>
      <c r="D990" s="233" t="s">
        <v>161</v>
      </c>
      <c r="E990" s="42"/>
      <c r="F990" s="234" t="s">
        <v>1137</v>
      </c>
      <c r="G990" s="42"/>
      <c r="H990" s="42"/>
      <c r="I990" s="230"/>
      <c r="J990" s="42"/>
      <c r="K990" s="42"/>
      <c r="L990" s="46"/>
      <c r="M990" s="231"/>
      <c r="N990" s="232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161</v>
      </c>
      <c r="AU990" s="19" t="s">
        <v>85</v>
      </c>
    </row>
    <row r="991" s="14" customFormat="1">
      <c r="A991" s="14"/>
      <c r="B991" s="245"/>
      <c r="C991" s="246"/>
      <c r="D991" s="228" t="s">
        <v>179</v>
      </c>
      <c r="E991" s="247" t="s">
        <v>19</v>
      </c>
      <c r="F991" s="248" t="s">
        <v>1064</v>
      </c>
      <c r="G991" s="246"/>
      <c r="H991" s="249">
        <v>133.935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179</v>
      </c>
      <c r="AU991" s="255" t="s">
        <v>85</v>
      </c>
      <c r="AV991" s="14" t="s">
        <v>85</v>
      </c>
      <c r="AW991" s="14" t="s">
        <v>37</v>
      </c>
      <c r="AX991" s="14" t="s">
        <v>76</v>
      </c>
      <c r="AY991" s="255" t="s">
        <v>150</v>
      </c>
    </row>
    <row r="992" s="14" customFormat="1">
      <c r="A992" s="14"/>
      <c r="B992" s="245"/>
      <c r="C992" s="246"/>
      <c r="D992" s="228" t="s">
        <v>179</v>
      </c>
      <c r="E992" s="247" t="s">
        <v>19</v>
      </c>
      <c r="F992" s="248" t="s">
        <v>1065</v>
      </c>
      <c r="G992" s="246"/>
      <c r="H992" s="249">
        <v>179.137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179</v>
      </c>
      <c r="AU992" s="255" t="s">
        <v>85</v>
      </c>
      <c r="AV992" s="14" t="s">
        <v>85</v>
      </c>
      <c r="AW992" s="14" t="s">
        <v>37</v>
      </c>
      <c r="AX992" s="14" t="s">
        <v>76</v>
      </c>
      <c r="AY992" s="255" t="s">
        <v>150</v>
      </c>
    </row>
    <row r="993" s="15" customFormat="1">
      <c r="A993" s="15"/>
      <c r="B993" s="256"/>
      <c r="C993" s="257"/>
      <c r="D993" s="228" t="s">
        <v>179</v>
      </c>
      <c r="E993" s="258" t="s">
        <v>19</v>
      </c>
      <c r="F993" s="259" t="s">
        <v>186</v>
      </c>
      <c r="G993" s="257"/>
      <c r="H993" s="260">
        <v>313.072</v>
      </c>
      <c r="I993" s="261"/>
      <c r="J993" s="257"/>
      <c r="K993" s="257"/>
      <c r="L993" s="262"/>
      <c r="M993" s="263"/>
      <c r="N993" s="264"/>
      <c r="O993" s="264"/>
      <c r="P993" s="264"/>
      <c r="Q993" s="264"/>
      <c r="R993" s="264"/>
      <c r="S993" s="264"/>
      <c r="T993" s="26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6" t="s">
        <v>179</v>
      </c>
      <c r="AU993" s="266" t="s">
        <v>85</v>
      </c>
      <c r="AV993" s="15" t="s">
        <v>157</v>
      </c>
      <c r="AW993" s="15" t="s">
        <v>37</v>
      </c>
      <c r="AX993" s="15" t="s">
        <v>83</v>
      </c>
      <c r="AY993" s="266" t="s">
        <v>150</v>
      </c>
    </row>
    <row r="994" s="2" customFormat="1" ht="24.15" customHeight="1">
      <c r="A994" s="40"/>
      <c r="B994" s="41"/>
      <c r="C994" s="267" t="s">
        <v>1138</v>
      </c>
      <c r="D994" s="267" t="s">
        <v>247</v>
      </c>
      <c r="E994" s="268" t="s">
        <v>1139</v>
      </c>
      <c r="F994" s="269" t="s">
        <v>1140</v>
      </c>
      <c r="G994" s="270" t="s">
        <v>155</v>
      </c>
      <c r="H994" s="271">
        <v>638.66700000000003</v>
      </c>
      <c r="I994" s="272"/>
      <c r="J994" s="273">
        <f>ROUND(I994*H994,2)</f>
        <v>0</v>
      </c>
      <c r="K994" s="269" t="s">
        <v>156</v>
      </c>
      <c r="L994" s="274"/>
      <c r="M994" s="275" t="s">
        <v>19</v>
      </c>
      <c r="N994" s="276" t="s">
        <v>47</v>
      </c>
      <c r="O994" s="86"/>
      <c r="P994" s="224">
        <f>O994*H994</f>
        <v>0</v>
      </c>
      <c r="Q994" s="224">
        <v>0.0023999999999999998</v>
      </c>
      <c r="R994" s="224">
        <f>Q994*H994</f>
        <v>1.5328008</v>
      </c>
      <c r="S994" s="224">
        <v>0</v>
      </c>
      <c r="T994" s="225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26" t="s">
        <v>411</v>
      </c>
      <c r="AT994" s="226" t="s">
        <v>247</v>
      </c>
      <c r="AU994" s="226" t="s">
        <v>85</v>
      </c>
      <c r="AY994" s="19" t="s">
        <v>150</v>
      </c>
      <c r="BE994" s="227">
        <f>IF(N994="základní",J994,0)</f>
        <v>0</v>
      </c>
      <c r="BF994" s="227">
        <f>IF(N994="snížená",J994,0)</f>
        <v>0</v>
      </c>
      <c r="BG994" s="227">
        <f>IF(N994="zákl. přenesená",J994,0)</f>
        <v>0</v>
      </c>
      <c r="BH994" s="227">
        <f>IF(N994="sníž. přenesená",J994,0)</f>
        <v>0</v>
      </c>
      <c r="BI994" s="227">
        <f>IF(N994="nulová",J994,0)</f>
        <v>0</v>
      </c>
      <c r="BJ994" s="19" t="s">
        <v>83</v>
      </c>
      <c r="BK994" s="227">
        <f>ROUND(I994*H994,2)</f>
        <v>0</v>
      </c>
      <c r="BL994" s="19" t="s">
        <v>278</v>
      </c>
      <c r="BM994" s="226" t="s">
        <v>1141</v>
      </c>
    </row>
    <row r="995" s="2" customFormat="1">
      <c r="A995" s="40"/>
      <c r="B995" s="41"/>
      <c r="C995" s="42"/>
      <c r="D995" s="228" t="s">
        <v>159</v>
      </c>
      <c r="E995" s="42"/>
      <c r="F995" s="229" t="s">
        <v>1140</v>
      </c>
      <c r="G995" s="42"/>
      <c r="H995" s="42"/>
      <c r="I995" s="230"/>
      <c r="J995" s="42"/>
      <c r="K995" s="42"/>
      <c r="L995" s="46"/>
      <c r="M995" s="231"/>
      <c r="N995" s="232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159</v>
      </c>
      <c r="AU995" s="19" t="s">
        <v>85</v>
      </c>
    </row>
    <row r="996" s="14" customFormat="1">
      <c r="A996" s="14"/>
      <c r="B996" s="245"/>
      <c r="C996" s="246"/>
      <c r="D996" s="228" t="s">
        <v>179</v>
      </c>
      <c r="E996" s="246"/>
      <c r="F996" s="248" t="s">
        <v>1142</v>
      </c>
      <c r="G996" s="246"/>
      <c r="H996" s="249">
        <v>638.66700000000003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179</v>
      </c>
      <c r="AU996" s="255" t="s">
        <v>85</v>
      </c>
      <c r="AV996" s="14" t="s">
        <v>85</v>
      </c>
      <c r="AW996" s="14" t="s">
        <v>4</v>
      </c>
      <c r="AX996" s="14" t="s">
        <v>83</v>
      </c>
      <c r="AY996" s="255" t="s">
        <v>150</v>
      </c>
    </row>
    <row r="997" s="2" customFormat="1" ht="24.15" customHeight="1">
      <c r="A997" s="40"/>
      <c r="B997" s="41"/>
      <c r="C997" s="215" t="s">
        <v>1143</v>
      </c>
      <c r="D997" s="215" t="s">
        <v>152</v>
      </c>
      <c r="E997" s="216" t="s">
        <v>1144</v>
      </c>
      <c r="F997" s="217" t="s">
        <v>1145</v>
      </c>
      <c r="G997" s="218" t="s">
        <v>497</v>
      </c>
      <c r="H997" s="219">
        <v>100.106</v>
      </c>
      <c r="I997" s="220"/>
      <c r="J997" s="221">
        <f>ROUND(I997*H997,2)</f>
        <v>0</v>
      </c>
      <c r="K997" s="217" t="s">
        <v>156</v>
      </c>
      <c r="L997" s="46"/>
      <c r="M997" s="222" t="s">
        <v>19</v>
      </c>
      <c r="N997" s="223" t="s">
        <v>47</v>
      </c>
      <c r="O997" s="86"/>
      <c r="P997" s="224">
        <f>O997*H997</f>
        <v>0</v>
      </c>
      <c r="Q997" s="224">
        <v>0</v>
      </c>
      <c r="R997" s="224">
        <f>Q997*H997</f>
        <v>0</v>
      </c>
      <c r="S997" s="224">
        <v>0</v>
      </c>
      <c r="T997" s="225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6" t="s">
        <v>278</v>
      </c>
      <c r="AT997" s="226" t="s">
        <v>152</v>
      </c>
      <c r="AU997" s="226" t="s">
        <v>85</v>
      </c>
      <c r="AY997" s="19" t="s">
        <v>150</v>
      </c>
      <c r="BE997" s="227">
        <f>IF(N997="základní",J997,0)</f>
        <v>0</v>
      </c>
      <c r="BF997" s="227">
        <f>IF(N997="snížená",J997,0)</f>
        <v>0</v>
      </c>
      <c r="BG997" s="227">
        <f>IF(N997="zákl. přenesená",J997,0)</f>
        <v>0</v>
      </c>
      <c r="BH997" s="227">
        <f>IF(N997="sníž. přenesená",J997,0)</f>
        <v>0</v>
      </c>
      <c r="BI997" s="227">
        <f>IF(N997="nulová",J997,0)</f>
        <v>0</v>
      </c>
      <c r="BJ997" s="19" t="s">
        <v>83</v>
      </c>
      <c r="BK997" s="227">
        <f>ROUND(I997*H997,2)</f>
        <v>0</v>
      </c>
      <c r="BL997" s="19" t="s">
        <v>278</v>
      </c>
      <c r="BM997" s="226" t="s">
        <v>1146</v>
      </c>
    </row>
    <row r="998" s="2" customFormat="1">
      <c r="A998" s="40"/>
      <c r="B998" s="41"/>
      <c r="C998" s="42"/>
      <c r="D998" s="228" t="s">
        <v>159</v>
      </c>
      <c r="E998" s="42"/>
      <c r="F998" s="229" t="s">
        <v>1147</v>
      </c>
      <c r="G998" s="42"/>
      <c r="H998" s="42"/>
      <c r="I998" s="230"/>
      <c r="J998" s="42"/>
      <c r="K998" s="42"/>
      <c r="L998" s="46"/>
      <c r="M998" s="231"/>
      <c r="N998" s="232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159</v>
      </c>
      <c r="AU998" s="19" t="s">
        <v>85</v>
      </c>
    </row>
    <row r="999" s="2" customFormat="1">
      <c r="A999" s="40"/>
      <c r="B999" s="41"/>
      <c r="C999" s="42"/>
      <c r="D999" s="233" t="s">
        <v>161</v>
      </c>
      <c r="E999" s="42"/>
      <c r="F999" s="234" t="s">
        <v>1148</v>
      </c>
      <c r="G999" s="42"/>
      <c r="H999" s="42"/>
      <c r="I999" s="230"/>
      <c r="J999" s="42"/>
      <c r="K999" s="42"/>
      <c r="L999" s="46"/>
      <c r="M999" s="231"/>
      <c r="N999" s="232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161</v>
      </c>
      <c r="AU999" s="19" t="s">
        <v>85</v>
      </c>
    </row>
    <row r="1000" s="14" customFormat="1">
      <c r="A1000" s="14"/>
      <c r="B1000" s="245"/>
      <c r="C1000" s="246"/>
      <c r="D1000" s="228" t="s">
        <v>179</v>
      </c>
      <c r="E1000" s="247" t="s">
        <v>19</v>
      </c>
      <c r="F1000" s="248" t="s">
        <v>1149</v>
      </c>
      <c r="G1000" s="246"/>
      <c r="H1000" s="249">
        <v>46.396000000000001</v>
      </c>
      <c r="I1000" s="250"/>
      <c r="J1000" s="246"/>
      <c r="K1000" s="246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5" t="s">
        <v>179</v>
      </c>
      <c r="AU1000" s="255" t="s">
        <v>85</v>
      </c>
      <c r="AV1000" s="14" t="s">
        <v>85</v>
      </c>
      <c r="AW1000" s="14" t="s">
        <v>37</v>
      </c>
      <c r="AX1000" s="14" t="s">
        <v>76</v>
      </c>
      <c r="AY1000" s="255" t="s">
        <v>150</v>
      </c>
    </row>
    <row r="1001" s="14" customFormat="1">
      <c r="A1001" s="14"/>
      <c r="B1001" s="245"/>
      <c r="C1001" s="246"/>
      <c r="D1001" s="228" t="s">
        <v>179</v>
      </c>
      <c r="E1001" s="247" t="s">
        <v>19</v>
      </c>
      <c r="F1001" s="248" t="s">
        <v>1150</v>
      </c>
      <c r="G1001" s="246"/>
      <c r="H1001" s="249">
        <v>53.710000000000001</v>
      </c>
      <c r="I1001" s="250"/>
      <c r="J1001" s="246"/>
      <c r="K1001" s="246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179</v>
      </c>
      <c r="AU1001" s="255" t="s">
        <v>85</v>
      </c>
      <c r="AV1001" s="14" t="s">
        <v>85</v>
      </c>
      <c r="AW1001" s="14" t="s">
        <v>37</v>
      </c>
      <c r="AX1001" s="14" t="s">
        <v>76</v>
      </c>
      <c r="AY1001" s="255" t="s">
        <v>150</v>
      </c>
    </row>
    <row r="1002" s="15" customFormat="1">
      <c r="A1002" s="15"/>
      <c r="B1002" s="256"/>
      <c r="C1002" s="257"/>
      <c r="D1002" s="228" t="s">
        <v>179</v>
      </c>
      <c r="E1002" s="258" t="s">
        <v>19</v>
      </c>
      <c r="F1002" s="259" t="s">
        <v>186</v>
      </c>
      <c r="G1002" s="257"/>
      <c r="H1002" s="260">
        <v>100.106</v>
      </c>
      <c r="I1002" s="261"/>
      <c r="J1002" s="257"/>
      <c r="K1002" s="257"/>
      <c r="L1002" s="262"/>
      <c r="M1002" s="263"/>
      <c r="N1002" s="264"/>
      <c r="O1002" s="264"/>
      <c r="P1002" s="264"/>
      <c r="Q1002" s="264"/>
      <c r="R1002" s="264"/>
      <c r="S1002" s="264"/>
      <c r="T1002" s="26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66" t="s">
        <v>179</v>
      </c>
      <c r="AU1002" s="266" t="s">
        <v>85</v>
      </c>
      <c r="AV1002" s="15" t="s">
        <v>157</v>
      </c>
      <c r="AW1002" s="15" t="s">
        <v>37</v>
      </c>
      <c r="AX1002" s="15" t="s">
        <v>83</v>
      </c>
      <c r="AY1002" s="266" t="s">
        <v>150</v>
      </c>
    </row>
    <row r="1003" s="2" customFormat="1" ht="24.15" customHeight="1">
      <c r="A1003" s="40"/>
      <c r="B1003" s="41"/>
      <c r="C1003" s="267" t="s">
        <v>1151</v>
      </c>
      <c r="D1003" s="267" t="s">
        <v>247</v>
      </c>
      <c r="E1003" s="268" t="s">
        <v>1152</v>
      </c>
      <c r="F1003" s="269" t="s">
        <v>1153</v>
      </c>
      <c r="G1003" s="270" t="s">
        <v>497</v>
      </c>
      <c r="H1003" s="271">
        <v>102.108</v>
      </c>
      <c r="I1003" s="272"/>
      <c r="J1003" s="273">
        <f>ROUND(I1003*H1003,2)</f>
        <v>0</v>
      </c>
      <c r="K1003" s="269" t="s">
        <v>156</v>
      </c>
      <c r="L1003" s="274"/>
      <c r="M1003" s="275" t="s">
        <v>19</v>
      </c>
      <c r="N1003" s="276" t="s">
        <v>47</v>
      </c>
      <c r="O1003" s="86"/>
      <c r="P1003" s="224">
        <f>O1003*H1003</f>
        <v>0</v>
      </c>
      <c r="Q1003" s="224">
        <v>0.00038000000000000002</v>
      </c>
      <c r="R1003" s="224">
        <f>Q1003*H1003</f>
        <v>0.038801040000000002</v>
      </c>
      <c r="S1003" s="224">
        <v>0</v>
      </c>
      <c r="T1003" s="225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26" t="s">
        <v>411</v>
      </c>
      <c r="AT1003" s="226" t="s">
        <v>247</v>
      </c>
      <c r="AU1003" s="226" t="s">
        <v>85</v>
      </c>
      <c r="AY1003" s="19" t="s">
        <v>150</v>
      </c>
      <c r="BE1003" s="227">
        <f>IF(N1003="základní",J1003,0)</f>
        <v>0</v>
      </c>
      <c r="BF1003" s="227">
        <f>IF(N1003="snížená",J1003,0)</f>
        <v>0</v>
      </c>
      <c r="BG1003" s="227">
        <f>IF(N1003="zákl. přenesená",J1003,0)</f>
        <v>0</v>
      </c>
      <c r="BH1003" s="227">
        <f>IF(N1003="sníž. přenesená",J1003,0)</f>
        <v>0</v>
      </c>
      <c r="BI1003" s="227">
        <f>IF(N1003="nulová",J1003,0)</f>
        <v>0</v>
      </c>
      <c r="BJ1003" s="19" t="s">
        <v>83</v>
      </c>
      <c r="BK1003" s="227">
        <f>ROUND(I1003*H1003,2)</f>
        <v>0</v>
      </c>
      <c r="BL1003" s="19" t="s">
        <v>278</v>
      </c>
      <c r="BM1003" s="226" t="s">
        <v>1154</v>
      </c>
    </row>
    <row r="1004" s="2" customFormat="1">
      <c r="A1004" s="40"/>
      <c r="B1004" s="41"/>
      <c r="C1004" s="42"/>
      <c r="D1004" s="228" t="s">
        <v>159</v>
      </c>
      <c r="E1004" s="42"/>
      <c r="F1004" s="229" t="s">
        <v>1153</v>
      </c>
      <c r="G1004" s="42"/>
      <c r="H1004" s="42"/>
      <c r="I1004" s="230"/>
      <c r="J1004" s="42"/>
      <c r="K1004" s="42"/>
      <c r="L1004" s="46"/>
      <c r="M1004" s="231"/>
      <c r="N1004" s="232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159</v>
      </c>
      <c r="AU1004" s="19" t="s">
        <v>85</v>
      </c>
    </row>
    <row r="1005" s="14" customFormat="1">
      <c r="A1005" s="14"/>
      <c r="B1005" s="245"/>
      <c r="C1005" s="246"/>
      <c r="D1005" s="228" t="s">
        <v>179</v>
      </c>
      <c r="E1005" s="246"/>
      <c r="F1005" s="248" t="s">
        <v>1155</v>
      </c>
      <c r="G1005" s="246"/>
      <c r="H1005" s="249">
        <v>102.108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179</v>
      </c>
      <c r="AU1005" s="255" t="s">
        <v>85</v>
      </c>
      <c r="AV1005" s="14" t="s">
        <v>85</v>
      </c>
      <c r="AW1005" s="14" t="s">
        <v>4</v>
      </c>
      <c r="AX1005" s="14" t="s">
        <v>83</v>
      </c>
      <c r="AY1005" s="255" t="s">
        <v>150</v>
      </c>
    </row>
    <row r="1006" s="2" customFormat="1" ht="24.15" customHeight="1">
      <c r="A1006" s="40"/>
      <c r="B1006" s="41"/>
      <c r="C1006" s="215" t="s">
        <v>1156</v>
      </c>
      <c r="D1006" s="215" t="s">
        <v>152</v>
      </c>
      <c r="E1006" s="216" t="s">
        <v>1157</v>
      </c>
      <c r="F1006" s="217" t="s">
        <v>1158</v>
      </c>
      <c r="G1006" s="218" t="s">
        <v>155</v>
      </c>
      <c r="H1006" s="219">
        <v>53.100000000000001</v>
      </c>
      <c r="I1006" s="220"/>
      <c r="J1006" s="221">
        <f>ROUND(I1006*H1006,2)</f>
        <v>0</v>
      </c>
      <c r="K1006" s="217" t="s">
        <v>156</v>
      </c>
      <c r="L1006" s="46"/>
      <c r="M1006" s="222" t="s">
        <v>19</v>
      </c>
      <c r="N1006" s="223" t="s">
        <v>47</v>
      </c>
      <c r="O1006" s="86"/>
      <c r="P1006" s="224">
        <f>O1006*H1006</f>
        <v>0</v>
      </c>
      <c r="Q1006" s="224">
        <v>0</v>
      </c>
      <c r="R1006" s="224">
        <f>Q1006*H1006</f>
        <v>0</v>
      </c>
      <c r="S1006" s="224">
        <v>0</v>
      </c>
      <c r="T1006" s="225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26" t="s">
        <v>278</v>
      </c>
      <c r="AT1006" s="226" t="s">
        <v>152</v>
      </c>
      <c r="AU1006" s="226" t="s">
        <v>85</v>
      </c>
      <c r="AY1006" s="19" t="s">
        <v>150</v>
      </c>
      <c r="BE1006" s="227">
        <f>IF(N1006="základní",J1006,0)</f>
        <v>0</v>
      </c>
      <c r="BF1006" s="227">
        <f>IF(N1006="snížená",J1006,0)</f>
        <v>0</v>
      </c>
      <c r="BG1006" s="227">
        <f>IF(N1006="zákl. přenesená",J1006,0)</f>
        <v>0</v>
      </c>
      <c r="BH1006" s="227">
        <f>IF(N1006="sníž. přenesená",J1006,0)</f>
        <v>0</v>
      </c>
      <c r="BI1006" s="227">
        <f>IF(N1006="nulová",J1006,0)</f>
        <v>0</v>
      </c>
      <c r="BJ1006" s="19" t="s">
        <v>83</v>
      </c>
      <c r="BK1006" s="227">
        <f>ROUND(I1006*H1006,2)</f>
        <v>0</v>
      </c>
      <c r="BL1006" s="19" t="s">
        <v>278</v>
      </c>
      <c r="BM1006" s="226" t="s">
        <v>1159</v>
      </c>
    </row>
    <row r="1007" s="2" customFormat="1">
      <c r="A1007" s="40"/>
      <c r="B1007" s="41"/>
      <c r="C1007" s="42"/>
      <c r="D1007" s="228" t="s">
        <v>159</v>
      </c>
      <c r="E1007" s="42"/>
      <c r="F1007" s="229" t="s">
        <v>1160</v>
      </c>
      <c r="G1007" s="42"/>
      <c r="H1007" s="42"/>
      <c r="I1007" s="230"/>
      <c r="J1007" s="42"/>
      <c r="K1007" s="42"/>
      <c r="L1007" s="46"/>
      <c r="M1007" s="231"/>
      <c r="N1007" s="232"/>
      <c r="O1007" s="86"/>
      <c r="P1007" s="86"/>
      <c r="Q1007" s="86"/>
      <c r="R1007" s="86"/>
      <c r="S1007" s="86"/>
      <c r="T1007" s="87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9" t="s">
        <v>159</v>
      </c>
      <c r="AU1007" s="19" t="s">
        <v>85</v>
      </c>
    </row>
    <row r="1008" s="2" customFormat="1">
      <c r="A1008" s="40"/>
      <c r="B1008" s="41"/>
      <c r="C1008" s="42"/>
      <c r="D1008" s="233" t="s">
        <v>161</v>
      </c>
      <c r="E1008" s="42"/>
      <c r="F1008" s="234" t="s">
        <v>1161</v>
      </c>
      <c r="G1008" s="42"/>
      <c r="H1008" s="42"/>
      <c r="I1008" s="230"/>
      <c r="J1008" s="42"/>
      <c r="K1008" s="42"/>
      <c r="L1008" s="46"/>
      <c r="M1008" s="231"/>
      <c r="N1008" s="232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161</v>
      </c>
      <c r="AU1008" s="19" t="s">
        <v>85</v>
      </c>
    </row>
    <row r="1009" s="13" customFormat="1">
      <c r="A1009" s="13"/>
      <c r="B1009" s="235"/>
      <c r="C1009" s="236"/>
      <c r="D1009" s="228" t="s">
        <v>179</v>
      </c>
      <c r="E1009" s="237" t="s">
        <v>19</v>
      </c>
      <c r="F1009" s="238" t="s">
        <v>1162</v>
      </c>
      <c r="G1009" s="236"/>
      <c r="H1009" s="237" t="s">
        <v>19</v>
      </c>
      <c r="I1009" s="239"/>
      <c r="J1009" s="236"/>
      <c r="K1009" s="236"/>
      <c r="L1009" s="240"/>
      <c r="M1009" s="241"/>
      <c r="N1009" s="242"/>
      <c r="O1009" s="242"/>
      <c r="P1009" s="242"/>
      <c r="Q1009" s="242"/>
      <c r="R1009" s="242"/>
      <c r="S1009" s="242"/>
      <c r="T1009" s="24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4" t="s">
        <v>179</v>
      </c>
      <c r="AU1009" s="244" t="s">
        <v>85</v>
      </c>
      <c r="AV1009" s="13" t="s">
        <v>83</v>
      </c>
      <c r="AW1009" s="13" t="s">
        <v>37</v>
      </c>
      <c r="AX1009" s="13" t="s">
        <v>76</v>
      </c>
      <c r="AY1009" s="244" t="s">
        <v>150</v>
      </c>
    </row>
    <row r="1010" s="13" customFormat="1">
      <c r="A1010" s="13"/>
      <c r="B1010" s="235"/>
      <c r="C1010" s="236"/>
      <c r="D1010" s="228" t="s">
        <v>179</v>
      </c>
      <c r="E1010" s="237" t="s">
        <v>19</v>
      </c>
      <c r="F1010" s="238" t="s">
        <v>1163</v>
      </c>
      <c r="G1010" s="236"/>
      <c r="H1010" s="237" t="s">
        <v>19</v>
      </c>
      <c r="I1010" s="239"/>
      <c r="J1010" s="236"/>
      <c r="K1010" s="236"/>
      <c r="L1010" s="240"/>
      <c r="M1010" s="241"/>
      <c r="N1010" s="242"/>
      <c r="O1010" s="242"/>
      <c r="P1010" s="242"/>
      <c r="Q1010" s="242"/>
      <c r="R1010" s="242"/>
      <c r="S1010" s="242"/>
      <c r="T1010" s="24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4" t="s">
        <v>179</v>
      </c>
      <c r="AU1010" s="244" t="s">
        <v>85</v>
      </c>
      <c r="AV1010" s="13" t="s">
        <v>83</v>
      </c>
      <c r="AW1010" s="13" t="s">
        <v>37</v>
      </c>
      <c r="AX1010" s="13" t="s">
        <v>76</v>
      </c>
      <c r="AY1010" s="244" t="s">
        <v>150</v>
      </c>
    </row>
    <row r="1011" s="14" customFormat="1">
      <c r="A1011" s="14"/>
      <c r="B1011" s="245"/>
      <c r="C1011" s="246"/>
      <c r="D1011" s="228" t="s">
        <v>179</v>
      </c>
      <c r="E1011" s="247" t="s">
        <v>19</v>
      </c>
      <c r="F1011" s="248" t="s">
        <v>1164</v>
      </c>
      <c r="G1011" s="246"/>
      <c r="H1011" s="249">
        <v>47.024999999999999</v>
      </c>
      <c r="I1011" s="250"/>
      <c r="J1011" s="246"/>
      <c r="K1011" s="246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179</v>
      </c>
      <c r="AU1011" s="255" t="s">
        <v>85</v>
      </c>
      <c r="AV1011" s="14" t="s">
        <v>85</v>
      </c>
      <c r="AW1011" s="14" t="s">
        <v>37</v>
      </c>
      <c r="AX1011" s="14" t="s">
        <v>76</v>
      </c>
      <c r="AY1011" s="255" t="s">
        <v>150</v>
      </c>
    </row>
    <row r="1012" s="13" customFormat="1">
      <c r="A1012" s="13"/>
      <c r="B1012" s="235"/>
      <c r="C1012" s="236"/>
      <c r="D1012" s="228" t="s">
        <v>179</v>
      </c>
      <c r="E1012" s="237" t="s">
        <v>19</v>
      </c>
      <c r="F1012" s="238" t="s">
        <v>1165</v>
      </c>
      <c r="G1012" s="236"/>
      <c r="H1012" s="237" t="s">
        <v>19</v>
      </c>
      <c r="I1012" s="239"/>
      <c r="J1012" s="236"/>
      <c r="K1012" s="236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179</v>
      </c>
      <c r="AU1012" s="244" t="s">
        <v>85</v>
      </c>
      <c r="AV1012" s="13" t="s">
        <v>83</v>
      </c>
      <c r="AW1012" s="13" t="s">
        <v>37</v>
      </c>
      <c r="AX1012" s="13" t="s">
        <v>76</v>
      </c>
      <c r="AY1012" s="244" t="s">
        <v>150</v>
      </c>
    </row>
    <row r="1013" s="14" customFormat="1">
      <c r="A1013" s="14"/>
      <c r="B1013" s="245"/>
      <c r="C1013" s="246"/>
      <c r="D1013" s="228" t="s">
        <v>179</v>
      </c>
      <c r="E1013" s="247" t="s">
        <v>19</v>
      </c>
      <c r="F1013" s="248" t="s">
        <v>1166</v>
      </c>
      <c r="G1013" s="246"/>
      <c r="H1013" s="249">
        <v>6.0750000000000002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179</v>
      </c>
      <c r="AU1013" s="255" t="s">
        <v>85</v>
      </c>
      <c r="AV1013" s="14" t="s">
        <v>85</v>
      </c>
      <c r="AW1013" s="14" t="s">
        <v>37</v>
      </c>
      <c r="AX1013" s="14" t="s">
        <v>76</v>
      </c>
      <c r="AY1013" s="255" t="s">
        <v>150</v>
      </c>
    </row>
    <row r="1014" s="15" customFormat="1">
      <c r="A1014" s="15"/>
      <c r="B1014" s="256"/>
      <c r="C1014" s="257"/>
      <c r="D1014" s="228" t="s">
        <v>179</v>
      </c>
      <c r="E1014" s="258" t="s">
        <v>19</v>
      </c>
      <c r="F1014" s="259" t="s">
        <v>186</v>
      </c>
      <c r="G1014" s="257"/>
      <c r="H1014" s="260">
        <v>53.100000000000001</v>
      </c>
      <c r="I1014" s="261"/>
      <c r="J1014" s="257"/>
      <c r="K1014" s="257"/>
      <c r="L1014" s="262"/>
      <c r="M1014" s="263"/>
      <c r="N1014" s="264"/>
      <c r="O1014" s="264"/>
      <c r="P1014" s="264"/>
      <c r="Q1014" s="264"/>
      <c r="R1014" s="264"/>
      <c r="S1014" s="264"/>
      <c r="T1014" s="26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6" t="s">
        <v>179</v>
      </c>
      <c r="AU1014" s="266" t="s">
        <v>85</v>
      </c>
      <c r="AV1014" s="15" t="s">
        <v>157</v>
      </c>
      <c r="AW1014" s="15" t="s">
        <v>37</v>
      </c>
      <c r="AX1014" s="15" t="s">
        <v>83</v>
      </c>
      <c r="AY1014" s="266" t="s">
        <v>150</v>
      </c>
    </row>
    <row r="1015" s="2" customFormat="1" ht="16.5" customHeight="1">
      <c r="A1015" s="40"/>
      <c r="B1015" s="41"/>
      <c r="C1015" s="267" t="s">
        <v>1167</v>
      </c>
      <c r="D1015" s="267" t="s">
        <v>247</v>
      </c>
      <c r="E1015" s="268" t="s">
        <v>1168</v>
      </c>
      <c r="F1015" s="269" t="s">
        <v>1169</v>
      </c>
      <c r="G1015" s="270" t="s">
        <v>175</v>
      </c>
      <c r="H1015" s="271">
        <v>2.23</v>
      </c>
      <c r="I1015" s="272"/>
      <c r="J1015" s="273">
        <f>ROUND(I1015*H1015,2)</f>
        <v>0</v>
      </c>
      <c r="K1015" s="269" t="s">
        <v>156</v>
      </c>
      <c r="L1015" s="274"/>
      <c r="M1015" s="275" t="s">
        <v>19</v>
      </c>
      <c r="N1015" s="276" t="s">
        <v>47</v>
      </c>
      <c r="O1015" s="86"/>
      <c r="P1015" s="224">
        <f>O1015*H1015</f>
        <v>0</v>
      </c>
      <c r="Q1015" s="224">
        <v>0.025000000000000001</v>
      </c>
      <c r="R1015" s="224">
        <f>Q1015*H1015</f>
        <v>0.055750000000000001</v>
      </c>
      <c r="S1015" s="224">
        <v>0</v>
      </c>
      <c r="T1015" s="225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6" t="s">
        <v>411</v>
      </c>
      <c r="AT1015" s="226" t="s">
        <v>247</v>
      </c>
      <c r="AU1015" s="226" t="s">
        <v>85</v>
      </c>
      <c r="AY1015" s="19" t="s">
        <v>150</v>
      </c>
      <c r="BE1015" s="227">
        <f>IF(N1015="základní",J1015,0)</f>
        <v>0</v>
      </c>
      <c r="BF1015" s="227">
        <f>IF(N1015="snížená",J1015,0)</f>
        <v>0</v>
      </c>
      <c r="BG1015" s="227">
        <f>IF(N1015="zákl. přenesená",J1015,0)</f>
        <v>0</v>
      </c>
      <c r="BH1015" s="227">
        <f>IF(N1015="sníž. přenesená",J1015,0)</f>
        <v>0</v>
      </c>
      <c r="BI1015" s="227">
        <f>IF(N1015="nulová",J1015,0)</f>
        <v>0</v>
      </c>
      <c r="BJ1015" s="19" t="s">
        <v>83</v>
      </c>
      <c r="BK1015" s="227">
        <f>ROUND(I1015*H1015,2)</f>
        <v>0</v>
      </c>
      <c r="BL1015" s="19" t="s">
        <v>278</v>
      </c>
      <c r="BM1015" s="226" t="s">
        <v>1170</v>
      </c>
    </row>
    <row r="1016" s="2" customFormat="1">
      <c r="A1016" s="40"/>
      <c r="B1016" s="41"/>
      <c r="C1016" s="42"/>
      <c r="D1016" s="228" t="s">
        <v>159</v>
      </c>
      <c r="E1016" s="42"/>
      <c r="F1016" s="229" t="s">
        <v>1169</v>
      </c>
      <c r="G1016" s="42"/>
      <c r="H1016" s="42"/>
      <c r="I1016" s="230"/>
      <c r="J1016" s="42"/>
      <c r="K1016" s="42"/>
      <c r="L1016" s="46"/>
      <c r="M1016" s="231"/>
      <c r="N1016" s="232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159</v>
      </c>
      <c r="AU1016" s="19" t="s">
        <v>85</v>
      </c>
    </row>
    <row r="1017" s="14" customFormat="1">
      <c r="A1017" s="14"/>
      <c r="B1017" s="245"/>
      <c r="C1017" s="246"/>
      <c r="D1017" s="228" t="s">
        <v>179</v>
      </c>
      <c r="E1017" s="247" t="s">
        <v>19</v>
      </c>
      <c r="F1017" s="248" t="s">
        <v>1171</v>
      </c>
      <c r="G1017" s="246"/>
      <c r="H1017" s="249">
        <v>2.23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179</v>
      </c>
      <c r="AU1017" s="255" t="s">
        <v>85</v>
      </c>
      <c r="AV1017" s="14" t="s">
        <v>85</v>
      </c>
      <c r="AW1017" s="14" t="s">
        <v>37</v>
      </c>
      <c r="AX1017" s="14" t="s">
        <v>76</v>
      </c>
      <c r="AY1017" s="255" t="s">
        <v>150</v>
      </c>
    </row>
    <row r="1018" s="15" customFormat="1">
      <c r="A1018" s="15"/>
      <c r="B1018" s="256"/>
      <c r="C1018" s="257"/>
      <c r="D1018" s="228" t="s">
        <v>179</v>
      </c>
      <c r="E1018" s="258" t="s">
        <v>19</v>
      </c>
      <c r="F1018" s="259" t="s">
        <v>186</v>
      </c>
      <c r="G1018" s="257"/>
      <c r="H1018" s="260">
        <v>2.23</v>
      </c>
      <c r="I1018" s="261"/>
      <c r="J1018" s="257"/>
      <c r="K1018" s="257"/>
      <c r="L1018" s="262"/>
      <c r="M1018" s="263"/>
      <c r="N1018" s="264"/>
      <c r="O1018" s="264"/>
      <c r="P1018" s="264"/>
      <c r="Q1018" s="264"/>
      <c r="R1018" s="264"/>
      <c r="S1018" s="264"/>
      <c r="T1018" s="26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66" t="s">
        <v>179</v>
      </c>
      <c r="AU1018" s="266" t="s">
        <v>85</v>
      </c>
      <c r="AV1018" s="15" t="s">
        <v>157</v>
      </c>
      <c r="AW1018" s="15" t="s">
        <v>37</v>
      </c>
      <c r="AX1018" s="15" t="s">
        <v>83</v>
      </c>
      <c r="AY1018" s="266" t="s">
        <v>150</v>
      </c>
    </row>
    <row r="1019" s="2" customFormat="1" ht="24.15" customHeight="1">
      <c r="A1019" s="40"/>
      <c r="B1019" s="41"/>
      <c r="C1019" s="215" t="s">
        <v>1172</v>
      </c>
      <c r="D1019" s="215" t="s">
        <v>152</v>
      </c>
      <c r="E1019" s="216" t="s">
        <v>1173</v>
      </c>
      <c r="F1019" s="217" t="s">
        <v>1174</v>
      </c>
      <c r="G1019" s="218" t="s">
        <v>1009</v>
      </c>
      <c r="H1019" s="289"/>
      <c r="I1019" s="220"/>
      <c r="J1019" s="221">
        <f>ROUND(I1019*H1019,2)</f>
        <v>0</v>
      </c>
      <c r="K1019" s="217" t="s">
        <v>156</v>
      </c>
      <c r="L1019" s="46"/>
      <c r="M1019" s="222" t="s">
        <v>19</v>
      </c>
      <c r="N1019" s="223" t="s">
        <v>47</v>
      </c>
      <c r="O1019" s="86"/>
      <c r="P1019" s="224">
        <f>O1019*H1019</f>
        <v>0</v>
      </c>
      <c r="Q1019" s="224">
        <v>0</v>
      </c>
      <c r="R1019" s="224">
        <f>Q1019*H1019</f>
        <v>0</v>
      </c>
      <c r="S1019" s="224">
        <v>0</v>
      </c>
      <c r="T1019" s="225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6" t="s">
        <v>278</v>
      </c>
      <c r="AT1019" s="226" t="s">
        <v>152</v>
      </c>
      <c r="AU1019" s="226" t="s">
        <v>85</v>
      </c>
      <c r="AY1019" s="19" t="s">
        <v>150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19" t="s">
        <v>83</v>
      </c>
      <c r="BK1019" s="227">
        <f>ROUND(I1019*H1019,2)</f>
        <v>0</v>
      </c>
      <c r="BL1019" s="19" t="s">
        <v>278</v>
      </c>
      <c r="BM1019" s="226" t="s">
        <v>1175</v>
      </c>
    </row>
    <row r="1020" s="2" customFormat="1">
      <c r="A1020" s="40"/>
      <c r="B1020" s="41"/>
      <c r="C1020" s="42"/>
      <c r="D1020" s="228" t="s">
        <v>159</v>
      </c>
      <c r="E1020" s="42"/>
      <c r="F1020" s="229" t="s">
        <v>1176</v>
      </c>
      <c r="G1020" s="42"/>
      <c r="H1020" s="42"/>
      <c r="I1020" s="230"/>
      <c r="J1020" s="42"/>
      <c r="K1020" s="42"/>
      <c r="L1020" s="46"/>
      <c r="M1020" s="231"/>
      <c r="N1020" s="232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159</v>
      </c>
      <c r="AU1020" s="19" t="s">
        <v>85</v>
      </c>
    </row>
    <row r="1021" s="2" customFormat="1">
      <c r="A1021" s="40"/>
      <c r="B1021" s="41"/>
      <c r="C1021" s="42"/>
      <c r="D1021" s="233" t="s">
        <v>161</v>
      </c>
      <c r="E1021" s="42"/>
      <c r="F1021" s="234" t="s">
        <v>1177</v>
      </c>
      <c r="G1021" s="42"/>
      <c r="H1021" s="42"/>
      <c r="I1021" s="230"/>
      <c r="J1021" s="42"/>
      <c r="K1021" s="42"/>
      <c r="L1021" s="46"/>
      <c r="M1021" s="231"/>
      <c r="N1021" s="232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161</v>
      </c>
      <c r="AU1021" s="19" t="s">
        <v>85</v>
      </c>
    </row>
    <row r="1022" s="12" customFormat="1" ht="22.8" customHeight="1">
      <c r="A1022" s="12"/>
      <c r="B1022" s="199"/>
      <c r="C1022" s="200"/>
      <c r="D1022" s="201" t="s">
        <v>75</v>
      </c>
      <c r="E1022" s="213" t="s">
        <v>1178</v>
      </c>
      <c r="F1022" s="213" t="s">
        <v>1179</v>
      </c>
      <c r="G1022" s="200"/>
      <c r="H1022" s="200"/>
      <c r="I1022" s="203"/>
      <c r="J1022" s="214">
        <f>BK1022</f>
        <v>0</v>
      </c>
      <c r="K1022" s="200"/>
      <c r="L1022" s="205"/>
      <c r="M1022" s="206"/>
      <c r="N1022" s="207"/>
      <c r="O1022" s="207"/>
      <c r="P1022" s="208">
        <f>SUM(P1023:P1031)</f>
        <v>0</v>
      </c>
      <c r="Q1022" s="207"/>
      <c r="R1022" s="208">
        <f>SUM(R1023:R1031)</f>
        <v>0.02819557</v>
      </c>
      <c r="S1022" s="207"/>
      <c r="T1022" s="209">
        <f>SUM(T1023:T1031)</f>
        <v>0</v>
      </c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R1022" s="210" t="s">
        <v>85</v>
      </c>
      <c r="AT1022" s="211" t="s">
        <v>75</v>
      </c>
      <c r="AU1022" s="211" t="s">
        <v>83</v>
      </c>
      <c r="AY1022" s="210" t="s">
        <v>150</v>
      </c>
      <c r="BK1022" s="212">
        <f>SUM(BK1023:BK1031)</f>
        <v>0</v>
      </c>
    </row>
    <row r="1023" s="2" customFormat="1" ht="24.15" customHeight="1">
      <c r="A1023" s="40"/>
      <c r="B1023" s="41"/>
      <c r="C1023" s="215" t="s">
        <v>1180</v>
      </c>
      <c r="D1023" s="215" t="s">
        <v>152</v>
      </c>
      <c r="E1023" s="216" t="s">
        <v>1181</v>
      </c>
      <c r="F1023" s="217" t="s">
        <v>1182</v>
      </c>
      <c r="G1023" s="218" t="s">
        <v>1183</v>
      </c>
      <c r="H1023" s="219">
        <v>1</v>
      </c>
      <c r="I1023" s="220"/>
      <c r="J1023" s="221">
        <f>ROUND(I1023*H1023,2)</f>
        <v>0</v>
      </c>
      <c r="K1023" s="217" t="s">
        <v>156</v>
      </c>
      <c r="L1023" s="46"/>
      <c r="M1023" s="222" t="s">
        <v>19</v>
      </c>
      <c r="N1023" s="223" t="s">
        <v>47</v>
      </c>
      <c r="O1023" s="86"/>
      <c r="P1023" s="224">
        <f>O1023*H1023</f>
        <v>0</v>
      </c>
      <c r="Q1023" s="224">
        <v>0.02819557</v>
      </c>
      <c r="R1023" s="224">
        <f>Q1023*H1023</f>
        <v>0.02819557</v>
      </c>
      <c r="S1023" s="224">
        <v>0</v>
      </c>
      <c r="T1023" s="225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26" t="s">
        <v>278</v>
      </c>
      <c r="AT1023" s="226" t="s">
        <v>152</v>
      </c>
      <c r="AU1023" s="226" t="s">
        <v>85</v>
      </c>
      <c r="AY1023" s="19" t="s">
        <v>150</v>
      </c>
      <c r="BE1023" s="227">
        <f>IF(N1023="základní",J1023,0)</f>
        <v>0</v>
      </c>
      <c r="BF1023" s="227">
        <f>IF(N1023="snížená",J1023,0)</f>
        <v>0</v>
      </c>
      <c r="BG1023" s="227">
        <f>IF(N1023="zákl. přenesená",J1023,0)</f>
        <v>0</v>
      </c>
      <c r="BH1023" s="227">
        <f>IF(N1023="sníž. přenesená",J1023,0)</f>
        <v>0</v>
      </c>
      <c r="BI1023" s="227">
        <f>IF(N1023="nulová",J1023,0)</f>
        <v>0</v>
      </c>
      <c r="BJ1023" s="19" t="s">
        <v>83</v>
      </c>
      <c r="BK1023" s="227">
        <f>ROUND(I1023*H1023,2)</f>
        <v>0</v>
      </c>
      <c r="BL1023" s="19" t="s">
        <v>278</v>
      </c>
      <c r="BM1023" s="226" t="s">
        <v>1184</v>
      </c>
    </row>
    <row r="1024" s="2" customFormat="1">
      <c r="A1024" s="40"/>
      <c r="B1024" s="41"/>
      <c r="C1024" s="42"/>
      <c r="D1024" s="228" t="s">
        <v>159</v>
      </c>
      <c r="E1024" s="42"/>
      <c r="F1024" s="229" t="s">
        <v>1185</v>
      </c>
      <c r="G1024" s="42"/>
      <c r="H1024" s="42"/>
      <c r="I1024" s="230"/>
      <c r="J1024" s="42"/>
      <c r="K1024" s="42"/>
      <c r="L1024" s="46"/>
      <c r="M1024" s="231"/>
      <c r="N1024" s="232"/>
      <c r="O1024" s="86"/>
      <c r="P1024" s="86"/>
      <c r="Q1024" s="86"/>
      <c r="R1024" s="86"/>
      <c r="S1024" s="86"/>
      <c r="T1024" s="87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159</v>
      </c>
      <c r="AU1024" s="19" t="s">
        <v>85</v>
      </c>
    </row>
    <row r="1025" s="2" customFormat="1">
      <c r="A1025" s="40"/>
      <c r="B1025" s="41"/>
      <c r="C1025" s="42"/>
      <c r="D1025" s="233" t="s">
        <v>161</v>
      </c>
      <c r="E1025" s="42"/>
      <c r="F1025" s="234" t="s">
        <v>1186</v>
      </c>
      <c r="G1025" s="42"/>
      <c r="H1025" s="42"/>
      <c r="I1025" s="230"/>
      <c r="J1025" s="42"/>
      <c r="K1025" s="42"/>
      <c r="L1025" s="46"/>
      <c r="M1025" s="231"/>
      <c r="N1025" s="232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161</v>
      </c>
      <c r="AU1025" s="19" t="s">
        <v>85</v>
      </c>
    </row>
    <row r="1026" s="13" customFormat="1">
      <c r="A1026" s="13"/>
      <c r="B1026" s="235"/>
      <c r="C1026" s="236"/>
      <c r="D1026" s="228" t="s">
        <v>179</v>
      </c>
      <c r="E1026" s="237" t="s">
        <v>19</v>
      </c>
      <c r="F1026" s="238" t="s">
        <v>1187</v>
      </c>
      <c r="G1026" s="236"/>
      <c r="H1026" s="237" t="s">
        <v>19</v>
      </c>
      <c r="I1026" s="239"/>
      <c r="J1026" s="236"/>
      <c r="K1026" s="236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179</v>
      </c>
      <c r="AU1026" s="244" t="s">
        <v>85</v>
      </c>
      <c r="AV1026" s="13" t="s">
        <v>83</v>
      </c>
      <c r="AW1026" s="13" t="s">
        <v>37</v>
      </c>
      <c r="AX1026" s="13" t="s">
        <v>76</v>
      </c>
      <c r="AY1026" s="244" t="s">
        <v>150</v>
      </c>
    </row>
    <row r="1027" s="14" customFormat="1">
      <c r="A1027" s="14"/>
      <c r="B1027" s="245"/>
      <c r="C1027" s="246"/>
      <c r="D1027" s="228" t="s">
        <v>179</v>
      </c>
      <c r="E1027" s="247" t="s">
        <v>19</v>
      </c>
      <c r="F1027" s="248" t="s">
        <v>83</v>
      </c>
      <c r="G1027" s="246"/>
      <c r="H1027" s="249">
        <v>1</v>
      </c>
      <c r="I1027" s="250"/>
      <c r="J1027" s="246"/>
      <c r="K1027" s="246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179</v>
      </c>
      <c r="AU1027" s="255" t="s">
        <v>85</v>
      </c>
      <c r="AV1027" s="14" t="s">
        <v>85</v>
      </c>
      <c r="AW1027" s="14" t="s">
        <v>37</v>
      </c>
      <c r="AX1027" s="14" t="s">
        <v>76</v>
      </c>
      <c r="AY1027" s="255" t="s">
        <v>150</v>
      </c>
    </row>
    <row r="1028" s="15" customFormat="1">
      <c r="A1028" s="15"/>
      <c r="B1028" s="256"/>
      <c r="C1028" s="257"/>
      <c r="D1028" s="228" t="s">
        <v>179</v>
      </c>
      <c r="E1028" s="258" t="s">
        <v>19</v>
      </c>
      <c r="F1028" s="259" t="s">
        <v>186</v>
      </c>
      <c r="G1028" s="257"/>
      <c r="H1028" s="260">
        <v>1</v>
      </c>
      <c r="I1028" s="261"/>
      <c r="J1028" s="257"/>
      <c r="K1028" s="257"/>
      <c r="L1028" s="262"/>
      <c r="M1028" s="263"/>
      <c r="N1028" s="264"/>
      <c r="O1028" s="264"/>
      <c r="P1028" s="264"/>
      <c r="Q1028" s="264"/>
      <c r="R1028" s="264"/>
      <c r="S1028" s="264"/>
      <c r="T1028" s="26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66" t="s">
        <v>179</v>
      </c>
      <c r="AU1028" s="266" t="s">
        <v>85</v>
      </c>
      <c r="AV1028" s="15" t="s">
        <v>157</v>
      </c>
      <c r="AW1028" s="15" t="s">
        <v>37</v>
      </c>
      <c r="AX1028" s="15" t="s">
        <v>83</v>
      </c>
      <c r="AY1028" s="266" t="s">
        <v>150</v>
      </c>
    </row>
    <row r="1029" s="2" customFormat="1" ht="24.15" customHeight="1">
      <c r="A1029" s="40"/>
      <c r="B1029" s="41"/>
      <c r="C1029" s="215" t="s">
        <v>1188</v>
      </c>
      <c r="D1029" s="215" t="s">
        <v>152</v>
      </c>
      <c r="E1029" s="216" t="s">
        <v>1189</v>
      </c>
      <c r="F1029" s="217" t="s">
        <v>1190</v>
      </c>
      <c r="G1029" s="218" t="s">
        <v>1009</v>
      </c>
      <c r="H1029" s="289"/>
      <c r="I1029" s="220"/>
      <c r="J1029" s="221">
        <f>ROUND(I1029*H1029,2)</f>
        <v>0</v>
      </c>
      <c r="K1029" s="217" t="s">
        <v>156</v>
      </c>
      <c r="L1029" s="46"/>
      <c r="M1029" s="222" t="s">
        <v>19</v>
      </c>
      <c r="N1029" s="223" t="s">
        <v>47</v>
      </c>
      <c r="O1029" s="86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6" t="s">
        <v>278</v>
      </c>
      <c r="AT1029" s="226" t="s">
        <v>152</v>
      </c>
      <c r="AU1029" s="226" t="s">
        <v>85</v>
      </c>
      <c r="AY1029" s="19" t="s">
        <v>150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19" t="s">
        <v>83</v>
      </c>
      <c r="BK1029" s="227">
        <f>ROUND(I1029*H1029,2)</f>
        <v>0</v>
      </c>
      <c r="BL1029" s="19" t="s">
        <v>278</v>
      </c>
      <c r="BM1029" s="226" t="s">
        <v>1191</v>
      </c>
    </row>
    <row r="1030" s="2" customFormat="1">
      <c r="A1030" s="40"/>
      <c r="B1030" s="41"/>
      <c r="C1030" s="42"/>
      <c r="D1030" s="228" t="s">
        <v>159</v>
      </c>
      <c r="E1030" s="42"/>
      <c r="F1030" s="229" t="s">
        <v>1192</v>
      </c>
      <c r="G1030" s="42"/>
      <c r="H1030" s="42"/>
      <c r="I1030" s="230"/>
      <c r="J1030" s="42"/>
      <c r="K1030" s="42"/>
      <c r="L1030" s="46"/>
      <c r="M1030" s="231"/>
      <c r="N1030" s="232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159</v>
      </c>
      <c r="AU1030" s="19" t="s">
        <v>85</v>
      </c>
    </row>
    <row r="1031" s="2" customFormat="1">
      <c r="A1031" s="40"/>
      <c r="B1031" s="41"/>
      <c r="C1031" s="42"/>
      <c r="D1031" s="233" t="s">
        <v>161</v>
      </c>
      <c r="E1031" s="42"/>
      <c r="F1031" s="234" t="s">
        <v>1193</v>
      </c>
      <c r="G1031" s="42"/>
      <c r="H1031" s="42"/>
      <c r="I1031" s="230"/>
      <c r="J1031" s="42"/>
      <c r="K1031" s="42"/>
      <c r="L1031" s="46"/>
      <c r="M1031" s="231"/>
      <c r="N1031" s="232"/>
      <c r="O1031" s="86"/>
      <c r="P1031" s="86"/>
      <c r="Q1031" s="86"/>
      <c r="R1031" s="86"/>
      <c r="S1031" s="86"/>
      <c r="T1031" s="87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9" t="s">
        <v>161</v>
      </c>
      <c r="AU1031" s="19" t="s">
        <v>85</v>
      </c>
    </row>
    <row r="1032" s="12" customFormat="1" ht="22.8" customHeight="1">
      <c r="A1032" s="12"/>
      <c r="B1032" s="199"/>
      <c r="C1032" s="200"/>
      <c r="D1032" s="201" t="s">
        <v>75</v>
      </c>
      <c r="E1032" s="213" t="s">
        <v>1194</v>
      </c>
      <c r="F1032" s="213" t="s">
        <v>1195</v>
      </c>
      <c r="G1032" s="200"/>
      <c r="H1032" s="200"/>
      <c r="I1032" s="203"/>
      <c r="J1032" s="214">
        <f>BK1032</f>
        <v>0</v>
      </c>
      <c r="K1032" s="200"/>
      <c r="L1032" s="205"/>
      <c r="M1032" s="206"/>
      <c r="N1032" s="207"/>
      <c r="O1032" s="207"/>
      <c r="P1032" s="208">
        <f>SUM(P1033:P1086)</f>
        <v>0</v>
      </c>
      <c r="Q1032" s="207"/>
      <c r="R1032" s="208">
        <f>SUM(R1033:R1086)</f>
        <v>0.0042899999999999995</v>
      </c>
      <c r="S1032" s="207"/>
      <c r="T1032" s="209">
        <f>SUM(T1033:T1086)</f>
        <v>0.00020000000000000001</v>
      </c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R1032" s="210" t="s">
        <v>85</v>
      </c>
      <c r="AT1032" s="211" t="s">
        <v>75</v>
      </c>
      <c r="AU1032" s="211" t="s">
        <v>83</v>
      </c>
      <c r="AY1032" s="210" t="s">
        <v>150</v>
      </c>
      <c r="BK1032" s="212">
        <f>SUM(BK1033:BK1086)</f>
        <v>0</v>
      </c>
    </row>
    <row r="1033" s="2" customFormat="1" ht="16.5" customHeight="1">
      <c r="A1033" s="40"/>
      <c r="B1033" s="41"/>
      <c r="C1033" s="215" t="s">
        <v>1196</v>
      </c>
      <c r="D1033" s="215" t="s">
        <v>152</v>
      </c>
      <c r="E1033" s="216" t="s">
        <v>1197</v>
      </c>
      <c r="F1033" s="217" t="s">
        <v>1198</v>
      </c>
      <c r="G1033" s="218" t="s">
        <v>349</v>
      </c>
      <c r="H1033" s="219">
        <v>9</v>
      </c>
      <c r="I1033" s="220"/>
      <c r="J1033" s="221">
        <f>ROUND(I1033*H1033,2)</f>
        <v>0</v>
      </c>
      <c r="K1033" s="217" t="s">
        <v>156</v>
      </c>
      <c r="L1033" s="46"/>
      <c r="M1033" s="222" t="s">
        <v>19</v>
      </c>
      <c r="N1033" s="223" t="s">
        <v>47</v>
      </c>
      <c r="O1033" s="86"/>
      <c r="P1033" s="224">
        <f>O1033*H1033</f>
        <v>0</v>
      </c>
      <c r="Q1033" s="224">
        <v>0</v>
      </c>
      <c r="R1033" s="224">
        <f>Q1033*H1033</f>
        <v>0</v>
      </c>
      <c r="S1033" s="224">
        <v>0</v>
      </c>
      <c r="T1033" s="225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26" t="s">
        <v>278</v>
      </c>
      <c r="AT1033" s="226" t="s">
        <v>152</v>
      </c>
      <c r="AU1033" s="226" t="s">
        <v>85</v>
      </c>
      <c r="AY1033" s="19" t="s">
        <v>150</v>
      </c>
      <c r="BE1033" s="227">
        <f>IF(N1033="základní",J1033,0)</f>
        <v>0</v>
      </c>
      <c r="BF1033" s="227">
        <f>IF(N1033="snížená",J1033,0)</f>
        <v>0</v>
      </c>
      <c r="BG1033" s="227">
        <f>IF(N1033="zákl. přenesená",J1033,0)</f>
        <v>0</v>
      </c>
      <c r="BH1033" s="227">
        <f>IF(N1033="sníž. přenesená",J1033,0)</f>
        <v>0</v>
      </c>
      <c r="BI1033" s="227">
        <f>IF(N1033="nulová",J1033,0)</f>
        <v>0</v>
      </c>
      <c r="BJ1033" s="19" t="s">
        <v>83</v>
      </c>
      <c r="BK1033" s="227">
        <f>ROUND(I1033*H1033,2)</f>
        <v>0</v>
      </c>
      <c r="BL1033" s="19" t="s">
        <v>278</v>
      </c>
      <c r="BM1033" s="226" t="s">
        <v>1199</v>
      </c>
    </row>
    <row r="1034" s="2" customFormat="1">
      <c r="A1034" s="40"/>
      <c r="B1034" s="41"/>
      <c r="C1034" s="42"/>
      <c r="D1034" s="228" t="s">
        <v>159</v>
      </c>
      <c r="E1034" s="42"/>
      <c r="F1034" s="229" t="s">
        <v>1200</v>
      </c>
      <c r="G1034" s="42"/>
      <c r="H1034" s="42"/>
      <c r="I1034" s="230"/>
      <c r="J1034" s="42"/>
      <c r="K1034" s="42"/>
      <c r="L1034" s="46"/>
      <c r="M1034" s="231"/>
      <c r="N1034" s="232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159</v>
      </c>
      <c r="AU1034" s="19" t="s">
        <v>85</v>
      </c>
    </row>
    <row r="1035" s="2" customFormat="1">
      <c r="A1035" s="40"/>
      <c r="B1035" s="41"/>
      <c r="C1035" s="42"/>
      <c r="D1035" s="233" t="s">
        <v>161</v>
      </c>
      <c r="E1035" s="42"/>
      <c r="F1035" s="234" t="s">
        <v>1201</v>
      </c>
      <c r="G1035" s="42"/>
      <c r="H1035" s="42"/>
      <c r="I1035" s="230"/>
      <c r="J1035" s="42"/>
      <c r="K1035" s="42"/>
      <c r="L1035" s="46"/>
      <c r="M1035" s="231"/>
      <c r="N1035" s="232"/>
      <c r="O1035" s="86"/>
      <c r="P1035" s="86"/>
      <c r="Q1035" s="86"/>
      <c r="R1035" s="86"/>
      <c r="S1035" s="86"/>
      <c r="T1035" s="87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9" t="s">
        <v>161</v>
      </c>
      <c r="AU1035" s="19" t="s">
        <v>85</v>
      </c>
    </row>
    <row r="1036" s="13" customFormat="1">
      <c r="A1036" s="13"/>
      <c r="B1036" s="235"/>
      <c r="C1036" s="236"/>
      <c r="D1036" s="228" t="s">
        <v>179</v>
      </c>
      <c r="E1036" s="237" t="s">
        <v>19</v>
      </c>
      <c r="F1036" s="238" t="s">
        <v>1202</v>
      </c>
      <c r="G1036" s="236"/>
      <c r="H1036" s="237" t="s">
        <v>19</v>
      </c>
      <c r="I1036" s="239"/>
      <c r="J1036" s="236"/>
      <c r="K1036" s="236"/>
      <c r="L1036" s="240"/>
      <c r="M1036" s="241"/>
      <c r="N1036" s="242"/>
      <c r="O1036" s="242"/>
      <c r="P1036" s="242"/>
      <c r="Q1036" s="242"/>
      <c r="R1036" s="242"/>
      <c r="S1036" s="242"/>
      <c r="T1036" s="24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4" t="s">
        <v>179</v>
      </c>
      <c r="AU1036" s="244" t="s">
        <v>85</v>
      </c>
      <c r="AV1036" s="13" t="s">
        <v>83</v>
      </c>
      <c r="AW1036" s="13" t="s">
        <v>37</v>
      </c>
      <c r="AX1036" s="13" t="s">
        <v>76</v>
      </c>
      <c r="AY1036" s="244" t="s">
        <v>150</v>
      </c>
    </row>
    <row r="1037" s="14" customFormat="1">
      <c r="A1037" s="14"/>
      <c r="B1037" s="245"/>
      <c r="C1037" s="246"/>
      <c r="D1037" s="228" t="s">
        <v>179</v>
      </c>
      <c r="E1037" s="247" t="s">
        <v>19</v>
      </c>
      <c r="F1037" s="248" t="s">
        <v>217</v>
      </c>
      <c r="G1037" s="246"/>
      <c r="H1037" s="249">
        <v>9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179</v>
      </c>
      <c r="AU1037" s="255" t="s">
        <v>85</v>
      </c>
      <c r="AV1037" s="14" t="s">
        <v>85</v>
      </c>
      <c r="AW1037" s="14" t="s">
        <v>37</v>
      </c>
      <c r="AX1037" s="14" t="s">
        <v>76</v>
      </c>
      <c r="AY1037" s="255" t="s">
        <v>150</v>
      </c>
    </row>
    <row r="1038" s="15" customFormat="1">
      <c r="A1038" s="15"/>
      <c r="B1038" s="256"/>
      <c r="C1038" s="257"/>
      <c r="D1038" s="228" t="s">
        <v>179</v>
      </c>
      <c r="E1038" s="258" t="s">
        <v>19</v>
      </c>
      <c r="F1038" s="259" t="s">
        <v>186</v>
      </c>
      <c r="G1038" s="257"/>
      <c r="H1038" s="260">
        <v>9</v>
      </c>
      <c r="I1038" s="261"/>
      <c r="J1038" s="257"/>
      <c r="K1038" s="257"/>
      <c r="L1038" s="262"/>
      <c r="M1038" s="263"/>
      <c r="N1038" s="264"/>
      <c r="O1038" s="264"/>
      <c r="P1038" s="264"/>
      <c r="Q1038" s="264"/>
      <c r="R1038" s="264"/>
      <c r="S1038" s="264"/>
      <c r="T1038" s="26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66" t="s">
        <v>179</v>
      </c>
      <c r="AU1038" s="266" t="s">
        <v>85</v>
      </c>
      <c r="AV1038" s="15" t="s">
        <v>157</v>
      </c>
      <c r="AW1038" s="15" t="s">
        <v>37</v>
      </c>
      <c r="AX1038" s="15" t="s">
        <v>83</v>
      </c>
      <c r="AY1038" s="266" t="s">
        <v>150</v>
      </c>
    </row>
    <row r="1039" s="2" customFormat="1" ht="21.75" customHeight="1">
      <c r="A1039" s="40"/>
      <c r="B1039" s="41"/>
      <c r="C1039" s="267" t="s">
        <v>1203</v>
      </c>
      <c r="D1039" s="267" t="s">
        <v>247</v>
      </c>
      <c r="E1039" s="268" t="s">
        <v>1204</v>
      </c>
      <c r="F1039" s="269" t="s">
        <v>1205</v>
      </c>
      <c r="G1039" s="270" t="s">
        <v>349</v>
      </c>
      <c r="H1039" s="271">
        <v>9</v>
      </c>
      <c r="I1039" s="272"/>
      <c r="J1039" s="273">
        <f>ROUND(I1039*H1039,2)</f>
        <v>0</v>
      </c>
      <c r="K1039" s="269" t="s">
        <v>156</v>
      </c>
      <c r="L1039" s="274"/>
      <c r="M1039" s="275" t="s">
        <v>19</v>
      </c>
      <c r="N1039" s="276" t="s">
        <v>47</v>
      </c>
      <c r="O1039" s="86"/>
      <c r="P1039" s="224">
        <f>O1039*H1039</f>
        <v>0</v>
      </c>
      <c r="Q1039" s="224">
        <v>0.00012</v>
      </c>
      <c r="R1039" s="224">
        <f>Q1039*H1039</f>
        <v>0.00108</v>
      </c>
      <c r="S1039" s="224">
        <v>0</v>
      </c>
      <c r="T1039" s="225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6" t="s">
        <v>411</v>
      </c>
      <c r="AT1039" s="226" t="s">
        <v>247</v>
      </c>
      <c r="AU1039" s="226" t="s">
        <v>85</v>
      </c>
      <c r="AY1039" s="19" t="s">
        <v>150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19" t="s">
        <v>83</v>
      </c>
      <c r="BK1039" s="227">
        <f>ROUND(I1039*H1039,2)</f>
        <v>0</v>
      </c>
      <c r="BL1039" s="19" t="s">
        <v>278</v>
      </c>
      <c r="BM1039" s="226" t="s">
        <v>1206</v>
      </c>
    </row>
    <row r="1040" s="2" customFormat="1">
      <c r="A1040" s="40"/>
      <c r="B1040" s="41"/>
      <c r="C1040" s="42"/>
      <c r="D1040" s="228" t="s">
        <v>159</v>
      </c>
      <c r="E1040" s="42"/>
      <c r="F1040" s="229" t="s">
        <v>1205</v>
      </c>
      <c r="G1040" s="42"/>
      <c r="H1040" s="42"/>
      <c r="I1040" s="230"/>
      <c r="J1040" s="42"/>
      <c r="K1040" s="42"/>
      <c r="L1040" s="46"/>
      <c r="M1040" s="231"/>
      <c r="N1040" s="232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159</v>
      </c>
      <c r="AU1040" s="19" t="s">
        <v>85</v>
      </c>
    </row>
    <row r="1041" s="2" customFormat="1" ht="21.75" customHeight="1">
      <c r="A1041" s="40"/>
      <c r="B1041" s="41"/>
      <c r="C1041" s="215" t="s">
        <v>1207</v>
      </c>
      <c r="D1041" s="215" t="s">
        <v>152</v>
      </c>
      <c r="E1041" s="216" t="s">
        <v>1208</v>
      </c>
      <c r="F1041" s="217" t="s">
        <v>1209</v>
      </c>
      <c r="G1041" s="218" t="s">
        <v>349</v>
      </c>
      <c r="H1041" s="219">
        <v>14</v>
      </c>
      <c r="I1041" s="220"/>
      <c r="J1041" s="221">
        <f>ROUND(I1041*H1041,2)</f>
        <v>0</v>
      </c>
      <c r="K1041" s="217" t="s">
        <v>156</v>
      </c>
      <c r="L1041" s="46"/>
      <c r="M1041" s="222" t="s">
        <v>19</v>
      </c>
      <c r="N1041" s="223" t="s">
        <v>47</v>
      </c>
      <c r="O1041" s="86"/>
      <c r="P1041" s="224">
        <f>O1041*H1041</f>
        <v>0</v>
      </c>
      <c r="Q1041" s="224">
        <v>0</v>
      </c>
      <c r="R1041" s="224">
        <f>Q1041*H1041</f>
        <v>0</v>
      </c>
      <c r="S1041" s="224">
        <v>0</v>
      </c>
      <c r="T1041" s="225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26" t="s">
        <v>278</v>
      </c>
      <c r="AT1041" s="226" t="s">
        <v>152</v>
      </c>
      <c r="AU1041" s="226" t="s">
        <v>85</v>
      </c>
      <c r="AY1041" s="19" t="s">
        <v>150</v>
      </c>
      <c r="BE1041" s="227">
        <f>IF(N1041="základní",J1041,0)</f>
        <v>0</v>
      </c>
      <c r="BF1041" s="227">
        <f>IF(N1041="snížená",J1041,0)</f>
        <v>0</v>
      </c>
      <c r="BG1041" s="227">
        <f>IF(N1041="zákl. přenesená",J1041,0)</f>
        <v>0</v>
      </c>
      <c r="BH1041" s="227">
        <f>IF(N1041="sníž. přenesená",J1041,0)</f>
        <v>0</v>
      </c>
      <c r="BI1041" s="227">
        <f>IF(N1041="nulová",J1041,0)</f>
        <v>0</v>
      </c>
      <c r="BJ1041" s="19" t="s">
        <v>83</v>
      </c>
      <c r="BK1041" s="227">
        <f>ROUND(I1041*H1041,2)</f>
        <v>0</v>
      </c>
      <c r="BL1041" s="19" t="s">
        <v>278</v>
      </c>
      <c r="BM1041" s="226" t="s">
        <v>1210</v>
      </c>
    </row>
    <row r="1042" s="2" customFormat="1">
      <c r="A1042" s="40"/>
      <c r="B1042" s="41"/>
      <c r="C1042" s="42"/>
      <c r="D1042" s="228" t="s">
        <v>159</v>
      </c>
      <c r="E1042" s="42"/>
      <c r="F1042" s="229" t="s">
        <v>1211</v>
      </c>
      <c r="G1042" s="42"/>
      <c r="H1042" s="42"/>
      <c r="I1042" s="230"/>
      <c r="J1042" s="42"/>
      <c r="K1042" s="42"/>
      <c r="L1042" s="46"/>
      <c r="M1042" s="231"/>
      <c r="N1042" s="232"/>
      <c r="O1042" s="86"/>
      <c r="P1042" s="86"/>
      <c r="Q1042" s="86"/>
      <c r="R1042" s="86"/>
      <c r="S1042" s="86"/>
      <c r="T1042" s="87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159</v>
      </c>
      <c r="AU1042" s="19" t="s">
        <v>85</v>
      </c>
    </row>
    <row r="1043" s="2" customFormat="1">
      <c r="A1043" s="40"/>
      <c r="B1043" s="41"/>
      <c r="C1043" s="42"/>
      <c r="D1043" s="233" t="s">
        <v>161</v>
      </c>
      <c r="E1043" s="42"/>
      <c r="F1043" s="234" t="s">
        <v>1212</v>
      </c>
      <c r="G1043" s="42"/>
      <c r="H1043" s="42"/>
      <c r="I1043" s="230"/>
      <c r="J1043" s="42"/>
      <c r="K1043" s="42"/>
      <c r="L1043" s="46"/>
      <c r="M1043" s="231"/>
      <c r="N1043" s="232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161</v>
      </c>
      <c r="AU1043" s="19" t="s">
        <v>85</v>
      </c>
    </row>
    <row r="1044" s="13" customFormat="1">
      <c r="A1044" s="13"/>
      <c r="B1044" s="235"/>
      <c r="C1044" s="236"/>
      <c r="D1044" s="228" t="s">
        <v>179</v>
      </c>
      <c r="E1044" s="237" t="s">
        <v>19</v>
      </c>
      <c r="F1044" s="238" t="s">
        <v>1213</v>
      </c>
      <c r="G1044" s="236"/>
      <c r="H1044" s="237" t="s">
        <v>19</v>
      </c>
      <c r="I1044" s="239"/>
      <c r="J1044" s="236"/>
      <c r="K1044" s="236"/>
      <c r="L1044" s="240"/>
      <c r="M1044" s="241"/>
      <c r="N1044" s="242"/>
      <c r="O1044" s="242"/>
      <c r="P1044" s="242"/>
      <c r="Q1044" s="242"/>
      <c r="R1044" s="242"/>
      <c r="S1044" s="242"/>
      <c r="T1044" s="24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4" t="s">
        <v>179</v>
      </c>
      <c r="AU1044" s="244" t="s">
        <v>85</v>
      </c>
      <c r="AV1044" s="13" t="s">
        <v>83</v>
      </c>
      <c r="AW1044" s="13" t="s">
        <v>37</v>
      </c>
      <c r="AX1044" s="13" t="s">
        <v>76</v>
      </c>
      <c r="AY1044" s="244" t="s">
        <v>150</v>
      </c>
    </row>
    <row r="1045" s="14" customFormat="1">
      <c r="A1045" s="14"/>
      <c r="B1045" s="245"/>
      <c r="C1045" s="246"/>
      <c r="D1045" s="228" t="s">
        <v>179</v>
      </c>
      <c r="E1045" s="247" t="s">
        <v>19</v>
      </c>
      <c r="F1045" s="248" t="s">
        <v>236</v>
      </c>
      <c r="G1045" s="246"/>
      <c r="H1045" s="249">
        <v>11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179</v>
      </c>
      <c r="AU1045" s="255" t="s">
        <v>85</v>
      </c>
      <c r="AV1045" s="14" t="s">
        <v>85</v>
      </c>
      <c r="AW1045" s="14" t="s">
        <v>37</v>
      </c>
      <c r="AX1045" s="14" t="s">
        <v>76</v>
      </c>
      <c r="AY1045" s="255" t="s">
        <v>150</v>
      </c>
    </row>
    <row r="1046" s="13" customFormat="1">
      <c r="A1046" s="13"/>
      <c r="B1046" s="235"/>
      <c r="C1046" s="236"/>
      <c r="D1046" s="228" t="s">
        <v>179</v>
      </c>
      <c r="E1046" s="237" t="s">
        <v>19</v>
      </c>
      <c r="F1046" s="238" t="s">
        <v>1214</v>
      </c>
      <c r="G1046" s="236"/>
      <c r="H1046" s="237" t="s">
        <v>19</v>
      </c>
      <c r="I1046" s="239"/>
      <c r="J1046" s="236"/>
      <c r="K1046" s="236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4" t="s">
        <v>179</v>
      </c>
      <c r="AU1046" s="244" t="s">
        <v>85</v>
      </c>
      <c r="AV1046" s="13" t="s">
        <v>83</v>
      </c>
      <c r="AW1046" s="13" t="s">
        <v>37</v>
      </c>
      <c r="AX1046" s="13" t="s">
        <v>76</v>
      </c>
      <c r="AY1046" s="244" t="s">
        <v>150</v>
      </c>
    </row>
    <row r="1047" s="14" customFormat="1">
      <c r="A1047" s="14"/>
      <c r="B1047" s="245"/>
      <c r="C1047" s="246"/>
      <c r="D1047" s="228" t="s">
        <v>179</v>
      </c>
      <c r="E1047" s="247" t="s">
        <v>19</v>
      </c>
      <c r="F1047" s="248" t="s">
        <v>92</v>
      </c>
      <c r="G1047" s="246"/>
      <c r="H1047" s="249">
        <v>3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179</v>
      </c>
      <c r="AU1047" s="255" t="s">
        <v>85</v>
      </c>
      <c r="AV1047" s="14" t="s">
        <v>85</v>
      </c>
      <c r="AW1047" s="14" t="s">
        <v>37</v>
      </c>
      <c r="AX1047" s="14" t="s">
        <v>76</v>
      </c>
      <c r="AY1047" s="255" t="s">
        <v>150</v>
      </c>
    </row>
    <row r="1048" s="15" customFormat="1">
      <c r="A1048" s="15"/>
      <c r="B1048" s="256"/>
      <c r="C1048" s="257"/>
      <c r="D1048" s="228" t="s">
        <v>179</v>
      </c>
      <c r="E1048" s="258" t="s">
        <v>19</v>
      </c>
      <c r="F1048" s="259" t="s">
        <v>186</v>
      </c>
      <c r="G1048" s="257"/>
      <c r="H1048" s="260">
        <v>14</v>
      </c>
      <c r="I1048" s="261"/>
      <c r="J1048" s="257"/>
      <c r="K1048" s="257"/>
      <c r="L1048" s="262"/>
      <c r="M1048" s="263"/>
      <c r="N1048" s="264"/>
      <c r="O1048" s="264"/>
      <c r="P1048" s="264"/>
      <c r="Q1048" s="264"/>
      <c r="R1048" s="264"/>
      <c r="S1048" s="264"/>
      <c r="T1048" s="26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6" t="s">
        <v>179</v>
      </c>
      <c r="AU1048" s="266" t="s">
        <v>85</v>
      </c>
      <c r="AV1048" s="15" t="s">
        <v>157</v>
      </c>
      <c r="AW1048" s="15" t="s">
        <v>37</v>
      </c>
      <c r="AX1048" s="15" t="s">
        <v>83</v>
      </c>
      <c r="AY1048" s="266" t="s">
        <v>150</v>
      </c>
    </row>
    <row r="1049" s="2" customFormat="1" ht="21.75" customHeight="1">
      <c r="A1049" s="40"/>
      <c r="B1049" s="41"/>
      <c r="C1049" s="267" t="s">
        <v>1215</v>
      </c>
      <c r="D1049" s="267" t="s">
        <v>247</v>
      </c>
      <c r="E1049" s="268" t="s">
        <v>1216</v>
      </c>
      <c r="F1049" s="269" t="s">
        <v>1217</v>
      </c>
      <c r="G1049" s="270" t="s">
        <v>349</v>
      </c>
      <c r="H1049" s="271">
        <v>11</v>
      </c>
      <c r="I1049" s="272"/>
      <c r="J1049" s="273">
        <f>ROUND(I1049*H1049,2)</f>
        <v>0</v>
      </c>
      <c r="K1049" s="269" t="s">
        <v>19</v>
      </c>
      <c r="L1049" s="274"/>
      <c r="M1049" s="275" t="s">
        <v>19</v>
      </c>
      <c r="N1049" s="276" t="s">
        <v>47</v>
      </c>
      <c r="O1049" s="86"/>
      <c r="P1049" s="224">
        <f>O1049*H1049</f>
        <v>0</v>
      </c>
      <c r="Q1049" s="224">
        <v>0.00013999999999999999</v>
      </c>
      <c r="R1049" s="224">
        <f>Q1049*H1049</f>
        <v>0.0015399999999999999</v>
      </c>
      <c r="S1049" s="224">
        <v>0</v>
      </c>
      <c r="T1049" s="225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26" t="s">
        <v>411</v>
      </c>
      <c r="AT1049" s="226" t="s">
        <v>247</v>
      </c>
      <c r="AU1049" s="226" t="s">
        <v>85</v>
      </c>
      <c r="AY1049" s="19" t="s">
        <v>150</v>
      </c>
      <c r="BE1049" s="227">
        <f>IF(N1049="základní",J1049,0)</f>
        <v>0</v>
      </c>
      <c r="BF1049" s="227">
        <f>IF(N1049="snížená",J1049,0)</f>
        <v>0</v>
      </c>
      <c r="BG1049" s="227">
        <f>IF(N1049="zákl. přenesená",J1049,0)</f>
        <v>0</v>
      </c>
      <c r="BH1049" s="227">
        <f>IF(N1049="sníž. přenesená",J1049,0)</f>
        <v>0</v>
      </c>
      <c r="BI1049" s="227">
        <f>IF(N1049="nulová",J1049,0)</f>
        <v>0</v>
      </c>
      <c r="BJ1049" s="19" t="s">
        <v>83</v>
      </c>
      <c r="BK1049" s="227">
        <f>ROUND(I1049*H1049,2)</f>
        <v>0</v>
      </c>
      <c r="BL1049" s="19" t="s">
        <v>278</v>
      </c>
      <c r="BM1049" s="226" t="s">
        <v>1218</v>
      </c>
    </row>
    <row r="1050" s="2" customFormat="1">
      <c r="A1050" s="40"/>
      <c r="B1050" s="41"/>
      <c r="C1050" s="42"/>
      <c r="D1050" s="228" t="s">
        <v>159</v>
      </c>
      <c r="E1050" s="42"/>
      <c r="F1050" s="229" t="s">
        <v>1219</v>
      </c>
      <c r="G1050" s="42"/>
      <c r="H1050" s="42"/>
      <c r="I1050" s="230"/>
      <c r="J1050" s="42"/>
      <c r="K1050" s="42"/>
      <c r="L1050" s="46"/>
      <c r="M1050" s="231"/>
      <c r="N1050" s="232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159</v>
      </c>
      <c r="AU1050" s="19" t="s">
        <v>85</v>
      </c>
    </row>
    <row r="1051" s="13" customFormat="1">
      <c r="A1051" s="13"/>
      <c r="B1051" s="235"/>
      <c r="C1051" s="236"/>
      <c r="D1051" s="228" t="s">
        <v>179</v>
      </c>
      <c r="E1051" s="237" t="s">
        <v>19</v>
      </c>
      <c r="F1051" s="238" t="s">
        <v>1213</v>
      </c>
      <c r="G1051" s="236"/>
      <c r="H1051" s="237" t="s">
        <v>19</v>
      </c>
      <c r="I1051" s="239"/>
      <c r="J1051" s="236"/>
      <c r="K1051" s="236"/>
      <c r="L1051" s="240"/>
      <c r="M1051" s="241"/>
      <c r="N1051" s="242"/>
      <c r="O1051" s="242"/>
      <c r="P1051" s="242"/>
      <c r="Q1051" s="242"/>
      <c r="R1051" s="242"/>
      <c r="S1051" s="242"/>
      <c r="T1051" s="24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4" t="s">
        <v>179</v>
      </c>
      <c r="AU1051" s="244" t="s">
        <v>85</v>
      </c>
      <c r="AV1051" s="13" t="s">
        <v>83</v>
      </c>
      <c r="AW1051" s="13" t="s">
        <v>37</v>
      </c>
      <c r="AX1051" s="13" t="s">
        <v>76</v>
      </c>
      <c r="AY1051" s="244" t="s">
        <v>150</v>
      </c>
    </row>
    <row r="1052" s="14" customFormat="1">
      <c r="A1052" s="14"/>
      <c r="B1052" s="245"/>
      <c r="C1052" s="246"/>
      <c r="D1052" s="228" t="s">
        <v>179</v>
      </c>
      <c r="E1052" s="247" t="s">
        <v>19</v>
      </c>
      <c r="F1052" s="248" t="s">
        <v>236</v>
      </c>
      <c r="G1052" s="246"/>
      <c r="H1052" s="249">
        <v>11</v>
      </c>
      <c r="I1052" s="250"/>
      <c r="J1052" s="246"/>
      <c r="K1052" s="246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179</v>
      </c>
      <c r="AU1052" s="255" t="s">
        <v>85</v>
      </c>
      <c r="AV1052" s="14" t="s">
        <v>85</v>
      </c>
      <c r="AW1052" s="14" t="s">
        <v>37</v>
      </c>
      <c r="AX1052" s="14" t="s">
        <v>76</v>
      </c>
      <c r="AY1052" s="255" t="s">
        <v>150</v>
      </c>
    </row>
    <row r="1053" s="15" customFormat="1">
      <c r="A1053" s="15"/>
      <c r="B1053" s="256"/>
      <c r="C1053" s="257"/>
      <c r="D1053" s="228" t="s">
        <v>179</v>
      </c>
      <c r="E1053" s="258" t="s">
        <v>19</v>
      </c>
      <c r="F1053" s="259" t="s">
        <v>186</v>
      </c>
      <c r="G1053" s="257"/>
      <c r="H1053" s="260">
        <v>11</v>
      </c>
      <c r="I1053" s="261"/>
      <c r="J1053" s="257"/>
      <c r="K1053" s="257"/>
      <c r="L1053" s="262"/>
      <c r="M1053" s="263"/>
      <c r="N1053" s="264"/>
      <c r="O1053" s="264"/>
      <c r="P1053" s="264"/>
      <c r="Q1053" s="264"/>
      <c r="R1053" s="264"/>
      <c r="S1053" s="264"/>
      <c r="T1053" s="26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66" t="s">
        <v>179</v>
      </c>
      <c r="AU1053" s="266" t="s">
        <v>85</v>
      </c>
      <c r="AV1053" s="15" t="s">
        <v>157</v>
      </c>
      <c r="AW1053" s="15" t="s">
        <v>37</v>
      </c>
      <c r="AX1053" s="15" t="s">
        <v>83</v>
      </c>
      <c r="AY1053" s="266" t="s">
        <v>150</v>
      </c>
    </row>
    <row r="1054" s="2" customFormat="1" ht="21.75" customHeight="1">
      <c r="A1054" s="40"/>
      <c r="B1054" s="41"/>
      <c r="C1054" s="267" t="s">
        <v>1220</v>
      </c>
      <c r="D1054" s="267" t="s">
        <v>247</v>
      </c>
      <c r="E1054" s="268" t="s">
        <v>1221</v>
      </c>
      <c r="F1054" s="269" t="s">
        <v>1222</v>
      </c>
      <c r="G1054" s="270" t="s">
        <v>349</v>
      </c>
      <c r="H1054" s="271">
        <v>3</v>
      </c>
      <c r="I1054" s="272"/>
      <c r="J1054" s="273">
        <f>ROUND(I1054*H1054,2)</f>
        <v>0</v>
      </c>
      <c r="K1054" s="269" t="s">
        <v>19</v>
      </c>
      <c r="L1054" s="274"/>
      <c r="M1054" s="275" t="s">
        <v>19</v>
      </c>
      <c r="N1054" s="276" t="s">
        <v>47</v>
      </c>
      <c r="O1054" s="86"/>
      <c r="P1054" s="224">
        <f>O1054*H1054</f>
        <v>0</v>
      </c>
      <c r="Q1054" s="224">
        <v>0.00025000000000000001</v>
      </c>
      <c r="R1054" s="224">
        <f>Q1054*H1054</f>
        <v>0.00075000000000000002</v>
      </c>
      <c r="S1054" s="224">
        <v>0</v>
      </c>
      <c r="T1054" s="225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26" t="s">
        <v>411</v>
      </c>
      <c r="AT1054" s="226" t="s">
        <v>247</v>
      </c>
      <c r="AU1054" s="226" t="s">
        <v>85</v>
      </c>
      <c r="AY1054" s="19" t="s">
        <v>150</v>
      </c>
      <c r="BE1054" s="227">
        <f>IF(N1054="základní",J1054,0)</f>
        <v>0</v>
      </c>
      <c r="BF1054" s="227">
        <f>IF(N1054="snížená",J1054,0)</f>
        <v>0</v>
      </c>
      <c r="BG1054" s="227">
        <f>IF(N1054="zákl. přenesená",J1054,0)</f>
        <v>0</v>
      </c>
      <c r="BH1054" s="227">
        <f>IF(N1054="sníž. přenesená",J1054,0)</f>
        <v>0</v>
      </c>
      <c r="BI1054" s="227">
        <f>IF(N1054="nulová",J1054,0)</f>
        <v>0</v>
      </c>
      <c r="BJ1054" s="19" t="s">
        <v>83</v>
      </c>
      <c r="BK1054" s="227">
        <f>ROUND(I1054*H1054,2)</f>
        <v>0</v>
      </c>
      <c r="BL1054" s="19" t="s">
        <v>278</v>
      </c>
      <c r="BM1054" s="226" t="s">
        <v>1223</v>
      </c>
    </row>
    <row r="1055" s="2" customFormat="1">
      <c r="A1055" s="40"/>
      <c r="B1055" s="41"/>
      <c r="C1055" s="42"/>
      <c r="D1055" s="228" t="s">
        <v>159</v>
      </c>
      <c r="E1055" s="42"/>
      <c r="F1055" s="229" t="s">
        <v>1224</v>
      </c>
      <c r="G1055" s="42"/>
      <c r="H1055" s="42"/>
      <c r="I1055" s="230"/>
      <c r="J1055" s="42"/>
      <c r="K1055" s="42"/>
      <c r="L1055" s="46"/>
      <c r="M1055" s="231"/>
      <c r="N1055" s="232"/>
      <c r="O1055" s="86"/>
      <c r="P1055" s="86"/>
      <c r="Q1055" s="86"/>
      <c r="R1055" s="86"/>
      <c r="S1055" s="86"/>
      <c r="T1055" s="87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159</v>
      </c>
      <c r="AU1055" s="19" t="s">
        <v>85</v>
      </c>
    </row>
    <row r="1056" s="13" customFormat="1">
      <c r="A1056" s="13"/>
      <c r="B1056" s="235"/>
      <c r="C1056" s="236"/>
      <c r="D1056" s="228" t="s">
        <v>179</v>
      </c>
      <c r="E1056" s="237" t="s">
        <v>19</v>
      </c>
      <c r="F1056" s="238" t="s">
        <v>1214</v>
      </c>
      <c r="G1056" s="236"/>
      <c r="H1056" s="237" t="s">
        <v>19</v>
      </c>
      <c r="I1056" s="239"/>
      <c r="J1056" s="236"/>
      <c r="K1056" s="236"/>
      <c r="L1056" s="240"/>
      <c r="M1056" s="241"/>
      <c r="N1056" s="242"/>
      <c r="O1056" s="242"/>
      <c r="P1056" s="242"/>
      <c r="Q1056" s="242"/>
      <c r="R1056" s="242"/>
      <c r="S1056" s="242"/>
      <c r="T1056" s="24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4" t="s">
        <v>179</v>
      </c>
      <c r="AU1056" s="244" t="s">
        <v>85</v>
      </c>
      <c r="AV1056" s="13" t="s">
        <v>83</v>
      </c>
      <c r="AW1056" s="13" t="s">
        <v>37</v>
      </c>
      <c r="AX1056" s="13" t="s">
        <v>76</v>
      </c>
      <c r="AY1056" s="244" t="s">
        <v>150</v>
      </c>
    </row>
    <row r="1057" s="14" customFormat="1">
      <c r="A1057" s="14"/>
      <c r="B1057" s="245"/>
      <c r="C1057" s="246"/>
      <c r="D1057" s="228" t="s">
        <v>179</v>
      </c>
      <c r="E1057" s="247" t="s">
        <v>19</v>
      </c>
      <c r="F1057" s="248" t="s">
        <v>92</v>
      </c>
      <c r="G1057" s="246"/>
      <c r="H1057" s="249">
        <v>3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179</v>
      </c>
      <c r="AU1057" s="255" t="s">
        <v>85</v>
      </c>
      <c r="AV1057" s="14" t="s">
        <v>85</v>
      </c>
      <c r="AW1057" s="14" t="s">
        <v>37</v>
      </c>
      <c r="AX1057" s="14" t="s">
        <v>76</v>
      </c>
      <c r="AY1057" s="255" t="s">
        <v>150</v>
      </c>
    </row>
    <row r="1058" s="15" customFormat="1">
      <c r="A1058" s="15"/>
      <c r="B1058" s="256"/>
      <c r="C1058" s="257"/>
      <c r="D1058" s="228" t="s">
        <v>179</v>
      </c>
      <c r="E1058" s="258" t="s">
        <v>19</v>
      </c>
      <c r="F1058" s="259" t="s">
        <v>186</v>
      </c>
      <c r="G1058" s="257"/>
      <c r="H1058" s="260">
        <v>3</v>
      </c>
      <c r="I1058" s="261"/>
      <c r="J1058" s="257"/>
      <c r="K1058" s="257"/>
      <c r="L1058" s="262"/>
      <c r="M1058" s="263"/>
      <c r="N1058" s="264"/>
      <c r="O1058" s="264"/>
      <c r="P1058" s="264"/>
      <c r="Q1058" s="264"/>
      <c r="R1058" s="264"/>
      <c r="S1058" s="264"/>
      <c r="T1058" s="26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6" t="s">
        <v>179</v>
      </c>
      <c r="AU1058" s="266" t="s">
        <v>85</v>
      </c>
      <c r="AV1058" s="15" t="s">
        <v>157</v>
      </c>
      <c r="AW1058" s="15" t="s">
        <v>37</v>
      </c>
      <c r="AX1058" s="15" t="s">
        <v>83</v>
      </c>
      <c r="AY1058" s="266" t="s">
        <v>150</v>
      </c>
    </row>
    <row r="1059" s="2" customFormat="1" ht="21.75" customHeight="1">
      <c r="A1059" s="40"/>
      <c r="B1059" s="41"/>
      <c r="C1059" s="215" t="s">
        <v>1225</v>
      </c>
      <c r="D1059" s="215" t="s">
        <v>152</v>
      </c>
      <c r="E1059" s="216" t="s">
        <v>1226</v>
      </c>
      <c r="F1059" s="217" t="s">
        <v>1227</v>
      </c>
      <c r="G1059" s="218" t="s">
        <v>349</v>
      </c>
      <c r="H1059" s="219">
        <v>1</v>
      </c>
      <c r="I1059" s="220"/>
      <c r="J1059" s="221">
        <f>ROUND(I1059*H1059,2)</f>
        <v>0</v>
      </c>
      <c r="K1059" s="217" t="s">
        <v>156</v>
      </c>
      <c r="L1059" s="46"/>
      <c r="M1059" s="222" t="s">
        <v>19</v>
      </c>
      <c r="N1059" s="223" t="s">
        <v>47</v>
      </c>
      <c r="O1059" s="86"/>
      <c r="P1059" s="224">
        <f>O1059*H1059</f>
        <v>0</v>
      </c>
      <c r="Q1059" s="224">
        <v>0</v>
      </c>
      <c r="R1059" s="224">
        <f>Q1059*H1059</f>
        <v>0</v>
      </c>
      <c r="S1059" s="224">
        <v>0</v>
      </c>
      <c r="T1059" s="225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6" t="s">
        <v>278</v>
      </c>
      <c r="AT1059" s="226" t="s">
        <v>152</v>
      </c>
      <c r="AU1059" s="226" t="s">
        <v>85</v>
      </c>
      <c r="AY1059" s="19" t="s">
        <v>150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19" t="s">
        <v>83</v>
      </c>
      <c r="BK1059" s="227">
        <f>ROUND(I1059*H1059,2)</f>
        <v>0</v>
      </c>
      <c r="BL1059" s="19" t="s">
        <v>278</v>
      </c>
      <c r="BM1059" s="226" t="s">
        <v>1228</v>
      </c>
    </row>
    <row r="1060" s="2" customFormat="1">
      <c r="A1060" s="40"/>
      <c r="B1060" s="41"/>
      <c r="C1060" s="42"/>
      <c r="D1060" s="228" t="s">
        <v>159</v>
      </c>
      <c r="E1060" s="42"/>
      <c r="F1060" s="229" t="s">
        <v>1229</v>
      </c>
      <c r="G1060" s="42"/>
      <c r="H1060" s="42"/>
      <c r="I1060" s="230"/>
      <c r="J1060" s="42"/>
      <c r="K1060" s="42"/>
      <c r="L1060" s="46"/>
      <c r="M1060" s="231"/>
      <c r="N1060" s="232"/>
      <c r="O1060" s="86"/>
      <c r="P1060" s="86"/>
      <c r="Q1060" s="86"/>
      <c r="R1060" s="86"/>
      <c r="S1060" s="86"/>
      <c r="T1060" s="87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T1060" s="19" t="s">
        <v>159</v>
      </c>
      <c r="AU1060" s="19" t="s">
        <v>85</v>
      </c>
    </row>
    <row r="1061" s="2" customFormat="1">
      <c r="A1061" s="40"/>
      <c r="B1061" s="41"/>
      <c r="C1061" s="42"/>
      <c r="D1061" s="233" t="s">
        <v>161</v>
      </c>
      <c r="E1061" s="42"/>
      <c r="F1061" s="234" t="s">
        <v>1230</v>
      </c>
      <c r="G1061" s="42"/>
      <c r="H1061" s="42"/>
      <c r="I1061" s="230"/>
      <c r="J1061" s="42"/>
      <c r="K1061" s="42"/>
      <c r="L1061" s="46"/>
      <c r="M1061" s="231"/>
      <c r="N1061" s="232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161</v>
      </c>
      <c r="AU1061" s="19" t="s">
        <v>85</v>
      </c>
    </row>
    <row r="1062" s="13" customFormat="1">
      <c r="A1062" s="13"/>
      <c r="B1062" s="235"/>
      <c r="C1062" s="236"/>
      <c r="D1062" s="228" t="s">
        <v>179</v>
      </c>
      <c r="E1062" s="237" t="s">
        <v>19</v>
      </c>
      <c r="F1062" s="238" t="s">
        <v>1231</v>
      </c>
      <c r="G1062" s="236"/>
      <c r="H1062" s="237" t="s">
        <v>19</v>
      </c>
      <c r="I1062" s="239"/>
      <c r="J1062" s="236"/>
      <c r="K1062" s="236"/>
      <c r="L1062" s="240"/>
      <c r="M1062" s="241"/>
      <c r="N1062" s="242"/>
      <c r="O1062" s="242"/>
      <c r="P1062" s="242"/>
      <c r="Q1062" s="242"/>
      <c r="R1062" s="242"/>
      <c r="S1062" s="242"/>
      <c r="T1062" s="24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4" t="s">
        <v>179</v>
      </c>
      <c r="AU1062" s="244" t="s">
        <v>85</v>
      </c>
      <c r="AV1062" s="13" t="s">
        <v>83</v>
      </c>
      <c r="AW1062" s="13" t="s">
        <v>37</v>
      </c>
      <c r="AX1062" s="13" t="s">
        <v>76</v>
      </c>
      <c r="AY1062" s="244" t="s">
        <v>150</v>
      </c>
    </row>
    <row r="1063" s="14" customFormat="1">
      <c r="A1063" s="14"/>
      <c r="B1063" s="245"/>
      <c r="C1063" s="246"/>
      <c r="D1063" s="228" t="s">
        <v>179</v>
      </c>
      <c r="E1063" s="247" t="s">
        <v>19</v>
      </c>
      <c r="F1063" s="248" t="s">
        <v>83</v>
      </c>
      <c r="G1063" s="246"/>
      <c r="H1063" s="249">
        <v>1</v>
      </c>
      <c r="I1063" s="250"/>
      <c r="J1063" s="246"/>
      <c r="K1063" s="246"/>
      <c r="L1063" s="251"/>
      <c r="M1063" s="252"/>
      <c r="N1063" s="253"/>
      <c r="O1063" s="253"/>
      <c r="P1063" s="253"/>
      <c r="Q1063" s="253"/>
      <c r="R1063" s="253"/>
      <c r="S1063" s="253"/>
      <c r="T1063" s="25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5" t="s">
        <v>179</v>
      </c>
      <c r="AU1063" s="255" t="s">
        <v>85</v>
      </c>
      <c r="AV1063" s="14" t="s">
        <v>85</v>
      </c>
      <c r="AW1063" s="14" t="s">
        <v>37</v>
      </c>
      <c r="AX1063" s="14" t="s">
        <v>76</v>
      </c>
      <c r="AY1063" s="255" t="s">
        <v>150</v>
      </c>
    </row>
    <row r="1064" s="15" customFormat="1">
      <c r="A1064" s="15"/>
      <c r="B1064" s="256"/>
      <c r="C1064" s="257"/>
      <c r="D1064" s="228" t="s">
        <v>179</v>
      </c>
      <c r="E1064" s="258" t="s">
        <v>19</v>
      </c>
      <c r="F1064" s="259" t="s">
        <v>186</v>
      </c>
      <c r="G1064" s="257"/>
      <c r="H1064" s="260">
        <v>1</v>
      </c>
      <c r="I1064" s="261"/>
      <c r="J1064" s="257"/>
      <c r="K1064" s="257"/>
      <c r="L1064" s="262"/>
      <c r="M1064" s="263"/>
      <c r="N1064" s="264"/>
      <c r="O1064" s="264"/>
      <c r="P1064" s="264"/>
      <c r="Q1064" s="264"/>
      <c r="R1064" s="264"/>
      <c r="S1064" s="264"/>
      <c r="T1064" s="26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6" t="s">
        <v>179</v>
      </c>
      <c r="AU1064" s="266" t="s">
        <v>85</v>
      </c>
      <c r="AV1064" s="15" t="s">
        <v>157</v>
      </c>
      <c r="AW1064" s="15" t="s">
        <v>37</v>
      </c>
      <c r="AX1064" s="15" t="s">
        <v>83</v>
      </c>
      <c r="AY1064" s="266" t="s">
        <v>150</v>
      </c>
    </row>
    <row r="1065" s="2" customFormat="1" ht="16.5" customHeight="1">
      <c r="A1065" s="40"/>
      <c r="B1065" s="41"/>
      <c r="C1065" s="267" t="s">
        <v>1232</v>
      </c>
      <c r="D1065" s="267" t="s">
        <v>247</v>
      </c>
      <c r="E1065" s="268" t="s">
        <v>1233</v>
      </c>
      <c r="F1065" s="269" t="s">
        <v>1234</v>
      </c>
      <c r="G1065" s="270" t="s">
        <v>349</v>
      </c>
      <c r="H1065" s="271">
        <v>1</v>
      </c>
      <c r="I1065" s="272"/>
      <c r="J1065" s="273">
        <f>ROUND(I1065*H1065,2)</f>
        <v>0</v>
      </c>
      <c r="K1065" s="269" t="s">
        <v>19</v>
      </c>
      <c r="L1065" s="274"/>
      <c r="M1065" s="275" t="s">
        <v>19</v>
      </c>
      <c r="N1065" s="276" t="s">
        <v>47</v>
      </c>
      <c r="O1065" s="86"/>
      <c r="P1065" s="224">
        <f>O1065*H1065</f>
        <v>0</v>
      </c>
      <c r="Q1065" s="224">
        <v>0.00046000000000000001</v>
      </c>
      <c r="R1065" s="224">
        <f>Q1065*H1065</f>
        <v>0.00046000000000000001</v>
      </c>
      <c r="S1065" s="224">
        <v>0</v>
      </c>
      <c r="T1065" s="225">
        <f>S1065*H1065</f>
        <v>0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26" t="s">
        <v>411</v>
      </c>
      <c r="AT1065" s="226" t="s">
        <v>247</v>
      </c>
      <c r="AU1065" s="226" t="s">
        <v>85</v>
      </c>
      <c r="AY1065" s="19" t="s">
        <v>150</v>
      </c>
      <c r="BE1065" s="227">
        <f>IF(N1065="základní",J1065,0)</f>
        <v>0</v>
      </c>
      <c r="BF1065" s="227">
        <f>IF(N1065="snížená",J1065,0)</f>
        <v>0</v>
      </c>
      <c r="BG1065" s="227">
        <f>IF(N1065="zákl. přenesená",J1065,0)</f>
        <v>0</v>
      </c>
      <c r="BH1065" s="227">
        <f>IF(N1065="sníž. přenesená",J1065,0)</f>
        <v>0</v>
      </c>
      <c r="BI1065" s="227">
        <f>IF(N1065="nulová",J1065,0)</f>
        <v>0</v>
      </c>
      <c r="BJ1065" s="19" t="s">
        <v>83</v>
      </c>
      <c r="BK1065" s="227">
        <f>ROUND(I1065*H1065,2)</f>
        <v>0</v>
      </c>
      <c r="BL1065" s="19" t="s">
        <v>278</v>
      </c>
      <c r="BM1065" s="226" t="s">
        <v>1235</v>
      </c>
    </row>
    <row r="1066" s="2" customFormat="1">
      <c r="A1066" s="40"/>
      <c r="B1066" s="41"/>
      <c r="C1066" s="42"/>
      <c r="D1066" s="228" t="s">
        <v>159</v>
      </c>
      <c r="E1066" s="42"/>
      <c r="F1066" s="229" t="s">
        <v>1234</v>
      </c>
      <c r="G1066" s="42"/>
      <c r="H1066" s="42"/>
      <c r="I1066" s="230"/>
      <c r="J1066" s="42"/>
      <c r="K1066" s="42"/>
      <c r="L1066" s="46"/>
      <c r="M1066" s="231"/>
      <c r="N1066" s="232"/>
      <c r="O1066" s="86"/>
      <c r="P1066" s="86"/>
      <c r="Q1066" s="86"/>
      <c r="R1066" s="86"/>
      <c r="S1066" s="86"/>
      <c r="T1066" s="87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T1066" s="19" t="s">
        <v>159</v>
      </c>
      <c r="AU1066" s="19" t="s">
        <v>85</v>
      </c>
    </row>
    <row r="1067" s="13" customFormat="1">
      <c r="A1067" s="13"/>
      <c r="B1067" s="235"/>
      <c r="C1067" s="236"/>
      <c r="D1067" s="228" t="s">
        <v>179</v>
      </c>
      <c r="E1067" s="237" t="s">
        <v>19</v>
      </c>
      <c r="F1067" s="238" t="s">
        <v>1231</v>
      </c>
      <c r="G1067" s="236"/>
      <c r="H1067" s="237" t="s">
        <v>19</v>
      </c>
      <c r="I1067" s="239"/>
      <c r="J1067" s="236"/>
      <c r="K1067" s="236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179</v>
      </c>
      <c r="AU1067" s="244" t="s">
        <v>85</v>
      </c>
      <c r="AV1067" s="13" t="s">
        <v>83</v>
      </c>
      <c r="AW1067" s="13" t="s">
        <v>37</v>
      </c>
      <c r="AX1067" s="13" t="s">
        <v>76</v>
      </c>
      <c r="AY1067" s="244" t="s">
        <v>150</v>
      </c>
    </row>
    <row r="1068" s="14" customFormat="1">
      <c r="A1068" s="14"/>
      <c r="B1068" s="245"/>
      <c r="C1068" s="246"/>
      <c r="D1068" s="228" t="s">
        <v>179</v>
      </c>
      <c r="E1068" s="247" t="s">
        <v>19</v>
      </c>
      <c r="F1068" s="248" t="s">
        <v>83</v>
      </c>
      <c r="G1068" s="246"/>
      <c r="H1068" s="249">
        <v>1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179</v>
      </c>
      <c r="AU1068" s="255" t="s">
        <v>85</v>
      </c>
      <c r="AV1068" s="14" t="s">
        <v>85</v>
      </c>
      <c r="AW1068" s="14" t="s">
        <v>37</v>
      </c>
      <c r="AX1068" s="14" t="s">
        <v>76</v>
      </c>
      <c r="AY1068" s="255" t="s">
        <v>150</v>
      </c>
    </row>
    <row r="1069" s="15" customFormat="1">
      <c r="A1069" s="15"/>
      <c r="B1069" s="256"/>
      <c r="C1069" s="257"/>
      <c r="D1069" s="228" t="s">
        <v>179</v>
      </c>
      <c r="E1069" s="258" t="s">
        <v>19</v>
      </c>
      <c r="F1069" s="259" t="s">
        <v>186</v>
      </c>
      <c r="G1069" s="257"/>
      <c r="H1069" s="260">
        <v>1</v>
      </c>
      <c r="I1069" s="261"/>
      <c r="J1069" s="257"/>
      <c r="K1069" s="257"/>
      <c r="L1069" s="262"/>
      <c r="M1069" s="263"/>
      <c r="N1069" s="264"/>
      <c r="O1069" s="264"/>
      <c r="P1069" s="264"/>
      <c r="Q1069" s="264"/>
      <c r="R1069" s="264"/>
      <c r="S1069" s="264"/>
      <c r="T1069" s="26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66" t="s">
        <v>179</v>
      </c>
      <c r="AU1069" s="266" t="s">
        <v>85</v>
      </c>
      <c r="AV1069" s="15" t="s">
        <v>157</v>
      </c>
      <c r="AW1069" s="15" t="s">
        <v>37</v>
      </c>
      <c r="AX1069" s="15" t="s">
        <v>83</v>
      </c>
      <c r="AY1069" s="266" t="s">
        <v>150</v>
      </c>
    </row>
    <row r="1070" s="2" customFormat="1" ht="16.5" customHeight="1">
      <c r="A1070" s="40"/>
      <c r="B1070" s="41"/>
      <c r="C1070" s="215" t="s">
        <v>1236</v>
      </c>
      <c r="D1070" s="215" t="s">
        <v>152</v>
      </c>
      <c r="E1070" s="216" t="s">
        <v>1237</v>
      </c>
      <c r="F1070" s="217" t="s">
        <v>1238</v>
      </c>
      <c r="G1070" s="218" t="s">
        <v>349</v>
      </c>
      <c r="H1070" s="219">
        <v>1</v>
      </c>
      <c r="I1070" s="220"/>
      <c r="J1070" s="221">
        <f>ROUND(I1070*H1070,2)</f>
        <v>0</v>
      </c>
      <c r="K1070" s="217" t="s">
        <v>156</v>
      </c>
      <c r="L1070" s="46"/>
      <c r="M1070" s="222" t="s">
        <v>19</v>
      </c>
      <c r="N1070" s="223" t="s">
        <v>47</v>
      </c>
      <c r="O1070" s="86"/>
      <c r="P1070" s="224">
        <f>O1070*H1070</f>
        <v>0</v>
      </c>
      <c r="Q1070" s="224">
        <v>0</v>
      </c>
      <c r="R1070" s="224">
        <f>Q1070*H1070</f>
        <v>0</v>
      </c>
      <c r="S1070" s="224">
        <v>0</v>
      </c>
      <c r="T1070" s="225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26" t="s">
        <v>278</v>
      </c>
      <c r="AT1070" s="226" t="s">
        <v>152</v>
      </c>
      <c r="AU1070" s="226" t="s">
        <v>85</v>
      </c>
      <c r="AY1070" s="19" t="s">
        <v>150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19" t="s">
        <v>83</v>
      </c>
      <c r="BK1070" s="227">
        <f>ROUND(I1070*H1070,2)</f>
        <v>0</v>
      </c>
      <c r="BL1070" s="19" t="s">
        <v>278</v>
      </c>
      <c r="BM1070" s="226" t="s">
        <v>1239</v>
      </c>
    </row>
    <row r="1071" s="2" customFormat="1">
      <c r="A1071" s="40"/>
      <c r="B1071" s="41"/>
      <c r="C1071" s="42"/>
      <c r="D1071" s="228" t="s">
        <v>159</v>
      </c>
      <c r="E1071" s="42"/>
      <c r="F1071" s="229" t="s">
        <v>1240</v>
      </c>
      <c r="G1071" s="42"/>
      <c r="H1071" s="42"/>
      <c r="I1071" s="230"/>
      <c r="J1071" s="42"/>
      <c r="K1071" s="42"/>
      <c r="L1071" s="46"/>
      <c r="M1071" s="231"/>
      <c r="N1071" s="232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159</v>
      </c>
      <c r="AU1071" s="19" t="s">
        <v>85</v>
      </c>
    </row>
    <row r="1072" s="2" customFormat="1">
      <c r="A1072" s="40"/>
      <c r="B1072" s="41"/>
      <c r="C1072" s="42"/>
      <c r="D1072" s="233" t="s">
        <v>161</v>
      </c>
      <c r="E1072" s="42"/>
      <c r="F1072" s="234" t="s">
        <v>1241</v>
      </c>
      <c r="G1072" s="42"/>
      <c r="H1072" s="42"/>
      <c r="I1072" s="230"/>
      <c r="J1072" s="42"/>
      <c r="K1072" s="42"/>
      <c r="L1072" s="46"/>
      <c r="M1072" s="231"/>
      <c r="N1072" s="232"/>
      <c r="O1072" s="86"/>
      <c r="P1072" s="86"/>
      <c r="Q1072" s="86"/>
      <c r="R1072" s="86"/>
      <c r="S1072" s="86"/>
      <c r="T1072" s="87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19" t="s">
        <v>161</v>
      </c>
      <c r="AU1072" s="19" t="s">
        <v>85</v>
      </c>
    </row>
    <row r="1073" s="13" customFormat="1">
      <c r="A1073" s="13"/>
      <c r="B1073" s="235"/>
      <c r="C1073" s="236"/>
      <c r="D1073" s="228" t="s">
        <v>179</v>
      </c>
      <c r="E1073" s="237" t="s">
        <v>19</v>
      </c>
      <c r="F1073" s="238" t="s">
        <v>1242</v>
      </c>
      <c r="G1073" s="236"/>
      <c r="H1073" s="237" t="s">
        <v>19</v>
      </c>
      <c r="I1073" s="239"/>
      <c r="J1073" s="236"/>
      <c r="K1073" s="236"/>
      <c r="L1073" s="240"/>
      <c r="M1073" s="241"/>
      <c r="N1073" s="242"/>
      <c r="O1073" s="242"/>
      <c r="P1073" s="242"/>
      <c r="Q1073" s="242"/>
      <c r="R1073" s="242"/>
      <c r="S1073" s="242"/>
      <c r="T1073" s="24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4" t="s">
        <v>179</v>
      </c>
      <c r="AU1073" s="244" t="s">
        <v>85</v>
      </c>
      <c r="AV1073" s="13" t="s">
        <v>83</v>
      </c>
      <c r="AW1073" s="13" t="s">
        <v>37</v>
      </c>
      <c r="AX1073" s="13" t="s">
        <v>76</v>
      </c>
      <c r="AY1073" s="244" t="s">
        <v>150</v>
      </c>
    </row>
    <row r="1074" s="14" customFormat="1">
      <c r="A1074" s="14"/>
      <c r="B1074" s="245"/>
      <c r="C1074" s="246"/>
      <c r="D1074" s="228" t="s">
        <v>179</v>
      </c>
      <c r="E1074" s="247" t="s">
        <v>19</v>
      </c>
      <c r="F1074" s="248" t="s">
        <v>83</v>
      </c>
      <c r="G1074" s="246"/>
      <c r="H1074" s="249">
        <v>1</v>
      </c>
      <c r="I1074" s="250"/>
      <c r="J1074" s="246"/>
      <c r="K1074" s="246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179</v>
      </c>
      <c r="AU1074" s="255" t="s">
        <v>85</v>
      </c>
      <c r="AV1074" s="14" t="s">
        <v>85</v>
      </c>
      <c r="AW1074" s="14" t="s">
        <v>37</v>
      </c>
      <c r="AX1074" s="14" t="s">
        <v>76</v>
      </c>
      <c r="AY1074" s="255" t="s">
        <v>150</v>
      </c>
    </row>
    <row r="1075" s="15" customFormat="1">
      <c r="A1075" s="15"/>
      <c r="B1075" s="256"/>
      <c r="C1075" s="257"/>
      <c r="D1075" s="228" t="s">
        <v>179</v>
      </c>
      <c r="E1075" s="258" t="s">
        <v>19</v>
      </c>
      <c r="F1075" s="259" t="s">
        <v>186</v>
      </c>
      <c r="G1075" s="257"/>
      <c r="H1075" s="260">
        <v>1</v>
      </c>
      <c r="I1075" s="261"/>
      <c r="J1075" s="257"/>
      <c r="K1075" s="257"/>
      <c r="L1075" s="262"/>
      <c r="M1075" s="263"/>
      <c r="N1075" s="264"/>
      <c r="O1075" s="264"/>
      <c r="P1075" s="264"/>
      <c r="Q1075" s="264"/>
      <c r="R1075" s="264"/>
      <c r="S1075" s="264"/>
      <c r="T1075" s="26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66" t="s">
        <v>179</v>
      </c>
      <c r="AU1075" s="266" t="s">
        <v>85</v>
      </c>
      <c r="AV1075" s="15" t="s">
        <v>157</v>
      </c>
      <c r="AW1075" s="15" t="s">
        <v>37</v>
      </c>
      <c r="AX1075" s="15" t="s">
        <v>83</v>
      </c>
      <c r="AY1075" s="266" t="s">
        <v>150</v>
      </c>
    </row>
    <row r="1076" s="2" customFormat="1" ht="16.5" customHeight="1">
      <c r="A1076" s="40"/>
      <c r="B1076" s="41"/>
      <c r="C1076" s="267" t="s">
        <v>1243</v>
      </c>
      <c r="D1076" s="267" t="s">
        <v>247</v>
      </c>
      <c r="E1076" s="268" t="s">
        <v>1244</v>
      </c>
      <c r="F1076" s="269" t="s">
        <v>1245</v>
      </c>
      <c r="G1076" s="270" t="s">
        <v>349</v>
      </c>
      <c r="H1076" s="271">
        <v>1</v>
      </c>
      <c r="I1076" s="272"/>
      <c r="J1076" s="273">
        <f>ROUND(I1076*H1076,2)</f>
        <v>0</v>
      </c>
      <c r="K1076" s="269" t="s">
        <v>19</v>
      </c>
      <c r="L1076" s="274"/>
      <c r="M1076" s="275" t="s">
        <v>19</v>
      </c>
      <c r="N1076" s="276" t="s">
        <v>47</v>
      </c>
      <c r="O1076" s="86"/>
      <c r="P1076" s="224">
        <f>O1076*H1076</f>
        <v>0</v>
      </c>
      <c r="Q1076" s="224">
        <v>0.00046000000000000001</v>
      </c>
      <c r="R1076" s="224">
        <f>Q1076*H1076</f>
        <v>0.00046000000000000001</v>
      </c>
      <c r="S1076" s="224">
        <v>0</v>
      </c>
      <c r="T1076" s="225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26" t="s">
        <v>411</v>
      </c>
      <c r="AT1076" s="226" t="s">
        <v>247</v>
      </c>
      <c r="AU1076" s="226" t="s">
        <v>85</v>
      </c>
      <c r="AY1076" s="19" t="s">
        <v>150</v>
      </c>
      <c r="BE1076" s="227">
        <f>IF(N1076="základní",J1076,0)</f>
        <v>0</v>
      </c>
      <c r="BF1076" s="227">
        <f>IF(N1076="snížená",J1076,0)</f>
        <v>0</v>
      </c>
      <c r="BG1076" s="227">
        <f>IF(N1076="zákl. přenesená",J1076,0)</f>
        <v>0</v>
      </c>
      <c r="BH1076" s="227">
        <f>IF(N1076="sníž. přenesená",J1076,0)</f>
        <v>0</v>
      </c>
      <c r="BI1076" s="227">
        <f>IF(N1076="nulová",J1076,0)</f>
        <v>0</v>
      </c>
      <c r="BJ1076" s="19" t="s">
        <v>83</v>
      </c>
      <c r="BK1076" s="227">
        <f>ROUND(I1076*H1076,2)</f>
        <v>0</v>
      </c>
      <c r="BL1076" s="19" t="s">
        <v>278</v>
      </c>
      <c r="BM1076" s="226" t="s">
        <v>1246</v>
      </c>
    </row>
    <row r="1077" s="2" customFormat="1">
      <c r="A1077" s="40"/>
      <c r="B1077" s="41"/>
      <c r="C1077" s="42"/>
      <c r="D1077" s="228" t="s">
        <v>159</v>
      </c>
      <c r="E1077" s="42"/>
      <c r="F1077" s="229" t="s">
        <v>1245</v>
      </c>
      <c r="G1077" s="42"/>
      <c r="H1077" s="42"/>
      <c r="I1077" s="230"/>
      <c r="J1077" s="42"/>
      <c r="K1077" s="42"/>
      <c r="L1077" s="46"/>
      <c r="M1077" s="231"/>
      <c r="N1077" s="232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159</v>
      </c>
      <c r="AU1077" s="19" t="s">
        <v>85</v>
      </c>
    </row>
    <row r="1078" s="13" customFormat="1">
      <c r="A1078" s="13"/>
      <c r="B1078" s="235"/>
      <c r="C1078" s="236"/>
      <c r="D1078" s="228" t="s">
        <v>179</v>
      </c>
      <c r="E1078" s="237" t="s">
        <v>19</v>
      </c>
      <c r="F1078" s="238" t="s">
        <v>1231</v>
      </c>
      <c r="G1078" s="236"/>
      <c r="H1078" s="237" t="s">
        <v>19</v>
      </c>
      <c r="I1078" s="239"/>
      <c r="J1078" s="236"/>
      <c r="K1078" s="236"/>
      <c r="L1078" s="240"/>
      <c r="M1078" s="241"/>
      <c r="N1078" s="242"/>
      <c r="O1078" s="242"/>
      <c r="P1078" s="242"/>
      <c r="Q1078" s="242"/>
      <c r="R1078" s="242"/>
      <c r="S1078" s="242"/>
      <c r="T1078" s="24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4" t="s">
        <v>179</v>
      </c>
      <c r="AU1078" s="244" t="s">
        <v>85</v>
      </c>
      <c r="AV1078" s="13" t="s">
        <v>83</v>
      </c>
      <c r="AW1078" s="13" t="s">
        <v>37</v>
      </c>
      <c r="AX1078" s="13" t="s">
        <v>76</v>
      </c>
      <c r="AY1078" s="244" t="s">
        <v>150</v>
      </c>
    </row>
    <row r="1079" s="14" customFormat="1">
      <c r="A1079" s="14"/>
      <c r="B1079" s="245"/>
      <c r="C1079" s="246"/>
      <c r="D1079" s="228" t="s">
        <v>179</v>
      </c>
      <c r="E1079" s="247" t="s">
        <v>19</v>
      </c>
      <c r="F1079" s="248" t="s">
        <v>83</v>
      </c>
      <c r="G1079" s="246"/>
      <c r="H1079" s="249">
        <v>1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179</v>
      </c>
      <c r="AU1079" s="255" t="s">
        <v>85</v>
      </c>
      <c r="AV1079" s="14" t="s">
        <v>85</v>
      </c>
      <c r="AW1079" s="14" t="s">
        <v>37</v>
      </c>
      <c r="AX1079" s="14" t="s">
        <v>76</v>
      </c>
      <c r="AY1079" s="255" t="s">
        <v>150</v>
      </c>
    </row>
    <row r="1080" s="15" customFormat="1">
      <c r="A1080" s="15"/>
      <c r="B1080" s="256"/>
      <c r="C1080" s="257"/>
      <c r="D1080" s="228" t="s">
        <v>179</v>
      </c>
      <c r="E1080" s="258" t="s">
        <v>19</v>
      </c>
      <c r="F1080" s="259" t="s">
        <v>186</v>
      </c>
      <c r="G1080" s="257"/>
      <c r="H1080" s="260">
        <v>1</v>
      </c>
      <c r="I1080" s="261"/>
      <c r="J1080" s="257"/>
      <c r="K1080" s="257"/>
      <c r="L1080" s="262"/>
      <c r="M1080" s="263"/>
      <c r="N1080" s="264"/>
      <c r="O1080" s="264"/>
      <c r="P1080" s="264"/>
      <c r="Q1080" s="264"/>
      <c r="R1080" s="264"/>
      <c r="S1080" s="264"/>
      <c r="T1080" s="26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66" t="s">
        <v>179</v>
      </c>
      <c r="AU1080" s="266" t="s">
        <v>85</v>
      </c>
      <c r="AV1080" s="15" t="s">
        <v>157</v>
      </c>
      <c r="AW1080" s="15" t="s">
        <v>37</v>
      </c>
      <c r="AX1080" s="15" t="s">
        <v>83</v>
      </c>
      <c r="AY1080" s="266" t="s">
        <v>150</v>
      </c>
    </row>
    <row r="1081" s="2" customFormat="1" ht="24.15" customHeight="1">
      <c r="A1081" s="40"/>
      <c r="B1081" s="41"/>
      <c r="C1081" s="215" t="s">
        <v>1247</v>
      </c>
      <c r="D1081" s="215" t="s">
        <v>152</v>
      </c>
      <c r="E1081" s="216" t="s">
        <v>1248</v>
      </c>
      <c r="F1081" s="217" t="s">
        <v>1249</v>
      </c>
      <c r="G1081" s="218" t="s">
        <v>349</v>
      </c>
      <c r="H1081" s="219">
        <v>1</v>
      </c>
      <c r="I1081" s="220"/>
      <c r="J1081" s="221">
        <f>ROUND(I1081*H1081,2)</f>
        <v>0</v>
      </c>
      <c r="K1081" s="217" t="s">
        <v>156</v>
      </c>
      <c r="L1081" s="46"/>
      <c r="M1081" s="222" t="s">
        <v>19</v>
      </c>
      <c r="N1081" s="223" t="s">
        <v>47</v>
      </c>
      <c r="O1081" s="86"/>
      <c r="P1081" s="224">
        <f>O1081*H1081</f>
        <v>0</v>
      </c>
      <c r="Q1081" s="224">
        <v>0</v>
      </c>
      <c r="R1081" s="224">
        <f>Q1081*H1081</f>
        <v>0</v>
      </c>
      <c r="S1081" s="224">
        <v>0.00020000000000000001</v>
      </c>
      <c r="T1081" s="225">
        <f>S1081*H1081</f>
        <v>0.00020000000000000001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26" t="s">
        <v>278</v>
      </c>
      <c r="AT1081" s="226" t="s">
        <v>152</v>
      </c>
      <c r="AU1081" s="226" t="s">
        <v>85</v>
      </c>
      <c r="AY1081" s="19" t="s">
        <v>150</v>
      </c>
      <c r="BE1081" s="227">
        <f>IF(N1081="základní",J1081,0)</f>
        <v>0</v>
      </c>
      <c r="BF1081" s="227">
        <f>IF(N1081="snížená",J1081,0)</f>
        <v>0</v>
      </c>
      <c r="BG1081" s="227">
        <f>IF(N1081="zákl. přenesená",J1081,0)</f>
        <v>0</v>
      </c>
      <c r="BH1081" s="227">
        <f>IF(N1081="sníž. přenesená",J1081,0)</f>
        <v>0</v>
      </c>
      <c r="BI1081" s="227">
        <f>IF(N1081="nulová",J1081,0)</f>
        <v>0</v>
      </c>
      <c r="BJ1081" s="19" t="s">
        <v>83</v>
      </c>
      <c r="BK1081" s="227">
        <f>ROUND(I1081*H1081,2)</f>
        <v>0</v>
      </c>
      <c r="BL1081" s="19" t="s">
        <v>278</v>
      </c>
      <c r="BM1081" s="226" t="s">
        <v>1250</v>
      </c>
    </row>
    <row r="1082" s="2" customFormat="1">
      <c r="A1082" s="40"/>
      <c r="B1082" s="41"/>
      <c r="C1082" s="42"/>
      <c r="D1082" s="228" t="s">
        <v>159</v>
      </c>
      <c r="E1082" s="42"/>
      <c r="F1082" s="229" t="s">
        <v>1251</v>
      </c>
      <c r="G1082" s="42"/>
      <c r="H1082" s="42"/>
      <c r="I1082" s="230"/>
      <c r="J1082" s="42"/>
      <c r="K1082" s="42"/>
      <c r="L1082" s="46"/>
      <c r="M1082" s="231"/>
      <c r="N1082" s="232"/>
      <c r="O1082" s="86"/>
      <c r="P1082" s="86"/>
      <c r="Q1082" s="86"/>
      <c r="R1082" s="86"/>
      <c r="S1082" s="86"/>
      <c r="T1082" s="87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9" t="s">
        <v>159</v>
      </c>
      <c r="AU1082" s="19" t="s">
        <v>85</v>
      </c>
    </row>
    <row r="1083" s="2" customFormat="1">
      <c r="A1083" s="40"/>
      <c r="B1083" s="41"/>
      <c r="C1083" s="42"/>
      <c r="D1083" s="233" t="s">
        <v>161</v>
      </c>
      <c r="E1083" s="42"/>
      <c r="F1083" s="234" t="s">
        <v>1252</v>
      </c>
      <c r="G1083" s="42"/>
      <c r="H1083" s="42"/>
      <c r="I1083" s="230"/>
      <c r="J1083" s="42"/>
      <c r="K1083" s="42"/>
      <c r="L1083" s="46"/>
      <c r="M1083" s="231"/>
      <c r="N1083" s="232"/>
      <c r="O1083" s="86"/>
      <c r="P1083" s="86"/>
      <c r="Q1083" s="86"/>
      <c r="R1083" s="86"/>
      <c r="S1083" s="86"/>
      <c r="T1083" s="87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9" t="s">
        <v>161</v>
      </c>
      <c r="AU1083" s="19" t="s">
        <v>85</v>
      </c>
    </row>
    <row r="1084" s="2" customFormat="1" ht="24.15" customHeight="1">
      <c r="A1084" s="40"/>
      <c r="B1084" s="41"/>
      <c r="C1084" s="215" t="s">
        <v>1253</v>
      </c>
      <c r="D1084" s="215" t="s">
        <v>152</v>
      </c>
      <c r="E1084" s="216" t="s">
        <v>1254</v>
      </c>
      <c r="F1084" s="217" t="s">
        <v>1255</v>
      </c>
      <c r="G1084" s="218" t="s">
        <v>1009</v>
      </c>
      <c r="H1084" s="289"/>
      <c r="I1084" s="220"/>
      <c r="J1084" s="221">
        <f>ROUND(I1084*H1084,2)</f>
        <v>0</v>
      </c>
      <c r="K1084" s="217" t="s">
        <v>156</v>
      </c>
      <c r="L1084" s="46"/>
      <c r="M1084" s="222" t="s">
        <v>19</v>
      </c>
      <c r="N1084" s="223" t="s">
        <v>47</v>
      </c>
      <c r="O1084" s="86"/>
      <c r="P1084" s="224">
        <f>O1084*H1084</f>
        <v>0</v>
      </c>
      <c r="Q1084" s="224">
        <v>0</v>
      </c>
      <c r="R1084" s="224">
        <f>Q1084*H1084</f>
        <v>0</v>
      </c>
      <c r="S1084" s="224">
        <v>0</v>
      </c>
      <c r="T1084" s="225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26" t="s">
        <v>278</v>
      </c>
      <c r="AT1084" s="226" t="s">
        <v>152</v>
      </c>
      <c r="AU1084" s="226" t="s">
        <v>85</v>
      </c>
      <c r="AY1084" s="19" t="s">
        <v>150</v>
      </c>
      <c r="BE1084" s="227">
        <f>IF(N1084="základní",J1084,0)</f>
        <v>0</v>
      </c>
      <c r="BF1084" s="227">
        <f>IF(N1084="snížená",J1084,0)</f>
        <v>0</v>
      </c>
      <c r="BG1084" s="227">
        <f>IF(N1084="zákl. přenesená",J1084,0)</f>
        <v>0</v>
      </c>
      <c r="BH1084" s="227">
        <f>IF(N1084="sníž. přenesená",J1084,0)</f>
        <v>0</v>
      </c>
      <c r="BI1084" s="227">
        <f>IF(N1084="nulová",J1084,0)</f>
        <v>0</v>
      </c>
      <c r="BJ1084" s="19" t="s">
        <v>83</v>
      </c>
      <c r="BK1084" s="227">
        <f>ROUND(I1084*H1084,2)</f>
        <v>0</v>
      </c>
      <c r="BL1084" s="19" t="s">
        <v>278</v>
      </c>
      <c r="BM1084" s="226" t="s">
        <v>1256</v>
      </c>
    </row>
    <row r="1085" s="2" customFormat="1">
      <c r="A1085" s="40"/>
      <c r="B1085" s="41"/>
      <c r="C1085" s="42"/>
      <c r="D1085" s="228" t="s">
        <v>159</v>
      </c>
      <c r="E1085" s="42"/>
      <c r="F1085" s="229" t="s">
        <v>1257</v>
      </c>
      <c r="G1085" s="42"/>
      <c r="H1085" s="42"/>
      <c r="I1085" s="230"/>
      <c r="J1085" s="42"/>
      <c r="K1085" s="42"/>
      <c r="L1085" s="46"/>
      <c r="M1085" s="231"/>
      <c r="N1085" s="232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159</v>
      </c>
      <c r="AU1085" s="19" t="s">
        <v>85</v>
      </c>
    </row>
    <row r="1086" s="2" customFormat="1">
      <c r="A1086" s="40"/>
      <c r="B1086" s="41"/>
      <c r="C1086" s="42"/>
      <c r="D1086" s="233" t="s">
        <v>161</v>
      </c>
      <c r="E1086" s="42"/>
      <c r="F1086" s="234" t="s">
        <v>1258</v>
      </c>
      <c r="G1086" s="42"/>
      <c r="H1086" s="42"/>
      <c r="I1086" s="230"/>
      <c r="J1086" s="42"/>
      <c r="K1086" s="42"/>
      <c r="L1086" s="46"/>
      <c r="M1086" s="231"/>
      <c r="N1086" s="232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161</v>
      </c>
      <c r="AU1086" s="19" t="s">
        <v>85</v>
      </c>
    </row>
    <row r="1087" s="12" customFormat="1" ht="22.8" customHeight="1">
      <c r="A1087" s="12"/>
      <c r="B1087" s="199"/>
      <c r="C1087" s="200"/>
      <c r="D1087" s="201" t="s">
        <v>75</v>
      </c>
      <c r="E1087" s="213" t="s">
        <v>1259</v>
      </c>
      <c r="F1087" s="213" t="s">
        <v>1260</v>
      </c>
      <c r="G1087" s="200"/>
      <c r="H1087" s="200"/>
      <c r="I1087" s="203"/>
      <c r="J1087" s="214">
        <f>BK1087</f>
        <v>0</v>
      </c>
      <c r="K1087" s="200"/>
      <c r="L1087" s="205"/>
      <c r="M1087" s="206"/>
      <c r="N1087" s="207"/>
      <c r="O1087" s="207"/>
      <c r="P1087" s="208">
        <f>SUM(P1088:P1099)</f>
        <v>0</v>
      </c>
      <c r="Q1087" s="207"/>
      <c r="R1087" s="208">
        <f>SUM(R1088:R1099)</f>
        <v>0.60342840000000009</v>
      </c>
      <c r="S1087" s="207"/>
      <c r="T1087" s="209">
        <f>SUM(T1088:T1099)</f>
        <v>0</v>
      </c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R1087" s="210" t="s">
        <v>85</v>
      </c>
      <c r="AT1087" s="211" t="s">
        <v>75</v>
      </c>
      <c r="AU1087" s="211" t="s">
        <v>83</v>
      </c>
      <c r="AY1087" s="210" t="s">
        <v>150</v>
      </c>
      <c r="BK1087" s="212">
        <f>SUM(BK1088:BK1099)</f>
        <v>0</v>
      </c>
    </row>
    <row r="1088" s="2" customFormat="1" ht="24.15" customHeight="1">
      <c r="A1088" s="40"/>
      <c r="B1088" s="41"/>
      <c r="C1088" s="215" t="s">
        <v>1261</v>
      </c>
      <c r="D1088" s="215" t="s">
        <v>152</v>
      </c>
      <c r="E1088" s="216" t="s">
        <v>1262</v>
      </c>
      <c r="F1088" s="217" t="s">
        <v>1263</v>
      </c>
      <c r="G1088" s="218" t="s">
        <v>155</v>
      </c>
      <c r="H1088" s="219">
        <v>53.100000000000001</v>
      </c>
      <c r="I1088" s="220"/>
      <c r="J1088" s="221">
        <f>ROUND(I1088*H1088,2)</f>
        <v>0</v>
      </c>
      <c r="K1088" s="217" t="s">
        <v>156</v>
      </c>
      <c r="L1088" s="46"/>
      <c r="M1088" s="222" t="s">
        <v>19</v>
      </c>
      <c r="N1088" s="223" t="s">
        <v>47</v>
      </c>
      <c r="O1088" s="86"/>
      <c r="P1088" s="224">
        <f>O1088*H1088</f>
        <v>0</v>
      </c>
      <c r="Q1088" s="224">
        <v>0.011364000000000001</v>
      </c>
      <c r="R1088" s="224">
        <f>Q1088*H1088</f>
        <v>0.60342840000000009</v>
      </c>
      <c r="S1088" s="224">
        <v>0</v>
      </c>
      <c r="T1088" s="225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26" t="s">
        <v>278</v>
      </c>
      <c r="AT1088" s="226" t="s">
        <v>152</v>
      </c>
      <c r="AU1088" s="226" t="s">
        <v>85</v>
      </c>
      <c r="AY1088" s="19" t="s">
        <v>150</v>
      </c>
      <c r="BE1088" s="227">
        <f>IF(N1088="základní",J1088,0)</f>
        <v>0</v>
      </c>
      <c r="BF1088" s="227">
        <f>IF(N1088="snížená",J1088,0)</f>
        <v>0</v>
      </c>
      <c r="BG1088" s="227">
        <f>IF(N1088="zákl. přenesená",J1088,0)</f>
        <v>0</v>
      </c>
      <c r="BH1088" s="227">
        <f>IF(N1088="sníž. přenesená",J1088,0)</f>
        <v>0</v>
      </c>
      <c r="BI1088" s="227">
        <f>IF(N1088="nulová",J1088,0)</f>
        <v>0</v>
      </c>
      <c r="BJ1088" s="19" t="s">
        <v>83</v>
      </c>
      <c r="BK1088" s="227">
        <f>ROUND(I1088*H1088,2)</f>
        <v>0</v>
      </c>
      <c r="BL1088" s="19" t="s">
        <v>278</v>
      </c>
      <c r="BM1088" s="226" t="s">
        <v>1264</v>
      </c>
    </row>
    <row r="1089" s="2" customFormat="1">
      <c r="A1089" s="40"/>
      <c r="B1089" s="41"/>
      <c r="C1089" s="42"/>
      <c r="D1089" s="228" t="s">
        <v>159</v>
      </c>
      <c r="E1089" s="42"/>
      <c r="F1089" s="229" t="s">
        <v>1265</v>
      </c>
      <c r="G1089" s="42"/>
      <c r="H1089" s="42"/>
      <c r="I1089" s="230"/>
      <c r="J1089" s="42"/>
      <c r="K1089" s="42"/>
      <c r="L1089" s="46"/>
      <c r="M1089" s="231"/>
      <c r="N1089" s="232"/>
      <c r="O1089" s="86"/>
      <c r="P1089" s="86"/>
      <c r="Q1089" s="86"/>
      <c r="R1089" s="86"/>
      <c r="S1089" s="86"/>
      <c r="T1089" s="87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T1089" s="19" t="s">
        <v>159</v>
      </c>
      <c r="AU1089" s="19" t="s">
        <v>85</v>
      </c>
    </row>
    <row r="1090" s="2" customFormat="1">
      <c r="A1090" s="40"/>
      <c r="B1090" s="41"/>
      <c r="C1090" s="42"/>
      <c r="D1090" s="233" t="s">
        <v>161</v>
      </c>
      <c r="E1090" s="42"/>
      <c r="F1090" s="234" t="s">
        <v>1266</v>
      </c>
      <c r="G1090" s="42"/>
      <c r="H1090" s="42"/>
      <c r="I1090" s="230"/>
      <c r="J1090" s="42"/>
      <c r="K1090" s="42"/>
      <c r="L1090" s="46"/>
      <c r="M1090" s="231"/>
      <c r="N1090" s="232"/>
      <c r="O1090" s="86"/>
      <c r="P1090" s="86"/>
      <c r="Q1090" s="86"/>
      <c r="R1090" s="86"/>
      <c r="S1090" s="86"/>
      <c r="T1090" s="87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9" t="s">
        <v>161</v>
      </c>
      <c r="AU1090" s="19" t="s">
        <v>85</v>
      </c>
    </row>
    <row r="1091" s="13" customFormat="1">
      <c r="A1091" s="13"/>
      <c r="B1091" s="235"/>
      <c r="C1091" s="236"/>
      <c r="D1091" s="228" t="s">
        <v>179</v>
      </c>
      <c r="E1091" s="237" t="s">
        <v>19</v>
      </c>
      <c r="F1091" s="238" t="s">
        <v>1267</v>
      </c>
      <c r="G1091" s="236"/>
      <c r="H1091" s="237" t="s">
        <v>19</v>
      </c>
      <c r="I1091" s="239"/>
      <c r="J1091" s="236"/>
      <c r="K1091" s="236"/>
      <c r="L1091" s="240"/>
      <c r="M1091" s="241"/>
      <c r="N1091" s="242"/>
      <c r="O1091" s="242"/>
      <c r="P1091" s="242"/>
      <c r="Q1091" s="242"/>
      <c r="R1091" s="242"/>
      <c r="S1091" s="242"/>
      <c r="T1091" s="24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4" t="s">
        <v>179</v>
      </c>
      <c r="AU1091" s="244" t="s">
        <v>85</v>
      </c>
      <c r="AV1091" s="13" t="s">
        <v>83</v>
      </c>
      <c r="AW1091" s="13" t="s">
        <v>37</v>
      </c>
      <c r="AX1091" s="13" t="s">
        <v>76</v>
      </c>
      <c r="AY1091" s="244" t="s">
        <v>150</v>
      </c>
    </row>
    <row r="1092" s="13" customFormat="1">
      <c r="A1092" s="13"/>
      <c r="B1092" s="235"/>
      <c r="C1092" s="236"/>
      <c r="D1092" s="228" t="s">
        <v>179</v>
      </c>
      <c r="E1092" s="237" t="s">
        <v>19</v>
      </c>
      <c r="F1092" s="238" t="s">
        <v>1163</v>
      </c>
      <c r="G1092" s="236"/>
      <c r="H1092" s="237" t="s">
        <v>19</v>
      </c>
      <c r="I1092" s="239"/>
      <c r="J1092" s="236"/>
      <c r="K1092" s="236"/>
      <c r="L1092" s="240"/>
      <c r="M1092" s="241"/>
      <c r="N1092" s="242"/>
      <c r="O1092" s="242"/>
      <c r="P1092" s="242"/>
      <c r="Q1092" s="242"/>
      <c r="R1092" s="242"/>
      <c r="S1092" s="242"/>
      <c r="T1092" s="24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4" t="s">
        <v>179</v>
      </c>
      <c r="AU1092" s="244" t="s">
        <v>85</v>
      </c>
      <c r="AV1092" s="13" t="s">
        <v>83</v>
      </c>
      <c r="AW1092" s="13" t="s">
        <v>37</v>
      </c>
      <c r="AX1092" s="13" t="s">
        <v>76</v>
      </c>
      <c r="AY1092" s="244" t="s">
        <v>150</v>
      </c>
    </row>
    <row r="1093" s="14" customFormat="1">
      <c r="A1093" s="14"/>
      <c r="B1093" s="245"/>
      <c r="C1093" s="246"/>
      <c r="D1093" s="228" t="s">
        <v>179</v>
      </c>
      <c r="E1093" s="247" t="s">
        <v>19</v>
      </c>
      <c r="F1093" s="248" t="s">
        <v>1164</v>
      </c>
      <c r="G1093" s="246"/>
      <c r="H1093" s="249">
        <v>47.024999999999999</v>
      </c>
      <c r="I1093" s="250"/>
      <c r="J1093" s="246"/>
      <c r="K1093" s="246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179</v>
      </c>
      <c r="AU1093" s="255" t="s">
        <v>85</v>
      </c>
      <c r="AV1093" s="14" t="s">
        <v>85</v>
      </c>
      <c r="AW1093" s="14" t="s">
        <v>37</v>
      </c>
      <c r="AX1093" s="14" t="s">
        <v>76</v>
      </c>
      <c r="AY1093" s="255" t="s">
        <v>150</v>
      </c>
    </row>
    <row r="1094" s="13" customFormat="1">
      <c r="A1094" s="13"/>
      <c r="B1094" s="235"/>
      <c r="C1094" s="236"/>
      <c r="D1094" s="228" t="s">
        <v>179</v>
      </c>
      <c r="E1094" s="237" t="s">
        <v>19</v>
      </c>
      <c r="F1094" s="238" t="s">
        <v>1165</v>
      </c>
      <c r="G1094" s="236"/>
      <c r="H1094" s="237" t="s">
        <v>19</v>
      </c>
      <c r="I1094" s="239"/>
      <c r="J1094" s="236"/>
      <c r="K1094" s="236"/>
      <c r="L1094" s="240"/>
      <c r="M1094" s="241"/>
      <c r="N1094" s="242"/>
      <c r="O1094" s="242"/>
      <c r="P1094" s="242"/>
      <c r="Q1094" s="242"/>
      <c r="R1094" s="242"/>
      <c r="S1094" s="242"/>
      <c r="T1094" s="24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4" t="s">
        <v>179</v>
      </c>
      <c r="AU1094" s="244" t="s">
        <v>85</v>
      </c>
      <c r="AV1094" s="13" t="s">
        <v>83</v>
      </c>
      <c r="AW1094" s="13" t="s">
        <v>37</v>
      </c>
      <c r="AX1094" s="13" t="s">
        <v>76</v>
      </c>
      <c r="AY1094" s="244" t="s">
        <v>150</v>
      </c>
    </row>
    <row r="1095" s="14" customFormat="1">
      <c r="A1095" s="14"/>
      <c r="B1095" s="245"/>
      <c r="C1095" s="246"/>
      <c r="D1095" s="228" t="s">
        <v>179</v>
      </c>
      <c r="E1095" s="247" t="s">
        <v>19</v>
      </c>
      <c r="F1095" s="248" t="s">
        <v>1166</v>
      </c>
      <c r="G1095" s="246"/>
      <c r="H1095" s="249">
        <v>6.0750000000000002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179</v>
      </c>
      <c r="AU1095" s="255" t="s">
        <v>85</v>
      </c>
      <c r="AV1095" s="14" t="s">
        <v>85</v>
      </c>
      <c r="AW1095" s="14" t="s">
        <v>37</v>
      </c>
      <c r="AX1095" s="14" t="s">
        <v>76</v>
      </c>
      <c r="AY1095" s="255" t="s">
        <v>150</v>
      </c>
    </row>
    <row r="1096" s="15" customFormat="1">
      <c r="A1096" s="15"/>
      <c r="B1096" s="256"/>
      <c r="C1096" s="257"/>
      <c r="D1096" s="228" t="s">
        <v>179</v>
      </c>
      <c r="E1096" s="258" t="s">
        <v>19</v>
      </c>
      <c r="F1096" s="259" t="s">
        <v>186</v>
      </c>
      <c r="G1096" s="257"/>
      <c r="H1096" s="260">
        <v>53.100000000000001</v>
      </c>
      <c r="I1096" s="261"/>
      <c r="J1096" s="257"/>
      <c r="K1096" s="257"/>
      <c r="L1096" s="262"/>
      <c r="M1096" s="263"/>
      <c r="N1096" s="264"/>
      <c r="O1096" s="264"/>
      <c r="P1096" s="264"/>
      <c r="Q1096" s="264"/>
      <c r="R1096" s="264"/>
      <c r="S1096" s="264"/>
      <c r="T1096" s="26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66" t="s">
        <v>179</v>
      </c>
      <c r="AU1096" s="266" t="s">
        <v>85</v>
      </c>
      <c r="AV1096" s="15" t="s">
        <v>157</v>
      </c>
      <c r="AW1096" s="15" t="s">
        <v>37</v>
      </c>
      <c r="AX1096" s="15" t="s">
        <v>83</v>
      </c>
      <c r="AY1096" s="266" t="s">
        <v>150</v>
      </c>
    </row>
    <row r="1097" s="2" customFormat="1" ht="24.15" customHeight="1">
      <c r="A1097" s="40"/>
      <c r="B1097" s="41"/>
      <c r="C1097" s="215" t="s">
        <v>1268</v>
      </c>
      <c r="D1097" s="215" t="s">
        <v>152</v>
      </c>
      <c r="E1097" s="216" t="s">
        <v>1269</v>
      </c>
      <c r="F1097" s="217" t="s">
        <v>1270</v>
      </c>
      <c r="G1097" s="218" t="s">
        <v>1009</v>
      </c>
      <c r="H1097" s="289"/>
      <c r="I1097" s="220"/>
      <c r="J1097" s="221">
        <f>ROUND(I1097*H1097,2)</f>
        <v>0</v>
      </c>
      <c r="K1097" s="217" t="s">
        <v>156</v>
      </c>
      <c r="L1097" s="46"/>
      <c r="M1097" s="222" t="s">
        <v>19</v>
      </c>
      <c r="N1097" s="223" t="s">
        <v>47</v>
      </c>
      <c r="O1097" s="86"/>
      <c r="P1097" s="224">
        <f>O1097*H1097</f>
        <v>0</v>
      </c>
      <c r="Q1097" s="224">
        <v>0</v>
      </c>
      <c r="R1097" s="224">
        <f>Q1097*H1097</f>
        <v>0</v>
      </c>
      <c r="S1097" s="224">
        <v>0</v>
      </c>
      <c r="T1097" s="225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26" t="s">
        <v>278</v>
      </c>
      <c r="AT1097" s="226" t="s">
        <v>152</v>
      </c>
      <c r="AU1097" s="226" t="s">
        <v>85</v>
      </c>
      <c r="AY1097" s="19" t="s">
        <v>150</v>
      </c>
      <c r="BE1097" s="227">
        <f>IF(N1097="základní",J1097,0)</f>
        <v>0</v>
      </c>
      <c r="BF1097" s="227">
        <f>IF(N1097="snížená",J1097,0)</f>
        <v>0</v>
      </c>
      <c r="BG1097" s="227">
        <f>IF(N1097="zákl. přenesená",J1097,0)</f>
        <v>0</v>
      </c>
      <c r="BH1097" s="227">
        <f>IF(N1097="sníž. přenesená",J1097,0)</f>
        <v>0</v>
      </c>
      <c r="BI1097" s="227">
        <f>IF(N1097="nulová",J1097,0)</f>
        <v>0</v>
      </c>
      <c r="BJ1097" s="19" t="s">
        <v>83</v>
      </c>
      <c r="BK1097" s="227">
        <f>ROUND(I1097*H1097,2)</f>
        <v>0</v>
      </c>
      <c r="BL1097" s="19" t="s">
        <v>278</v>
      </c>
      <c r="BM1097" s="226" t="s">
        <v>1271</v>
      </c>
    </row>
    <row r="1098" s="2" customFormat="1">
      <c r="A1098" s="40"/>
      <c r="B1098" s="41"/>
      <c r="C1098" s="42"/>
      <c r="D1098" s="228" t="s">
        <v>159</v>
      </c>
      <c r="E1098" s="42"/>
      <c r="F1098" s="229" t="s">
        <v>1272</v>
      </c>
      <c r="G1098" s="42"/>
      <c r="H1098" s="42"/>
      <c r="I1098" s="230"/>
      <c r="J1098" s="42"/>
      <c r="K1098" s="42"/>
      <c r="L1098" s="46"/>
      <c r="M1098" s="231"/>
      <c r="N1098" s="232"/>
      <c r="O1098" s="86"/>
      <c r="P1098" s="86"/>
      <c r="Q1098" s="86"/>
      <c r="R1098" s="86"/>
      <c r="S1098" s="86"/>
      <c r="T1098" s="87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159</v>
      </c>
      <c r="AU1098" s="19" t="s">
        <v>85</v>
      </c>
    </row>
    <row r="1099" s="2" customFormat="1">
      <c r="A1099" s="40"/>
      <c r="B1099" s="41"/>
      <c r="C1099" s="42"/>
      <c r="D1099" s="233" t="s">
        <v>161</v>
      </c>
      <c r="E1099" s="42"/>
      <c r="F1099" s="234" t="s">
        <v>1273</v>
      </c>
      <c r="G1099" s="42"/>
      <c r="H1099" s="42"/>
      <c r="I1099" s="230"/>
      <c r="J1099" s="42"/>
      <c r="K1099" s="42"/>
      <c r="L1099" s="46"/>
      <c r="M1099" s="231"/>
      <c r="N1099" s="232"/>
      <c r="O1099" s="86"/>
      <c r="P1099" s="86"/>
      <c r="Q1099" s="86"/>
      <c r="R1099" s="86"/>
      <c r="S1099" s="86"/>
      <c r="T1099" s="87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161</v>
      </c>
      <c r="AU1099" s="19" t="s">
        <v>85</v>
      </c>
    </row>
    <row r="1100" s="12" customFormat="1" ht="22.8" customHeight="1">
      <c r="A1100" s="12"/>
      <c r="B1100" s="199"/>
      <c r="C1100" s="200"/>
      <c r="D1100" s="201" t="s">
        <v>75</v>
      </c>
      <c r="E1100" s="213" t="s">
        <v>1274</v>
      </c>
      <c r="F1100" s="213" t="s">
        <v>1275</v>
      </c>
      <c r="G1100" s="200"/>
      <c r="H1100" s="200"/>
      <c r="I1100" s="203"/>
      <c r="J1100" s="214">
        <f>BK1100</f>
        <v>0</v>
      </c>
      <c r="K1100" s="200"/>
      <c r="L1100" s="205"/>
      <c r="M1100" s="206"/>
      <c r="N1100" s="207"/>
      <c r="O1100" s="207"/>
      <c r="P1100" s="208">
        <f>SUM(P1101:P1112)</f>
        <v>0</v>
      </c>
      <c r="Q1100" s="207"/>
      <c r="R1100" s="208">
        <f>SUM(R1101:R1112)</f>
        <v>7.7612443300000002</v>
      </c>
      <c r="S1100" s="207"/>
      <c r="T1100" s="209">
        <f>SUM(T1101:T1112)</f>
        <v>0</v>
      </c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R1100" s="210" t="s">
        <v>85</v>
      </c>
      <c r="AT1100" s="211" t="s">
        <v>75</v>
      </c>
      <c r="AU1100" s="211" t="s">
        <v>83</v>
      </c>
      <c r="AY1100" s="210" t="s">
        <v>150</v>
      </c>
      <c r="BK1100" s="212">
        <f>SUM(BK1101:BK1112)</f>
        <v>0</v>
      </c>
    </row>
    <row r="1101" s="2" customFormat="1" ht="24.15" customHeight="1">
      <c r="A1101" s="40"/>
      <c r="B1101" s="41"/>
      <c r="C1101" s="215" t="s">
        <v>1276</v>
      </c>
      <c r="D1101" s="215" t="s">
        <v>152</v>
      </c>
      <c r="E1101" s="216" t="s">
        <v>1277</v>
      </c>
      <c r="F1101" s="217" t="s">
        <v>1278</v>
      </c>
      <c r="G1101" s="218" t="s">
        <v>155</v>
      </c>
      <c r="H1101" s="219">
        <v>558.95000000000005</v>
      </c>
      <c r="I1101" s="220"/>
      <c r="J1101" s="221">
        <f>ROUND(I1101*H1101,2)</f>
        <v>0</v>
      </c>
      <c r="K1101" s="217" t="s">
        <v>156</v>
      </c>
      <c r="L1101" s="46"/>
      <c r="M1101" s="222" t="s">
        <v>19</v>
      </c>
      <c r="N1101" s="223" t="s">
        <v>47</v>
      </c>
      <c r="O1101" s="86"/>
      <c r="P1101" s="224">
        <f>O1101*H1101</f>
        <v>0</v>
      </c>
      <c r="Q1101" s="224">
        <v>0.0137854</v>
      </c>
      <c r="R1101" s="224">
        <f>Q1101*H1101</f>
        <v>7.7053493300000007</v>
      </c>
      <c r="S1101" s="224">
        <v>0</v>
      </c>
      <c r="T1101" s="225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26" t="s">
        <v>278</v>
      </c>
      <c r="AT1101" s="226" t="s">
        <v>152</v>
      </c>
      <c r="AU1101" s="226" t="s">
        <v>85</v>
      </c>
      <c r="AY1101" s="19" t="s">
        <v>150</v>
      </c>
      <c r="BE1101" s="227">
        <f>IF(N1101="základní",J1101,0)</f>
        <v>0</v>
      </c>
      <c r="BF1101" s="227">
        <f>IF(N1101="snížená",J1101,0)</f>
        <v>0</v>
      </c>
      <c r="BG1101" s="227">
        <f>IF(N1101="zákl. přenesená",J1101,0)</f>
        <v>0</v>
      </c>
      <c r="BH1101" s="227">
        <f>IF(N1101="sníž. přenesená",J1101,0)</f>
        <v>0</v>
      </c>
      <c r="BI1101" s="227">
        <f>IF(N1101="nulová",J1101,0)</f>
        <v>0</v>
      </c>
      <c r="BJ1101" s="19" t="s">
        <v>83</v>
      </c>
      <c r="BK1101" s="227">
        <f>ROUND(I1101*H1101,2)</f>
        <v>0</v>
      </c>
      <c r="BL1101" s="19" t="s">
        <v>278</v>
      </c>
      <c r="BM1101" s="226" t="s">
        <v>1279</v>
      </c>
    </row>
    <row r="1102" s="2" customFormat="1">
      <c r="A1102" s="40"/>
      <c r="B1102" s="41"/>
      <c r="C1102" s="42"/>
      <c r="D1102" s="228" t="s">
        <v>159</v>
      </c>
      <c r="E1102" s="42"/>
      <c r="F1102" s="229" t="s">
        <v>1280</v>
      </c>
      <c r="G1102" s="42"/>
      <c r="H1102" s="42"/>
      <c r="I1102" s="230"/>
      <c r="J1102" s="42"/>
      <c r="K1102" s="42"/>
      <c r="L1102" s="46"/>
      <c r="M1102" s="231"/>
      <c r="N1102" s="232"/>
      <c r="O1102" s="86"/>
      <c r="P1102" s="86"/>
      <c r="Q1102" s="86"/>
      <c r="R1102" s="86"/>
      <c r="S1102" s="86"/>
      <c r="T1102" s="87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159</v>
      </c>
      <c r="AU1102" s="19" t="s">
        <v>85</v>
      </c>
    </row>
    <row r="1103" s="2" customFormat="1">
      <c r="A1103" s="40"/>
      <c r="B1103" s="41"/>
      <c r="C1103" s="42"/>
      <c r="D1103" s="233" t="s">
        <v>161</v>
      </c>
      <c r="E1103" s="42"/>
      <c r="F1103" s="234" t="s">
        <v>1281</v>
      </c>
      <c r="G1103" s="42"/>
      <c r="H1103" s="42"/>
      <c r="I1103" s="230"/>
      <c r="J1103" s="42"/>
      <c r="K1103" s="42"/>
      <c r="L1103" s="46"/>
      <c r="M1103" s="231"/>
      <c r="N1103" s="232"/>
      <c r="O1103" s="86"/>
      <c r="P1103" s="86"/>
      <c r="Q1103" s="86"/>
      <c r="R1103" s="86"/>
      <c r="S1103" s="86"/>
      <c r="T1103" s="87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T1103" s="19" t="s">
        <v>161</v>
      </c>
      <c r="AU1103" s="19" t="s">
        <v>85</v>
      </c>
    </row>
    <row r="1104" s="14" customFormat="1">
      <c r="A1104" s="14"/>
      <c r="B1104" s="245"/>
      <c r="C1104" s="246"/>
      <c r="D1104" s="228" t="s">
        <v>179</v>
      </c>
      <c r="E1104" s="247" t="s">
        <v>19</v>
      </c>
      <c r="F1104" s="248" t="s">
        <v>233</v>
      </c>
      <c r="G1104" s="246"/>
      <c r="H1104" s="249">
        <v>289.48000000000002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179</v>
      </c>
      <c r="AU1104" s="255" t="s">
        <v>85</v>
      </c>
      <c r="AV1104" s="14" t="s">
        <v>85</v>
      </c>
      <c r="AW1104" s="14" t="s">
        <v>37</v>
      </c>
      <c r="AX1104" s="14" t="s">
        <v>76</v>
      </c>
      <c r="AY1104" s="255" t="s">
        <v>150</v>
      </c>
    </row>
    <row r="1105" s="14" customFormat="1">
      <c r="A1105" s="14"/>
      <c r="B1105" s="245"/>
      <c r="C1105" s="246"/>
      <c r="D1105" s="228" t="s">
        <v>179</v>
      </c>
      <c r="E1105" s="247" t="s">
        <v>19</v>
      </c>
      <c r="F1105" s="248" t="s">
        <v>1282</v>
      </c>
      <c r="G1105" s="246"/>
      <c r="H1105" s="249">
        <v>269.47000000000003</v>
      </c>
      <c r="I1105" s="250"/>
      <c r="J1105" s="246"/>
      <c r="K1105" s="246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179</v>
      </c>
      <c r="AU1105" s="255" t="s">
        <v>85</v>
      </c>
      <c r="AV1105" s="14" t="s">
        <v>85</v>
      </c>
      <c r="AW1105" s="14" t="s">
        <v>37</v>
      </c>
      <c r="AX1105" s="14" t="s">
        <v>76</v>
      </c>
      <c r="AY1105" s="255" t="s">
        <v>150</v>
      </c>
    </row>
    <row r="1106" s="15" customFormat="1">
      <c r="A1106" s="15"/>
      <c r="B1106" s="256"/>
      <c r="C1106" s="257"/>
      <c r="D1106" s="228" t="s">
        <v>179</v>
      </c>
      <c r="E1106" s="258" t="s">
        <v>19</v>
      </c>
      <c r="F1106" s="259" t="s">
        <v>186</v>
      </c>
      <c r="G1106" s="257"/>
      <c r="H1106" s="260">
        <v>558.95000000000005</v>
      </c>
      <c r="I1106" s="261"/>
      <c r="J1106" s="257"/>
      <c r="K1106" s="257"/>
      <c r="L1106" s="262"/>
      <c r="M1106" s="263"/>
      <c r="N1106" s="264"/>
      <c r="O1106" s="264"/>
      <c r="P1106" s="264"/>
      <c r="Q1106" s="264"/>
      <c r="R1106" s="264"/>
      <c r="S1106" s="264"/>
      <c r="T1106" s="26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6" t="s">
        <v>179</v>
      </c>
      <c r="AU1106" s="266" t="s">
        <v>85</v>
      </c>
      <c r="AV1106" s="15" t="s">
        <v>157</v>
      </c>
      <c r="AW1106" s="15" t="s">
        <v>37</v>
      </c>
      <c r="AX1106" s="15" t="s">
        <v>83</v>
      </c>
      <c r="AY1106" s="266" t="s">
        <v>150</v>
      </c>
    </row>
    <row r="1107" s="2" customFormat="1" ht="16.5" customHeight="1">
      <c r="A1107" s="40"/>
      <c r="B1107" s="41"/>
      <c r="C1107" s="215" t="s">
        <v>1283</v>
      </c>
      <c r="D1107" s="215" t="s">
        <v>152</v>
      </c>
      <c r="E1107" s="216" t="s">
        <v>1284</v>
      </c>
      <c r="F1107" s="217" t="s">
        <v>1285</v>
      </c>
      <c r="G1107" s="218" t="s">
        <v>155</v>
      </c>
      <c r="H1107" s="219">
        <v>558.95000000000005</v>
      </c>
      <c r="I1107" s="220"/>
      <c r="J1107" s="221">
        <f>ROUND(I1107*H1107,2)</f>
        <v>0</v>
      </c>
      <c r="K1107" s="217" t="s">
        <v>156</v>
      </c>
      <c r="L1107" s="46"/>
      <c r="M1107" s="222" t="s">
        <v>19</v>
      </c>
      <c r="N1107" s="223" t="s">
        <v>47</v>
      </c>
      <c r="O1107" s="86"/>
      <c r="P1107" s="224">
        <f>O1107*H1107</f>
        <v>0</v>
      </c>
      <c r="Q1107" s="224">
        <v>0.00010000000000000001</v>
      </c>
      <c r="R1107" s="224">
        <f>Q1107*H1107</f>
        <v>0.055895000000000007</v>
      </c>
      <c r="S1107" s="224">
        <v>0</v>
      </c>
      <c r="T1107" s="225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6" t="s">
        <v>278</v>
      </c>
      <c r="AT1107" s="226" t="s">
        <v>152</v>
      </c>
      <c r="AU1107" s="226" t="s">
        <v>85</v>
      </c>
      <c r="AY1107" s="19" t="s">
        <v>150</v>
      </c>
      <c r="BE1107" s="227">
        <f>IF(N1107="základní",J1107,0)</f>
        <v>0</v>
      </c>
      <c r="BF1107" s="227">
        <f>IF(N1107="snížená",J1107,0)</f>
        <v>0</v>
      </c>
      <c r="BG1107" s="227">
        <f>IF(N1107="zákl. přenesená",J1107,0)</f>
        <v>0</v>
      </c>
      <c r="BH1107" s="227">
        <f>IF(N1107="sníž. přenesená",J1107,0)</f>
        <v>0</v>
      </c>
      <c r="BI1107" s="227">
        <f>IF(N1107="nulová",J1107,0)</f>
        <v>0</v>
      </c>
      <c r="BJ1107" s="19" t="s">
        <v>83</v>
      </c>
      <c r="BK1107" s="227">
        <f>ROUND(I1107*H1107,2)</f>
        <v>0</v>
      </c>
      <c r="BL1107" s="19" t="s">
        <v>278</v>
      </c>
      <c r="BM1107" s="226" t="s">
        <v>1286</v>
      </c>
    </row>
    <row r="1108" s="2" customFormat="1">
      <c r="A1108" s="40"/>
      <c r="B1108" s="41"/>
      <c r="C1108" s="42"/>
      <c r="D1108" s="228" t="s">
        <v>159</v>
      </c>
      <c r="E1108" s="42"/>
      <c r="F1108" s="229" t="s">
        <v>1287</v>
      </c>
      <c r="G1108" s="42"/>
      <c r="H1108" s="42"/>
      <c r="I1108" s="230"/>
      <c r="J1108" s="42"/>
      <c r="K1108" s="42"/>
      <c r="L1108" s="46"/>
      <c r="M1108" s="231"/>
      <c r="N1108" s="232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159</v>
      </c>
      <c r="AU1108" s="19" t="s">
        <v>85</v>
      </c>
    </row>
    <row r="1109" s="2" customFormat="1">
      <c r="A1109" s="40"/>
      <c r="B1109" s="41"/>
      <c r="C1109" s="42"/>
      <c r="D1109" s="233" t="s">
        <v>161</v>
      </c>
      <c r="E1109" s="42"/>
      <c r="F1109" s="234" t="s">
        <v>1288</v>
      </c>
      <c r="G1109" s="42"/>
      <c r="H1109" s="42"/>
      <c r="I1109" s="230"/>
      <c r="J1109" s="42"/>
      <c r="K1109" s="42"/>
      <c r="L1109" s="46"/>
      <c r="M1109" s="231"/>
      <c r="N1109" s="232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161</v>
      </c>
      <c r="AU1109" s="19" t="s">
        <v>85</v>
      </c>
    </row>
    <row r="1110" s="2" customFormat="1" ht="24.15" customHeight="1">
      <c r="A1110" s="40"/>
      <c r="B1110" s="41"/>
      <c r="C1110" s="215" t="s">
        <v>1289</v>
      </c>
      <c r="D1110" s="215" t="s">
        <v>152</v>
      </c>
      <c r="E1110" s="216" t="s">
        <v>1290</v>
      </c>
      <c r="F1110" s="217" t="s">
        <v>1291</v>
      </c>
      <c r="G1110" s="218" t="s">
        <v>1009</v>
      </c>
      <c r="H1110" s="289"/>
      <c r="I1110" s="220"/>
      <c r="J1110" s="221">
        <f>ROUND(I1110*H1110,2)</f>
        <v>0</v>
      </c>
      <c r="K1110" s="217" t="s">
        <v>156</v>
      </c>
      <c r="L1110" s="46"/>
      <c r="M1110" s="222" t="s">
        <v>19</v>
      </c>
      <c r="N1110" s="223" t="s">
        <v>47</v>
      </c>
      <c r="O1110" s="86"/>
      <c r="P1110" s="224">
        <f>O1110*H1110</f>
        <v>0</v>
      </c>
      <c r="Q1110" s="224">
        <v>0</v>
      </c>
      <c r="R1110" s="224">
        <f>Q1110*H1110</f>
        <v>0</v>
      </c>
      <c r="S1110" s="224">
        <v>0</v>
      </c>
      <c r="T1110" s="225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6" t="s">
        <v>278</v>
      </c>
      <c r="AT1110" s="226" t="s">
        <v>152</v>
      </c>
      <c r="AU1110" s="226" t="s">
        <v>85</v>
      </c>
      <c r="AY1110" s="19" t="s">
        <v>150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19" t="s">
        <v>83</v>
      </c>
      <c r="BK1110" s="227">
        <f>ROUND(I1110*H1110,2)</f>
        <v>0</v>
      </c>
      <c r="BL1110" s="19" t="s">
        <v>278</v>
      </c>
      <c r="BM1110" s="226" t="s">
        <v>1292</v>
      </c>
    </row>
    <row r="1111" s="2" customFormat="1">
      <c r="A1111" s="40"/>
      <c r="B1111" s="41"/>
      <c r="C1111" s="42"/>
      <c r="D1111" s="228" t="s">
        <v>159</v>
      </c>
      <c r="E1111" s="42"/>
      <c r="F1111" s="229" t="s">
        <v>1293</v>
      </c>
      <c r="G1111" s="42"/>
      <c r="H1111" s="42"/>
      <c r="I1111" s="230"/>
      <c r="J1111" s="42"/>
      <c r="K1111" s="42"/>
      <c r="L1111" s="46"/>
      <c r="M1111" s="231"/>
      <c r="N1111" s="232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159</v>
      </c>
      <c r="AU1111" s="19" t="s">
        <v>85</v>
      </c>
    </row>
    <row r="1112" s="2" customFormat="1">
      <c r="A1112" s="40"/>
      <c r="B1112" s="41"/>
      <c r="C1112" s="42"/>
      <c r="D1112" s="233" t="s">
        <v>161</v>
      </c>
      <c r="E1112" s="42"/>
      <c r="F1112" s="234" t="s">
        <v>1294</v>
      </c>
      <c r="G1112" s="42"/>
      <c r="H1112" s="42"/>
      <c r="I1112" s="230"/>
      <c r="J1112" s="42"/>
      <c r="K1112" s="42"/>
      <c r="L1112" s="46"/>
      <c r="M1112" s="231"/>
      <c r="N1112" s="232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161</v>
      </c>
      <c r="AU1112" s="19" t="s">
        <v>85</v>
      </c>
    </row>
    <row r="1113" s="12" customFormat="1" ht="22.8" customHeight="1">
      <c r="A1113" s="12"/>
      <c r="B1113" s="199"/>
      <c r="C1113" s="200"/>
      <c r="D1113" s="201" t="s">
        <v>75</v>
      </c>
      <c r="E1113" s="213" t="s">
        <v>1295</v>
      </c>
      <c r="F1113" s="213" t="s">
        <v>1296</v>
      </c>
      <c r="G1113" s="200"/>
      <c r="H1113" s="200"/>
      <c r="I1113" s="203"/>
      <c r="J1113" s="214">
        <f>BK1113</f>
        <v>0</v>
      </c>
      <c r="K1113" s="200"/>
      <c r="L1113" s="205"/>
      <c r="M1113" s="206"/>
      <c r="N1113" s="207"/>
      <c r="O1113" s="207"/>
      <c r="P1113" s="208">
        <f>SUM(P1114:P1187)</f>
        <v>0</v>
      </c>
      <c r="Q1113" s="207"/>
      <c r="R1113" s="208">
        <f>SUM(R1114:R1187)</f>
        <v>1.3178764365</v>
      </c>
      <c r="S1113" s="207"/>
      <c r="T1113" s="209">
        <f>SUM(T1114:T1187)</f>
        <v>1.0885114</v>
      </c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R1113" s="210" t="s">
        <v>85</v>
      </c>
      <c r="AT1113" s="211" t="s">
        <v>75</v>
      </c>
      <c r="AU1113" s="211" t="s">
        <v>83</v>
      </c>
      <c r="AY1113" s="210" t="s">
        <v>150</v>
      </c>
      <c r="BK1113" s="212">
        <f>SUM(BK1114:BK1187)</f>
        <v>0</v>
      </c>
    </row>
    <row r="1114" s="2" customFormat="1" ht="16.5" customHeight="1">
      <c r="A1114" s="40"/>
      <c r="B1114" s="41"/>
      <c r="C1114" s="215" t="s">
        <v>1297</v>
      </c>
      <c r="D1114" s="215" t="s">
        <v>152</v>
      </c>
      <c r="E1114" s="216" t="s">
        <v>1298</v>
      </c>
      <c r="F1114" s="217" t="s">
        <v>1299</v>
      </c>
      <c r="G1114" s="218" t="s">
        <v>155</v>
      </c>
      <c r="H1114" s="219">
        <v>133.935</v>
      </c>
      <c r="I1114" s="220"/>
      <c r="J1114" s="221">
        <f>ROUND(I1114*H1114,2)</f>
        <v>0</v>
      </c>
      <c r="K1114" s="217" t="s">
        <v>156</v>
      </c>
      <c r="L1114" s="46"/>
      <c r="M1114" s="222" t="s">
        <v>19</v>
      </c>
      <c r="N1114" s="223" t="s">
        <v>47</v>
      </c>
      <c r="O1114" s="86"/>
      <c r="P1114" s="224">
        <f>O1114*H1114</f>
        <v>0</v>
      </c>
      <c r="Q1114" s="224">
        <v>0</v>
      </c>
      <c r="R1114" s="224">
        <f>Q1114*H1114</f>
        <v>0</v>
      </c>
      <c r="S1114" s="224">
        <v>0.00594</v>
      </c>
      <c r="T1114" s="225">
        <f>S1114*H1114</f>
        <v>0.79557390000000006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26" t="s">
        <v>278</v>
      </c>
      <c r="AT1114" s="226" t="s">
        <v>152</v>
      </c>
      <c r="AU1114" s="226" t="s">
        <v>85</v>
      </c>
      <c r="AY1114" s="19" t="s">
        <v>150</v>
      </c>
      <c r="BE1114" s="227">
        <f>IF(N1114="základní",J1114,0)</f>
        <v>0</v>
      </c>
      <c r="BF1114" s="227">
        <f>IF(N1114="snížená",J1114,0)</f>
        <v>0</v>
      </c>
      <c r="BG1114" s="227">
        <f>IF(N1114="zákl. přenesená",J1114,0)</f>
        <v>0</v>
      </c>
      <c r="BH1114" s="227">
        <f>IF(N1114="sníž. přenesená",J1114,0)</f>
        <v>0</v>
      </c>
      <c r="BI1114" s="227">
        <f>IF(N1114="nulová",J1114,0)</f>
        <v>0</v>
      </c>
      <c r="BJ1114" s="19" t="s">
        <v>83</v>
      </c>
      <c r="BK1114" s="227">
        <f>ROUND(I1114*H1114,2)</f>
        <v>0</v>
      </c>
      <c r="BL1114" s="19" t="s">
        <v>278</v>
      </c>
      <c r="BM1114" s="226" t="s">
        <v>1300</v>
      </c>
    </row>
    <row r="1115" s="2" customFormat="1">
      <c r="A1115" s="40"/>
      <c r="B1115" s="41"/>
      <c r="C1115" s="42"/>
      <c r="D1115" s="228" t="s">
        <v>159</v>
      </c>
      <c r="E1115" s="42"/>
      <c r="F1115" s="229" t="s">
        <v>1301</v>
      </c>
      <c r="G1115" s="42"/>
      <c r="H1115" s="42"/>
      <c r="I1115" s="230"/>
      <c r="J1115" s="42"/>
      <c r="K1115" s="42"/>
      <c r="L1115" s="46"/>
      <c r="M1115" s="231"/>
      <c r="N1115" s="232"/>
      <c r="O1115" s="86"/>
      <c r="P1115" s="86"/>
      <c r="Q1115" s="86"/>
      <c r="R1115" s="86"/>
      <c r="S1115" s="86"/>
      <c r="T1115" s="87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T1115" s="19" t="s">
        <v>159</v>
      </c>
      <c r="AU1115" s="19" t="s">
        <v>85</v>
      </c>
    </row>
    <row r="1116" s="2" customFormat="1">
      <c r="A1116" s="40"/>
      <c r="B1116" s="41"/>
      <c r="C1116" s="42"/>
      <c r="D1116" s="233" t="s">
        <v>161</v>
      </c>
      <c r="E1116" s="42"/>
      <c r="F1116" s="234" t="s">
        <v>1302</v>
      </c>
      <c r="G1116" s="42"/>
      <c r="H1116" s="42"/>
      <c r="I1116" s="230"/>
      <c r="J1116" s="42"/>
      <c r="K1116" s="42"/>
      <c r="L1116" s="46"/>
      <c r="M1116" s="231"/>
      <c r="N1116" s="232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161</v>
      </c>
      <c r="AU1116" s="19" t="s">
        <v>85</v>
      </c>
    </row>
    <row r="1117" s="13" customFormat="1">
      <c r="A1117" s="13"/>
      <c r="B1117" s="235"/>
      <c r="C1117" s="236"/>
      <c r="D1117" s="228" t="s">
        <v>179</v>
      </c>
      <c r="E1117" s="237" t="s">
        <v>19</v>
      </c>
      <c r="F1117" s="238" t="s">
        <v>1303</v>
      </c>
      <c r="G1117" s="236"/>
      <c r="H1117" s="237" t="s">
        <v>19</v>
      </c>
      <c r="I1117" s="239"/>
      <c r="J1117" s="236"/>
      <c r="K1117" s="236"/>
      <c r="L1117" s="240"/>
      <c r="M1117" s="241"/>
      <c r="N1117" s="242"/>
      <c r="O1117" s="242"/>
      <c r="P1117" s="242"/>
      <c r="Q1117" s="242"/>
      <c r="R1117" s="242"/>
      <c r="S1117" s="242"/>
      <c r="T1117" s="24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4" t="s">
        <v>179</v>
      </c>
      <c r="AU1117" s="244" t="s">
        <v>85</v>
      </c>
      <c r="AV1117" s="13" t="s">
        <v>83</v>
      </c>
      <c r="AW1117" s="13" t="s">
        <v>37</v>
      </c>
      <c r="AX1117" s="13" t="s">
        <v>76</v>
      </c>
      <c r="AY1117" s="244" t="s">
        <v>150</v>
      </c>
    </row>
    <row r="1118" s="14" customFormat="1">
      <c r="A1118" s="14"/>
      <c r="B1118" s="245"/>
      <c r="C1118" s="246"/>
      <c r="D1118" s="228" t="s">
        <v>179</v>
      </c>
      <c r="E1118" s="247" t="s">
        <v>19</v>
      </c>
      <c r="F1118" s="248" t="s">
        <v>1037</v>
      </c>
      <c r="G1118" s="246"/>
      <c r="H1118" s="249">
        <v>133.935</v>
      </c>
      <c r="I1118" s="250"/>
      <c r="J1118" s="246"/>
      <c r="K1118" s="246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5" t="s">
        <v>179</v>
      </c>
      <c r="AU1118" s="255" t="s">
        <v>85</v>
      </c>
      <c r="AV1118" s="14" t="s">
        <v>85</v>
      </c>
      <c r="AW1118" s="14" t="s">
        <v>37</v>
      </c>
      <c r="AX1118" s="14" t="s">
        <v>76</v>
      </c>
      <c r="AY1118" s="255" t="s">
        <v>150</v>
      </c>
    </row>
    <row r="1119" s="15" customFormat="1">
      <c r="A1119" s="15"/>
      <c r="B1119" s="256"/>
      <c r="C1119" s="257"/>
      <c r="D1119" s="228" t="s">
        <v>179</v>
      </c>
      <c r="E1119" s="258" t="s">
        <v>19</v>
      </c>
      <c r="F1119" s="259" t="s">
        <v>186</v>
      </c>
      <c r="G1119" s="257"/>
      <c r="H1119" s="260">
        <v>133.935</v>
      </c>
      <c r="I1119" s="261"/>
      <c r="J1119" s="257"/>
      <c r="K1119" s="257"/>
      <c r="L1119" s="262"/>
      <c r="M1119" s="263"/>
      <c r="N1119" s="264"/>
      <c r="O1119" s="264"/>
      <c r="P1119" s="264"/>
      <c r="Q1119" s="264"/>
      <c r="R1119" s="264"/>
      <c r="S1119" s="264"/>
      <c r="T1119" s="26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6" t="s">
        <v>179</v>
      </c>
      <c r="AU1119" s="266" t="s">
        <v>85</v>
      </c>
      <c r="AV1119" s="15" t="s">
        <v>157</v>
      </c>
      <c r="AW1119" s="15" t="s">
        <v>37</v>
      </c>
      <c r="AX1119" s="15" t="s">
        <v>83</v>
      </c>
      <c r="AY1119" s="266" t="s">
        <v>150</v>
      </c>
    </row>
    <row r="1120" s="2" customFormat="1" ht="16.5" customHeight="1">
      <c r="A1120" s="40"/>
      <c r="B1120" s="41"/>
      <c r="C1120" s="215" t="s">
        <v>1304</v>
      </c>
      <c r="D1120" s="215" t="s">
        <v>152</v>
      </c>
      <c r="E1120" s="216" t="s">
        <v>1305</v>
      </c>
      <c r="F1120" s="217" t="s">
        <v>1306</v>
      </c>
      <c r="G1120" s="218" t="s">
        <v>497</v>
      </c>
      <c r="H1120" s="219">
        <v>24.25</v>
      </c>
      <c r="I1120" s="220"/>
      <c r="J1120" s="221">
        <f>ROUND(I1120*H1120,2)</f>
        <v>0</v>
      </c>
      <c r="K1120" s="217" t="s">
        <v>156</v>
      </c>
      <c r="L1120" s="46"/>
      <c r="M1120" s="222" t="s">
        <v>19</v>
      </c>
      <c r="N1120" s="223" t="s">
        <v>47</v>
      </c>
      <c r="O1120" s="86"/>
      <c r="P1120" s="224">
        <f>O1120*H1120</f>
        <v>0</v>
      </c>
      <c r="Q1120" s="224">
        <v>0</v>
      </c>
      <c r="R1120" s="224">
        <f>Q1120*H1120</f>
        <v>0</v>
      </c>
      <c r="S1120" s="224">
        <v>0.00167</v>
      </c>
      <c r="T1120" s="225">
        <f>S1120*H1120</f>
        <v>0.040497499999999999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26" t="s">
        <v>278</v>
      </c>
      <c r="AT1120" s="226" t="s">
        <v>152</v>
      </c>
      <c r="AU1120" s="226" t="s">
        <v>85</v>
      </c>
      <c r="AY1120" s="19" t="s">
        <v>150</v>
      </c>
      <c r="BE1120" s="227">
        <f>IF(N1120="základní",J1120,0)</f>
        <v>0</v>
      </c>
      <c r="BF1120" s="227">
        <f>IF(N1120="snížená",J1120,0)</f>
        <v>0</v>
      </c>
      <c r="BG1120" s="227">
        <f>IF(N1120="zákl. přenesená",J1120,0)</f>
        <v>0</v>
      </c>
      <c r="BH1120" s="227">
        <f>IF(N1120="sníž. přenesená",J1120,0)</f>
        <v>0</v>
      </c>
      <c r="BI1120" s="227">
        <f>IF(N1120="nulová",J1120,0)</f>
        <v>0</v>
      </c>
      <c r="BJ1120" s="19" t="s">
        <v>83</v>
      </c>
      <c r="BK1120" s="227">
        <f>ROUND(I1120*H1120,2)</f>
        <v>0</v>
      </c>
      <c r="BL1120" s="19" t="s">
        <v>278</v>
      </c>
      <c r="BM1120" s="226" t="s">
        <v>1307</v>
      </c>
    </row>
    <row r="1121" s="2" customFormat="1">
      <c r="A1121" s="40"/>
      <c r="B1121" s="41"/>
      <c r="C1121" s="42"/>
      <c r="D1121" s="228" t="s">
        <v>159</v>
      </c>
      <c r="E1121" s="42"/>
      <c r="F1121" s="229" t="s">
        <v>1308</v>
      </c>
      <c r="G1121" s="42"/>
      <c r="H1121" s="42"/>
      <c r="I1121" s="230"/>
      <c r="J1121" s="42"/>
      <c r="K1121" s="42"/>
      <c r="L1121" s="46"/>
      <c r="M1121" s="231"/>
      <c r="N1121" s="232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159</v>
      </c>
      <c r="AU1121" s="19" t="s">
        <v>85</v>
      </c>
    </row>
    <row r="1122" s="2" customFormat="1">
      <c r="A1122" s="40"/>
      <c r="B1122" s="41"/>
      <c r="C1122" s="42"/>
      <c r="D1122" s="233" t="s">
        <v>161</v>
      </c>
      <c r="E1122" s="42"/>
      <c r="F1122" s="234" t="s">
        <v>1309</v>
      </c>
      <c r="G1122" s="42"/>
      <c r="H1122" s="42"/>
      <c r="I1122" s="230"/>
      <c r="J1122" s="42"/>
      <c r="K1122" s="42"/>
      <c r="L1122" s="46"/>
      <c r="M1122" s="231"/>
      <c r="N1122" s="232"/>
      <c r="O1122" s="86"/>
      <c r="P1122" s="86"/>
      <c r="Q1122" s="86"/>
      <c r="R1122" s="86"/>
      <c r="S1122" s="86"/>
      <c r="T1122" s="87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9" t="s">
        <v>161</v>
      </c>
      <c r="AU1122" s="19" t="s">
        <v>85</v>
      </c>
    </row>
    <row r="1123" s="13" customFormat="1">
      <c r="A1123" s="13"/>
      <c r="B1123" s="235"/>
      <c r="C1123" s="236"/>
      <c r="D1123" s="228" t="s">
        <v>179</v>
      </c>
      <c r="E1123" s="237" t="s">
        <v>19</v>
      </c>
      <c r="F1123" s="238" t="s">
        <v>1310</v>
      </c>
      <c r="G1123" s="236"/>
      <c r="H1123" s="237" t="s">
        <v>19</v>
      </c>
      <c r="I1123" s="239"/>
      <c r="J1123" s="236"/>
      <c r="K1123" s="236"/>
      <c r="L1123" s="240"/>
      <c r="M1123" s="241"/>
      <c r="N1123" s="242"/>
      <c r="O1123" s="242"/>
      <c r="P1123" s="242"/>
      <c r="Q1123" s="242"/>
      <c r="R1123" s="242"/>
      <c r="S1123" s="242"/>
      <c r="T1123" s="24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4" t="s">
        <v>179</v>
      </c>
      <c r="AU1123" s="244" t="s">
        <v>85</v>
      </c>
      <c r="AV1123" s="13" t="s">
        <v>83</v>
      </c>
      <c r="AW1123" s="13" t="s">
        <v>37</v>
      </c>
      <c r="AX1123" s="13" t="s">
        <v>76</v>
      </c>
      <c r="AY1123" s="244" t="s">
        <v>150</v>
      </c>
    </row>
    <row r="1124" s="14" customFormat="1">
      <c r="A1124" s="14"/>
      <c r="B1124" s="245"/>
      <c r="C1124" s="246"/>
      <c r="D1124" s="228" t="s">
        <v>179</v>
      </c>
      <c r="E1124" s="247" t="s">
        <v>19</v>
      </c>
      <c r="F1124" s="248" t="s">
        <v>1311</v>
      </c>
      <c r="G1124" s="246"/>
      <c r="H1124" s="249">
        <v>24.25</v>
      </c>
      <c r="I1124" s="250"/>
      <c r="J1124" s="246"/>
      <c r="K1124" s="246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5" t="s">
        <v>179</v>
      </c>
      <c r="AU1124" s="255" t="s">
        <v>85</v>
      </c>
      <c r="AV1124" s="14" t="s">
        <v>85</v>
      </c>
      <c r="AW1124" s="14" t="s">
        <v>37</v>
      </c>
      <c r="AX1124" s="14" t="s">
        <v>76</v>
      </c>
      <c r="AY1124" s="255" t="s">
        <v>150</v>
      </c>
    </row>
    <row r="1125" s="15" customFormat="1">
      <c r="A1125" s="15"/>
      <c r="B1125" s="256"/>
      <c r="C1125" s="257"/>
      <c r="D1125" s="228" t="s">
        <v>179</v>
      </c>
      <c r="E1125" s="258" t="s">
        <v>19</v>
      </c>
      <c r="F1125" s="259" t="s">
        <v>186</v>
      </c>
      <c r="G1125" s="257"/>
      <c r="H1125" s="260">
        <v>24.25</v>
      </c>
      <c r="I1125" s="261"/>
      <c r="J1125" s="257"/>
      <c r="K1125" s="257"/>
      <c r="L1125" s="262"/>
      <c r="M1125" s="263"/>
      <c r="N1125" s="264"/>
      <c r="O1125" s="264"/>
      <c r="P1125" s="264"/>
      <c r="Q1125" s="264"/>
      <c r="R1125" s="264"/>
      <c r="S1125" s="264"/>
      <c r="T1125" s="26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66" t="s">
        <v>179</v>
      </c>
      <c r="AU1125" s="266" t="s">
        <v>85</v>
      </c>
      <c r="AV1125" s="15" t="s">
        <v>157</v>
      </c>
      <c r="AW1125" s="15" t="s">
        <v>37</v>
      </c>
      <c r="AX1125" s="15" t="s">
        <v>83</v>
      </c>
      <c r="AY1125" s="266" t="s">
        <v>150</v>
      </c>
    </row>
    <row r="1126" s="2" customFormat="1" ht="16.5" customHeight="1">
      <c r="A1126" s="40"/>
      <c r="B1126" s="41"/>
      <c r="C1126" s="215" t="s">
        <v>1312</v>
      </c>
      <c r="D1126" s="215" t="s">
        <v>152</v>
      </c>
      <c r="E1126" s="216" t="s">
        <v>1313</v>
      </c>
      <c r="F1126" s="217" t="s">
        <v>1314</v>
      </c>
      <c r="G1126" s="218" t="s">
        <v>497</v>
      </c>
      <c r="H1126" s="219">
        <v>72.239999999999995</v>
      </c>
      <c r="I1126" s="220"/>
      <c r="J1126" s="221">
        <f>ROUND(I1126*H1126,2)</f>
        <v>0</v>
      </c>
      <c r="K1126" s="217" t="s">
        <v>156</v>
      </c>
      <c r="L1126" s="46"/>
      <c r="M1126" s="222" t="s">
        <v>19</v>
      </c>
      <c r="N1126" s="223" t="s">
        <v>47</v>
      </c>
      <c r="O1126" s="86"/>
      <c r="P1126" s="224">
        <f>O1126*H1126</f>
        <v>0</v>
      </c>
      <c r="Q1126" s="224">
        <v>0</v>
      </c>
      <c r="R1126" s="224">
        <f>Q1126*H1126</f>
        <v>0</v>
      </c>
      <c r="S1126" s="224">
        <v>0.0025999999999999999</v>
      </c>
      <c r="T1126" s="225">
        <f>S1126*H1126</f>
        <v>0.18782399999999999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6" t="s">
        <v>278</v>
      </c>
      <c r="AT1126" s="226" t="s">
        <v>152</v>
      </c>
      <c r="AU1126" s="226" t="s">
        <v>85</v>
      </c>
      <c r="AY1126" s="19" t="s">
        <v>150</v>
      </c>
      <c r="BE1126" s="227">
        <f>IF(N1126="základní",J1126,0)</f>
        <v>0</v>
      </c>
      <c r="BF1126" s="227">
        <f>IF(N1126="snížená",J1126,0)</f>
        <v>0</v>
      </c>
      <c r="BG1126" s="227">
        <f>IF(N1126="zákl. přenesená",J1126,0)</f>
        <v>0</v>
      </c>
      <c r="BH1126" s="227">
        <f>IF(N1126="sníž. přenesená",J1126,0)</f>
        <v>0</v>
      </c>
      <c r="BI1126" s="227">
        <f>IF(N1126="nulová",J1126,0)</f>
        <v>0</v>
      </c>
      <c r="BJ1126" s="19" t="s">
        <v>83</v>
      </c>
      <c r="BK1126" s="227">
        <f>ROUND(I1126*H1126,2)</f>
        <v>0</v>
      </c>
      <c r="BL1126" s="19" t="s">
        <v>278</v>
      </c>
      <c r="BM1126" s="226" t="s">
        <v>1315</v>
      </c>
    </row>
    <row r="1127" s="2" customFormat="1">
      <c r="A1127" s="40"/>
      <c r="B1127" s="41"/>
      <c r="C1127" s="42"/>
      <c r="D1127" s="228" t="s">
        <v>159</v>
      </c>
      <c r="E1127" s="42"/>
      <c r="F1127" s="229" t="s">
        <v>1316</v>
      </c>
      <c r="G1127" s="42"/>
      <c r="H1127" s="42"/>
      <c r="I1127" s="230"/>
      <c r="J1127" s="42"/>
      <c r="K1127" s="42"/>
      <c r="L1127" s="46"/>
      <c r="M1127" s="231"/>
      <c r="N1127" s="232"/>
      <c r="O1127" s="86"/>
      <c r="P1127" s="86"/>
      <c r="Q1127" s="86"/>
      <c r="R1127" s="86"/>
      <c r="S1127" s="86"/>
      <c r="T1127" s="87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159</v>
      </c>
      <c r="AU1127" s="19" t="s">
        <v>85</v>
      </c>
    </row>
    <row r="1128" s="2" customFormat="1">
      <c r="A1128" s="40"/>
      <c r="B1128" s="41"/>
      <c r="C1128" s="42"/>
      <c r="D1128" s="233" t="s">
        <v>161</v>
      </c>
      <c r="E1128" s="42"/>
      <c r="F1128" s="234" t="s">
        <v>1317</v>
      </c>
      <c r="G1128" s="42"/>
      <c r="H1128" s="42"/>
      <c r="I1128" s="230"/>
      <c r="J1128" s="42"/>
      <c r="K1128" s="42"/>
      <c r="L1128" s="46"/>
      <c r="M1128" s="231"/>
      <c r="N1128" s="232"/>
      <c r="O1128" s="86"/>
      <c r="P1128" s="86"/>
      <c r="Q1128" s="86"/>
      <c r="R1128" s="86"/>
      <c r="S1128" s="86"/>
      <c r="T1128" s="87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9" t="s">
        <v>161</v>
      </c>
      <c r="AU1128" s="19" t="s">
        <v>85</v>
      </c>
    </row>
    <row r="1129" s="13" customFormat="1">
      <c r="A1129" s="13"/>
      <c r="B1129" s="235"/>
      <c r="C1129" s="236"/>
      <c r="D1129" s="228" t="s">
        <v>179</v>
      </c>
      <c r="E1129" s="237" t="s">
        <v>19</v>
      </c>
      <c r="F1129" s="238" t="s">
        <v>1318</v>
      </c>
      <c r="G1129" s="236"/>
      <c r="H1129" s="237" t="s">
        <v>19</v>
      </c>
      <c r="I1129" s="239"/>
      <c r="J1129" s="236"/>
      <c r="K1129" s="236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179</v>
      </c>
      <c r="AU1129" s="244" t="s">
        <v>85</v>
      </c>
      <c r="AV1129" s="13" t="s">
        <v>83</v>
      </c>
      <c r="AW1129" s="13" t="s">
        <v>37</v>
      </c>
      <c r="AX1129" s="13" t="s">
        <v>76</v>
      </c>
      <c r="AY1129" s="244" t="s">
        <v>150</v>
      </c>
    </row>
    <row r="1130" s="14" customFormat="1">
      <c r="A1130" s="14"/>
      <c r="B1130" s="245"/>
      <c r="C1130" s="246"/>
      <c r="D1130" s="228" t="s">
        <v>179</v>
      </c>
      <c r="E1130" s="247" t="s">
        <v>19</v>
      </c>
      <c r="F1130" s="248" t="s">
        <v>1319</v>
      </c>
      <c r="G1130" s="246"/>
      <c r="H1130" s="249">
        <v>72.239999999999995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179</v>
      </c>
      <c r="AU1130" s="255" t="s">
        <v>85</v>
      </c>
      <c r="AV1130" s="14" t="s">
        <v>85</v>
      </c>
      <c r="AW1130" s="14" t="s">
        <v>37</v>
      </c>
      <c r="AX1130" s="14" t="s">
        <v>76</v>
      </c>
      <c r="AY1130" s="255" t="s">
        <v>150</v>
      </c>
    </row>
    <row r="1131" s="15" customFormat="1">
      <c r="A1131" s="15"/>
      <c r="B1131" s="256"/>
      <c r="C1131" s="257"/>
      <c r="D1131" s="228" t="s">
        <v>179</v>
      </c>
      <c r="E1131" s="258" t="s">
        <v>19</v>
      </c>
      <c r="F1131" s="259" t="s">
        <v>186</v>
      </c>
      <c r="G1131" s="257"/>
      <c r="H1131" s="260">
        <v>72.239999999999995</v>
      </c>
      <c r="I1131" s="261"/>
      <c r="J1131" s="257"/>
      <c r="K1131" s="257"/>
      <c r="L1131" s="262"/>
      <c r="M1131" s="263"/>
      <c r="N1131" s="264"/>
      <c r="O1131" s="264"/>
      <c r="P1131" s="264"/>
      <c r="Q1131" s="264"/>
      <c r="R1131" s="264"/>
      <c r="S1131" s="264"/>
      <c r="T1131" s="26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66" t="s">
        <v>179</v>
      </c>
      <c r="AU1131" s="266" t="s">
        <v>85</v>
      </c>
      <c r="AV1131" s="15" t="s">
        <v>157</v>
      </c>
      <c r="AW1131" s="15" t="s">
        <v>37</v>
      </c>
      <c r="AX1131" s="15" t="s">
        <v>83</v>
      </c>
      <c r="AY1131" s="266" t="s">
        <v>150</v>
      </c>
    </row>
    <row r="1132" s="2" customFormat="1" ht="16.5" customHeight="1">
      <c r="A1132" s="40"/>
      <c r="B1132" s="41"/>
      <c r="C1132" s="215" t="s">
        <v>1320</v>
      </c>
      <c r="D1132" s="215" t="s">
        <v>152</v>
      </c>
      <c r="E1132" s="216" t="s">
        <v>1321</v>
      </c>
      <c r="F1132" s="217" t="s">
        <v>1322</v>
      </c>
      <c r="G1132" s="218" t="s">
        <v>497</v>
      </c>
      <c r="H1132" s="219">
        <v>16.399999999999999</v>
      </c>
      <c r="I1132" s="220"/>
      <c r="J1132" s="221">
        <f>ROUND(I1132*H1132,2)</f>
        <v>0</v>
      </c>
      <c r="K1132" s="217" t="s">
        <v>156</v>
      </c>
      <c r="L1132" s="46"/>
      <c r="M1132" s="222" t="s">
        <v>19</v>
      </c>
      <c r="N1132" s="223" t="s">
        <v>47</v>
      </c>
      <c r="O1132" s="86"/>
      <c r="P1132" s="224">
        <f>O1132*H1132</f>
        <v>0</v>
      </c>
      <c r="Q1132" s="224">
        <v>0</v>
      </c>
      <c r="R1132" s="224">
        <f>Q1132*H1132</f>
        <v>0</v>
      </c>
      <c r="S1132" s="224">
        <v>0.0039399999999999999</v>
      </c>
      <c r="T1132" s="225">
        <f>S1132*H1132</f>
        <v>0.064615999999999993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6" t="s">
        <v>278</v>
      </c>
      <c r="AT1132" s="226" t="s">
        <v>152</v>
      </c>
      <c r="AU1132" s="226" t="s">
        <v>85</v>
      </c>
      <c r="AY1132" s="19" t="s">
        <v>150</v>
      </c>
      <c r="BE1132" s="227">
        <f>IF(N1132="základní",J1132,0)</f>
        <v>0</v>
      </c>
      <c r="BF1132" s="227">
        <f>IF(N1132="snížená",J1132,0)</f>
        <v>0</v>
      </c>
      <c r="BG1132" s="227">
        <f>IF(N1132="zákl. přenesená",J1132,0)</f>
        <v>0</v>
      </c>
      <c r="BH1132" s="227">
        <f>IF(N1132="sníž. přenesená",J1132,0)</f>
        <v>0</v>
      </c>
      <c r="BI1132" s="227">
        <f>IF(N1132="nulová",J1132,0)</f>
        <v>0</v>
      </c>
      <c r="BJ1132" s="19" t="s">
        <v>83</v>
      </c>
      <c r="BK1132" s="227">
        <f>ROUND(I1132*H1132,2)</f>
        <v>0</v>
      </c>
      <c r="BL1132" s="19" t="s">
        <v>278</v>
      </c>
      <c r="BM1132" s="226" t="s">
        <v>1323</v>
      </c>
    </row>
    <row r="1133" s="2" customFormat="1">
      <c r="A1133" s="40"/>
      <c r="B1133" s="41"/>
      <c r="C1133" s="42"/>
      <c r="D1133" s="228" t="s">
        <v>159</v>
      </c>
      <c r="E1133" s="42"/>
      <c r="F1133" s="229" t="s">
        <v>1324</v>
      </c>
      <c r="G1133" s="42"/>
      <c r="H1133" s="42"/>
      <c r="I1133" s="230"/>
      <c r="J1133" s="42"/>
      <c r="K1133" s="42"/>
      <c r="L1133" s="46"/>
      <c r="M1133" s="231"/>
      <c r="N1133" s="232"/>
      <c r="O1133" s="86"/>
      <c r="P1133" s="86"/>
      <c r="Q1133" s="86"/>
      <c r="R1133" s="86"/>
      <c r="S1133" s="86"/>
      <c r="T1133" s="87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159</v>
      </c>
      <c r="AU1133" s="19" t="s">
        <v>85</v>
      </c>
    </row>
    <row r="1134" s="2" customFormat="1">
      <c r="A1134" s="40"/>
      <c r="B1134" s="41"/>
      <c r="C1134" s="42"/>
      <c r="D1134" s="233" t="s">
        <v>161</v>
      </c>
      <c r="E1134" s="42"/>
      <c r="F1134" s="234" t="s">
        <v>1325</v>
      </c>
      <c r="G1134" s="42"/>
      <c r="H1134" s="42"/>
      <c r="I1134" s="230"/>
      <c r="J1134" s="42"/>
      <c r="K1134" s="42"/>
      <c r="L1134" s="46"/>
      <c r="M1134" s="231"/>
      <c r="N1134" s="232"/>
      <c r="O1134" s="86"/>
      <c r="P1134" s="86"/>
      <c r="Q1134" s="86"/>
      <c r="R1134" s="86"/>
      <c r="S1134" s="86"/>
      <c r="T1134" s="87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161</v>
      </c>
      <c r="AU1134" s="19" t="s">
        <v>85</v>
      </c>
    </row>
    <row r="1135" s="13" customFormat="1">
      <c r="A1135" s="13"/>
      <c r="B1135" s="235"/>
      <c r="C1135" s="236"/>
      <c r="D1135" s="228" t="s">
        <v>179</v>
      </c>
      <c r="E1135" s="237" t="s">
        <v>19</v>
      </c>
      <c r="F1135" s="238" t="s">
        <v>1326</v>
      </c>
      <c r="G1135" s="236"/>
      <c r="H1135" s="237" t="s">
        <v>19</v>
      </c>
      <c r="I1135" s="239"/>
      <c r="J1135" s="236"/>
      <c r="K1135" s="236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4" t="s">
        <v>179</v>
      </c>
      <c r="AU1135" s="244" t="s">
        <v>85</v>
      </c>
      <c r="AV1135" s="13" t="s">
        <v>83</v>
      </c>
      <c r="AW1135" s="13" t="s">
        <v>37</v>
      </c>
      <c r="AX1135" s="13" t="s">
        <v>76</v>
      </c>
      <c r="AY1135" s="244" t="s">
        <v>150</v>
      </c>
    </row>
    <row r="1136" s="14" customFormat="1">
      <c r="A1136" s="14"/>
      <c r="B1136" s="245"/>
      <c r="C1136" s="246"/>
      <c r="D1136" s="228" t="s">
        <v>179</v>
      </c>
      <c r="E1136" s="247" t="s">
        <v>19</v>
      </c>
      <c r="F1136" s="248" t="s">
        <v>1327</v>
      </c>
      <c r="G1136" s="246"/>
      <c r="H1136" s="249">
        <v>16.399999999999999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179</v>
      </c>
      <c r="AU1136" s="255" t="s">
        <v>85</v>
      </c>
      <c r="AV1136" s="14" t="s">
        <v>85</v>
      </c>
      <c r="AW1136" s="14" t="s">
        <v>37</v>
      </c>
      <c r="AX1136" s="14" t="s">
        <v>76</v>
      </c>
      <c r="AY1136" s="255" t="s">
        <v>150</v>
      </c>
    </row>
    <row r="1137" s="15" customFormat="1">
      <c r="A1137" s="15"/>
      <c r="B1137" s="256"/>
      <c r="C1137" s="257"/>
      <c r="D1137" s="228" t="s">
        <v>179</v>
      </c>
      <c r="E1137" s="258" t="s">
        <v>19</v>
      </c>
      <c r="F1137" s="259" t="s">
        <v>186</v>
      </c>
      <c r="G1137" s="257"/>
      <c r="H1137" s="260">
        <v>16.399999999999999</v>
      </c>
      <c r="I1137" s="261"/>
      <c r="J1137" s="257"/>
      <c r="K1137" s="257"/>
      <c r="L1137" s="262"/>
      <c r="M1137" s="263"/>
      <c r="N1137" s="264"/>
      <c r="O1137" s="264"/>
      <c r="P1137" s="264"/>
      <c r="Q1137" s="264"/>
      <c r="R1137" s="264"/>
      <c r="S1137" s="264"/>
      <c r="T1137" s="26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66" t="s">
        <v>179</v>
      </c>
      <c r="AU1137" s="266" t="s">
        <v>85</v>
      </c>
      <c r="AV1137" s="15" t="s">
        <v>157</v>
      </c>
      <c r="AW1137" s="15" t="s">
        <v>37</v>
      </c>
      <c r="AX1137" s="15" t="s">
        <v>83</v>
      </c>
      <c r="AY1137" s="266" t="s">
        <v>150</v>
      </c>
    </row>
    <row r="1138" s="2" customFormat="1" ht="33" customHeight="1">
      <c r="A1138" s="40"/>
      <c r="B1138" s="41"/>
      <c r="C1138" s="215" t="s">
        <v>1328</v>
      </c>
      <c r="D1138" s="215" t="s">
        <v>152</v>
      </c>
      <c r="E1138" s="216" t="s">
        <v>1329</v>
      </c>
      <c r="F1138" s="217" t="s">
        <v>1330</v>
      </c>
      <c r="G1138" s="218" t="s">
        <v>497</v>
      </c>
      <c r="H1138" s="219">
        <v>118</v>
      </c>
      <c r="I1138" s="220"/>
      <c r="J1138" s="221">
        <f>ROUND(I1138*H1138,2)</f>
        <v>0</v>
      </c>
      <c r="K1138" s="217" t="s">
        <v>156</v>
      </c>
      <c r="L1138" s="46"/>
      <c r="M1138" s="222" t="s">
        <v>19</v>
      </c>
      <c r="N1138" s="223" t="s">
        <v>47</v>
      </c>
      <c r="O1138" s="86"/>
      <c r="P1138" s="224">
        <f>O1138*H1138</f>
        <v>0</v>
      </c>
      <c r="Q1138" s="224">
        <v>0.0058419500000000003</v>
      </c>
      <c r="R1138" s="224">
        <f>Q1138*H1138</f>
        <v>0.68935010000000008</v>
      </c>
      <c r="S1138" s="224">
        <v>0</v>
      </c>
      <c r="T1138" s="225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6" t="s">
        <v>278</v>
      </c>
      <c r="AT1138" s="226" t="s">
        <v>152</v>
      </c>
      <c r="AU1138" s="226" t="s">
        <v>85</v>
      </c>
      <c r="AY1138" s="19" t="s">
        <v>150</v>
      </c>
      <c r="BE1138" s="227">
        <f>IF(N1138="základní",J1138,0)</f>
        <v>0</v>
      </c>
      <c r="BF1138" s="227">
        <f>IF(N1138="snížená",J1138,0)</f>
        <v>0</v>
      </c>
      <c r="BG1138" s="227">
        <f>IF(N1138="zákl. přenesená",J1138,0)</f>
        <v>0</v>
      </c>
      <c r="BH1138" s="227">
        <f>IF(N1138="sníž. přenesená",J1138,0)</f>
        <v>0</v>
      </c>
      <c r="BI1138" s="227">
        <f>IF(N1138="nulová",J1138,0)</f>
        <v>0</v>
      </c>
      <c r="BJ1138" s="19" t="s">
        <v>83</v>
      </c>
      <c r="BK1138" s="227">
        <f>ROUND(I1138*H1138,2)</f>
        <v>0</v>
      </c>
      <c r="BL1138" s="19" t="s">
        <v>278</v>
      </c>
      <c r="BM1138" s="226" t="s">
        <v>1331</v>
      </c>
    </row>
    <row r="1139" s="2" customFormat="1">
      <c r="A1139" s="40"/>
      <c r="B1139" s="41"/>
      <c r="C1139" s="42"/>
      <c r="D1139" s="228" t="s">
        <v>159</v>
      </c>
      <c r="E1139" s="42"/>
      <c r="F1139" s="229" t="s">
        <v>1332</v>
      </c>
      <c r="G1139" s="42"/>
      <c r="H1139" s="42"/>
      <c r="I1139" s="230"/>
      <c r="J1139" s="42"/>
      <c r="K1139" s="42"/>
      <c r="L1139" s="46"/>
      <c r="M1139" s="231"/>
      <c r="N1139" s="232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159</v>
      </c>
      <c r="AU1139" s="19" t="s">
        <v>85</v>
      </c>
    </row>
    <row r="1140" s="2" customFormat="1">
      <c r="A1140" s="40"/>
      <c r="B1140" s="41"/>
      <c r="C1140" s="42"/>
      <c r="D1140" s="233" t="s">
        <v>161</v>
      </c>
      <c r="E1140" s="42"/>
      <c r="F1140" s="234" t="s">
        <v>1333</v>
      </c>
      <c r="G1140" s="42"/>
      <c r="H1140" s="42"/>
      <c r="I1140" s="230"/>
      <c r="J1140" s="42"/>
      <c r="K1140" s="42"/>
      <c r="L1140" s="46"/>
      <c r="M1140" s="231"/>
      <c r="N1140" s="232"/>
      <c r="O1140" s="86"/>
      <c r="P1140" s="86"/>
      <c r="Q1140" s="86"/>
      <c r="R1140" s="86"/>
      <c r="S1140" s="86"/>
      <c r="T1140" s="87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161</v>
      </c>
      <c r="AU1140" s="19" t="s">
        <v>85</v>
      </c>
    </row>
    <row r="1141" s="13" customFormat="1">
      <c r="A1141" s="13"/>
      <c r="B1141" s="235"/>
      <c r="C1141" s="236"/>
      <c r="D1141" s="228" t="s">
        <v>179</v>
      </c>
      <c r="E1141" s="237" t="s">
        <v>19</v>
      </c>
      <c r="F1141" s="238" t="s">
        <v>1163</v>
      </c>
      <c r="G1141" s="236"/>
      <c r="H1141" s="237" t="s">
        <v>19</v>
      </c>
      <c r="I1141" s="239"/>
      <c r="J1141" s="236"/>
      <c r="K1141" s="236"/>
      <c r="L1141" s="240"/>
      <c r="M1141" s="241"/>
      <c r="N1141" s="242"/>
      <c r="O1141" s="242"/>
      <c r="P1141" s="242"/>
      <c r="Q1141" s="242"/>
      <c r="R1141" s="242"/>
      <c r="S1141" s="242"/>
      <c r="T1141" s="24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4" t="s">
        <v>179</v>
      </c>
      <c r="AU1141" s="244" t="s">
        <v>85</v>
      </c>
      <c r="AV1141" s="13" t="s">
        <v>83</v>
      </c>
      <c r="AW1141" s="13" t="s">
        <v>37</v>
      </c>
      <c r="AX1141" s="13" t="s">
        <v>76</v>
      </c>
      <c r="AY1141" s="244" t="s">
        <v>150</v>
      </c>
    </row>
    <row r="1142" s="14" customFormat="1">
      <c r="A1142" s="14"/>
      <c r="B1142" s="245"/>
      <c r="C1142" s="246"/>
      <c r="D1142" s="228" t="s">
        <v>179</v>
      </c>
      <c r="E1142" s="247" t="s">
        <v>19</v>
      </c>
      <c r="F1142" s="248" t="s">
        <v>1334</v>
      </c>
      <c r="G1142" s="246"/>
      <c r="H1142" s="249">
        <v>104.5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179</v>
      </c>
      <c r="AU1142" s="255" t="s">
        <v>85</v>
      </c>
      <c r="AV1142" s="14" t="s">
        <v>85</v>
      </c>
      <c r="AW1142" s="14" t="s">
        <v>37</v>
      </c>
      <c r="AX1142" s="14" t="s">
        <v>76</v>
      </c>
      <c r="AY1142" s="255" t="s">
        <v>150</v>
      </c>
    </row>
    <row r="1143" s="13" customFormat="1">
      <c r="A1143" s="13"/>
      <c r="B1143" s="235"/>
      <c r="C1143" s="236"/>
      <c r="D1143" s="228" t="s">
        <v>179</v>
      </c>
      <c r="E1143" s="237" t="s">
        <v>19</v>
      </c>
      <c r="F1143" s="238" t="s">
        <v>1165</v>
      </c>
      <c r="G1143" s="236"/>
      <c r="H1143" s="237" t="s">
        <v>19</v>
      </c>
      <c r="I1143" s="239"/>
      <c r="J1143" s="236"/>
      <c r="K1143" s="236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179</v>
      </c>
      <c r="AU1143" s="244" t="s">
        <v>85</v>
      </c>
      <c r="AV1143" s="13" t="s">
        <v>83</v>
      </c>
      <c r="AW1143" s="13" t="s">
        <v>37</v>
      </c>
      <c r="AX1143" s="13" t="s">
        <v>76</v>
      </c>
      <c r="AY1143" s="244" t="s">
        <v>150</v>
      </c>
    </row>
    <row r="1144" s="14" customFormat="1">
      <c r="A1144" s="14"/>
      <c r="B1144" s="245"/>
      <c r="C1144" s="246"/>
      <c r="D1144" s="228" t="s">
        <v>179</v>
      </c>
      <c r="E1144" s="247" t="s">
        <v>19</v>
      </c>
      <c r="F1144" s="248" t="s">
        <v>1335</v>
      </c>
      <c r="G1144" s="246"/>
      <c r="H1144" s="249">
        <v>13.5</v>
      </c>
      <c r="I1144" s="250"/>
      <c r="J1144" s="246"/>
      <c r="K1144" s="246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5" t="s">
        <v>179</v>
      </c>
      <c r="AU1144" s="255" t="s">
        <v>85</v>
      </c>
      <c r="AV1144" s="14" t="s">
        <v>85</v>
      </c>
      <c r="AW1144" s="14" t="s">
        <v>37</v>
      </c>
      <c r="AX1144" s="14" t="s">
        <v>76</v>
      </c>
      <c r="AY1144" s="255" t="s">
        <v>150</v>
      </c>
    </row>
    <row r="1145" s="15" customFormat="1">
      <c r="A1145" s="15"/>
      <c r="B1145" s="256"/>
      <c r="C1145" s="257"/>
      <c r="D1145" s="228" t="s">
        <v>179</v>
      </c>
      <c r="E1145" s="258" t="s">
        <v>19</v>
      </c>
      <c r="F1145" s="259" t="s">
        <v>186</v>
      </c>
      <c r="G1145" s="257"/>
      <c r="H1145" s="260">
        <v>118</v>
      </c>
      <c r="I1145" s="261"/>
      <c r="J1145" s="257"/>
      <c r="K1145" s="257"/>
      <c r="L1145" s="262"/>
      <c r="M1145" s="263"/>
      <c r="N1145" s="264"/>
      <c r="O1145" s="264"/>
      <c r="P1145" s="264"/>
      <c r="Q1145" s="264"/>
      <c r="R1145" s="264"/>
      <c r="S1145" s="264"/>
      <c r="T1145" s="26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66" t="s">
        <v>179</v>
      </c>
      <c r="AU1145" s="266" t="s">
        <v>85</v>
      </c>
      <c r="AV1145" s="15" t="s">
        <v>157</v>
      </c>
      <c r="AW1145" s="15" t="s">
        <v>37</v>
      </c>
      <c r="AX1145" s="15" t="s">
        <v>83</v>
      </c>
      <c r="AY1145" s="266" t="s">
        <v>150</v>
      </c>
    </row>
    <row r="1146" s="2" customFormat="1" ht="33" customHeight="1">
      <c r="A1146" s="40"/>
      <c r="B1146" s="41"/>
      <c r="C1146" s="215" t="s">
        <v>1336</v>
      </c>
      <c r="D1146" s="215" t="s">
        <v>152</v>
      </c>
      <c r="E1146" s="216" t="s">
        <v>1337</v>
      </c>
      <c r="F1146" s="217" t="s">
        <v>1338</v>
      </c>
      <c r="G1146" s="218" t="s">
        <v>155</v>
      </c>
      <c r="H1146" s="219">
        <v>2.3999999999999999</v>
      </c>
      <c r="I1146" s="220"/>
      <c r="J1146" s="221">
        <f>ROUND(I1146*H1146,2)</f>
        <v>0</v>
      </c>
      <c r="K1146" s="217" t="s">
        <v>156</v>
      </c>
      <c r="L1146" s="46"/>
      <c r="M1146" s="222" t="s">
        <v>19</v>
      </c>
      <c r="N1146" s="223" t="s">
        <v>47</v>
      </c>
      <c r="O1146" s="86"/>
      <c r="P1146" s="224">
        <f>O1146*H1146</f>
        <v>0</v>
      </c>
      <c r="Q1146" s="224">
        <v>0.0078280999999999993</v>
      </c>
      <c r="R1146" s="224">
        <f>Q1146*H1146</f>
        <v>0.018787439999999999</v>
      </c>
      <c r="S1146" s="224">
        <v>0</v>
      </c>
      <c r="T1146" s="225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6" t="s">
        <v>278</v>
      </c>
      <c r="AT1146" s="226" t="s">
        <v>152</v>
      </c>
      <c r="AU1146" s="226" t="s">
        <v>85</v>
      </c>
      <c r="AY1146" s="19" t="s">
        <v>150</v>
      </c>
      <c r="BE1146" s="227">
        <f>IF(N1146="základní",J1146,0)</f>
        <v>0</v>
      </c>
      <c r="BF1146" s="227">
        <f>IF(N1146="snížená",J1146,0)</f>
        <v>0</v>
      </c>
      <c r="BG1146" s="227">
        <f>IF(N1146="zákl. přenesená",J1146,0)</f>
        <v>0</v>
      </c>
      <c r="BH1146" s="227">
        <f>IF(N1146="sníž. přenesená",J1146,0)</f>
        <v>0</v>
      </c>
      <c r="BI1146" s="227">
        <f>IF(N1146="nulová",J1146,0)</f>
        <v>0</v>
      </c>
      <c r="BJ1146" s="19" t="s">
        <v>83</v>
      </c>
      <c r="BK1146" s="227">
        <f>ROUND(I1146*H1146,2)</f>
        <v>0</v>
      </c>
      <c r="BL1146" s="19" t="s">
        <v>278</v>
      </c>
      <c r="BM1146" s="226" t="s">
        <v>1339</v>
      </c>
    </row>
    <row r="1147" s="2" customFormat="1">
      <c r="A1147" s="40"/>
      <c r="B1147" s="41"/>
      <c r="C1147" s="42"/>
      <c r="D1147" s="228" t="s">
        <v>159</v>
      </c>
      <c r="E1147" s="42"/>
      <c r="F1147" s="229" t="s">
        <v>1340</v>
      </c>
      <c r="G1147" s="42"/>
      <c r="H1147" s="42"/>
      <c r="I1147" s="230"/>
      <c r="J1147" s="42"/>
      <c r="K1147" s="42"/>
      <c r="L1147" s="46"/>
      <c r="M1147" s="231"/>
      <c r="N1147" s="232"/>
      <c r="O1147" s="86"/>
      <c r="P1147" s="86"/>
      <c r="Q1147" s="86"/>
      <c r="R1147" s="86"/>
      <c r="S1147" s="86"/>
      <c r="T1147" s="87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T1147" s="19" t="s">
        <v>159</v>
      </c>
      <c r="AU1147" s="19" t="s">
        <v>85</v>
      </c>
    </row>
    <row r="1148" s="2" customFormat="1">
      <c r="A1148" s="40"/>
      <c r="B1148" s="41"/>
      <c r="C1148" s="42"/>
      <c r="D1148" s="233" t="s">
        <v>161</v>
      </c>
      <c r="E1148" s="42"/>
      <c r="F1148" s="234" t="s">
        <v>1341</v>
      </c>
      <c r="G1148" s="42"/>
      <c r="H1148" s="42"/>
      <c r="I1148" s="230"/>
      <c r="J1148" s="42"/>
      <c r="K1148" s="42"/>
      <c r="L1148" s="46"/>
      <c r="M1148" s="231"/>
      <c r="N1148" s="232"/>
      <c r="O1148" s="86"/>
      <c r="P1148" s="86"/>
      <c r="Q1148" s="86"/>
      <c r="R1148" s="86"/>
      <c r="S1148" s="86"/>
      <c r="T1148" s="87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161</v>
      </c>
      <c r="AU1148" s="19" t="s">
        <v>85</v>
      </c>
    </row>
    <row r="1149" s="13" customFormat="1">
      <c r="A1149" s="13"/>
      <c r="B1149" s="235"/>
      <c r="C1149" s="236"/>
      <c r="D1149" s="228" t="s">
        <v>179</v>
      </c>
      <c r="E1149" s="237" t="s">
        <v>19</v>
      </c>
      <c r="F1149" s="238" t="s">
        <v>1342</v>
      </c>
      <c r="G1149" s="236"/>
      <c r="H1149" s="237" t="s">
        <v>19</v>
      </c>
      <c r="I1149" s="239"/>
      <c r="J1149" s="236"/>
      <c r="K1149" s="236"/>
      <c r="L1149" s="240"/>
      <c r="M1149" s="241"/>
      <c r="N1149" s="242"/>
      <c r="O1149" s="242"/>
      <c r="P1149" s="242"/>
      <c r="Q1149" s="242"/>
      <c r="R1149" s="242"/>
      <c r="S1149" s="242"/>
      <c r="T1149" s="24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4" t="s">
        <v>179</v>
      </c>
      <c r="AU1149" s="244" t="s">
        <v>85</v>
      </c>
      <c r="AV1149" s="13" t="s">
        <v>83</v>
      </c>
      <c r="AW1149" s="13" t="s">
        <v>37</v>
      </c>
      <c r="AX1149" s="13" t="s">
        <v>76</v>
      </c>
      <c r="AY1149" s="244" t="s">
        <v>150</v>
      </c>
    </row>
    <row r="1150" s="14" customFormat="1">
      <c r="A1150" s="14"/>
      <c r="B1150" s="245"/>
      <c r="C1150" s="246"/>
      <c r="D1150" s="228" t="s">
        <v>179</v>
      </c>
      <c r="E1150" s="247" t="s">
        <v>19</v>
      </c>
      <c r="F1150" s="248" t="s">
        <v>1343</v>
      </c>
      <c r="G1150" s="246"/>
      <c r="H1150" s="249">
        <v>2.3999999999999999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179</v>
      </c>
      <c r="AU1150" s="255" t="s">
        <v>85</v>
      </c>
      <c r="AV1150" s="14" t="s">
        <v>85</v>
      </c>
      <c r="AW1150" s="14" t="s">
        <v>37</v>
      </c>
      <c r="AX1150" s="14" t="s">
        <v>76</v>
      </c>
      <c r="AY1150" s="255" t="s">
        <v>150</v>
      </c>
    </row>
    <row r="1151" s="15" customFormat="1">
      <c r="A1151" s="15"/>
      <c r="B1151" s="256"/>
      <c r="C1151" s="257"/>
      <c r="D1151" s="228" t="s">
        <v>179</v>
      </c>
      <c r="E1151" s="258" t="s">
        <v>19</v>
      </c>
      <c r="F1151" s="259" t="s">
        <v>186</v>
      </c>
      <c r="G1151" s="257"/>
      <c r="H1151" s="260">
        <v>2.3999999999999999</v>
      </c>
      <c r="I1151" s="261"/>
      <c r="J1151" s="257"/>
      <c r="K1151" s="257"/>
      <c r="L1151" s="262"/>
      <c r="M1151" s="263"/>
      <c r="N1151" s="264"/>
      <c r="O1151" s="264"/>
      <c r="P1151" s="264"/>
      <c r="Q1151" s="264"/>
      <c r="R1151" s="264"/>
      <c r="S1151" s="264"/>
      <c r="T1151" s="26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6" t="s">
        <v>179</v>
      </c>
      <c r="AU1151" s="266" t="s">
        <v>85</v>
      </c>
      <c r="AV1151" s="15" t="s">
        <v>157</v>
      </c>
      <c r="AW1151" s="15" t="s">
        <v>37</v>
      </c>
      <c r="AX1151" s="15" t="s">
        <v>83</v>
      </c>
      <c r="AY1151" s="266" t="s">
        <v>150</v>
      </c>
    </row>
    <row r="1152" s="2" customFormat="1" ht="24.15" customHeight="1">
      <c r="A1152" s="40"/>
      <c r="B1152" s="41"/>
      <c r="C1152" s="215" t="s">
        <v>1344</v>
      </c>
      <c r="D1152" s="215" t="s">
        <v>152</v>
      </c>
      <c r="E1152" s="216" t="s">
        <v>1345</v>
      </c>
      <c r="F1152" s="217" t="s">
        <v>1346</v>
      </c>
      <c r="G1152" s="218" t="s">
        <v>497</v>
      </c>
      <c r="H1152" s="219">
        <v>30.25</v>
      </c>
      <c r="I1152" s="220"/>
      <c r="J1152" s="221">
        <f>ROUND(I1152*H1152,2)</f>
        <v>0</v>
      </c>
      <c r="K1152" s="217" t="s">
        <v>156</v>
      </c>
      <c r="L1152" s="46"/>
      <c r="M1152" s="222" t="s">
        <v>19</v>
      </c>
      <c r="N1152" s="223" t="s">
        <v>47</v>
      </c>
      <c r="O1152" s="86"/>
      <c r="P1152" s="224">
        <f>O1152*H1152</f>
        <v>0</v>
      </c>
      <c r="Q1152" s="224">
        <v>0.0029114660000000001</v>
      </c>
      <c r="R1152" s="224">
        <f>Q1152*H1152</f>
        <v>0.088071846500000009</v>
      </c>
      <c r="S1152" s="224">
        <v>0</v>
      </c>
      <c r="T1152" s="225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6" t="s">
        <v>278</v>
      </c>
      <c r="AT1152" s="226" t="s">
        <v>152</v>
      </c>
      <c r="AU1152" s="226" t="s">
        <v>85</v>
      </c>
      <c r="AY1152" s="19" t="s">
        <v>150</v>
      </c>
      <c r="BE1152" s="227">
        <f>IF(N1152="základní",J1152,0)</f>
        <v>0</v>
      </c>
      <c r="BF1152" s="227">
        <f>IF(N1152="snížená",J1152,0)</f>
        <v>0</v>
      </c>
      <c r="BG1152" s="227">
        <f>IF(N1152="zákl. přenesená",J1152,0)</f>
        <v>0</v>
      </c>
      <c r="BH1152" s="227">
        <f>IF(N1152="sníž. přenesená",J1152,0)</f>
        <v>0</v>
      </c>
      <c r="BI1152" s="227">
        <f>IF(N1152="nulová",J1152,0)</f>
        <v>0</v>
      </c>
      <c r="BJ1152" s="19" t="s">
        <v>83</v>
      </c>
      <c r="BK1152" s="227">
        <f>ROUND(I1152*H1152,2)</f>
        <v>0</v>
      </c>
      <c r="BL1152" s="19" t="s">
        <v>278</v>
      </c>
      <c r="BM1152" s="226" t="s">
        <v>1347</v>
      </c>
    </row>
    <row r="1153" s="2" customFormat="1">
      <c r="A1153" s="40"/>
      <c r="B1153" s="41"/>
      <c r="C1153" s="42"/>
      <c r="D1153" s="228" t="s">
        <v>159</v>
      </c>
      <c r="E1153" s="42"/>
      <c r="F1153" s="229" t="s">
        <v>1348</v>
      </c>
      <c r="G1153" s="42"/>
      <c r="H1153" s="42"/>
      <c r="I1153" s="230"/>
      <c r="J1153" s="42"/>
      <c r="K1153" s="42"/>
      <c r="L1153" s="46"/>
      <c r="M1153" s="231"/>
      <c r="N1153" s="232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159</v>
      </c>
      <c r="AU1153" s="19" t="s">
        <v>85</v>
      </c>
    </row>
    <row r="1154" s="2" customFormat="1">
      <c r="A1154" s="40"/>
      <c r="B1154" s="41"/>
      <c r="C1154" s="42"/>
      <c r="D1154" s="233" t="s">
        <v>161</v>
      </c>
      <c r="E1154" s="42"/>
      <c r="F1154" s="234" t="s">
        <v>1349</v>
      </c>
      <c r="G1154" s="42"/>
      <c r="H1154" s="42"/>
      <c r="I1154" s="230"/>
      <c r="J1154" s="42"/>
      <c r="K1154" s="42"/>
      <c r="L1154" s="46"/>
      <c r="M1154" s="231"/>
      <c r="N1154" s="232"/>
      <c r="O1154" s="86"/>
      <c r="P1154" s="86"/>
      <c r="Q1154" s="86"/>
      <c r="R1154" s="86"/>
      <c r="S1154" s="86"/>
      <c r="T1154" s="87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161</v>
      </c>
      <c r="AU1154" s="19" t="s">
        <v>85</v>
      </c>
    </row>
    <row r="1155" s="13" customFormat="1">
      <c r="A1155" s="13"/>
      <c r="B1155" s="235"/>
      <c r="C1155" s="236"/>
      <c r="D1155" s="228" t="s">
        <v>179</v>
      </c>
      <c r="E1155" s="237" t="s">
        <v>19</v>
      </c>
      <c r="F1155" s="238" t="s">
        <v>1350</v>
      </c>
      <c r="G1155" s="236"/>
      <c r="H1155" s="237" t="s">
        <v>19</v>
      </c>
      <c r="I1155" s="239"/>
      <c r="J1155" s="236"/>
      <c r="K1155" s="236"/>
      <c r="L1155" s="240"/>
      <c r="M1155" s="241"/>
      <c r="N1155" s="242"/>
      <c r="O1155" s="242"/>
      <c r="P1155" s="242"/>
      <c r="Q1155" s="242"/>
      <c r="R1155" s="242"/>
      <c r="S1155" s="242"/>
      <c r="T1155" s="24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4" t="s">
        <v>179</v>
      </c>
      <c r="AU1155" s="244" t="s">
        <v>85</v>
      </c>
      <c r="AV1155" s="13" t="s">
        <v>83</v>
      </c>
      <c r="AW1155" s="13" t="s">
        <v>37</v>
      </c>
      <c r="AX1155" s="13" t="s">
        <v>76</v>
      </c>
      <c r="AY1155" s="244" t="s">
        <v>150</v>
      </c>
    </row>
    <row r="1156" s="14" customFormat="1">
      <c r="A1156" s="14"/>
      <c r="B1156" s="245"/>
      <c r="C1156" s="246"/>
      <c r="D1156" s="228" t="s">
        <v>179</v>
      </c>
      <c r="E1156" s="247" t="s">
        <v>19</v>
      </c>
      <c r="F1156" s="248" t="s">
        <v>1351</v>
      </c>
      <c r="G1156" s="246"/>
      <c r="H1156" s="249">
        <v>2.9199999999999999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179</v>
      </c>
      <c r="AU1156" s="255" t="s">
        <v>85</v>
      </c>
      <c r="AV1156" s="14" t="s">
        <v>85</v>
      </c>
      <c r="AW1156" s="14" t="s">
        <v>37</v>
      </c>
      <c r="AX1156" s="14" t="s">
        <v>76</v>
      </c>
      <c r="AY1156" s="255" t="s">
        <v>150</v>
      </c>
    </row>
    <row r="1157" s="13" customFormat="1">
      <c r="A1157" s="13"/>
      <c r="B1157" s="235"/>
      <c r="C1157" s="236"/>
      <c r="D1157" s="228" t="s">
        <v>179</v>
      </c>
      <c r="E1157" s="237" t="s">
        <v>19</v>
      </c>
      <c r="F1157" s="238" t="s">
        <v>1352</v>
      </c>
      <c r="G1157" s="236"/>
      <c r="H1157" s="237" t="s">
        <v>19</v>
      </c>
      <c r="I1157" s="239"/>
      <c r="J1157" s="236"/>
      <c r="K1157" s="236"/>
      <c r="L1157" s="240"/>
      <c r="M1157" s="241"/>
      <c r="N1157" s="242"/>
      <c r="O1157" s="242"/>
      <c r="P1157" s="242"/>
      <c r="Q1157" s="242"/>
      <c r="R1157" s="242"/>
      <c r="S1157" s="242"/>
      <c r="T1157" s="24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4" t="s">
        <v>179</v>
      </c>
      <c r="AU1157" s="244" t="s">
        <v>85</v>
      </c>
      <c r="AV1157" s="13" t="s">
        <v>83</v>
      </c>
      <c r="AW1157" s="13" t="s">
        <v>37</v>
      </c>
      <c r="AX1157" s="13" t="s">
        <v>76</v>
      </c>
      <c r="AY1157" s="244" t="s">
        <v>150</v>
      </c>
    </row>
    <row r="1158" s="14" customFormat="1">
      <c r="A1158" s="14"/>
      <c r="B1158" s="245"/>
      <c r="C1158" s="246"/>
      <c r="D1158" s="228" t="s">
        <v>179</v>
      </c>
      <c r="E1158" s="247" t="s">
        <v>19</v>
      </c>
      <c r="F1158" s="248" t="s">
        <v>1353</v>
      </c>
      <c r="G1158" s="246"/>
      <c r="H1158" s="249">
        <v>7.1100000000000003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179</v>
      </c>
      <c r="AU1158" s="255" t="s">
        <v>85</v>
      </c>
      <c r="AV1158" s="14" t="s">
        <v>85</v>
      </c>
      <c r="AW1158" s="14" t="s">
        <v>37</v>
      </c>
      <c r="AX1158" s="14" t="s">
        <v>76</v>
      </c>
      <c r="AY1158" s="255" t="s">
        <v>150</v>
      </c>
    </row>
    <row r="1159" s="13" customFormat="1">
      <c r="A1159" s="13"/>
      <c r="B1159" s="235"/>
      <c r="C1159" s="236"/>
      <c r="D1159" s="228" t="s">
        <v>179</v>
      </c>
      <c r="E1159" s="237" t="s">
        <v>19</v>
      </c>
      <c r="F1159" s="238" t="s">
        <v>1354</v>
      </c>
      <c r="G1159" s="236"/>
      <c r="H1159" s="237" t="s">
        <v>19</v>
      </c>
      <c r="I1159" s="239"/>
      <c r="J1159" s="236"/>
      <c r="K1159" s="236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4" t="s">
        <v>179</v>
      </c>
      <c r="AU1159" s="244" t="s">
        <v>85</v>
      </c>
      <c r="AV1159" s="13" t="s">
        <v>83</v>
      </c>
      <c r="AW1159" s="13" t="s">
        <v>37</v>
      </c>
      <c r="AX1159" s="13" t="s">
        <v>76</v>
      </c>
      <c r="AY1159" s="244" t="s">
        <v>150</v>
      </c>
    </row>
    <row r="1160" s="14" customFormat="1">
      <c r="A1160" s="14"/>
      <c r="B1160" s="245"/>
      <c r="C1160" s="246"/>
      <c r="D1160" s="228" t="s">
        <v>179</v>
      </c>
      <c r="E1160" s="247" t="s">
        <v>19</v>
      </c>
      <c r="F1160" s="248" t="s">
        <v>1355</v>
      </c>
      <c r="G1160" s="246"/>
      <c r="H1160" s="249">
        <v>14.220000000000001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179</v>
      </c>
      <c r="AU1160" s="255" t="s">
        <v>85</v>
      </c>
      <c r="AV1160" s="14" t="s">
        <v>85</v>
      </c>
      <c r="AW1160" s="14" t="s">
        <v>37</v>
      </c>
      <c r="AX1160" s="14" t="s">
        <v>76</v>
      </c>
      <c r="AY1160" s="255" t="s">
        <v>150</v>
      </c>
    </row>
    <row r="1161" s="13" customFormat="1">
      <c r="A1161" s="13"/>
      <c r="B1161" s="235"/>
      <c r="C1161" s="236"/>
      <c r="D1161" s="228" t="s">
        <v>179</v>
      </c>
      <c r="E1161" s="237" t="s">
        <v>19</v>
      </c>
      <c r="F1161" s="238" t="s">
        <v>1356</v>
      </c>
      <c r="G1161" s="236"/>
      <c r="H1161" s="237" t="s">
        <v>19</v>
      </c>
      <c r="I1161" s="239"/>
      <c r="J1161" s="236"/>
      <c r="K1161" s="236"/>
      <c r="L1161" s="240"/>
      <c r="M1161" s="241"/>
      <c r="N1161" s="242"/>
      <c r="O1161" s="242"/>
      <c r="P1161" s="242"/>
      <c r="Q1161" s="242"/>
      <c r="R1161" s="242"/>
      <c r="S1161" s="242"/>
      <c r="T1161" s="24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4" t="s">
        <v>179</v>
      </c>
      <c r="AU1161" s="244" t="s">
        <v>85</v>
      </c>
      <c r="AV1161" s="13" t="s">
        <v>83</v>
      </c>
      <c r="AW1161" s="13" t="s">
        <v>37</v>
      </c>
      <c r="AX1161" s="13" t="s">
        <v>76</v>
      </c>
      <c r="AY1161" s="244" t="s">
        <v>150</v>
      </c>
    </row>
    <row r="1162" s="14" customFormat="1">
      <c r="A1162" s="14"/>
      <c r="B1162" s="245"/>
      <c r="C1162" s="246"/>
      <c r="D1162" s="228" t="s">
        <v>179</v>
      </c>
      <c r="E1162" s="247" t="s">
        <v>19</v>
      </c>
      <c r="F1162" s="248" t="s">
        <v>1357</v>
      </c>
      <c r="G1162" s="246"/>
      <c r="H1162" s="249">
        <v>6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179</v>
      </c>
      <c r="AU1162" s="255" t="s">
        <v>85</v>
      </c>
      <c r="AV1162" s="14" t="s">
        <v>85</v>
      </c>
      <c r="AW1162" s="14" t="s">
        <v>37</v>
      </c>
      <c r="AX1162" s="14" t="s">
        <v>76</v>
      </c>
      <c r="AY1162" s="255" t="s">
        <v>150</v>
      </c>
    </row>
    <row r="1163" s="15" customFormat="1">
      <c r="A1163" s="15"/>
      <c r="B1163" s="256"/>
      <c r="C1163" s="257"/>
      <c r="D1163" s="228" t="s">
        <v>179</v>
      </c>
      <c r="E1163" s="258" t="s">
        <v>19</v>
      </c>
      <c r="F1163" s="259" t="s">
        <v>186</v>
      </c>
      <c r="G1163" s="257"/>
      <c r="H1163" s="260">
        <v>30.25</v>
      </c>
      <c r="I1163" s="261"/>
      <c r="J1163" s="257"/>
      <c r="K1163" s="257"/>
      <c r="L1163" s="262"/>
      <c r="M1163" s="263"/>
      <c r="N1163" s="264"/>
      <c r="O1163" s="264"/>
      <c r="P1163" s="264"/>
      <c r="Q1163" s="264"/>
      <c r="R1163" s="264"/>
      <c r="S1163" s="264"/>
      <c r="T1163" s="26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66" t="s">
        <v>179</v>
      </c>
      <c r="AU1163" s="266" t="s">
        <v>85</v>
      </c>
      <c r="AV1163" s="15" t="s">
        <v>157</v>
      </c>
      <c r="AW1163" s="15" t="s">
        <v>37</v>
      </c>
      <c r="AX1163" s="15" t="s">
        <v>83</v>
      </c>
      <c r="AY1163" s="266" t="s">
        <v>150</v>
      </c>
    </row>
    <row r="1164" s="2" customFormat="1" ht="33" customHeight="1">
      <c r="A1164" s="40"/>
      <c r="B1164" s="41"/>
      <c r="C1164" s="215" t="s">
        <v>1358</v>
      </c>
      <c r="D1164" s="215" t="s">
        <v>152</v>
      </c>
      <c r="E1164" s="216" t="s">
        <v>1359</v>
      </c>
      <c r="F1164" s="217" t="s">
        <v>1360</v>
      </c>
      <c r="G1164" s="218" t="s">
        <v>497</v>
      </c>
      <c r="H1164" s="219">
        <v>54</v>
      </c>
      <c r="I1164" s="220"/>
      <c r="J1164" s="221">
        <f>ROUND(I1164*H1164,2)</f>
        <v>0</v>
      </c>
      <c r="K1164" s="217" t="s">
        <v>156</v>
      </c>
      <c r="L1164" s="46"/>
      <c r="M1164" s="222" t="s">
        <v>19</v>
      </c>
      <c r="N1164" s="223" t="s">
        <v>47</v>
      </c>
      <c r="O1164" s="86"/>
      <c r="P1164" s="224">
        <f>O1164*H1164</f>
        <v>0</v>
      </c>
      <c r="Q1164" s="224">
        <v>0.0065137499999999996</v>
      </c>
      <c r="R1164" s="224">
        <f>Q1164*H1164</f>
        <v>0.35174249999999996</v>
      </c>
      <c r="S1164" s="224">
        <v>0</v>
      </c>
      <c r="T1164" s="225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6" t="s">
        <v>278</v>
      </c>
      <c r="AT1164" s="226" t="s">
        <v>152</v>
      </c>
      <c r="AU1164" s="226" t="s">
        <v>85</v>
      </c>
      <c r="AY1164" s="19" t="s">
        <v>150</v>
      </c>
      <c r="BE1164" s="227">
        <f>IF(N1164="základní",J1164,0)</f>
        <v>0</v>
      </c>
      <c r="BF1164" s="227">
        <f>IF(N1164="snížená",J1164,0)</f>
        <v>0</v>
      </c>
      <c r="BG1164" s="227">
        <f>IF(N1164="zákl. přenesená",J1164,0)</f>
        <v>0</v>
      </c>
      <c r="BH1164" s="227">
        <f>IF(N1164="sníž. přenesená",J1164,0)</f>
        <v>0</v>
      </c>
      <c r="BI1164" s="227">
        <f>IF(N1164="nulová",J1164,0)</f>
        <v>0</v>
      </c>
      <c r="BJ1164" s="19" t="s">
        <v>83</v>
      </c>
      <c r="BK1164" s="227">
        <f>ROUND(I1164*H1164,2)</f>
        <v>0</v>
      </c>
      <c r="BL1164" s="19" t="s">
        <v>278</v>
      </c>
      <c r="BM1164" s="226" t="s">
        <v>1361</v>
      </c>
    </row>
    <row r="1165" s="2" customFormat="1">
      <c r="A1165" s="40"/>
      <c r="B1165" s="41"/>
      <c r="C1165" s="42"/>
      <c r="D1165" s="228" t="s">
        <v>159</v>
      </c>
      <c r="E1165" s="42"/>
      <c r="F1165" s="229" t="s">
        <v>1362</v>
      </c>
      <c r="G1165" s="42"/>
      <c r="H1165" s="42"/>
      <c r="I1165" s="230"/>
      <c r="J1165" s="42"/>
      <c r="K1165" s="42"/>
      <c r="L1165" s="46"/>
      <c r="M1165" s="231"/>
      <c r="N1165" s="232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159</v>
      </c>
      <c r="AU1165" s="19" t="s">
        <v>85</v>
      </c>
    </row>
    <row r="1166" s="2" customFormat="1">
      <c r="A1166" s="40"/>
      <c r="B1166" s="41"/>
      <c r="C1166" s="42"/>
      <c r="D1166" s="233" t="s">
        <v>161</v>
      </c>
      <c r="E1166" s="42"/>
      <c r="F1166" s="234" t="s">
        <v>1363</v>
      </c>
      <c r="G1166" s="42"/>
      <c r="H1166" s="42"/>
      <c r="I1166" s="230"/>
      <c r="J1166" s="42"/>
      <c r="K1166" s="42"/>
      <c r="L1166" s="46"/>
      <c r="M1166" s="231"/>
      <c r="N1166" s="232"/>
      <c r="O1166" s="86"/>
      <c r="P1166" s="86"/>
      <c r="Q1166" s="86"/>
      <c r="R1166" s="86"/>
      <c r="S1166" s="86"/>
      <c r="T1166" s="87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161</v>
      </c>
      <c r="AU1166" s="19" t="s">
        <v>85</v>
      </c>
    </row>
    <row r="1167" s="13" customFormat="1">
      <c r="A1167" s="13"/>
      <c r="B1167" s="235"/>
      <c r="C1167" s="236"/>
      <c r="D1167" s="228" t="s">
        <v>179</v>
      </c>
      <c r="E1167" s="237" t="s">
        <v>19</v>
      </c>
      <c r="F1167" s="238" t="s">
        <v>1364</v>
      </c>
      <c r="G1167" s="236"/>
      <c r="H1167" s="237" t="s">
        <v>19</v>
      </c>
      <c r="I1167" s="239"/>
      <c r="J1167" s="236"/>
      <c r="K1167" s="236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4" t="s">
        <v>179</v>
      </c>
      <c r="AU1167" s="244" t="s">
        <v>85</v>
      </c>
      <c r="AV1167" s="13" t="s">
        <v>83</v>
      </c>
      <c r="AW1167" s="13" t="s">
        <v>37</v>
      </c>
      <c r="AX1167" s="13" t="s">
        <v>76</v>
      </c>
      <c r="AY1167" s="244" t="s">
        <v>150</v>
      </c>
    </row>
    <row r="1168" s="14" customFormat="1">
      <c r="A1168" s="14"/>
      <c r="B1168" s="245"/>
      <c r="C1168" s="246"/>
      <c r="D1168" s="228" t="s">
        <v>179</v>
      </c>
      <c r="E1168" s="247" t="s">
        <v>19</v>
      </c>
      <c r="F1168" s="248" t="s">
        <v>1365</v>
      </c>
      <c r="G1168" s="246"/>
      <c r="H1168" s="249">
        <v>54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179</v>
      </c>
      <c r="AU1168" s="255" t="s">
        <v>85</v>
      </c>
      <c r="AV1168" s="14" t="s">
        <v>85</v>
      </c>
      <c r="AW1168" s="14" t="s">
        <v>37</v>
      </c>
      <c r="AX1168" s="14" t="s">
        <v>76</v>
      </c>
      <c r="AY1168" s="255" t="s">
        <v>150</v>
      </c>
    </row>
    <row r="1169" s="15" customFormat="1">
      <c r="A1169" s="15"/>
      <c r="B1169" s="256"/>
      <c r="C1169" s="257"/>
      <c r="D1169" s="228" t="s">
        <v>179</v>
      </c>
      <c r="E1169" s="258" t="s">
        <v>19</v>
      </c>
      <c r="F1169" s="259" t="s">
        <v>186</v>
      </c>
      <c r="G1169" s="257"/>
      <c r="H1169" s="260">
        <v>54</v>
      </c>
      <c r="I1169" s="261"/>
      <c r="J1169" s="257"/>
      <c r="K1169" s="257"/>
      <c r="L1169" s="262"/>
      <c r="M1169" s="263"/>
      <c r="N1169" s="264"/>
      <c r="O1169" s="264"/>
      <c r="P1169" s="264"/>
      <c r="Q1169" s="264"/>
      <c r="R1169" s="264"/>
      <c r="S1169" s="264"/>
      <c r="T1169" s="26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6" t="s">
        <v>179</v>
      </c>
      <c r="AU1169" s="266" t="s">
        <v>85</v>
      </c>
      <c r="AV1169" s="15" t="s">
        <v>157</v>
      </c>
      <c r="AW1169" s="15" t="s">
        <v>37</v>
      </c>
      <c r="AX1169" s="15" t="s">
        <v>83</v>
      </c>
      <c r="AY1169" s="266" t="s">
        <v>150</v>
      </c>
    </row>
    <row r="1170" s="2" customFormat="1" ht="24.15" customHeight="1">
      <c r="A1170" s="40"/>
      <c r="B1170" s="41"/>
      <c r="C1170" s="215" t="s">
        <v>1366</v>
      </c>
      <c r="D1170" s="215" t="s">
        <v>152</v>
      </c>
      <c r="E1170" s="216" t="s">
        <v>1367</v>
      </c>
      <c r="F1170" s="217" t="s">
        <v>1368</v>
      </c>
      <c r="G1170" s="218" t="s">
        <v>349</v>
      </c>
      <c r="H1170" s="219">
        <v>4</v>
      </c>
      <c r="I1170" s="220"/>
      <c r="J1170" s="221">
        <f>ROUND(I1170*H1170,2)</f>
        <v>0</v>
      </c>
      <c r="K1170" s="217" t="s">
        <v>156</v>
      </c>
      <c r="L1170" s="46"/>
      <c r="M1170" s="222" t="s">
        <v>19</v>
      </c>
      <c r="N1170" s="223" t="s">
        <v>47</v>
      </c>
      <c r="O1170" s="86"/>
      <c r="P1170" s="224">
        <f>O1170*H1170</f>
        <v>0</v>
      </c>
      <c r="Q1170" s="224">
        <v>0.0035699999999999998</v>
      </c>
      <c r="R1170" s="224">
        <f>Q1170*H1170</f>
        <v>0.014279999999999999</v>
      </c>
      <c r="S1170" s="224">
        <v>0</v>
      </c>
      <c r="T1170" s="225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6" t="s">
        <v>278</v>
      </c>
      <c r="AT1170" s="226" t="s">
        <v>152</v>
      </c>
      <c r="AU1170" s="226" t="s">
        <v>85</v>
      </c>
      <c r="AY1170" s="19" t="s">
        <v>150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19" t="s">
        <v>83</v>
      </c>
      <c r="BK1170" s="227">
        <f>ROUND(I1170*H1170,2)</f>
        <v>0</v>
      </c>
      <c r="BL1170" s="19" t="s">
        <v>278</v>
      </c>
      <c r="BM1170" s="226" t="s">
        <v>1369</v>
      </c>
    </row>
    <row r="1171" s="2" customFormat="1">
      <c r="A1171" s="40"/>
      <c r="B1171" s="41"/>
      <c r="C1171" s="42"/>
      <c r="D1171" s="228" t="s">
        <v>159</v>
      </c>
      <c r="E1171" s="42"/>
      <c r="F1171" s="229" t="s">
        <v>1370</v>
      </c>
      <c r="G1171" s="42"/>
      <c r="H1171" s="42"/>
      <c r="I1171" s="230"/>
      <c r="J1171" s="42"/>
      <c r="K1171" s="42"/>
      <c r="L1171" s="46"/>
      <c r="M1171" s="231"/>
      <c r="N1171" s="232"/>
      <c r="O1171" s="86"/>
      <c r="P1171" s="86"/>
      <c r="Q1171" s="86"/>
      <c r="R1171" s="86"/>
      <c r="S1171" s="86"/>
      <c r="T1171" s="87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159</v>
      </c>
      <c r="AU1171" s="19" t="s">
        <v>85</v>
      </c>
    </row>
    <row r="1172" s="2" customFormat="1">
      <c r="A1172" s="40"/>
      <c r="B1172" s="41"/>
      <c r="C1172" s="42"/>
      <c r="D1172" s="233" t="s">
        <v>161</v>
      </c>
      <c r="E1172" s="42"/>
      <c r="F1172" s="234" t="s">
        <v>1371</v>
      </c>
      <c r="G1172" s="42"/>
      <c r="H1172" s="42"/>
      <c r="I1172" s="230"/>
      <c r="J1172" s="42"/>
      <c r="K1172" s="42"/>
      <c r="L1172" s="46"/>
      <c r="M1172" s="231"/>
      <c r="N1172" s="232"/>
      <c r="O1172" s="86"/>
      <c r="P1172" s="86"/>
      <c r="Q1172" s="86"/>
      <c r="R1172" s="86"/>
      <c r="S1172" s="86"/>
      <c r="T1172" s="87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161</v>
      </c>
      <c r="AU1172" s="19" t="s">
        <v>85</v>
      </c>
    </row>
    <row r="1173" s="2" customFormat="1" ht="24.15" customHeight="1">
      <c r="A1173" s="40"/>
      <c r="B1173" s="41"/>
      <c r="C1173" s="215" t="s">
        <v>1372</v>
      </c>
      <c r="D1173" s="215" t="s">
        <v>152</v>
      </c>
      <c r="E1173" s="216" t="s">
        <v>1373</v>
      </c>
      <c r="F1173" s="217" t="s">
        <v>1374</v>
      </c>
      <c r="G1173" s="218" t="s">
        <v>497</v>
      </c>
      <c r="H1173" s="219">
        <v>72.5</v>
      </c>
      <c r="I1173" s="220"/>
      <c r="J1173" s="221">
        <f>ROUND(I1173*H1173,2)</f>
        <v>0</v>
      </c>
      <c r="K1173" s="217" t="s">
        <v>156</v>
      </c>
      <c r="L1173" s="46"/>
      <c r="M1173" s="222" t="s">
        <v>19</v>
      </c>
      <c r="N1173" s="223" t="s">
        <v>47</v>
      </c>
      <c r="O1173" s="86"/>
      <c r="P1173" s="224">
        <f>O1173*H1173</f>
        <v>0</v>
      </c>
      <c r="Q1173" s="224">
        <v>0.0016243</v>
      </c>
      <c r="R1173" s="224">
        <f>Q1173*H1173</f>
        <v>0.11776175</v>
      </c>
      <c r="S1173" s="224">
        <v>0</v>
      </c>
      <c r="T1173" s="225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26" t="s">
        <v>278</v>
      </c>
      <c r="AT1173" s="226" t="s">
        <v>152</v>
      </c>
      <c r="AU1173" s="226" t="s">
        <v>85</v>
      </c>
      <c r="AY1173" s="19" t="s">
        <v>150</v>
      </c>
      <c r="BE1173" s="227">
        <f>IF(N1173="základní",J1173,0)</f>
        <v>0</v>
      </c>
      <c r="BF1173" s="227">
        <f>IF(N1173="snížená",J1173,0)</f>
        <v>0</v>
      </c>
      <c r="BG1173" s="227">
        <f>IF(N1173="zákl. přenesená",J1173,0)</f>
        <v>0</v>
      </c>
      <c r="BH1173" s="227">
        <f>IF(N1173="sníž. přenesená",J1173,0)</f>
        <v>0</v>
      </c>
      <c r="BI1173" s="227">
        <f>IF(N1173="nulová",J1173,0)</f>
        <v>0</v>
      </c>
      <c r="BJ1173" s="19" t="s">
        <v>83</v>
      </c>
      <c r="BK1173" s="227">
        <f>ROUND(I1173*H1173,2)</f>
        <v>0</v>
      </c>
      <c r="BL1173" s="19" t="s">
        <v>278</v>
      </c>
      <c r="BM1173" s="226" t="s">
        <v>1375</v>
      </c>
    </row>
    <row r="1174" s="2" customFormat="1">
      <c r="A1174" s="40"/>
      <c r="B1174" s="41"/>
      <c r="C1174" s="42"/>
      <c r="D1174" s="228" t="s">
        <v>159</v>
      </c>
      <c r="E1174" s="42"/>
      <c r="F1174" s="229" t="s">
        <v>1376</v>
      </c>
      <c r="G1174" s="42"/>
      <c r="H1174" s="42"/>
      <c r="I1174" s="230"/>
      <c r="J1174" s="42"/>
      <c r="K1174" s="42"/>
      <c r="L1174" s="46"/>
      <c r="M1174" s="231"/>
      <c r="N1174" s="232"/>
      <c r="O1174" s="86"/>
      <c r="P1174" s="86"/>
      <c r="Q1174" s="86"/>
      <c r="R1174" s="86"/>
      <c r="S1174" s="86"/>
      <c r="T1174" s="87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159</v>
      </c>
      <c r="AU1174" s="19" t="s">
        <v>85</v>
      </c>
    </row>
    <row r="1175" s="2" customFormat="1">
      <c r="A1175" s="40"/>
      <c r="B1175" s="41"/>
      <c r="C1175" s="42"/>
      <c r="D1175" s="233" t="s">
        <v>161</v>
      </c>
      <c r="E1175" s="42"/>
      <c r="F1175" s="234" t="s">
        <v>1377</v>
      </c>
      <c r="G1175" s="42"/>
      <c r="H1175" s="42"/>
      <c r="I1175" s="230"/>
      <c r="J1175" s="42"/>
      <c r="K1175" s="42"/>
      <c r="L1175" s="46"/>
      <c r="M1175" s="231"/>
      <c r="N1175" s="232"/>
      <c r="O1175" s="86"/>
      <c r="P1175" s="86"/>
      <c r="Q1175" s="86"/>
      <c r="R1175" s="86"/>
      <c r="S1175" s="86"/>
      <c r="T1175" s="87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161</v>
      </c>
      <c r="AU1175" s="19" t="s">
        <v>85</v>
      </c>
    </row>
    <row r="1176" s="13" customFormat="1">
      <c r="A1176" s="13"/>
      <c r="B1176" s="235"/>
      <c r="C1176" s="236"/>
      <c r="D1176" s="228" t="s">
        <v>179</v>
      </c>
      <c r="E1176" s="237" t="s">
        <v>19</v>
      </c>
      <c r="F1176" s="238" t="s">
        <v>1378</v>
      </c>
      <c r="G1176" s="236"/>
      <c r="H1176" s="237" t="s">
        <v>19</v>
      </c>
      <c r="I1176" s="239"/>
      <c r="J1176" s="236"/>
      <c r="K1176" s="236"/>
      <c r="L1176" s="240"/>
      <c r="M1176" s="241"/>
      <c r="N1176" s="242"/>
      <c r="O1176" s="242"/>
      <c r="P1176" s="242"/>
      <c r="Q1176" s="242"/>
      <c r="R1176" s="242"/>
      <c r="S1176" s="242"/>
      <c r="T1176" s="24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4" t="s">
        <v>179</v>
      </c>
      <c r="AU1176" s="244" t="s">
        <v>85</v>
      </c>
      <c r="AV1176" s="13" t="s">
        <v>83</v>
      </c>
      <c r="AW1176" s="13" t="s">
        <v>37</v>
      </c>
      <c r="AX1176" s="13" t="s">
        <v>76</v>
      </c>
      <c r="AY1176" s="244" t="s">
        <v>150</v>
      </c>
    </row>
    <row r="1177" s="14" customFormat="1">
      <c r="A1177" s="14"/>
      <c r="B1177" s="245"/>
      <c r="C1177" s="246"/>
      <c r="D1177" s="228" t="s">
        <v>179</v>
      </c>
      <c r="E1177" s="247" t="s">
        <v>19</v>
      </c>
      <c r="F1177" s="248" t="s">
        <v>1379</v>
      </c>
      <c r="G1177" s="246"/>
      <c r="H1177" s="249">
        <v>72.5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179</v>
      </c>
      <c r="AU1177" s="255" t="s">
        <v>85</v>
      </c>
      <c r="AV1177" s="14" t="s">
        <v>85</v>
      </c>
      <c r="AW1177" s="14" t="s">
        <v>37</v>
      </c>
      <c r="AX1177" s="14" t="s">
        <v>76</v>
      </c>
      <c r="AY1177" s="255" t="s">
        <v>150</v>
      </c>
    </row>
    <row r="1178" s="15" customFormat="1">
      <c r="A1178" s="15"/>
      <c r="B1178" s="256"/>
      <c r="C1178" s="257"/>
      <c r="D1178" s="228" t="s">
        <v>179</v>
      </c>
      <c r="E1178" s="258" t="s">
        <v>19</v>
      </c>
      <c r="F1178" s="259" t="s">
        <v>186</v>
      </c>
      <c r="G1178" s="257"/>
      <c r="H1178" s="260">
        <v>72.5</v>
      </c>
      <c r="I1178" s="261"/>
      <c r="J1178" s="257"/>
      <c r="K1178" s="257"/>
      <c r="L1178" s="262"/>
      <c r="M1178" s="263"/>
      <c r="N1178" s="264"/>
      <c r="O1178" s="264"/>
      <c r="P1178" s="264"/>
      <c r="Q1178" s="264"/>
      <c r="R1178" s="264"/>
      <c r="S1178" s="264"/>
      <c r="T1178" s="26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66" t="s">
        <v>179</v>
      </c>
      <c r="AU1178" s="266" t="s">
        <v>85</v>
      </c>
      <c r="AV1178" s="15" t="s">
        <v>157</v>
      </c>
      <c r="AW1178" s="15" t="s">
        <v>37</v>
      </c>
      <c r="AX1178" s="15" t="s">
        <v>83</v>
      </c>
      <c r="AY1178" s="266" t="s">
        <v>150</v>
      </c>
    </row>
    <row r="1179" s="2" customFormat="1" ht="24.15" customHeight="1">
      <c r="A1179" s="40"/>
      <c r="B1179" s="41"/>
      <c r="C1179" s="215" t="s">
        <v>1380</v>
      </c>
      <c r="D1179" s="215" t="s">
        <v>152</v>
      </c>
      <c r="E1179" s="216" t="s">
        <v>1381</v>
      </c>
      <c r="F1179" s="217" t="s">
        <v>1382</v>
      </c>
      <c r="G1179" s="218" t="s">
        <v>497</v>
      </c>
      <c r="H1179" s="219">
        <v>18</v>
      </c>
      <c r="I1179" s="220"/>
      <c r="J1179" s="221">
        <f>ROUND(I1179*H1179,2)</f>
        <v>0</v>
      </c>
      <c r="K1179" s="217" t="s">
        <v>156</v>
      </c>
      <c r="L1179" s="46"/>
      <c r="M1179" s="222" t="s">
        <v>19</v>
      </c>
      <c r="N1179" s="223" t="s">
        <v>47</v>
      </c>
      <c r="O1179" s="86"/>
      <c r="P1179" s="224">
        <f>O1179*H1179</f>
        <v>0</v>
      </c>
      <c r="Q1179" s="224">
        <v>0.0021045999999999999</v>
      </c>
      <c r="R1179" s="224">
        <f>Q1179*H1179</f>
        <v>0.037882799999999994</v>
      </c>
      <c r="S1179" s="224">
        <v>0</v>
      </c>
      <c r="T1179" s="225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26" t="s">
        <v>278</v>
      </c>
      <c r="AT1179" s="226" t="s">
        <v>152</v>
      </c>
      <c r="AU1179" s="226" t="s">
        <v>85</v>
      </c>
      <c r="AY1179" s="19" t="s">
        <v>150</v>
      </c>
      <c r="BE1179" s="227">
        <f>IF(N1179="základní",J1179,0)</f>
        <v>0</v>
      </c>
      <c r="BF1179" s="227">
        <f>IF(N1179="snížená",J1179,0)</f>
        <v>0</v>
      </c>
      <c r="BG1179" s="227">
        <f>IF(N1179="zákl. přenesená",J1179,0)</f>
        <v>0</v>
      </c>
      <c r="BH1179" s="227">
        <f>IF(N1179="sníž. přenesená",J1179,0)</f>
        <v>0</v>
      </c>
      <c r="BI1179" s="227">
        <f>IF(N1179="nulová",J1179,0)</f>
        <v>0</v>
      </c>
      <c r="BJ1179" s="19" t="s">
        <v>83</v>
      </c>
      <c r="BK1179" s="227">
        <f>ROUND(I1179*H1179,2)</f>
        <v>0</v>
      </c>
      <c r="BL1179" s="19" t="s">
        <v>278</v>
      </c>
      <c r="BM1179" s="226" t="s">
        <v>1383</v>
      </c>
    </row>
    <row r="1180" s="2" customFormat="1">
      <c r="A1180" s="40"/>
      <c r="B1180" s="41"/>
      <c r="C1180" s="42"/>
      <c r="D1180" s="228" t="s">
        <v>159</v>
      </c>
      <c r="E1180" s="42"/>
      <c r="F1180" s="229" t="s">
        <v>1384</v>
      </c>
      <c r="G1180" s="42"/>
      <c r="H1180" s="42"/>
      <c r="I1180" s="230"/>
      <c r="J1180" s="42"/>
      <c r="K1180" s="42"/>
      <c r="L1180" s="46"/>
      <c r="M1180" s="231"/>
      <c r="N1180" s="232"/>
      <c r="O1180" s="86"/>
      <c r="P1180" s="86"/>
      <c r="Q1180" s="86"/>
      <c r="R1180" s="86"/>
      <c r="S1180" s="86"/>
      <c r="T1180" s="87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9" t="s">
        <v>159</v>
      </c>
      <c r="AU1180" s="19" t="s">
        <v>85</v>
      </c>
    </row>
    <row r="1181" s="2" customFormat="1">
      <c r="A1181" s="40"/>
      <c r="B1181" s="41"/>
      <c r="C1181" s="42"/>
      <c r="D1181" s="233" t="s">
        <v>161</v>
      </c>
      <c r="E1181" s="42"/>
      <c r="F1181" s="234" t="s">
        <v>1385</v>
      </c>
      <c r="G1181" s="42"/>
      <c r="H1181" s="42"/>
      <c r="I1181" s="230"/>
      <c r="J1181" s="42"/>
      <c r="K1181" s="42"/>
      <c r="L1181" s="46"/>
      <c r="M1181" s="231"/>
      <c r="N1181" s="232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161</v>
      </c>
      <c r="AU1181" s="19" t="s">
        <v>85</v>
      </c>
    </row>
    <row r="1182" s="13" customFormat="1">
      <c r="A1182" s="13"/>
      <c r="B1182" s="235"/>
      <c r="C1182" s="236"/>
      <c r="D1182" s="228" t="s">
        <v>179</v>
      </c>
      <c r="E1182" s="237" t="s">
        <v>19</v>
      </c>
      <c r="F1182" s="238" t="s">
        <v>1386</v>
      </c>
      <c r="G1182" s="236"/>
      <c r="H1182" s="237" t="s">
        <v>19</v>
      </c>
      <c r="I1182" s="239"/>
      <c r="J1182" s="236"/>
      <c r="K1182" s="236"/>
      <c r="L1182" s="240"/>
      <c r="M1182" s="241"/>
      <c r="N1182" s="242"/>
      <c r="O1182" s="242"/>
      <c r="P1182" s="242"/>
      <c r="Q1182" s="242"/>
      <c r="R1182" s="242"/>
      <c r="S1182" s="242"/>
      <c r="T1182" s="24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4" t="s">
        <v>179</v>
      </c>
      <c r="AU1182" s="244" t="s">
        <v>85</v>
      </c>
      <c r="AV1182" s="13" t="s">
        <v>83</v>
      </c>
      <c r="AW1182" s="13" t="s">
        <v>37</v>
      </c>
      <c r="AX1182" s="13" t="s">
        <v>76</v>
      </c>
      <c r="AY1182" s="244" t="s">
        <v>150</v>
      </c>
    </row>
    <row r="1183" s="14" customFormat="1">
      <c r="A1183" s="14"/>
      <c r="B1183" s="245"/>
      <c r="C1183" s="246"/>
      <c r="D1183" s="228" t="s">
        <v>179</v>
      </c>
      <c r="E1183" s="247" t="s">
        <v>19</v>
      </c>
      <c r="F1183" s="248" t="s">
        <v>1387</v>
      </c>
      <c r="G1183" s="246"/>
      <c r="H1183" s="249">
        <v>18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179</v>
      </c>
      <c r="AU1183" s="255" t="s">
        <v>85</v>
      </c>
      <c r="AV1183" s="14" t="s">
        <v>85</v>
      </c>
      <c r="AW1183" s="14" t="s">
        <v>37</v>
      </c>
      <c r="AX1183" s="14" t="s">
        <v>76</v>
      </c>
      <c r="AY1183" s="255" t="s">
        <v>150</v>
      </c>
    </row>
    <row r="1184" s="15" customFormat="1">
      <c r="A1184" s="15"/>
      <c r="B1184" s="256"/>
      <c r="C1184" s="257"/>
      <c r="D1184" s="228" t="s">
        <v>179</v>
      </c>
      <c r="E1184" s="258" t="s">
        <v>19</v>
      </c>
      <c r="F1184" s="259" t="s">
        <v>186</v>
      </c>
      <c r="G1184" s="257"/>
      <c r="H1184" s="260">
        <v>18</v>
      </c>
      <c r="I1184" s="261"/>
      <c r="J1184" s="257"/>
      <c r="K1184" s="257"/>
      <c r="L1184" s="262"/>
      <c r="M1184" s="263"/>
      <c r="N1184" s="264"/>
      <c r="O1184" s="264"/>
      <c r="P1184" s="264"/>
      <c r="Q1184" s="264"/>
      <c r="R1184" s="264"/>
      <c r="S1184" s="264"/>
      <c r="T1184" s="26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66" t="s">
        <v>179</v>
      </c>
      <c r="AU1184" s="266" t="s">
        <v>85</v>
      </c>
      <c r="AV1184" s="15" t="s">
        <v>157</v>
      </c>
      <c r="AW1184" s="15" t="s">
        <v>37</v>
      </c>
      <c r="AX1184" s="15" t="s">
        <v>83</v>
      </c>
      <c r="AY1184" s="266" t="s">
        <v>150</v>
      </c>
    </row>
    <row r="1185" s="2" customFormat="1" ht="24.15" customHeight="1">
      <c r="A1185" s="40"/>
      <c r="B1185" s="41"/>
      <c r="C1185" s="215" t="s">
        <v>1388</v>
      </c>
      <c r="D1185" s="215" t="s">
        <v>152</v>
      </c>
      <c r="E1185" s="216" t="s">
        <v>1389</v>
      </c>
      <c r="F1185" s="217" t="s">
        <v>1390</v>
      </c>
      <c r="G1185" s="218" t="s">
        <v>1009</v>
      </c>
      <c r="H1185" s="289"/>
      <c r="I1185" s="220"/>
      <c r="J1185" s="221">
        <f>ROUND(I1185*H1185,2)</f>
        <v>0</v>
      </c>
      <c r="K1185" s="217" t="s">
        <v>156</v>
      </c>
      <c r="L1185" s="46"/>
      <c r="M1185" s="222" t="s">
        <v>19</v>
      </c>
      <c r="N1185" s="223" t="s">
        <v>47</v>
      </c>
      <c r="O1185" s="86"/>
      <c r="P1185" s="224">
        <f>O1185*H1185</f>
        <v>0</v>
      </c>
      <c r="Q1185" s="224">
        <v>0</v>
      </c>
      <c r="R1185" s="224">
        <f>Q1185*H1185</f>
        <v>0</v>
      </c>
      <c r="S1185" s="224">
        <v>0</v>
      </c>
      <c r="T1185" s="225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26" t="s">
        <v>278</v>
      </c>
      <c r="AT1185" s="226" t="s">
        <v>152</v>
      </c>
      <c r="AU1185" s="226" t="s">
        <v>85</v>
      </c>
      <c r="AY1185" s="19" t="s">
        <v>150</v>
      </c>
      <c r="BE1185" s="227">
        <f>IF(N1185="základní",J1185,0)</f>
        <v>0</v>
      </c>
      <c r="BF1185" s="227">
        <f>IF(N1185="snížená",J1185,0)</f>
        <v>0</v>
      </c>
      <c r="BG1185" s="227">
        <f>IF(N1185="zákl. přenesená",J1185,0)</f>
        <v>0</v>
      </c>
      <c r="BH1185" s="227">
        <f>IF(N1185="sníž. přenesená",J1185,0)</f>
        <v>0</v>
      </c>
      <c r="BI1185" s="227">
        <f>IF(N1185="nulová",J1185,0)</f>
        <v>0</v>
      </c>
      <c r="BJ1185" s="19" t="s">
        <v>83</v>
      </c>
      <c r="BK1185" s="227">
        <f>ROUND(I1185*H1185,2)</f>
        <v>0</v>
      </c>
      <c r="BL1185" s="19" t="s">
        <v>278</v>
      </c>
      <c r="BM1185" s="226" t="s">
        <v>1391</v>
      </c>
    </row>
    <row r="1186" s="2" customFormat="1">
      <c r="A1186" s="40"/>
      <c r="B1186" s="41"/>
      <c r="C1186" s="42"/>
      <c r="D1186" s="228" t="s">
        <v>159</v>
      </c>
      <c r="E1186" s="42"/>
      <c r="F1186" s="229" t="s">
        <v>1392</v>
      </c>
      <c r="G1186" s="42"/>
      <c r="H1186" s="42"/>
      <c r="I1186" s="230"/>
      <c r="J1186" s="42"/>
      <c r="K1186" s="42"/>
      <c r="L1186" s="46"/>
      <c r="M1186" s="231"/>
      <c r="N1186" s="232"/>
      <c r="O1186" s="86"/>
      <c r="P1186" s="86"/>
      <c r="Q1186" s="86"/>
      <c r="R1186" s="86"/>
      <c r="S1186" s="86"/>
      <c r="T1186" s="87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9" t="s">
        <v>159</v>
      </c>
      <c r="AU1186" s="19" t="s">
        <v>85</v>
      </c>
    </row>
    <row r="1187" s="2" customFormat="1">
      <c r="A1187" s="40"/>
      <c r="B1187" s="41"/>
      <c r="C1187" s="42"/>
      <c r="D1187" s="233" t="s">
        <v>161</v>
      </c>
      <c r="E1187" s="42"/>
      <c r="F1187" s="234" t="s">
        <v>1393</v>
      </c>
      <c r="G1187" s="42"/>
      <c r="H1187" s="42"/>
      <c r="I1187" s="230"/>
      <c r="J1187" s="42"/>
      <c r="K1187" s="42"/>
      <c r="L1187" s="46"/>
      <c r="M1187" s="231"/>
      <c r="N1187" s="232"/>
      <c r="O1187" s="86"/>
      <c r="P1187" s="86"/>
      <c r="Q1187" s="86"/>
      <c r="R1187" s="86"/>
      <c r="S1187" s="86"/>
      <c r="T1187" s="87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T1187" s="19" t="s">
        <v>161</v>
      </c>
      <c r="AU1187" s="19" t="s">
        <v>85</v>
      </c>
    </row>
    <row r="1188" s="12" customFormat="1" ht="22.8" customHeight="1">
      <c r="A1188" s="12"/>
      <c r="B1188" s="199"/>
      <c r="C1188" s="200"/>
      <c r="D1188" s="201" t="s">
        <v>75</v>
      </c>
      <c r="E1188" s="213" t="s">
        <v>1394</v>
      </c>
      <c r="F1188" s="213" t="s">
        <v>1395</v>
      </c>
      <c r="G1188" s="200"/>
      <c r="H1188" s="200"/>
      <c r="I1188" s="203"/>
      <c r="J1188" s="214">
        <f>BK1188</f>
        <v>0</v>
      </c>
      <c r="K1188" s="200"/>
      <c r="L1188" s="205"/>
      <c r="M1188" s="206"/>
      <c r="N1188" s="207"/>
      <c r="O1188" s="207"/>
      <c r="P1188" s="208">
        <f>SUM(P1189:P1197)</f>
        <v>0</v>
      </c>
      <c r="Q1188" s="207"/>
      <c r="R1188" s="208">
        <f>SUM(R1189:R1197)</f>
        <v>0.16268116000000002</v>
      </c>
      <c r="S1188" s="207"/>
      <c r="T1188" s="209">
        <f>SUM(T1189:T1197)</f>
        <v>7.33500642</v>
      </c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R1188" s="210" t="s">
        <v>85</v>
      </c>
      <c r="AT1188" s="211" t="s">
        <v>75</v>
      </c>
      <c r="AU1188" s="211" t="s">
        <v>83</v>
      </c>
      <c r="AY1188" s="210" t="s">
        <v>150</v>
      </c>
      <c r="BK1188" s="212">
        <f>SUM(BK1189:BK1197)</f>
        <v>0</v>
      </c>
    </row>
    <row r="1189" s="2" customFormat="1" ht="24.15" customHeight="1">
      <c r="A1189" s="40"/>
      <c r="B1189" s="41"/>
      <c r="C1189" s="215" t="s">
        <v>1396</v>
      </c>
      <c r="D1189" s="215" t="s">
        <v>152</v>
      </c>
      <c r="E1189" s="216" t="s">
        <v>1397</v>
      </c>
      <c r="F1189" s="217" t="s">
        <v>1398</v>
      </c>
      <c r="G1189" s="218" t="s">
        <v>155</v>
      </c>
      <c r="H1189" s="219">
        <v>478.47399999999999</v>
      </c>
      <c r="I1189" s="220"/>
      <c r="J1189" s="221">
        <f>ROUND(I1189*H1189,2)</f>
        <v>0</v>
      </c>
      <c r="K1189" s="217" t="s">
        <v>156</v>
      </c>
      <c r="L1189" s="46"/>
      <c r="M1189" s="222" t="s">
        <v>19</v>
      </c>
      <c r="N1189" s="223" t="s">
        <v>47</v>
      </c>
      <c r="O1189" s="86"/>
      <c r="P1189" s="224">
        <f>O1189*H1189</f>
        <v>0</v>
      </c>
      <c r="Q1189" s="224">
        <v>0.00034000000000000002</v>
      </c>
      <c r="R1189" s="224">
        <f>Q1189*H1189</f>
        <v>0.16268116000000002</v>
      </c>
      <c r="S1189" s="224">
        <v>0.01533</v>
      </c>
      <c r="T1189" s="225">
        <f>S1189*H1189</f>
        <v>7.33500642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26" t="s">
        <v>278</v>
      </c>
      <c r="AT1189" s="226" t="s">
        <v>152</v>
      </c>
      <c r="AU1189" s="226" t="s">
        <v>85</v>
      </c>
      <c r="AY1189" s="19" t="s">
        <v>150</v>
      </c>
      <c r="BE1189" s="227">
        <f>IF(N1189="základní",J1189,0)</f>
        <v>0</v>
      </c>
      <c r="BF1189" s="227">
        <f>IF(N1189="snížená",J1189,0)</f>
        <v>0</v>
      </c>
      <c r="BG1189" s="227">
        <f>IF(N1189="zákl. přenesená",J1189,0)</f>
        <v>0</v>
      </c>
      <c r="BH1189" s="227">
        <f>IF(N1189="sníž. přenesená",J1189,0)</f>
        <v>0</v>
      </c>
      <c r="BI1189" s="227">
        <f>IF(N1189="nulová",J1189,0)</f>
        <v>0</v>
      </c>
      <c r="BJ1189" s="19" t="s">
        <v>83</v>
      </c>
      <c r="BK1189" s="227">
        <f>ROUND(I1189*H1189,2)</f>
        <v>0</v>
      </c>
      <c r="BL1189" s="19" t="s">
        <v>278</v>
      </c>
      <c r="BM1189" s="226" t="s">
        <v>1399</v>
      </c>
    </row>
    <row r="1190" s="2" customFormat="1">
      <c r="A1190" s="40"/>
      <c r="B1190" s="41"/>
      <c r="C1190" s="42"/>
      <c r="D1190" s="228" t="s">
        <v>159</v>
      </c>
      <c r="E1190" s="42"/>
      <c r="F1190" s="229" t="s">
        <v>1400</v>
      </c>
      <c r="G1190" s="42"/>
      <c r="H1190" s="42"/>
      <c r="I1190" s="230"/>
      <c r="J1190" s="42"/>
      <c r="K1190" s="42"/>
      <c r="L1190" s="46"/>
      <c r="M1190" s="231"/>
      <c r="N1190" s="232"/>
      <c r="O1190" s="86"/>
      <c r="P1190" s="86"/>
      <c r="Q1190" s="86"/>
      <c r="R1190" s="86"/>
      <c r="S1190" s="86"/>
      <c r="T1190" s="87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159</v>
      </c>
      <c r="AU1190" s="19" t="s">
        <v>85</v>
      </c>
    </row>
    <row r="1191" s="2" customFormat="1">
      <c r="A1191" s="40"/>
      <c r="B1191" s="41"/>
      <c r="C1191" s="42"/>
      <c r="D1191" s="233" t="s">
        <v>161</v>
      </c>
      <c r="E1191" s="42"/>
      <c r="F1191" s="234" t="s">
        <v>1401</v>
      </c>
      <c r="G1191" s="42"/>
      <c r="H1191" s="42"/>
      <c r="I1191" s="230"/>
      <c r="J1191" s="42"/>
      <c r="K1191" s="42"/>
      <c r="L1191" s="46"/>
      <c r="M1191" s="231"/>
      <c r="N1191" s="232"/>
      <c r="O1191" s="86"/>
      <c r="P1191" s="86"/>
      <c r="Q1191" s="86"/>
      <c r="R1191" s="86"/>
      <c r="S1191" s="86"/>
      <c r="T1191" s="87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T1191" s="19" t="s">
        <v>161</v>
      </c>
      <c r="AU1191" s="19" t="s">
        <v>85</v>
      </c>
    </row>
    <row r="1192" s="13" customFormat="1">
      <c r="A1192" s="13"/>
      <c r="B1192" s="235"/>
      <c r="C1192" s="236"/>
      <c r="D1192" s="228" t="s">
        <v>179</v>
      </c>
      <c r="E1192" s="237" t="s">
        <v>19</v>
      </c>
      <c r="F1192" s="238" t="s">
        <v>1402</v>
      </c>
      <c r="G1192" s="236"/>
      <c r="H1192" s="237" t="s">
        <v>19</v>
      </c>
      <c r="I1192" s="239"/>
      <c r="J1192" s="236"/>
      <c r="K1192" s="236"/>
      <c r="L1192" s="240"/>
      <c r="M1192" s="241"/>
      <c r="N1192" s="242"/>
      <c r="O1192" s="242"/>
      <c r="P1192" s="242"/>
      <c r="Q1192" s="242"/>
      <c r="R1192" s="242"/>
      <c r="S1192" s="242"/>
      <c r="T1192" s="24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4" t="s">
        <v>179</v>
      </c>
      <c r="AU1192" s="244" t="s">
        <v>85</v>
      </c>
      <c r="AV1192" s="13" t="s">
        <v>83</v>
      </c>
      <c r="AW1192" s="13" t="s">
        <v>37</v>
      </c>
      <c r="AX1192" s="13" t="s">
        <v>76</v>
      </c>
      <c r="AY1192" s="244" t="s">
        <v>150</v>
      </c>
    </row>
    <row r="1193" s="14" customFormat="1">
      <c r="A1193" s="14"/>
      <c r="B1193" s="245"/>
      <c r="C1193" s="246"/>
      <c r="D1193" s="228" t="s">
        <v>179</v>
      </c>
      <c r="E1193" s="247" t="s">
        <v>19</v>
      </c>
      <c r="F1193" s="248" t="s">
        <v>1403</v>
      </c>
      <c r="G1193" s="246"/>
      <c r="H1193" s="249">
        <v>478.47399999999999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179</v>
      </c>
      <c r="AU1193" s="255" t="s">
        <v>85</v>
      </c>
      <c r="AV1193" s="14" t="s">
        <v>85</v>
      </c>
      <c r="AW1193" s="14" t="s">
        <v>37</v>
      </c>
      <c r="AX1193" s="14" t="s">
        <v>76</v>
      </c>
      <c r="AY1193" s="255" t="s">
        <v>150</v>
      </c>
    </row>
    <row r="1194" s="15" customFormat="1">
      <c r="A1194" s="15"/>
      <c r="B1194" s="256"/>
      <c r="C1194" s="257"/>
      <c r="D1194" s="228" t="s">
        <v>179</v>
      </c>
      <c r="E1194" s="258" t="s">
        <v>19</v>
      </c>
      <c r="F1194" s="259" t="s">
        <v>186</v>
      </c>
      <c r="G1194" s="257"/>
      <c r="H1194" s="260">
        <v>478.47399999999999</v>
      </c>
      <c r="I1194" s="261"/>
      <c r="J1194" s="257"/>
      <c r="K1194" s="257"/>
      <c r="L1194" s="262"/>
      <c r="M1194" s="263"/>
      <c r="N1194" s="264"/>
      <c r="O1194" s="264"/>
      <c r="P1194" s="264"/>
      <c r="Q1194" s="264"/>
      <c r="R1194" s="264"/>
      <c r="S1194" s="264"/>
      <c r="T1194" s="26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66" t="s">
        <v>179</v>
      </c>
      <c r="AU1194" s="266" t="s">
        <v>85</v>
      </c>
      <c r="AV1194" s="15" t="s">
        <v>157</v>
      </c>
      <c r="AW1194" s="15" t="s">
        <v>37</v>
      </c>
      <c r="AX1194" s="15" t="s">
        <v>83</v>
      </c>
      <c r="AY1194" s="266" t="s">
        <v>150</v>
      </c>
    </row>
    <row r="1195" s="2" customFormat="1" ht="24.15" customHeight="1">
      <c r="A1195" s="40"/>
      <c r="B1195" s="41"/>
      <c r="C1195" s="215" t="s">
        <v>1404</v>
      </c>
      <c r="D1195" s="215" t="s">
        <v>152</v>
      </c>
      <c r="E1195" s="216" t="s">
        <v>1405</v>
      </c>
      <c r="F1195" s="217" t="s">
        <v>1406</v>
      </c>
      <c r="G1195" s="218" t="s">
        <v>1009</v>
      </c>
      <c r="H1195" s="289"/>
      <c r="I1195" s="220"/>
      <c r="J1195" s="221">
        <f>ROUND(I1195*H1195,2)</f>
        <v>0</v>
      </c>
      <c r="K1195" s="217" t="s">
        <v>156</v>
      </c>
      <c r="L1195" s="46"/>
      <c r="M1195" s="222" t="s">
        <v>19</v>
      </c>
      <c r="N1195" s="223" t="s">
        <v>47</v>
      </c>
      <c r="O1195" s="86"/>
      <c r="P1195" s="224">
        <f>O1195*H1195</f>
        <v>0</v>
      </c>
      <c r="Q1195" s="224">
        <v>0</v>
      </c>
      <c r="R1195" s="224">
        <f>Q1195*H1195</f>
        <v>0</v>
      </c>
      <c r="S1195" s="224">
        <v>0</v>
      </c>
      <c r="T1195" s="225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6" t="s">
        <v>278</v>
      </c>
      <c r="AT1195" s="226" t="s">
        <v>152</v>
      </c>
      <c r="AU1195" s="226" t="s">
        <v>85</v>
      </c>
      <c r="AY1195" s="19" t="s">
        <v>150</v>
      </c>
      <c r="BE1195" s="227">
        <f>IF(N1195="základní",J1195,0)</f>
        <v>0</v>
      </c>
      <c r="BF1195" s="227">
        <f>IF(N1195="snížená",J1195,0)</f>
        <v>0</v>
      </c>
      <c r="BG1195" s="227">
        <f>IF(N1195="zákl. přenesená",J1195,0)</f>
        <v>0</v>
      </c>
      <c r="BH1195" s="227">
        <f>IF(N1195="sníž. přenesená",J1195,0)</f>
        <v>0</v>
      </c>
      <c r="BI1195" s="227">
        <f>IF(N1195="nulová",J1195,0)</f>
        <v>0</v>
      </c>
      <c r="BJ1195" s="19" t="s">
        <v>83</v>
      </c>
      <c r="BK1195" s="227">
        <f>ROUND(I1195*H1195,2)</f>
        <v>0</v>
      </c>
      <c r="BL1195" s="19" t="s">
        <v>278</v>
      </c>
      <c r="BM1195" s="226" t="s">
        <v>1407</v>
      </c>
    </row>
    <row r="1196" s="2" customFormat="1">
      <c r="A1196" s="40"/>
      <c r="B1196" s="41"/>
      <c r="C1196" s="42"/>
      <c r="D1196" s="228" t="s">
        <v>159</v>
      </c>
      <c r="E1196" s="42"/>
      <c r="F1196" s="229" t="s">
        <v>1408</v>
      </c>
      <c r="G1196" s="42"/>
      <c r="H1196" s="42"/>
      <c r="I1196" s="230"/>
      <c r="J1196" s="42"/>
      <c r="K1196" s="42"/>
      <c r="L1196" s="46"/>
      <c r="M1196" s="231"/>
      <c r="N1196" s="232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159</v>
      </c>
      <c r="AU1196" s="19" t="s">
        <v>85</v>
      </c>
    </row>
    <row r="1197" s="2" customFormat="1">
      <c r="A1197" s="40"/>
      <c r="B1197" s="41"/>
      <c r="C1197" s="42"/>
      <c r="D1197" s="233" t="s">
        <v>161</v>
      </c>
      <c r="E1197" s="42"/>
      <c r="F1197" s="234" t="s">
        <v>1409</v>
      </c>
      <c r="G1197" s="42"/>
      <c r="H1197" s="42"/>
      <c r="I1197" s="230"/>
      <c r="J1197" s="42"/>
      <c r="K1197" s="42"/>
      <c r="L1197" s="46"/>
      <c r="M1197" s="231"/>
      <c r="N1197" s="232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161</v>
      </c>
      <c r="AU1197" s="19" t="s">
        <v>85</v>
      </c>
    </row>
    <row r="1198" s="12" customFormat="1" ht="22.8" customHeight="1">
      <c r="A1198" s="12"/>
      <c r="B1198" s="199"/>
      <c r="C1198" s="200"/>
      <c r="D1198" s="201" t="s">
        <v>75</v>
      </c>
      <c r="E1198" s="213" t="s">
        <v>1410</v>
      </c>
      <c r="F1198" s="213" t="s">
        <v>1411</v>
      </c>
      <c r="G1198" s="200"/>
      <c r="H1198" s="200"/>
      <c r="I1198" s="203"/>
      <c r="J1198" s="214">
        <f>BK1198</f>
        <v>0</v>
      </c>
      <c r="K1198" s="200"/>
      <c r="L1198" s="205"/>
      <c r="M1198" s="206"/>
      <c r="N1198" s="207"/>
      <c r="O1198" s="207"/>
      <c r="P1198" s="208">
        <f>SUM(P1199:P1276)</f>
        <v>0</v>
      </c>
      <c r="Q1198" s="207"/>
      <c r="R1198" s="208">
        <f>SUM(R1199:R1276)</f>
        <v>1.6472464918375001</v>
      </c>
      <c r="S1198" s="207"/>
      <c r="T1198" s="209">
        <f>SUM(T1199:T1276)</f>
        <v>0</v>
      </c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R1198" s="210" t="s">
        <v>85</v>
      </c>
      <c r="AT1198" s="211" t="s">
        <v>75</v>
      </c>
      <c r="AU1198" s="211" t="s">
        <v>83</v>
      </c>
      <c r="AY1198" s="210" t="s">
        <v>150</v>
      </c>
      <c r="BK1198" s="212">
        <f>SUM(BK1199:BK1276)</f>
        <v>0</v>
      </c>
    </row>
    <row r="1199" s="2" customFormat="1" ht="24.15" customHeight="1">
      <c r="A1199" s="40"/>
      <c r="B1199" s="41"/>
      <c r="C1199" s="215" t="s">
        <v>1412</v>
      </c>
      <c r="D1199" s="215" t="s">
        <v>152</v>
      </c>
      <c r="E1199" s="216" t="s">
        <v>1413</v>
      </c>
      <c r="F1199" s="217" t="s">
        <v>1414</v>
      </c>
      <c r="G1199" s="218" t="s">
        <v>155</v>
      </c>
      <c r="H1199" s="219">
        <v>21.753</v>
      </c>
      <c r="I1199" s="220"/>
      <c r="J1199" s="221">
        <f>ROUND(I1199*H1199,2)</f>
        <v>0</v>
      </c>
      <c r="K1199" s="217" t="s">
        <v>156</v>
      </c>
      <c r="L1199" s="46"/>
      <c r="M1199" s="222" t="s">
        <v>19</v>
      </c>
      <c r="N1199" s="223" t="s">
        <v>47</v>
      </c>
      <c r="O1199" s="86"/>
      <c r="P1199" s="224">
        <f>O1199*H1199</f>
        <v>0</v>
      </c>
      <c r="Q1199" s="224">
        <v>0.00026848749999999999</v>
      </c>
      <c r="R1199" s="224">
        <f>Q1199*H1199</f>
        <v>0.0058404085875000001</v>
      </c>
      <c r="S1199" s="224">
        <v>0</v>
      </c>
      <c r="T1199" s="225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26" t="s">
        <v>278</v>
      </c>
      <c r="AT1199" s="226" t="s">
        <v>152</v>
      </c>
      <c r="AU1199" s="226" t="s">
        <v>85</v>
      </c>
      <c r="AY1199" s="19" t="s">
        <v>150</v>
      </c>
      <c r="BE1199" s="227">
        <f>IF(N1199="základní",J1199,0)</f>
        <v>0</v>
      </c>
      <c r="BF1199" s="227">
        <f>IF(N1199="snížená",J1199,0)</f>
        <v>0</v>
      </c>
      <c r="BG1199" s="227">
        <f>IF(N1199="zákl. přenesená",J1199,0)</f>
        <v>0</v>
      </c>
      <c r="BH1199" s="227">
        <f>IF(N1199="sníž. přenesená",J1199,0)</f>
        <v>0</v>
      </c>
      <c r="BI1199" s="227">
        <f>IF(N1199="nulová",J1199,0)</f>
        <v>0</v>
      </c>
      <c r="BJ1199" s="19" t="s">
        <v>83</v>
      </c>
      <c r="BK1199" s="227">
        <f>ROUND(I1199*H1199,2)</f>
        <v>0</v>
      </c>
      <c r="BL1199" s="19" t="s">
        <v>278</v>
      </c>
      <c r="BM1199" s="226" t="s">
        <v>1415</v>
      </c>
    </row>
    <row r="1200" s="2" customFormat="1">
      <c r="A1200" s="40"/>
      <c r="B1200" s="41"/>
      <c r="C1200" s="42"/>
      <c r="D1200" s="228" t="s">
        <v>159</v>
      </c>
      <c r="E1200" s="42"/>
      <c r="F1200" s="229" t="s">
        <v>1416</v>
      </c>
      <c r="G1200" s="42"/>
      <c r="H1200" s="42"/>
      <c r="I1200" s="230"/>
      <c r="J1200" s="42"/>
      <c r="K1200" s="42"/>
      <c r="L1200" s="46"/>
      <c r="M1200" s="231"/>
      <c r="N1200" s="232"/>
      <c r="O1200" s="86"/>
      <c r="P1200" s="86"/>
      <c r="Q1200" s="86"/>
      <c r="R1200" s="86"/>
      <c r="S1200" s="86"/>
      <c r="T1200" s="87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159</v>
      </c>
      <c r="AU1200" s="19" t="s">
        <v>85</v>
      </c>
    </row>
    <row r="1201" s="2" customFormat="1">
      <c r="A1201" s="40"/>
      <c r="B1201" s="41"/>
      <c r="C1201" s="42"/>
      <c r="D1201" s="233" t="s">
        <v>161</v>
      </c>
      <c r="E1201" s="42"/>
      <c r="F1201" s="234" t="s">
        <v>1417</v>
      </c>
      <c r="G1201" s="42"/>
      <c r="H1201" s="42"/>
      <c r="I1201" s="230"/>
      <c r="J1201" s="42"/>
      <c r="K1201" s="42"/>
      <c r="L1201" s="46"/>
      <c r="M1201" s="231"/>
      <c r="N1201" s="232"/>
      <c r="O1201" s="86"/>
      <c r="P1201" s="86"/>
      <c r="Q1201" s="86"/>
      <c r="R1201" s="86"/>
      <c r="S1201" s="86"/>
      <c r="T1201" s="87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9" t="s">
        <v>161</v>
      </c>
      <c r="AU1201" s="19" t="s">
        <v>85</v>
      </c>
    </row>
    <row r="1202" s="13" customFormat="1">
      <c r="A1202" s="13"/>
      <c r="B1202" s="235"/>
      <c r="C1202" s="236"/>
      <c r="D1202" s="228" t="s">
        <v>179</v>
      </c>
      <c r="E1202" s="237" t="s">
        <v>19</v>
      </c>
      <c r="F1202" s="238" t="s">
        <v>1418</v>
      </c>
      <c r="G1202" s="236"/>
      <c r="H1202" s="237" t="s">
        <v>19</v>
      </c>
      <c r="I1202" s="239"/>
      <c r="J1202" s="236"/>
      <c r="K1202" s="236"/>
      <c r="L1202" s="240"/>
      <c r="M1202" s="241"/>
      <c r="N1202" s="242"/>
      <c r="O1202" s="242"/>
      <c r="P1202" s="242"/>
      <c r="Q1202" s="242"/>
      <c r="R1202" s="242"/>
      <c r="S1202" s="242"/>
      <c r="T1202" s="24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4" t="s">
        <v>179</v>
      </c>
      <c r="AU1202" s="244" t="s">
        <v>85</v>
      </c>
      <c r="AV1202" s="13" t="s">
        <v>83</v>
      </c>
      <c r="AW1202" s="13" t="s">
        <v>37</v>
      </c>
      <c r="AX1202" s="13" t="s">
        <v>76</v>
      </c>
      <c r="AY1202" s="244" t="s">
        <v>150</v>
      </c>
    </row>
    <row r="1203" s="14" customFormat="1">
      <c r="A1203" s="14"/>
      <c r="B1203" s="245"/>
      <c r="C1203" s="246"/>
      <c r="D1203" s="228" t="s">
        <v>179</v>
      </c>
      <c r="E1203" s="247" t="s">
        <v>19</v>
      </c>
      <c r="F1203" s="248" t="s">
        <v>1419</v>
      </c>
      <c r="G1203" s="246"/>
      <c r="H1203" s="249">
        <v>16.353000000000002</v>
      </c>
      <c r="I1203" s="250"/>
      <c r="J1203" s="246"/>
      <c r="K1203" s="246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5" t="s">
        <v>179</v>
      </c>
      <c r="AU1203" s="255" t="s">
        <v>85</v>
      </c>
      <c r="AV1203" s="14" t="s">
        <v>85</v>
      </c>
      <c r="AW1203" s="14" t="s">
        <v>37</v>
      </c>
      <c r="AX1203" s="14" t="s">
        <v>76</v>
      </c>
      <c r="AY1203" s="255" t="s">
        <v>150</v>
      </c>
    </row>
    <row r="1204" s="13" customFormat="1">
      <c r="A1204" s="13"/>
      <c r="B1204" s="235"/>
      <c r="C1204" s="236"/>
      <c r="D1204" s="228" t="s">
        <v>179</v>
      </c>
      <c r="E1204" s="237" t="s">
        <v>19</v>
      </c>
      <c r="F1204" s="238" t="s">
        <v>1420</v>
      </c>
      <c r="G1204" s="236"/>
      <c r="H1204" s="237" t="s">
        <v>19</v>
      </c>
      <c r="I1204" s="239"/>
      <c r="J1204" s="236"/>
      <c r="K1204" s="236"/>
      <c r="L1204" s="240"/>
      <c r="M1204" s="241"/>
      <c r="N1204" s="242"/>
      <c r="O1204" s="242"/>
      <c r="P1204" s="242"/>
      <c r="Q1204" s="242"/>
      <c r="R1204" s="242"/>
      <c r="S1204" s="242"/>
      <c r="T1204" s="24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4" t="s">
        <v>179</v>
      </c>
      <c r="AU1204" s="244" t="s">
        <v>85</v>
      </c>
      <c r="AV1204" s="13" t="s">
        <v>83</v>
      </c>
      <c r="AW1204" s="13" t="s">
        <v>37</v>
      </c>
      <c r="AX1204" s="13" t="s">
        <v>76</v>
      </c>
      <c r="AY1204" s="244" t="s">
        <v>150</v>
      </c>
    </row>
    <row r="1205" s="14" customFormat="1">
      <c r="A1205" s="14"/>
      <c r="B1205" s="245"/>
      <c r="C1205" s="246"/>
      <c r="D1205" s="228" t="s">
        <v>179</v>
      </c>
      <c r="E1205" s="247" t="s">
        <v>19</v>
      </c>
      <c r="F1205" s="248" t="s">
        <v>1421</v>
      </c>
      <c r="G1205" s="246"/>
      <c r="H1205" s="249">
        <v>5.4000000000000004</v>
      </c>
      <c r="I1205" s="250"/>
      <c r="J1205" s="246"/>
      <c r="K1205" s="246"/>
      <c r="L1205" s="251"/>
      <c r="M1205" s="252"/>
      <c r="N1205" s="253"/>
      <c r="O1205" s="253"/>
      <c r="P1205" s="253"/>
      <c r="Q1205" s="253"/>
      <c r="R1205" s="253"/>
      <c r="S1205" s="253"/>
      <c r="T1205" s="25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5" t="s">
        <v>179</v>
      </c>
      <c r="AU1205" s="255" t="s">
        <v>85</v>
      </c>
      <c r="AV1205" s="14" t="s">
        <v>85</v>
      </c>
      <c r="AW1205" s="14" t="s">
        <v>37</v>
      </c>
      <c r="AX1205" s="14" t="s">
        <v>76</v>
      </c>
      <c r="AY1205" s="255" t="s">
        <v>150</v>
      </c>
    </row>
    <row r="1206" s="15" customFormat="1">
      <c r="A1206" s="15"/>
      <c r="B1206" s="256"/>
      <c r="C1206" s="257"/>
      <c r="D1206" s="228" t="s">
        <v>179</v>
      </c>
      <c r="E1206" s="258" t="s">
        <v>19</v>
      </c>
      <c r="F1206" s="259" t="s">
        <v>186</v>
      </c>
      <c r="G1206" s="257"/>
      <c r="H1206" s="260">
        <v>21.753</v>
      </c>
      <c r="I1206" s="261"/>
      <c r="J1206" s="257"/>
      <c r="K1206" s="257"/>
      <c r="L1206" s="262"/>
      <c r="M1206" s="263"/>
      <c r="N1206" s="264"/>
      <c r="O1206" s="264"/>
      <c r="P1206" s="264"/>
      <c r="Q1206" s="264"/>
      <c r="R1206" s="264"/>
      <c r="S1206" s="264"/>
      <c r="T1206" s="26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6" t="s">
        <v>179</v>
      </c>
      <c r="AU1206" s="266" t="s">
        <v>85</v>
      </c>
      <c r="AV1206" s="15" t="s">
        <v>157</v>
      </c>
      <c r="AW1206" s="15" t="s">
        <v>37</v>
      </c>
      <c r="AX1206" s="15" t="s">
        <v>83</v>
      </c>
      <c r="AY1206" s="266" t="s">
        <v>150</v>
      </c>
    </row>
    <row r="1207" s="2" customFormat="1" ht="24.15" customHeight="1">
      <c r="A1207" s="40"/>
      <c r="B1207" s="41"/>
      <c r="C1207" s="267" t="s">
        <v>1422</v>
      </c>
      <c r="D1207" s="267" t="s">
        <v>247</v>
      </c>
      <c r="E1207" s="268" t="s">
        <v>1423</v>
      </c>
      <c r="F1207" s="269" t="s">
        <v>1424</v>
      </c>
      <c r="G1207" s="270" t="s">
        <v>155</v>
      </c>
      <c r="H1207" s="271">
        <v>21.753</v>
      </c>
      <c r="I1207" s="272"/>
      <c r="J1207" s="273">
        <f>ROUND(I1207*H1207,2)</f>
        <v>0</v>
      </c>
      <c r="K1207" s="269" t="s">
        <v>156</v>
      </c>
      <c r="L1207" s="274"/>
      <c r="M1207" s="275" t="s">
        <v>19</v>
      </c>
      <c r="N1207" s="276" t="s">
        <v>47</v>
      </c>
      <c r="O1207" s="86"/>
      <c r="P1207" s="224">
        <f>O1207*H1207</f>
        <v>0</v>
      </c>
      <c r="Q1207" s="224">
        <v>0.03056</v>
      </c>
      <c r="R1207" s="224">
        <f>Q1207*H1207</f>
        <v>0.66477167999999998</v>
      </c>
      <c r="S1207" s="224">
        <v>0</v>
      </c>
      <c r="T1207" s="225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26" t="s">
        <v>411</v>
      </c>
      <c r="AT1207" s="226" t="s">
        <v>247</v>
      </c>
      <c r="AU1207" s="226" t="s">
        <v>85</v>
      </c>
      <c r="AY1207" s="19" t="s">
        <v>150</v>
      </c>
      <c r="BE1207" s="227">
        <f>IF(N1207="základní",J1207,0)</f>
        <v>0</v>
      </c>
      <c r="BF1207" s="227">
        <f>IF(N1207="snížená",J1207,0)</f>
        <v>0</v>
      </c>
      <c r="BG1207" s="227">
        <f>IF(N1207="zákl. přenesená",J1207,0)</f>
        <v>0</v>
      </c>
      <c r="BH1207" s="227">
        <f>IF(N1207="sníž. přenesená",J1207,0)</f>
        <v>0</v>
      </c>
      <c r="BI1207" s="227">
        <f>IF(N1207="nulová",J1207,0)</f>
        <v>0</v>
      </c>
      <c r="BJ1207" s="19" t="s">
        <v>83</v>
      </c>
      <c r="BK1207" s="227">
        <f>ROUND(I1207*H1207,2)</f>
        <v>0</v>
      </c>
      <c r="BL1207" s="19" t="s">
        <v>278</v>
      </c>
      <c r="BM1207" s="226" t="s">
        <v>1425</v>
      </c>
    </row>
    <row r="1208" s="2" customFormat="1">
      <c r="A1208" s="40"/>
      <c r="B1208" s="41"/>
      <c r="C1208" s="42"/>
      <c r="D1208" s="228" t="s">
        <v>159</v>
      </c>
      <c r="E1208" s="42"/>
      <c r="F1208" s="229" t="s">
        <v>1424</v>
      </c>
      <c r="G1208" s="42"/>
      <c r="H1208" s="42"/>
      <c r="I1208" s="230"/>
      <c r="J1208" s="42"/>
      <c r="K1208" s="42"/>
      <c r="L1208" s="46"/>
      <c r="M1208" s="231"/>
      <c r="N1208" s="232"/>
      <c r="O1208" s="86"/>
      <c r="P1208" s="86"/>
      <c r="Q1208" s="86"/>
      <c r="R1208" s="86"/>
      <c r="S1208" s="86"/>
      <c r="T1208" s="87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159</v>
      </c>
      <c r="AU1208" s="19" t="s">
        <v>85</v>
      </c>
    </row>
    <row r="1209" s="13" customFormat="1">
      <c r="A1209" s="13"/>
      <c r="B1209" s="235"/>
      <c r="C1209" s="236"/>
      <c r="D1209" s="228" t="s">
        <v>179</v>
      </c>
      <c r="E1209" s="237" t="s">
        <v>19</v>
      </c>
      <c r="F1209" s="238" t="s">
        <v>1418</v>
      </c>
      <c r="G1209" s="236"/>
      <c r="H1209" s="237" t="s">
        <v>19</v>
      </c>
      <c r="I1209" s="239"/>
      <c r="J1209" s="236"/>
      <c r="K1209" s="236"/>
      <c r="L1209" s="240"/>
      <c r="M1209" s="241"/>
      <c r="N1209" s="242"/>
      <c r="O1209" s="242"/>
      <c r="P1209" s="242"/>
      <c r="Q1209" s="242"/>
      <c r="R1209" s="242"/>
      <c r="S1209" s="242"/>
      <c r="T1209" s="24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4" t="s">
        <v>179</v>
      </c>
      <c r="AU1209" s="244" t="s">
        <v>85</v>
      </c>
      <c r="AV1209" s="13" t="s">
        <v>83</v>
      </c>
      <c r="AW1209" s="13" t="s">
        <v>37</v>
      </c>
      <c r="AX1209" s="13" t="s">
        <v>76</v>
      </c>
      <c r="AY1209" s="244" t="s">
        <v>150</v>
      </c>
    </row>
    <row r="1210" s="14" customFormat="1">
      <c r="A1210" s="14"/>
      <c r="B1210" s="245"/>
      <c r="C1210" s="246"/>
      <c r="D1210" s="228" t="s">
        <v>179</v>
      </c>
      <c r="E1210" s="247" t="s">
        <v>19</v>
      </c>
      <c r="F1210" s="248" t="s">
        <v>1419</v>
      </c>
      <c r="G1210" s="246"/>
      <c r="H1210" s="249">
        <v>16.353000000000002</v>
      </c>
      <c r="I1210" s="250"/>
      <c r="J1210" s="246"/>
      <c r="K1210" s="246"/>
      <c r="L1210" s="251"/>
      <c r="M1210" s="252"/>
      <c r="N1210" s="253"/>
      <c r="O1210" s="253"/>
      <c r="P1210" s="253"/>
      <c r="Q1210" s="253"/>
      <c r="R1210" s="253"/>
      <c r="S1210" s="253"/>
      <c r="T1210" s="25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5" t="s">
        <v>179</v>
      </c>
      <c r="AU1210" s="255" t="s">
        <v>85</v>
      </c>
      <c r="AV1210" s="14" t="s">
        <v>85</v>
      </c>
      <c r="AW1210" s="14" t="s">
        <v>37</v>
      </c>
      <c r="AX1210" s="14" t="s">
        <v>76</v>
      </c>
      <c r="AY1210" s="255" t="s">
        <v>150</v>
      </c>
    </row>
    <row r="1211" s="13" customFormat="1">
      <c r="A1211" s="13"/>
      <c r="B1211" s="235"/>
      <c r="C1211" s="236"/>
      <c r="D1211" s="228" t="s">
        <v>179</v>
      </c>
      <c r="E1211" s="237" t="s">
        <v>19</v>
      </c>
      <c r="F1211" s="238" t="s">
        <v>1420</v>
      </c>
      <c r="G1211" s="236"/>
      <c r="H1211" s="237" t="s">
        <v>19</v>
      </c>
      <c r="I1211" s="239"/>
      <c r="J1211" s="236"/>
      <c r="K1211" s="236"/>
      <c r="L1211" s="240"/>
      <c r="M1211" s="241"/>
      <c r="N1211" s="242"/>
      <c r="O1211" s="242"/>
      <c r="P1211" s="242"/>
      <c r="Q1211" s="242"/>
      <c r="R1211" s="242"/>
      <c r="S1211" s="242"/>
      <c r="T1211" s="24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4" t="s">
        <v>179</v>
      </c>
      <c r="AU1211" s="244" t="s">
        <v>85</v>
      </c>
      <c r="AV1211" s="13" t="s">
        <v>83</v>
      </c>
      <c r="AW1211" s="13" t="s">
        <v>37</v>
      </c>
      <c r="AX1211" s="13" t="s">
        <v>76</v>
      </c>
      <c r="AY1211" s="244" t="s">
        <v>150</v>
      </c>
    </row>
    <row r="1212" s="14" customFormat="1">
      <c r="A1212" s="14"/>
      <c r="B1212" s="245"/>
      <c r="C1212" s="246"/>
      <c r="D1212" s="228" t="s">
        <v>179</v>
      </c>
      <c r="E1212" s="247" t="s">
        <v>19</v>
      </c>
      <c r="F1212" s="248" t="s">
        <v>1421</v>
      </c>
      <c r="G1212" s="246"/>
      <c r="H1212" s="249">
        <v>5.4000000000000004</v>
      </c>
      <c r="I1212" s="250"/>
      <c r="J1212" s="246"/>
      <c r="K1212" s="246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5" t="s">
        <v>179</v>
      </c>
      <c r="AU1212" s="255" t="s">
        <v>85</v>
      </c>
      <c r="AV1212" s="14" t="s">
        <v>85</v>
      </c>
      <c r="AW1212" s="14" t="s">
        <v>37</v>
      </c>
      <c r="AX1212" s="14" t="s">
        <v>76</v>
      </c>
      <c r="AY1212" s="255" t="s">
        <v>150</v>
      </c>
    </row>
    <row r="1213" s="15" customFormat="1">
      <c r="A1213" s="15"/>
      <c r="B1213" s="256"/>
      <c r="C1213" s="257"/>
      <c r="D1213" s="228" t="s">
        <v>179</v>
      </c>
      <c r="E1213" s="258" t="s">
        <v>19</v>
      </c>
      <c r="F1213" s="259" t="s">
        <v>186</v>
      </c>
      <c r="G1213" s="257"/>
      <c r="H1213" s="260">
        <v>21.753</v>
      </c>
      <c r="I1213" s="261"/>
      <c r="J1213" s="257"/>
      <c r="K1213" s="257"/>
      <c r="L1213" s="262"/>
      <c r="M1213" s="263"/>
      <c r="N1213" s="264"/>
      <c r="O1213" s="264"/>
      <c r="P1213" s="264"/>
      <c r="Q1213" s="264"/>
      <c r="R1213" s="264"/>
      <c r="S1213" s="264"/>
      <c r="T1213" s="26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66" t="s">
        <v>179</v>
      </c>
      <c r="AU1213" s="266" t="s">
        <v>85</v>
      </c>
      <c r="AV1213" s="15" t="s">
        <v>157</v>
      </c>
      <c r="AW1213" s="15" t="s">
        <v>37</v>
      </c>
      <c r="AX1213" s="15" t="s">
        <v>83</v>
      </c>
      <c r="AY1213" s="266" t="s">
        <v>150</v>
      </c>
    </row>
    <row r="1214" s="2" customFormat="1" ht="24.15" customHeight="1">
      <c r="A1214" s="40"/>
      <c r="B1214" s="41"/>
      <c r="C1214" s="215" t="s">
        <v>1426</v>
      </c>
      <c r="D1214" s="215" t="s">
        <v>152</v>
      </c>
      <c r="E1214" s="216" t="s">
        <v>1427</v>
      </c>
      <c r="F1214" s="217" t="s">
        <v>1428</v>
      </c>
      <c r="G1214" s="218" t="s">
        <v>155</v>
      </c>
      <c r="H1214" s="219">
        <v>21.890000000000001</v>
      </c>
      <c r="I1214" s="220"/>
      <c r="J1214" s="221">
        <f>ROUND(I1214*H1214,2)</f>
        <v>0</v>
      </c>
      <c r="K1214" s="217" t="s">
        <v>156</v>
      </c>
      <c r="L1214" s="46"/>
      <c r="M1214" s="222" t="s">
        <v>19</v>
      </c>
      <c r="N1214" s="223" t="s">
        <v>47</v>
      </c>
      <c r="O1214" s="86"/>
      <c r="P1214" s="224">
        <f>O1214*H1214</f>
        <v>0</v>
      </c>
      <c r="Q1214" s="224">
        <v>0.000260425</v>
      </c>
      <c r="R1214" s="224">
        <f>Q1214*H1214</f>
        <v>0.0057007032500000004</v>
      </c>
      <c r="S1214" s="224">
        <v>0</v>
      </c>
      <c r="T1214" s="225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26" t="s">
        <v>278</v>
      </c>
      <c r="AT1214" s="226" t="s">
        <v>152</v>
      </c>
      <c r="AU1214" s="226" t="s">
        <v>85</v>
      </c>
      <c r="AY1214" s="19" t="s">
        <v>150</v>
      </c>
      <c r="BE1214" s="227">
        <f>IF(N1214="základní",J1214,0)</f>
        <v>0</v>
      </c>
      <c r="BF1214" s="227">
        <f>IF(N1214="snížená",J1214,0)</f>
        <v>0</v>
      </c>
      <c r="BG1214" s="227">
        <f>IF(N1214="zákl. přenesená",J1214,0)</f>
        <v>0</v>
      </c>
      <c r="BH1214" s="227">
        <f>IF(N1214="sníž. přenesená",J1214,0)</f>
        <v>0</v>
      </c>
      <c r="BI1214" s="227">
        <f>IF(N1214="nulová",J1214,0)</f>
        <v>0</v>
      </c>
      <c r="BJ1214" s="19" t="s">
        <v>83</v>
      </c>
      <c r="BK1214" s="227">
        <f>ROUND(I1214*H1214,2)</f>
        <v>0</v>
      </c>
      <c r="BL1214" s="19" t="s">
        <v>278</v>
      </c>
      <c r="BM1214" s="226" t="s">
        <v>1429</v>
      </c>
    </row>
    <row r="1215" s="2" customFormat="1">
      <c r="A1215" s="40"/>
      <c r="B1215" s="41"/>
      <c r="C1215" s="42"/>
      <c r="D1215" s="228" t="s">
        <v>159</v>
      </c>
      <c r="E1215" s="42"/>
      <c r="F1215" s="229" t="s">
        <v>1430</v>
      </c>
      <c r="G1215" s="42"/>
      <c r="H1215" s="42"/>
      <c r="I1215" s="230"/>
      <c r="J1215" s="42"/>
      <c r="K1215" s="42"/>
      <c r="L1215" s="46"/>
      <c r="M1215" s="231"/>
      <c r="N1215" s="232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159</v>
      </c>
      <c r="AU1215" s="19" t="s">
        <v>85</v>
      </c>
    </row>
    <row r="1216" s="2" customFormat="1">
      <c r="A1216" s="40"/>
      <c r="B1216" s="41"/>
      <c r="C1216" s="42"/>
      <c r="D1216" s="233" t="s">
        <v>161</v>
      </c>
      <c r="E1216" s="42"/>
      <c r="F1216" s="234" t="s">
        <v>1431</v>
      </c>
      <c r="G1216" s="42"/>
      <c r="H1216" s="42"/>
      <c r="I1216" s="230"/>
      <c r="J1216" s="42"/>
      <c r="K1216" s="42"/>
      <c r="L1216" s="46"/>
      <c r="M1216" s="231"/>
      <c r="N1216" s="232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161</v>
      </c>
      <c r="AU1216" s="19" t="s">
        <v>85</v>
      </c>
    </row>
    <row r="1217" s="13" customFormat="1">
      <c r="A1217" s="13"/>
      <c r="B1217" s="235"/>
      <c r="C1217" s="236"/>
      <c r="D1217" s="228" t="s">
        <v>179</v>
      </c>
      <c r="E1217" s="237" t="s">
        <v>19</v>
      </c>
      <c r="F1217" s="238" t="s">
        <v>1432</v>
      </c>
      <c r="G1217" s="236"/>
      <c r="H1217" s="237" t="s">
        <v>19</v>
      </c>
      <c r="I1217" s="239"/>
      <c r="J1217" s="236"/>
      <c r="K1217" s="236"/>
      <c r="L1217" s="240"/>
      <c r="M1217" s="241"/>
      <c r="N1217" s="242"/>
      <c r="O1217" s="242"/>
      <c r="P1217" s="242"/>
      <c r="Q1217" s="242"/>
      <c r="R1217" s="242"/>
      <c r="S1217" s="242"/>
      <c r="T1217" s="24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4" t="s">
        <v>179</v>
      </c>
      <c r="AU1217" s="244" t="s">
        <v>85</v>
      </c>
      <c r="AV1217" s="13" t="s">
        <v>83</v>
      </c>
      <c r="AW1217" s="13" t="s">
        <v>37</v>
      </c>
      <c r="AX1217" s="13" t="s">
        <v>76</v>
      </c>
      <c r="AY1217" s="244" t="s">
        <v>150</v>
      </c>
    </row>
    <row r="1218" s="14" customFormat="1">
      <c r="A1218" s="14"/>
      <c r="B1218" s="245"/>
      <c r="C1218" s="246"/>
      <c r="D1218" s="228" t="s">
        <v>179</v>
      </c>
      <c r="E1218" s="247" t="s">
        <v>19</v>
      </c>
      <c r="F1218" s="248" t="s">
        <v>1433</v>
      </c>
      <c r="G1218" s="246"/>
      <c r="H1218" s="249">
        <v>5.1100000000000003</v>
      </c>
      <c r="I1218" s="250"/>
      <c r="J1218" s="246"/>
      <c r="K1218" s="246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179</v>
      </c>
      <c r="AU1218" s="255" t="s">
        <v>85</v>
      </c>
      <c r="AV1218" s="14" t="s">
        <v>85</v>
      </c>
      <c r="AW1218" s="14" t="s">
        <v>37</v>
      </c>
      <c r="AX1218" s="14" t="s">
        <v>76</v>
      </c>
      <c r="AY1218" s="255" t="s">
        <v>150</v>
      </c>
    </row>
    <row r="1219" s="13" customFormat="1">
      <c r="A1219" s="13"/>
      <c r="B1219" s="235"/>
      <c r="C1219" s="236"/>
      <c r="D1219" s="228" t="s">
        <v>179</v>
      </c>
      <c r="E1219" s="237" t="s">
        <v>19</v>
      </c>
      <c r="F1219" s="238" t="s">
        <v>1434</v>
      </c>
      <c r="G1219" s="236"/>
      <c r="H1219" s="237" t="s">
        <v>19</v>
      </c>
      <c r="I1219" s="239"/>
      <c r="J1219" s="236"/>
      <c r="K1219" s="236"/>
      <c r="L1219" s="240"/>
      <c r="M1219" s="241"/>
      <c r="N1219" s="242"/>
      <c r="O1219" s="242"/>
      <c r="P1219" s="242"/>
      <c r="Q1219" s="242"/>
      <c r="R1219" s="242"/>
      <c r="S1219" s="242"/>
      <c r="T1219" s="24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4" t="s">
        <v>179</v>
      </c>
      <c r="AU1219" s="244" t="s">
        <v>85</v>
      </c>
      <c r="AV1219" s="13" t="s">
        <v>83</v>
      </c>
      <c r="AW1219" s="13" t="s">
        <v>37</v>
      </c>
      <c r="AX1219" s="13" t="s">
        <v>76</v>
      </c>
      <c r="AY1219" s="244" t="s">
        <v>150</v>
      </c>
    </row>
    <row r="1220" s="14" customFormat="1">
      <c r="A1220" s="14"/>
      <c r="B1220" s="245"/>
      <c r="C1220" s="246"/>
      <c r="D1220" s="228" t="s">
        <v>179</v>
      </c>
      <c r="E1220" s="247" t="s">
        <v>19</v>
      </c>
      <c r="F1220" s="248" t="s">
        <v>1435</v>
      </c>
      <c r="G1220" s="246"/>
      <c r="H1220" s="249">
        <v>16.780000000000001</v>
      </c>
      <c r="I1220" s="250"/>
      <c r="J1220" s="246"/>
      <c r="K1220" s="246"/>
      <c r="L1220" s="251"/>
      <c r="M1220" s="252"/>
      <c r="N1220" s="253"/>
      <c r="O1220" s="253"/>
      <c r="P1220" s="253"/>
      <c r="Q1220" s="253"/>
      <c r="R1220" s="253"/>
      <c r="S1220" s="253"/>
      <c r="T1220" s="25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5" t="s">
        <v>179</v>
      </c>
      <c r="AU1220" s="255" t="s">
        <v>85</v>
      </c>
      <c r="AV1220" s="14" t="s">
        <v>85</v>
      </c>
      <c r="AW1220" s="14" t="s">
        <v>37</v>
      </c>
      <c r="AX1220" s="14" t="s">
        <v>76</v>
      </c>
      <c r="AY1220" s="255" t="s">
        <v>150</v>
      </c>
    </row>
    <row r="1221" s="15" customFormat="1">
      <c r="A1221" s="15"/>
      <c r="B1221" s="256"/>
      <c r="C1221" s="257"/>
      <c r="D1221" s="228" t="s">
        <v>179</v>
      </c>
      <c r="E1221" s="258" t="s">
        <v>19</v>
      </c>
      <c r="F1221" s="259" t="s">
        <v>186</v>
      </c>
      <c r="G1221" s="257"/>
      <c r="H1221" s="260">
        <v>21.890000000000001</v>
      </c>
      <c r="I1221" s="261"/>
      <c r="J1221" s="257"/>
      <c r="K1221" s="257"/>
      <c r="L1221" s="262"/>
      <c r="M1221" s="263"/>
      <c r="N1221" s="264"/>
      <c r="O1221" s="264"/>
      <c r="P1221" s="264"/>
      <c r="Q1221" s="264"/>
      <c r="R1221" s="264"/>
      <c r="S1221" s="264"/>
      <c r="T1221" s="26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6" t="s">
        <v>179</v>
      </c>
      <c r="AU1221" s="266" t="s">
        <v>85</v>
      </c>
      <c r="AV1221" s="15" t="s">
        <v>157</v>
      </c>
      <c r="AW1221" s="15" t="s">
        <v>37</v>
      </c>
      <c r="AX1221" s="15" t="s">
        <v>83</v>
      </c>
      <c r="AY1221" s="266" t="s">
        <v>150</v>
      </c>
    </row>
    <row r="1222" s="2" customFormat="1" ht="24.15" customHeight="1">
      <c r="A1222" s="40"/>
      <c r="B1222" s="41"/>
      <c r="C1222" s="267" t="s">
        <v>1436</v>
      </c>
      <c r="D1222" s="267" t="s">
        <v>247</v>
      </c>
      <c r="E1222" s="268" t="s">
        <v>1437</v>
      </c>
      <c r="F1222" s="269" t="s">
        <v>1438</v>
      </c>
      <c r="G1222" s="270" t="s">
        <v>155</v>
      </c>
      <c r="H1222" s="271">
        <v>21.890000000000001</v>
      </c>
      <c r="I1222" s="272"/>
      <c r="J1222" s="273">
        <f>ROUND(I1222*H1222,2)</f>
        <v>0</v>
      </c>
      <c r="K1222" s="269" t="s">
        <v>156</v>
      </c>
      <c r="L1222" s="274"/>
      <c r="M1222" s="275" t="s">
        <v>19</v>
      </c>
      <c r="N1222" s="276" t="s">
        <v>47</v>
      </c>
      <c r="O1222" s="86"/>
      <c r="P1222" s="224">
        <f>O1222*H1222</f>
        <v>0</v>
      </c>
      <c r="Q1222" s="224">
        <v>0.0287</v>
      </c>
      <c r="R1222" s="224">
        <f>Q1222*H1222</f>
        <v>0.628243</v>
      </c>
      <c r="S1222" s="224">
        <v>0</v>
      </c>
      <c r="T1222" s="225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6" t="s">
        <v>411</v>
      </c>
      <c r="AT1222" s="226" t="s">
        <v>247</v>
      </c>
      <c r="AU1222" s="226" t="s">
        <v>85</v>
      </c>
      <c r="AY1222" s="19" t="s">
        <v>150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19" t="s">
        <v>83</v>
      </c>
      <c r="BK1222" s="227">
        <f>ROUND(I1222*H1222,2)</f>
        <v>0</v>
      </c>
      <c r="BL1222" s="19" t="s">
        <v>278</v>
      </c>
      <c r="BM1222" s="226" t="s">
        <v>1439</v>
      </c>
    </row>
    <row r="1223" s="2" customFormat="1">
      <c r="A1223" s="40"/>
      <c r="B1223" s="41"/>
      <c r="C1223" s="42"/>
      <c r="D1223" s="228" t="s">
        <v>159</v>
      </c>
      <c r="E1223" s="42"/>
      <c r="F1223" s="229" t="s">
        <v>1438</v>
      </c>
      <c r="G1223" s="42"/>
      <c r="H1223" s="42"/>
      <c r="I1223" s="230"/>
      <c r="J1223" s="42"/>
      <c r="K1223" s="42"/>
      <c r="L1223" s="46"/>
      <c r="M1223" s="231"/>
      <c r="N1223" s="232"/>
      <c r="O1223" s="86"/>
      <c r="P1223" s="86"/>
      <c r="Q1223" s="86"/>
      <c r="R1223" s="86"/>
      <c r="S1223" s="86"/>
      <c r="T1223" s="87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T1223" s="19" t="s">
        <v>159</v>
      </c>
      <c r="AU1223" s="19" t="s">
        <v>85</v>
      </c>
    </row>
    <row r="1224" s="13" customFormat="1">
      <c r="A1224" s="13"/>
      <c r="B1224" s="235"/>
      <c r="C1224" s="236"/>
      <c r="D1224" s="228" t="s">
        <v>179</v>
      </c>
      <c r="E1224" s="237" t="s">
        <v>19</v>
      </c>
      <c r="F1224" s="238" t="s">
        <v>1432</v>
      </c>
      <c r="G1224" s="236"/>
      <c r="H1224" s="237" t="s">
        <v>19</v>
      </c>
      <c r="I1224" s="239"/>
      <c r="J1224" s="236"/>
      <c r="K1224" s="236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179</v>
      </c>
      <c r="AU1224" s="244" t="s">
        <v>85</v>
      </c>
      <c r="AV1224" s="13" t="s">
        <v>83</v>
      </c>
      <c r="AW1224" s="13" t="s">
        <v>37</v>
      </c>
      <c r="AX1224" s="13" t="s">
        <v>76</v>
      </c>
      <c r="AY1224" s="244" t="s">
        <v>150</v>
      </c>
    </row>
    <row r="1225" s="14" customFormat="1">
      <c r="A1225" s="14"/>
      <c r="B1225" s="245"/>
      <c r="C1225" s="246"/>
      <c r="D1225" s="228" t="s">
        <v>179</v>
      </c>
      <c r="E1225" s="247" t="s">
        <v>19</v>
      </c>
      <c r="F1225" s="248" t="s">
        <v>1433</v>
      </c>
      <c r="G1225" s="246"/>
      <c r="H1225" s="249">
        <v>5.1100000000000003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179</v>
      </c>
      <c r="AU1225" s="255" t="s">
        <v>85</v>
      </c>
      <c r="AV1225" s="14" t="s">
        <v>85</v>
      </c>
      <c r="AW1225" s="14" t="s">
        <v>37</v>
      </c>
      <c r="AX1225" s="14" t="s">
        <v>76</v>
      </c>
      <c r="AY1225" s="255" t="s">
        <v>150</v>
      </c>
    </row>
    <row r="1226" s="13" customFormat="1">
      <c r="A1226" s="13"/>
      <c r="B1226" s="235"/>
      <c r="C1226" s="236"/>
      <c r="D1226" s="228" t="s">
        <v>179</v>
      </c>
      <c r="E1226" s="237" t="s">
        <v>19</v>
      </c>
      <c r="F1226" s="238" t="s">
        <v>1434</v>
      </c>
      <c r="G1226" s="236"/>
      <c r="H1226" s="237" t="s">
        <v>19</v>
      </c>
      <c r="I1226" s="239"/>
      <c r="J1226" s="236"/>
      <c r="K1226" s="236"/>
      <c r="L1226" s="240"/>
      <c r="M1226" s="241"/>
      <c r="N1226" s="242"/>
      <c r="O1226" s="242"/>
      <c r="P1226" s="242"/>
      <c r="Q1226" s="242"/>
      <c r="R1226" s="242"/>
      <c r="S1226" s="242"/>
      <c r="T1226" s="24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4" t="s">
        <v>179</v>
      </c>
      <c r="AU1226" s="244" t="s">
        <v>85</v>
      </c>
      <c r="AV1226" s="13" t="s">
        <v>83</v>
      </c>
      <c r="AW1226" s="13" t="s">
        <v>37</v>
      </c>
      <c r="AX1226" s="13" t="s">
        <v>76</v>
      </c>
      <c r="AY1226" s="244" t="s">
        <v>150</v>
      </c>
    </row>
    <row r="1227" s="14" customFormat="1">
      <c r="A1227" s="14"/>
      <c r="B1227" s="245"/>
      <c r="C1227" s="246"/>
      <c r="D1227" s="228" t="s">
        <v>179</v>
      </c>
      <c r="E1227" s="247" t="s">
        <v>19</v>
      </c>
      <c r="F1227" s="248" t="s">
        <v>1435</v>
      </c>
      <c r="G1227" s="246"/>
      <c r="H1227" s="249">
        <v>16.780000000000001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179</v>
      </c>
      <c r="AU1227" s="255" t="s">
        <v>85</v>
      </c>
      <c r="AV1227" s="14" t="s">
        <v>85</v>
      </c>
      <c r="AW1227" s="14" t="s">
        <v>37</v>
      </c>
      <c r="AX1227" s="14" t="s">
        <v>76</v>
      </c>
      <c r="AY1227" s="255" t="s">
        <v>150</v>
      </c>
    </row>
    <row r="1228" s="15" customFormat="1">
      <c r="A1228" s="15"/>
      <c r="B1228" s="256"/>
      <c r="C1228" s="257"/>
      <c r="D1228" s="228" t="s">
        <v>179</v>
      </c>
      <c r="E1228" s="258" t="s">
        <v>19</v>
      </c>
      <c r="F1228" s="259" t="s">
        <v>186</v>
      </c>
      <c r="G1228" s="257"/>
      <c r="H1228" s="260">
        <v>21.890000000000001</v>
      </c>
      <c r="I1228" s="261"/>
      <c r="J1228" s="257"/>
      <c r="K1228" s="257"/>
      <c r="L1228" s="262"/>
      <c r="M1228" s="263"/>
      <c r="N1228" s="264"/>
      <c r="O1228" s="264"/>
      <c r="P1228" s="264"/>
      <c r="Q1228" s="264"/>
      <c r="R1228" s="264"/>
      <c r="S1228" s="264"/>
      <c r="T1228" s="26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6" t="s">
        <v>179</v>
      </c>
      <c r="AU1228" s="266" t="s">
        <v>85</v>
      </c>
      <c r="AV1228" s="15" t="s">
        <v>157</v>
      </c>
      <c r="AW1228" s="15" t="s">
        <v>37</v>
      </c>
      <c r="AX1228" s="15" t="s">
        <v>83</v>
      </c>
      <c r="AY1228" s="266" t="s">
        <v>150</v>
      </c>
    </row>
    <row r="1229" s="2" customFormat="1" ht="24.15" customHeight="1">
      <c r="A1229" s="40"/>
      <c r="B1229" s="41"/>
      <c r="C1229" s="215" t="s">
        <v>1440</v>
      </c>
      <c r="D1229" s="215" t="s">
        <v>152</v>
      </c>
      <c r="E1229" s="216" t="s">
        <v>1441</v>
      </c>
      <c r="F1229" s="217" t="s">
        <v>1442</v>
      </c>
      <c r="G1229" s="218" t="s">
        <v>349</v>
      </c>
      <c r="H1229" s="219">
        <v>2</v>
      </c>
      <c r="I1229" s="220"/>
      <c r="J1229" s="221">
        <f>ROUND(I1229*H1229,2)</f>
        <v>0</v>
      </c>
      <c r="K1229" s="217" t="s">
        <v>156</v>
      </c>
      <c r="L1229" s="46"/>
      <c r="M1229" s="222" t="s">
        <v>19</v>
      </c>
      <c r="N1229" s="223" t="s">
        <v>47</v>
      </c>
      <c r="O1229" s="86"/>
      <c r="P1229" s="224">
        <f>O1229*H1229</f>
        <v>0</v>
      </c>
      <c r="Q1229" s="224">
        <v>0.00088475000000000001</v>
      </c>
      <c r="R1229" s="224">
        <f>Q1229*H1229</f>
        <v>0.0017695</v>
      </c>
      <c r="S1229" s="224">
        <v>0</v>
      </c>
      <c r="T1229" s="225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26" t="s">
        <v>278</v>
      </c>
      <c r="AT1229" s="226" t="s">
        <v>152</v>
      </c>
      <c r="AU1229" s="226" t="s">
        <v>85</v>
      </c>
      <c r="AY1229" s="19" t="s">
        <v>150</v>
      </c>
      <c r="BE1229" s="227">
        <f>IF(N1229="základní",J1229,0)</f>
        <v>0</v>
      </c>
      <c r="BF1229" s="227">
        <f>IF(N1229="snížená",J1229,0)</f>
        <v>0</v>
      </c>
      <c r="BG1229" s="227">
        <f>IF(N1229="zákl. přenesená",J1229,0)</f>
        <v>0</v>
      </c>
      <c r="BH1229" s="227">
        <f>IF(N1229="sníž. přenesená",J1229,0)</f>
        <v>0</v>
      </c>
      <c r="BI1229" s="227">
        <f>IF(N1229="nulová",J1229,0)</f>
        <v>0</v>
      </c>
      <c r="BJ1229" s="19" t="s">
        <v>83</v>
      </c>
      <c r="BK1229" s="227">
        <f>ROUND(I1229*H1229,2)</f>
        <v>0</v>
      </c>
      <c r="BL1229" s="19" t="s">
        <v>278</v>
      </c>
      <c r="BM1229" s="226" t="s">
        <v>1443</v>
      </c>
    </row>
    <row r="1230" s="2" customFormat="1">
      <c r="A1230" s="40"/>
      <c r="B1230" s="41"/>
      <c r="C1230" s="42"/>
      <c r="D1230" s="228" t="s">
        <v>159</v>
      </c>
      <c r="E1230" s="42"/>
      <c r="F1230" s="229" t="s">
        <v>1444</v>
      </c>
      <c r="G1230" s="42"/>
      <c r="H1230" s="42"/>
      <c r="I1230" s="230"/>
      <c r="J1230" s="42"/>
      <c r="K1230" s="42"/>
      <c r="L1230" s="46"/>
      <c r="M1230" s="231"/>
      <c r="N1230" s="232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159</v>
      </c>
      <c r="AU1230" s="19" t="s">
        <v>85</v>
      </c>
    </row>
    <row r="1231" s="2" customFormat="1">
      <c r="A1231" s="40"/>
      <c r="B1231" s="41"/>
      <c r="C1231" s="42"/>
      <c r="D1231" s="233" t="s">
        <v>161</v>
      </c>
      <c r="E1231" s="42"/>
      <c r="F1231" s="234" t="s">
        <v>1445</v>
      </c>
      <c r="G1231" s="42"/>
      <c r="H1231" s="42"/>
      <c r="I1231" s="230"/>
      <c r="J1231" s="42"/>
      <c r="K1231" s="42"/>
      <c r="L1231" s="46"/>
      <c r="M1231" s="231"/>
      <c r="N1231" s="232"/>
      <c r="O1231" s="86"/>
      <c r="P1231" s="86"/>
      <c r="Q1231" s="86"/>
      <c r="R1231" s="86"/>
      <c r="S1231" s="86"/>
      <c r="T1231" s="87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T1231" s="19" t="s">
        <v>161</v>
      </c>
      <c r="AU1231" s="19" t="s">
        <v>85</v>
      </c>
    </row>
    <row r="1232" s="13" customFormat="1">
      <c r="A1232" s="13"/>
      <c r="B1232" s="235"/>
      <c r="C1232" s="236"/>
      <c r="D1232" s="228" t="s">
        <v>179</v>
      </c>
      <c r="E1232" s="237" t="s">
        <v>19</v>
      </c>
      <c r="F1232" s="238" t="s">
        <v>1446</v>
      </c>
      <c r="G1232" s="236"/>
      <c r="H1232" s="237" t="s">
        <v>19</v>
      </c>
      <c r="I1232" s="239"/>
      <c r="J1232" s="236"/>
      <c r="K1232" s="236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179</v>
      </c>
      <c r="AU1232" s="244" t="s">
        <v>85</v>
      </c>
      <c r="AV1232" s="13" t="s">
        <v>83</v>
      </c>
      <c r="AW1232" s="13" t="s">
        <v>37</v>
      </c>
      <c r="AX1232" s="13" t="s">
        <v>76</v>
      </c>
      <c r="AY1232" s="244" t="s">
        <v>150</v>
      </c>
    </row>
    <row r="1233" s="14" customFormat="1">
      <c r="A1233" s="14"/>
      <c r="B1233" s="245"/>
      <c r="C1233" s="246"/>
      <c r="D1233" s="228" t="s">
        <v>179</v>
      </c>
      <c r="E1233" s="247" t="s">
        <v>19</v>
      </c>
      <c r="F1233" s="248" t="s">
        <v>85</v>
      </c>
      <c r="G1233" s="246"/>
      <c r="H1233" s="249">
        <v>2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179</v>
      </c>
      <c r="AU1233" s="255" t="s">
        <v>85</v>
      </c>
      <c r="AV1233" s="14" t="s">
        <v>85</v>
      </c>
      <c r="AW1233" s="14" t="s">
        <v>37</v>
      </c>
      <c r="AX1233" s="14" t="s">
        <v>76</v>
      </c>
      <c r="AY1233" s="255" t="s">
        <v>150</v>
      </c>
    </row>
    <row r="1234" s="15" customFormat="1">
      <c r="A1234" s="15"/>
      <c r="B1234" s="256"/>
      <c r="C1234" s="257"/>
      <c r="D1234" s="228" t="s">
        <v>179</v>
      </c>
      <c r="E1234" s="258" t="s">
        <v>19</v>
      </c>
      <c r="F1234" s="259" t="s">
        <v>186</v>
      </c>
      <c r="G1234" s="257"/>
      <c r="H1234" s="260">
        <v>2</v>
      </c>
      <c r="I1234" s="261"/>
      <c r="J1234" s="257"/>
      <c r="K1234" s="257"/>
      <c r="L1234" s="262"/>
      <c r="M1234" s="263"/>
      <c r="N1234" s="264"/>
      <c r="O1234" s="264"/>
      <c r="P1234" s="264"/>
      <c r="Q1234" s="264"/>
      <c r="R1234" s="264"/>
      <c r="S1234" s="264"/>
      <c r="T1234" s="26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66" t="s">
        <v>179</v>
      </c>
      <c r="AU1234" s="266" t="s">
        <v>85</v>
      </c>
      <c r="AV1234" s="15" t="s">
        <v>157</v>
      </c>
      <c r="AW1234" s="15" t="s">
        <v>37</v>
      </c>
      <c r="AX1234" s="15" t="s">
        <v>83</v>
      </c>
      <c r="AY1234" s="266" t="s">
        <v>150</v>
      </c>
    </row>
    <row r="1235" s="2" customFormat="1" ht="24.15" customHeight="1">
      <c r="A1235" s="40"/>
      <c r="B1235" s="41"/>
      <c r="C1235" s="267" t="s">
        <v>1447</v>
      </c>
      <c r="D1235" s="267" t="s">
        <v>247</v>
      </c>
      <c r="E1235" s="268" t="s">
        <v>1448</v>
      </c>
      <c r="F1235" s="269" t="s">
        <v>1449</v>
      </c>
      <c r="G1235" s="270" t="s">
        <v>155</v>
      </c>
      <c r="H1235" s="271">
        <v>7.1050000000000004</v>
      </c>
      <c r="I1235" s="272"/>
      <c r="J1235" s="273">
        <f>ROUND(I1235*H1235,2)</f>
        <v>0</v>
      </c>
      <c r="K1235" s="269" t="s">
        <v>19</v>
      </c>
      <c r="L1235" s="274"/>
      <c r="M1235" s="275" t="s">
        <v>19</v>
      </c>
      <c r="N1235" s="276" t="s">
        <v>47</v>
      </c>
      <c r="O1235" s="86"/>
      <c r="P1235" s="224">
        <f>O1235*H1235</f>
        <v>0</v>
      </c>
      <c r="Q1235" s="224">
        <v>0.025440000000000001</v>
      </c>
      <c r="R1235" s="224">
        <f>Q1235*H1235</f>
        <v>0.18075120000000003</v>
      </c>
      <c r="S1235" s="224">
        <v>0</v>
      </c>
      <c r="T1235" s="225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26" t="s">
        <v>411</v>
      </c>
      <c r="AT1235" s="226" t="s">
        <v>247</v>
      </c>
      <c r="AU1235" s="226" t="s">
        <v>85</v>
      </c>
      <c r="AY1235" s="19" t="s">
        <v>150</v>
      </c>
      <c r="BE1235" s="227">
        <f>IF(N1235="základní",J1235,0)</f>
        <v>0</v>
      </c>
      <c r="BF1235" s="227">
        <f>IF(N1235="snížená",J1235,0)</f>
        <v>0</v>
      </c>
      <c r="BG1235" s="227">
        <f>IF(N1235="zákl. přenesená",J1235,0)</f>
        <v>0</v>
      </c>
      <c r="BH1235" s="227">
        <f>IF(N1235="sníž. přenesená",J1235,0)</f>
        <v>0</v>
      </c>
      <c r="BI1235" s="227">
        <f>IF(N1235="nulová",J1235,0)</f>
        <v>0</v>
      </c>
      <c r="BJ1235" s="19" t="s">
        <v>83</v>
      </c>
      <c r="BK1235" s="227">
        <f>ROUND(I1235*H1235,2)</f>
        <v>0</v>
      </c>
      <c r="BL1235" s="19" t="s">
        <v>278</v>
      </c>
      <c r="BM1235" s="226" t="s">
        <v>1450</v>
      </c>
    </row>
    <row r="1236" s="2" customFormat="1">
      <c r="A1236" s="40"/>
      <c r="B1236" s="41"/>
      <c r="C1236" s="42"/>
      <c r="D1236" s="228" t="s">
        <v>159</v>
      </c>
      <c r="E1236" s="42"/>
      <c r="F1236" s="229" t="s">
        <v>1449</v>
      </c>
      <c r="G1236" s="42"/>
      <c r="H1236" s="42"/>
      <c r="I1236" s="230"/>
      <c r="J1236" s="42"/>
      <c r="K1236" s="42"/>
      <c r="L1236" s="46"/>
      <c r="M1236" s="231"/>
      <c r="N1236" s="232"/>
      <c r="O1236" s="86"/>
      <c r="P1236" s="86"/>
      <c r="Q1236" s="86"/>
      <c r="R1236" s="86"/>
      <c r="S1236" s="86"/>
      <c r="T1236" s="87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159</v>
      </c>
      <c r="AU1236" s="19" t="s">
        <v>85</v>
      </c>
    </row>
    <row r="1237" s="13" customFormat="1">
      <c r="A1237" s="13"/>
      <c r="B1237" s="235"/>
      <c r="C1237" s="236"/>
      <c r="D1237" s="228" t="s">
        <v>179</v>
      </c>
      <c r="E1237" s="237" t="s">
        <v>19</v>
      </c>
      <c r="F1237" s="238" t="s">
        <v>1446</v>
      </c>
      <c r="G1237" s="236"/>
      <c r="H1237" s="237" t="s">
        <v>19</v>
      </c>
      <c r="I1237" s="239"/>
      <c r="J1237" s="236"/>
      <c r="K1237" s="236"/>
      <c r="L1237" s="240"/>
      <c r="M1237" s="241"/>
      <c r="N1237" s="242"/>
      <c r="O1237" s="242"/>
      <c r="P1237" s="242"/>
      <c r="Q1237" s="242"/>
      <c r="R1237" s="242"/>
      <c r="S1237" s="242"/>
      <c r="T1237" s="24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4" t="s">
        <v>179</v>
      </c>
      <c r="AU1237" s="244" t="s">
        <v>85</v>
      </c>
      <c r="AV1237" s="13" t="s">
        <v>83</v>
      </c>
      <c r="AW1237" s="13" t="s">
        <v>37</v>
      </c>
      <c r="AX1237" s="13" t="s">
        <v>76</v>
      </c>
      <c r="AY1237" s="244" t="s">
        <v>150</v>
      </c>
    </row>
    <row r="1238" s="14" customFormat="1">
      <c r="A1238" s="14"/>
      <c r="B1238" s="245"/>
      <c r="C1238" s="246"/>
      <c r="D1238" s="228" t="s">
        <v>179</v>
      </c>
      <c r="E1238" s="247" t="s">
        <v>19</v>
      </c>
      <c r="F1238" s="248" t="s">
        <v>1451</v>
      </c>
      <c r="G1238" s="246"/>
      <c r="H1238" s="249">
        <v>7.1050000000000004</v>
      </c>
      <c r="I1238" s="250"/>
      <c r="J1238" s="246"/>
      <c r="K1238" s="246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179</v>
      </c>
      <c r="AU1238" s="255" t="s">
        <v>85</v>
      </c>
      <c r="AV1238" s="14" t="s">
        <v>85</v>
      </c>
      <c r="AW1238" s="14" t="s">
        <v>37</v>
      </c>
      <c r="AX1238" s="14" t="s">
        <v>76</v>
      </c>
      <c r="AY1238" s="255" t="s">
        <v>150</v>
      </c>
    </row>
    <row r="1239" s="15" customFormat="1">
      <c r="A1239" s="15"/>
      <c r="B1239" s="256"/>
      <c r="C1239" s="257"/>
      <c r="D1239" s="228" t="s">
        <v>179</v>
      </c>
      <c r="E1239" s="258" t="s">
        <v>19</v>
      </c>
      <c r="F1239" s="259" t="s">
        <v>186</v>
      </c>
      <c r="G1239" s="257"/>
      <c r="H1239" s="260">
        <v>7.1050000000000004</v>
      </c>
      <c r="I1239" s="261"/>
      <c r="J1239" s="257"/>
      <c r="K1239" s="257"/>
      <c r="L1239" s="262"/>
      <c r="M1239" s="263"/>
      <c r="N1239" s="264"/>
      <c r="O1239" s="264"/>
      <c r="P1239" s="264"/>
      <c r="Q1239" s="264"/>
      <c r="R1239" s="264"/>
      <c r="S1239" s="264"/>
      <c r="T1239" s="26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T1239" s="266" t="s">
        <v>179</v>
      </c>
      <c r="AU1239" s="266" t="s">
        <v>85</v>
      </c>
      <c r="AV1239" s="15" t="s">
        <v>157</v>
      </c>
      <c r="AW1239" s="15" t="s">
        <v>37</v>
      </c>
      <c r="AX1239" s="15" t="s">
        <v>83</v>
      </c>
      <c r="AY1239" s="266" t="s">
        <v>150</v>
      </c>
    </row>
    <row r="1240" s="2" customFormat="1" ht="24.15" customHeight="1">
      <c r="A1240" s="40"/>
      <c r="B1240" s="41"/>
      <c r="C1240" s="215" t="s">
        <v>1452</v>
      </c>
      <c r="D1240" s="215" t="s">
        <v>152</v>
      </c>
      <c r="E1240" s="216" t="s">
        <v>1453</v>
      </c>
      <c r="F1240" s="217" t="s">
        <v>1454</v>
      </c>
      <c r="G1240" s="218" t="s">
        <v>497</v>
      </c>
      <c r="H1240" s="219">
        <v>7.1100000000000003</v>
      </c>
      <c r="I1240" s="220"/>
      <c r="J1240" s="221">
        <f>ROUND(I1240*H1240,2)</f>
        <v>0</v>
      </c>
      <c r="K1240" s="217" t="s">
        <v>156</v>
      </c>
      <c r="L1240" s="46"/>
      <c r="M1240" s="222" t="s">
        <v>19</v>
      </c>
      <c r="N1240" s="223" t="s">
        <v>47</v>
      </c>
      <c r="O1240" s="86"/>
      <c r="P1240" s="224">
        <f>O1240*H1240</f>
        <v>0</v>
      </c>
      <c r="Q1240" s="224">
        <v>0</v>
      </c>
      <c r="R1240" s="224">
        <f>Q1240*H1240</f>
        <v>0</v>
      </c>
      <c r="S1240" s="224">
        <v>0</v>
      </c>
      <c r="T1240" s="225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26" t="s">
        <v>278</v>
      </c>
      <c r="AT1240" s="226" t="s">
        <v>152</v>
      </c>
      <c r="AU1240" s="226" t="s">
        <v>85</v>
      </c>
      <c r="AY1240" s="19" t="s">
        <v>150</v>
      </c>
      <c r="BE1240" s="227">
        <f>IF(N1240="základní",J1240,0)</f>
        <v>0</v>
      </c>
      <c r="BF1240" s="227">
        <f>IF(N1240="snížená",J1240,0)</f>
        <v>0</v>
      </c>
      <c r="BG1240" s="227">
        <f>IF(N1240="zákl. přenesená",J1240,0)</f>
        <v>0</v>
      </c>
      <c r="BH1240" s="227">
        <f>IF(N1240="sníž. přenesená",J1240,0)</f>
        <v>0</v>
      </c>
      <c r="BI1240" s="227">
        <f>IF(N1240="nulová",J1240,0)</f>
        <v>0</v>
      </c>
      <c r="BJ1240" s="19" t="s">
        <v>83</v>
      </c>
      <c r="BK1240" s="227">
        <f>ROUND(I1240*H1240,2)</f>
        <v>0</v>
      </c>
      <c r="BL1240" s="19" t="s">
        <v>278</v>
      </c>
      <c r="BM1240" s="226" t="s">
        <v>1455</v>
      </c>
    </row>
    <row r="1241" s="2" customFormat="1">
      <c r="A1241" s="40"/>
      <c r="B1241" s="41"/>
      <c r="C1241" s="42"/>
      <c r="D1241" s="228" t="s">
        <v>159</v>
      </c>
      <c r="E1241" s="42"/>
      <c r="F1241" s="229" t="s">
        <v>1456</v>
      </c>
      <c r="G1241" s="42"/>
      <c r="H1241" s="42"/>
      <c r="I1241" s="230"/>
      <c r="J1241" s="42"/>
      <c r="K1241" s="42"/>
      <c r="L1241" s="46"/>
      <c r="M1241" s="231"/>
      <c r="N1241" s="232"/>
      <c r="O1241" s="86"/>
      <c r="P1241" s="86"/>
      <c r="Q1241" s="86"/>
      <c r="R1241" s="86"/>
      <c r="S1241" s="86"/>
      <c r="T1241" s="87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9" t="s">
        <v>159</v>
      </c>
      <c r="AU1241" s="19" t="s">
        <v>85</v>
      </c>
    </row>
    <row r="1242" s="2" customFormat="1">
      <c r="A1242" s="40"/>
      <c r="B1242" s="41"/>
      <c r="C1242" s="42"/>
      <c r="D1242" s="233" t="s">
        <v>161</v>
      </c>
      <c r="E1242" s="42"/>
      <c r="F1242" s="234" t="s">
        <v>1457</v>
      </c>
      <c r="G1242" s="42"/>
      <c r="H1242" s="42"/>
      <c r="I1242" s="230"/>
      <c r="J1242" s="42"/>
      <c r="K1242" s="42"/>
      <c r="L1242" s="46"/>
      <c r="M1242" s="231"/>
      <c r="N1242" s="232"/>
      <c r="O1242" s="86"/>
      <c r="P1242" s="86"/>
      <c r="Q1242" s="86"/>
      <c r="R1242" s="86"/>
      <c r="S1242" s="86"/>
      <c r="T1242" s="87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161</v>
      </c>
      <c r="AU1242" s="19" t="s">
        <v>85</v>
      </c>
    </row>
    <row r="1243" s="13" customFormat="1">
      <c r="A1243" s="13"/>
      <c r="B1243" s="235"/>
      <c r="C1243" s="236"/>
      <c r="D1243" s="228" t="s">
        <v>179</v>
      </c>
      <c r="E1243" s="237" t="s">
        <v>19</v>
      </c>
      <c r="F1243" s="238" t="s">
        <v>1458</v>
      </c>
      <c r="G1243" s="236"/>
      <c r="H1243" s="237" t="s">
        <v>19</v>
      </c>
      <c r="I1243" s="239"/>
      <c r="J1243" s="236"/>
      <c r="K1243" s="236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179</v>
      </c>
      <c r="AU1243" s="244" t="s">
        <v>85</v>
      </c>
      <c r="AV1243" s="13" t="s">
        <v>83</v>
      </c>
      <c r="AW1243" s="13" t="s">
        <v>37</v>
      </c>
      <c r="AX1243" s="13" t="s">
        <v>76</v>
      </c>
      <c r="AY1243" s="244" t="s">
        <v>150</v>
      </c>
    </row>
    <row r="1244" s="14" customFormat="1">
      <c r="A1244" s="14"/>
      <c r="B1244" s="245"/>
      <c r="C1244" s="246"/>
      <c r="D1244" s="228" t="s">
        <v>179</v>
      </c>
      <c r="E1244" s="247" t="s">
        <v>19</v>
      </c>
      <c r="F1244" s="248" t="s">
        <v>1353</v>
      </c>
      <c r="G1244" s="246"/>
      <c r="H1244" s="249">
        <v>7.1100000000000003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179</v>
      </c>
      <c r="AU1244" s="255" t="s">
        <v>85</v>
      </c>
      <c r="AV1244" s="14" t="s">
        <v>85</v>
      </c>
      <c r="AW1244" s="14" t="s">
        <v>37</v>
      </c>
      <c r="AX1244" s="14" t="s">
        <v>76</v>
      </c>
      <c r="AY1244" s="255" t="s">
        <v>150</v>
      </c>
    </row>
    <row r="1245" s="15" customFormat="1">
      <c r="A1245" s="15"/>
      <c r="B1245" s="256"/>
      <c r="C1245" s="257"/>
      <c r="D1245" s="228" t="s">
        <v>179</v>
      </c>
      <c r="E1245" s="258" t="s">
        <v>19</v>
      </c>
      <c r="F1245" s="259" t="s">
        <v>186</v>
      </c>
      <c r="G1245" s="257"/>
      <c r="H1245" s="260">
        <v>7.1100000000000003</v>
      </c>
      <c r="I1245" s="261"/>
      <c r="J1245" s="257"/>
      <c r="K1245" s="257"/>
      <c r="L1245" s="262"/>
      <c r="M1245" s="263"/>
      <c r="N1245" s="264"/>
      <c r="O1245" s="264"/>
      <c r="P1245" s="264"/>
      <c r="Q1245" s="264"/>
      <c r="R1245" s="264"/>
      <c r="S1245" s="264"/>
      <c r="T1245" s="26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66" t="s">
        <v>179</v>
      </c>
      <c r="AU1245" s="266" t="s">
        <v>85</v>
      </c>
      <c r="AV1245" s="15" t="s">
        <v>157</v>
      </c>
      <c r="AW1245" s="15" t="s">
        <v>37</v>
      </c>
      <c r="AX1245" s="15" t="s">
        <v>83</v>
      </c>
      <c r="AY1245" s="266" t="s">
        <v>150</v>
      </c>
    </row>
    <row r="1246" s="2" customFormat="1" ht="24.15" customHeight="1">
      <c r="A1246" s="40"/>
      <c r="B1246" s="41"/>
      <c r="C1246" s="267" t="s">
        <v>1459</v>
      </c>
      <c r="D1246" s="267" t="s">
        <v>247</v>
      </c>
      <c r="E1246" s="268" t="s">
        <v>1460</v>
      </c>
      <c r="F1246" s="269" t="s">
        <v>1461</v>
      </c>
      <c r="G1246" s="270" t="s">
        <v>497</v>
      </c>
      <c r="H1246" s="271">
        <v>7.1100000000000003</v>
      </c>
      <c r="I1246" s="272"/>
      <c r="J1246" s="273">
        <f>ROUND(I1246*H1246,2)</f>
        <v>0</v>
      </c>
      <c r="K1246" s="269" t="s">
        <v>156</v>
      </c>
      <c r="L1246" s="274"/>
      <c r="M1246" s="275" t="s">
        <v>19</v>
      </c>
      <c r="N1246" s="276" t="s">
        <v>47</v>
      </c>
      <c r="O1246" s="86"/>
      <c r="P1246" s="224">
        <f>O1246*H1246</f>
        <v>0</v>
      </c>
      <c r="Q1246" s="224">
        <v>0.0030000000000000001</v>
      </c>
      <c r="R1246" s="224">
        <f>Q1246*H1246</f>
        <v>0.021330000000000002</v>
      </c>
      <c r="S1246" s="224">
        <v>0</v>
      </c>
      <c r="T1246" s="225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26" t="s">
        <v>411</v>
      </c>
      <c r="AT1246" s="226" t="s">
        <v>247</v>
      </c>
      <c r="AU1246" s="226" t="s">
        <v>85</v>
      </c>
      <c r="AY1246" s="19" t="s">
        <v>150</v>
      </c>
      <c r="BE1246" s="227">
        <f>IF(N1246="základní",J1246,0)</f>
        <v>0</v>
      </c>
      <c r="BF1246" s="227">
        <f>IF(N1246="snížená",J1246,0)</f>
        <v>0</v>
      </c>
      <c r="BG1246" s="227">
        <f>IF(N1246="zákl. přenesená",J1246,0)</f>
        <v>0</v>
      </c>
      <c r="BH1246" s="227">
        <f>IF(N1246="sníž. přenesená",J1246,0)</f>
        <v>0</v>
      </c>
      <c r="BI1246" s="227">
        <f>IF(N1246="nulová",J1246,0)</f>
        <v>0</v>
      </c>
      <c r="BJ1246" s="19" t="s">
        <v>83</v>
      </c>
      <c r="BK1246" s="227">
        <f>ROUND(I1246*H1246,2)</f>
        <v>0</v>
      </c>
      <c r="BL1246" s="19" t="s">
        <v>278</v>
      </c>
      <c r="BM1246" s="226" t="s">
        <v>1462</v>
      </c>
    </row>
    <row r="1247" s="2" customFormat="1">
      <c r="A1247" s="40"/>
      <c r="B1247" s="41"/>
      <c r="C1247" s="42"/>
      <c r="D1247" s="228" t="s">
        <v>159</v>
      </c>
      <c r="E1247" s="42"/>
      <c r="F1247" s="229" t="s">
        <v>1461</v>
      </c>
      <c r="G1247" s="42"/>
      <c r="H1247" s="42"/>
      <c r="I1247" s="230"/>
      <c r="J1247" s="42"/>
      <c r="K1247" s="42"/>
      <c r="L1247" s="46"/>
      <c r="M1247" s="231"/>
      <c r="N1247" s="232"/>
      <c r="O1247" s="86"/>
      <c r="P1247" s="86"/>
      <c r="Q1247" s="86"/>
      <c r="R1247" s="86"/>
      <c r="S1247" s="86"/>
      <c r="T1247" s="87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9" t="s">
        <v>159</v>
      </c>
      <c r="AU1247" s="19" t="s">
        <v>85</v>
      </c>
    </row>
    <row r="1248" s="13" customFormat="1">
      <c r="A1248" s="13"/>
      <c r="B1248" s="235"/>
      <c r="C1248" s="236"/>
      <c r="D1248" s="228" t="s">
        <v>179</v>
      </c>
      <c r="E1248" s="237" t="s">
        <v>19</v>
      </c>
      <c r="F1248" s="238" t="s">
        <v>1458</v>
      </c>
      <c r="G1248" s="236"/>
      <c r="H1248" s="237" t="s">
        <v>19</v>
      </c>
      <c r="I1248" s="239"/>
      <c r="J1248" s="236"/>
      <c r="K1248" s="236"/>
      <c r="L1248" s="240"/>
      <c r="M1248" s="241"/>
      <c r="N1248" s="242"/>
      <c r="O1248" s="242"/>
      <c r="P1248" s="242"/>
      <c r="Q1248" s="242"/>
      <c r="R1248" s="242"/>
      <c r="S1248" s="242"/>
      <c r="T1248" s="24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4" t="s">
        <v>179</v>
      </c>
      <c r="AU1248" s="244" t="s">
        <v>85</v>
      </c>
      <c r="AV1248" s="13" t="s">
        <v>83</v>
      </c>
      <c r="AW1248" s="13" t="s">
        <v>37</v>
      </c>
      <c r="AX1248" s="13" t="s">
        <v>76</v>
      </c>
      <c r="AY1248" s="244" t="s">
        <v>150</v>
      </c>
    </row>
    <row r="1249" s="14" customFormat="1">
      <c r="A1249" s="14"/>
      <c r="B1249" s="245"/>
      <c r="C1249" s="246"/>
      <c r="D1249" s="228" t="s">
        <v>179</v>
      </c>
      <c r="E1249" s="247" t="s">
        <v>19</v>
      </c>
      <c r="F1249" s="248" t="s">
        <v>1353</v>
      </c>
      <c r="G1249" s="246"/>
      <c r="H1249" s="249">
        <v>7.1100000000000003</v>
      </c>
      <c r="I1249" s="250"/>
      <c r="J1249" s="246"/>
      <c r="K1249" s="246"/>
      <c r="L1249" s="251"/>
      <c r="M1249" s="252"/>
      <c r="N1249" s="253"/>
      <c r="O1249" s="253"/>
      <c r="P1249" s="253"/>
      <c r="Q1249" s="253"/>
      <c r="R1249" s="253"/>
      <c r="S1249" s="253"/>
      <c r="T1249" s="25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5" t="s">
        <v>179</v>
      </c>
      <c r="AU1249" s="255" t="s">
        <v>85</v>
      </c>
      <c r="AV1249" s="14" t="s">
        <v>85</v>
      </c>
      <c r="AW1249" s="14" t="s">
        <v>37</v>
      </c>
      <c r="AX1249" s="14" t="s">
        <v>76</v>
      </c>
      <c r="AY1249" s="255" t="s">
        <v>150</v>
      </c>
    </row>
    <row r="1250" s="15" customFormat="1">
      <c r="A1250" s="15"/>
      <c r="B1250" s="256"/>
      <c r="C1250" s="257"/>
      <c r="D1250" s="228" t="s">
        <v>179</v>
      </c>
      <c r="E1250" s="258" t="s">
        <v>19</v>
      </c>
      <c r="F1250" s="259" t="s">
        <v>186</v>
      </c>
      <c r="G1250" s="257"/>
      <c r="H1250" s="260">
        <v>7.1100000000000003</v>
      </c>
      <c r="I1250" s="261"/>
      <c r="J1250" s="257"/>
      <c r="K1250" s="257"/>
      <c r="L1250" s="262"/>
      <c r="M1250" s="263"/>
      <c r="N1250" s="264"/>
      <c r="O1250" s="264"/>
      <c r="P1250" s="264"/>
      <c r="Q1250" s="264"/>
      <c r="R1250" s="264"/>
      <c r="S1250" s="264"/>
      <c r="T1250" s="26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66" t="s">
        <v>179</v>
      </c>
      <c r="AU1250" s="266" t="s">
        <v>85</v>
      </c>
      <c r="AV1250" s="15" t="s">
        <v>157</v>
      </c>
      <c r="AW1250" s="15" t="s">
        <v>37</v>
      </c>
      <c r="AX1250" s="15" t="s">
        <v>83</v>
      </c>
      <c r="AY1250" s="266" t="s">
        <v>150</v>
      </c>
    </row>
    <row r="1251" s="2" customFormat="1" ht="24.15" customHeight="1">
      <c r="A1251" s="40"/>
      <c r="B1251" s="41"/>
      <c r="C1251" s="215" t="s">
        <v>1463</v>
      </c>
      <c r="D1251" s="215" t="s">
        <v>152</v>
      </c>
      <c r="E1251" s="216" t="s">
        <v>1464</v>
      </c>
      <c r="F1251" s="217" t="s">
        <v>1465</v>
      </c>
      <c r="G1251" s="218" t="s">
        <v>497</v>
      </c>
      <c r="H1251" s="219">
        <v>23.140000000000001</v>
      </c>
      <c r="I1251" s="220"/>
      <c r="J1251" s="221">
        <f>ROUND(I1251*H1251,2)</f>
        <v>0</v>
      </c>
      <c r="K1251" s="217" t="s">
        <v>156</v>
      </c>
      <c r="L1251" s="46"/>
      <c r="M1251" s="222" t="s">
        <v>19</v>
      </c>
      <c r="N1251" s="223" t="s">
        <v>47</v>
      </c>
      <c r="O1251" s="86"/>
      <c r="P1251" s="224">
        <f>O1251*H1251</f>
        <v>0</v>
      </c>
      <c r="Q1251" s="224">
        <v>0</v>
      </c>
      <c r="R1251" s="224">
        <f>Q1251*H1251</f>
        <v>0</v>
      </c>
      <c r="S1251" s="224">
        <v>0</v>
      </c>
      <c r="T1251" s="225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26" t="s">
        <v>278</v>
      </c>
      <c r="AT1251" s="226" t="s">
        <v>152</v>
      </c>
      <c r="AU1251" s="226" t="s">
        <v>85</v>
      </c>
      <c r="AY1251" s="19" t="s">
        <v>150</v>
      </c>
      <c r="BE1251" s="227">
        <f>IF(N1251="základní",J1251,0)</f>
        <v>0</v>
      </c>
      <c r="BF1251" s="227">
        <f>IF(N1251="snížená",J1251,0)</f>
        <v>0</v>
      </c>
      <c r="BG1251" s="227">
        <f>IF(N1251="zákl. přenesená",J1251,0)</f>
        <v>0</v>
      </c>
      <c r="BH1251" s="227">
        <f>IF(N1251="sníž. přenesená",J1251,0)</f>
        <v>0</v>
      </c>
      <c r="BI1251" s="227">
        <f>IF(N1251="nulová",J1251,0)</f>
        <v>0</v>
      </c>
      <c r="BJ1251" s="19" t="s">
        <v>83</v>
      </c>
      <c r="BK1251" s="227">
        <f>ROUND(I1251*H1251,2)</f>
        <v>0</v>
      </c>
      <c r="BL1251" s="19" t="s">
        <v>278</v>
      </c>
      <c r="BM1251" s="226" t="s">
        <v>1466</v>
      </c>
    </row>
    <row r="1252" s="2" customFormat="1">
      <c r="A1252" s="40"/>
      <c r="B1252" s="41"/>
      <c r="C1252" s="42"/>
      <c r="D1252" s="228" t="s">
        <v>159</v>
      </c>
      <c r="E1252" s="42"/>
      <c r="F1252" s="229" t="s">
        <v>1467</v>
      </c>
      <c r="G1252" s="42"/>
      <c r="H1252" s="42"/>
      <c r="I1252" s="230"/>
      <c r="J1252" s="42"/>
      <c r="K1252" s="42"/>
      <c r="L1252" s="46"/>
      <c r="M1252" s="231"/>
      <c r="N1252" s="232"/>
      <c r="O1252" s="86"/>
      <c r="P1252" s="86"/>
      <c r="Q1252" s="86"/>
      <c r="R1252" s="86"/>
      <c r="S1252" s="86"/>
      <c r="T1252" s="87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9" t="s">
        <v>159</v>
      </c>
      <c r="AU1252" s="19" t="s">
        <v>85</v>
      </c>
    </row>
    <row r="1253" s="2" customFormat="1">
      <c r="A1253" s="40"/>
      <c r="B1253" s="41"/>
      <c r="C1253" s="42"/>
      <c r="D1253" s="233" t="s">
        <v>161</v>
      </c>
      <c r="E1253" s="42"/>
      <c r="F1253" s="234" t="s">
        <v>1468</v>
      </c>
      <c r="G1253" s="42"/>
      <c r="H1253" s="42"/>
      <c r="I1253" s="230"/>
      <c r="J1253" s="42"/>
      <c r="K1253" s="42"/>
      <c r="L1253" s="46"/>
      <c r="M1253" s="231"/>
      <c r="N1253" s="232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161</v>
      </c>
      <c r="AU1253" s="19" t="s">
        <v>85</v>
      </c>
    </row>
    <row r="1254" s="13" customFormat="1">
      <c r="A1254" s="13"/>
      <c r="B1254" s="235"/>
      <c r="C1254" s="236"/>
      <c r="D1254" s="228" t="s">
        <v>179</v>
      </c>
      <c r="E1254" s="237" t="s">
        <v>19</v>
      </c>
      <c r="F1254" s="238" t="s">
        <v>1469</v>
      </c>
      <c r="G1254" s="236"/>
      <c r="H1254" s="237" t="s">
        <v>19</v>
      </c>
      <c r="I1254" s="239"/>
      <c r="J1254" s="236"/>
      <c r="K1254" s="236"/>
      <c r="L1254" s="240"/>
      <c r="M1254" s="241"/>
      <c r="N1254" s="242"/>
      <c r="O1254" s="242"/>
      <c r="P1254" s="242"/>
      <c r="Q1254" s="242"/>
      <c r="R1254" s="242"/>
      <c r="S1254" s="242"/>
      <c r="T1254" s="24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4" t="s">
        <v>179</v>
      </c>
      <c r="AU1254" s="244" t="s">
        <v>85</v>
      </c>
      <c r="AV1254" s="13" t="s">
        <v>83</v>
      </c>
      <c r="AW1254" s="13" t="s">
        <v>37</v>
      </c>
      <c r="AX1254" s="13" t="s">
        <v>76</v>
      </c>
      <c r="AY1254" s="244" t="s">
        <v>150</v>
      </c>
    </row>
    <row r="1255" s="14" customFormat="1">
      <c r="A1255" s="14"/>
      <c r="B1255" s="245"/>
      <c r="C1255" s="246"/>
      <c r="D1255" s="228" t="s">
        <v>179</v>
      </c>
      <c r="E1255" s="247" t="s">
        <v>19</v>
      </c>
      <c r="F1255" s="248" t="s">
        <v>1351</v>
      </c>
      <c r="G1255" s="246"/>
      <c r="H1255" s="249">
        <v>2.9199999999999999</v>
      </c>
      <c r="I1255" s="250"/>
      <c r="J1255" s="246"/>
      <c r="K1255" s="246"/>
      <c r="L1255" s="251"/>
      <c r="M1255" s="252"/>
      <c r="N1255" s="253"/>
      <c r="O1255" s="253"/>
      <c r="P1255" s="253"/>
      <c r="Q1255" s="253"/>
      <c r="R1255" s="253"/>
      <c r="S1255" s="253"/>
      <c r="T1255" s="25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5" t="s">
        <v>179</v>
      </c>
      <c r="AU1255" s="255" t="s">
        <v>85</v>
      </c>
      <c r="AV1255" s="14" t="s">
        <v>85</v>
      </c>
      <c r="AW1255" s="14" t="s">
        <v>37</v>
      </c>
      <c r="AX1255" s="14" t="s">
        <v>76</v>
      </c>
      <c r="AY1255" s="255" t="s">
        <v>150</v>
      </c>
    </row>
    <row r="1256" s="13" customFormat="1">
      <c r="A1256" s="13"/>
      <c r="B1256" s="235"/>
      <c r="C1256" s="236"/>
      <c r="D1256" s="228" t="s">
        <v>179</v>
      </c>
      <c r="E1256" s="237" t="s">
        <v>19</v>
      </c>
      <c r="F1256" s="238" t="s">
        <v>1470</v>
      </c>
      <c r="G1256" s="236"/>
      <c r="H1256" s="237" t="s">
        <v>19</v>
      </c>
      <c r="I1256" s="239"/>
      <c r="J1256" s="236"/>
      <c r="K1256" s="236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179</v>
      </c>
      <c r="AU1256" s="244" t="s">
        <v>85</v>
      </c>
      <c r="AV1256" s="13" t="s">
        <v>83</v>
      </c>
      <c r="AW1256" s="13" t="s">
        <v>37</v>
      </c>
      <c r="AX1256" s="13" t="s">
        <v>76</v>
      </c>
      <c r="AY1256" s="244" t="s">
        <v>150</v>
      </c>
    </row>
    <row r="1257" s="14" customFormat="1">
      <c r="A1257" s="14"/>
      <c r="B1257" s="245"/>
      <c r="C1257" s="246"/>
      <c r="D1257" s="228" t="s">
        <v>179</v>
      </c>
      <c r="E1257" s="247" t="s">
        <v>19</v>
      </c>
      <c r="F1257" s="248" t="s">
        <v>1353</v>
      </c>
      <c r="G1257" s="246"/>
      <c r="H1257" s="249">
        <v>7.1100000000000003</v>
      </c>
      <c r="I1257" s="250"/>
      <c r="J1257" s="246"/>
      <c r="K1257" s="246"/>
      <c r="L1257" s="251"/>
      <c r="M1257" s="252"/>
      <c r="N1257" s="253"/>
      <c r="O1257" s="253"/>
      <c r="P1257" s="253"/>
      <c r="Q1257" s="253"/>
      <c r="R1257" s="253"/>
      <c r="S1257" s="253"/>
      <c r="T1257" s="25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5" t="s">
        <v>179</v>
      </c>
      <c r="AU1257" s="255" t="s">
        <v>85</v>
      </c>
      <c r="AV1257" s="14" t="s">
        <v>85</v>
      </c>
      <c r="AW1257" s="14" t="s">
        <v>37</v>
      </c>
      <c r="AX1257" s="14" t="s">
        <v>76</v>
      </c>
      <c r="AY1257" s="255" t="s">
        <v>150</v>
      </c>
    </row>
    <row r="1258" s="13" customFormat="1">
      <c r="A1258" s="13"/>
      <c r="B1258" s="235"/>
      <c r="C1258" s="236"/>
      <c r="D1258" s="228" t="s">
        <v>179</v>
      </c>
      <c r="E1258" s="237" t="s">
        <v>19</v>
      </c>
      <c r="F1258" s="238" t="s">
        <v>1471</v>
      </c>
      <c r="G1258" s="236"/>
      <c r="H1258" s="237" t="s">
        <v>19</v>
      </c>
      <c r="I1258" s="239"/>
      <c r="J1258" s="236"/>
      <c r="K1258" s="236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4" t="s">
        <v>179</v>
      </c>
      <c r="AU1258" s="244" t="s">
        <v>85</v>
      </c>
      <c r="AV1258" s="13" t="s">
        <v>83</v>
      </c>
      <c r="AW1258" s="13" t="s">
        <v>37</v>
      </c>
      <c r="AX1258" s="13" t="s">
        <v>76</v>
      </c>
      <c r="AY1258" s="244" t="s">
        <v>150</v>
      </c>
    </row>
    <row r="1259" s="14" customFormat="1">
      <c r="A1259" s="14"/>
      <c r="B1259" s="245"/>
      <c r="C1259" s="246"/>
      <c r="D1259" s="228" t="s">
        <v>179</v>
      </c>
      <c r="E1259" s="247" t="s">
        <v>19</v>
      </c>
      <c r="F1259" s="248" t="s">
        <v>1353</v>
      </c>
      <c r="G1259" s="246"/>
      <c r="H1259" s="249">
        <v>7.1100000000000003</v>
      </c>
      <c r="I1259" s="250"/>
      <c r="J1259" s="246"/>
      <c r="K1259" s="246"/>
      <c r="L1259" s="251"/>
      <c r="M1259" s="252"/>
      <c r="N1259" s="253"/>
      <c r="O1259" s="253"/>
      <c r="P1259" s="253"/>
      <c r="Q1259" s="253"/>
      <c r="R1259" s="253"/>
      <c r="S1259" s="253"/>
      <c r="T1259" s="25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5" t="s">
        <v>179</v>
      </c>
      <c r="AU1259" s="255" t="s">
        <v>85</v>
      </c>
      <c r="AV1259" s="14" t="s">
        <v>85</v>
      </c>
      <c r="AW1259" s="14" t="s">
        <v>37</v>
      </c>
      <c r="AX1259" s="14" t="s">
        <v>76</v>
      </c>
      <c r="AY1259" s="255" t="s">
        <v>150</v>
      </c>
    </row>
    <row r="1260" s="13" customFormat="1">
      <c r="A1260" s="13"/>
      <c r="B1260" s="235"/>
      <c r="C1260" s="236"/>
      <c r="D1260" s="228" t="s">
        <v>179</v>
      </c>
      <c r="E1260" s="237" t="s">
        <v>19</v>
      </c>
      <c r="F1260" s="238" t="s">
        <v>1472</v>
      </c>
      <c r="G1260" s="236"/>
      <c r="H1260" s="237" t="s">
        <v>19</v>
      </c>
      <c r="I1260" s="239"/>
      <c r="J1260" s="236"/>
      <c r="K1260" s="236"/>
      <c r="L1260" s="240"/>
      <c r="M1260" s="241"/>
      <c r="N1260" s="242"/>
      <c r="O1260" s="242"/>
      <c r="P1260" s="242"/>
      <c r="Q1260" s="242"/>
      <c r="R1260" s="242"/>
      <c r="S1260" s="242"/>
      <c r="T1260" s="24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4" t="s">
        <v>179</v>
      </c>
      <c r="AU1260" s="244" t="s">
        <v>85</v>
      </c>
      <c r="AV1260" s="13" t="s">
        <v>83</v>
      </c>
      <c r="AW1260" s="13" t="s">
        <v>37</v>
      </c>
      <c r="AX1260" s="13" t="s">
        <v>76</v>
      </c>
      <c r="AY1260" s="244" t="s">
        <v>150</v>
      </c>
    </row>
    <row r="1261" s="14" customFormat="1">
      <c r="A1261" s="14"/>
      <c r="B1261" s="245"/>
      <c r="C1261" s="246"/>
      <c r="D1261" s="228" t="s">
        <v>179</v>
      </c>
      <c r="E1261" s="247" t="s">
        <v>19</v>
      </c>
      <c r="F1261" s="248" t="s">
        <v>1357</v>
      </c>
      <c r="G1261" s="246"/>
      <c r="H1261" s="249">
        <v>6</v>
      </c>
      <c r="I1261" s="250"/>
      <c r="J1261" s="246"/>
      <c r="K1261" s="246"/>
      <c r="L1261" s="251"/>
      <c r="M1261" s="252"/>
      <c r="N1261" s="253"/>
      <c r="O1261" s="253"/>
      <c r="P1261" s="253"/>
      <c r="Q1261" s="253"/>
      <c r="R1261" s="253"/>
      <c r="S1261" s="253"/>
      <c r="T1261" s="25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5" t="s">
        <v>179</v>
      </c>
      <c r="AU1261" s="255" t="s">
        <v>85</v>
      </c>
      <c r="AV1261" s="14" t="s">
        <v>85</v>
      </c>
      <c r="AW1261" s="14" t="s">
        <v>37</v>
      </c>
      <c r="AX1261" s="14" t="s">
        <v>76</v>
      </c>
      <c r="AY1261" s="255" t="s">
        <v>150</v>
      </c>
    </row>
    <row r="1262" s="15" customFormat="1">
      <c r="A1262" s="15"/>
      <c r="B1262" s="256"/>
      <c r="C1262" s="257"/>
      <c r="D1262" s="228" t="s">
        <v>179</v>
      </c>
      <c r="E1262" s="258" t="s">
        <v>19</v>
      </c>
      <c r="F1262" s="259" t="s">
        <v>186</v>
      </c>
      <c r="G1262" s="257"/>
      <c r="H1262" s="260">
        <v>23.140000000000001</v>
      </c>
      <c r="I1262" s="261"/>
      <c r="J1262" s="257"/>
      <c r="K1262" s="257"/>
      <c r="L1262" s="262"/>
      <c r="M1262" s="263"/>
      <c r="N1262" s="264"/>
      <c r="O1262" s="264"/>
      <c r="P1262" s="264"/>
      <c r="Q1262" s="264"/>
      <c r="R1262" s="264"/>
      <c r="S1262" s="264"/>
      <c r="T1262" s="26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66" t="s">
        <v>179</v>
      </c>
      <c r="AU1262" s="266" t="s">
        <v>85</v>
      </c>
      <c r="AV1262" s="15" t="s">
        <v>157</v>
      </c>
      <c r="AW1262" s="15" t="s">
        <v>37</v>
      </c>
      <c r="AX1262" s="15" t="s">
        <v>83</v>
      </c>
      <c r="AY1262" s="266" t="s">
        <v>150</v>
      </c>
    </row>
    <row r="1263" s="2" customFormat="1" ht="24.15" customHeight="1">
      <c r="A1263" s="40"/>
      <c r="B1263" s="41"/>
      <c r="C1263" s="267" t="s">
        <v>1473</v>
      </c>
      <c r="D1263" s="267" t="s">
        <v>247</v>
      </c>
      <c r="E1263" s="268" t="s">
        <v>1474</v>
      </c>
      <c r="F1263" s="269" t="s">
        <v>1475</v>
      </c>
      <c r="G1263" s="270" t="s">
        <v>497</v>
      </c>
      <c r="H1263" s="271">
        <v>23.140000000000001</v>
      </c>
      <c r="I1263" s="272"/>
      <c r="J1263" s="273">
        <f>ROUND(I1263*H1263,2)</f>
        <v>0</v>
      </c>
      <c r="K1263" s="269" t="s">
        <v>156</v>
      </c>
      <c r="L1263" s="274"/>
      <c r="M1263" s="275" t="s">
        <v>19</v>
      </c>
      <c r="N1263" s="276" t="s">
        <v>47</v>
      </c>
      <c r="O1263" s="86"/>
      <c r="P1263" s="224">
        <f>O1263*H1263</f>
        <v>0</v>
      </c>
      <c r="Q1263" s="224">
        <v>0.0060000000000000001</v>
      </c>
      <c r="R1263" s="224">
        <f>Q1263*H1263</f>
        <v>0.13884000000000002</v>
      </c>
      <c r="S1263" s="224">
        <v>0</v>
      </c>
      <c r="T1263" s="225">
        <f>S1263*H1263</f>
        <v>0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26" t="s">
        <v>411</v>
      </c>
      <c r="AT1263" s="226" t="s">
        <v>247</v>
      </c>
      <c r="AU1263" s="226" t="s">
        <v>85</v>
      </c>
      <c r="AY1263" s="19" t="s">
        <v>150</v>
      </c>
      <c r="BE1263" s="227">
        <f>IF(N1263="základní",J1263,0)</f>
        <v>0</v>
      </c>
      <c r="BF1263" s="227">
        <f>IF(N1263="snížená",J1263,0)</f>
        <v>0</v>
      </c>
      <c r="BG1263" s="227">
        <f>IF(N1263="zákl. přenesená",J1263,0)</f>
        <v>0</v>
      </c>
      <c r="BH1263" s="227">
        <f>IF(N1263="sníž. přenesená",J1263,0)</f>
        <v>0</v>
      </c>
      <c r="BI1263" s="227">
        <f>IF(N1263="nulová",J1263,0)</f>
        <v>0</v>
      </c>
      <c r="BJ1263" s="19" t="s">
        <v>83</v>
      </c>
      <c r="BK1263" s="227">
        <f>ROUND(I1263*H1263,2)</f>
        <v>0</v>
      </c>
      <c r="BL1263" s="19" t="s">
        <v>278</v>
      </c>
      <c r="BM1263" s="226" t="s">
        <v>1476</v>
      </c>
    </row>
    <row r="1264" s="2" customFormat="1">
      <c r="A1264" s="40"/>
      <c r="B1264" s="41"/>
      <c r="C1264" s="42"/>
      <c r="D1264" s="228" t="s">
        <v>159</v>
      </c>
      <c r="E1264" s="42"/>
      <c r="F1264" s="229" t="s">
        <v>1475</v>
      </c>
      <c r="G1264" s="42"/>
      <c r="H1264" s="42"/>
      <c r="I1264" s="230"/>
      <c r="J1264" s="42"/>
      <c r="K1264" s="42"/>
      <c r="L1264" s="46"/>
      <c r="M1264" s="231"/>
      <c r="N1264" s="232"/>
      <c r="O1264" s="86"/>
      <c r="P1264" s="86"/>
      <c r="Q1264" s="86"/>
      <c r="R1264" s="86"/>
      <c r="S1264" s="86"/>
      <c r="T1264" s="87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T1264" s="19" t="s">
        <v>159</v>
      </c>
      <c r="AU1264" s="19" t="s">
        <v>85</v>
      </c>
    </row>
    <row r="1265" s="13" customFormat="1">
      <c r="A1265" s="13"/>
      <c r="B1265" s="235"/>
      <c r="C1265" s="236"/>
      <c r="D1265" s="228" t="s">
        <v>179</v>
      </c>
      <c r="E1265" s="237" t="s">
        <v>19</v>
      </c>
      <c r="F1265" s="238" t="s">
        <v>1469</v>
      </c>
      <c r="G1265" s="236"/>
      <c r="H1265" s="237" t="s">
        <v>19</v>
      </c>
      <c r="I1265" s="239"/>
      <c r="J1265" s="236"/>
      <c r="K1265" s="236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179</v>
      </c>
      <c r="AU1265" s="244" t="s">
        <v>85</v>
      </c>
      <c r="AV1265" s="13" t="s">
        <v>83</v>
      </c>
      <c r="AW1265" s="13" t="s">
        <v>37</v>
      </c>
      <c r="AX1265" s="13" t="s">
        <v>76</v>
      </c>
      <c r="AY1265" s="244" t="s">
        <v>150</v>
      </c>
    </row>
    <row r="1266" s="14" customFormat="1">
      <c r="A1266" s="14"/>
      <c r="B1266" s="245"/>
      <c r="C1266" s="246"/>
      <c r="D1266" s="228" t="s">
        <v>179</v>
      </c>
      <c r="E1266" s="247" t="s">
        <v>19</v>
      </c>
      <c r="F1266" s="248" t="s">
        <v>1351</v>
      </c>
      <c r="G1266" s="246"/>
      <c r="H1266" s="249">
        <v>2.9199999999999999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179</v>
      </c>
      <c r="AU1266" s="255" t="s">
        <v>85</v>
      </c>
      <c r="AV1266" s="14" t="s">
        <v>85</v>
      </c>
      <c r="AW1266" s="14" t="s">
        <v>37</v>
      </c>
      <c r="AX1266" s="14" t="s">
        <v>76</v>
      </c>
      <c r="AY1266" s="255" t="s">
        <v>150</v>
      </c>
    </row>
    <row r="1267" s="13" customFormat="1">
      <c r="A1267" s="13"/>
      <c r="B1267" s="235"/>
      <c r="C1267" s="236"/>
      <c r="D1267" s="228" t="s">
        <v>179</v>
      </c>
      <c r="E1267" s="237" t="s">
        <v>19</v>
      </c>
      <c r="F1267" s="238" t="s">
        <v>1470</v>
      </c>
      <c r="G1267" s="236"/>
      <c r="H1267" s="237" t="s">
        <v>19</v>
      </c>
      <c r="I1267" s="239"/>
      <c r="J1267" s="236"/>
      <c r="K1267" s="236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179</v>
      </c>
      <c r="AU1267" s="244" t="s">
        <v>85</v>
      </c>
      <c r="AV1267" s="13" t="s">
        <v>83</v>
      </c>
      <c r="AW1267" s="13" t="s">
        <v>37</v>
      </c>
      <c r="AX1267" s="13" t="s">
        <v>76</v>
      </c>
      <c r="AY1267" s="244" t="s">
        <v>150</v>
      </c>
    </row>
    <row r="1268" s="14" customFormat="1">
      <c r="A1268" s="14"/>
      <c r="B1268" s="245"/>
      <c r="C1268" s="246"/>
      <c r="D1268" s="228" t="s">
        <v>179</v>
      </c>
      <c r="E1268" s="247" t="s">
        <v>19</v>
      </c>
      <c r="F1268" s="248" t="s">
        <v>1353</v>
      </c>
      <c r="G1268" s="246"/>
      <c r="H1268" s="249">
        <v>7.1100000000000003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179</v>
      </c>
      <c r="AU1268" s="255" t="s">
        <v>85</v>
      </c>
      <c r="AV1268" s="14" t="s">
        <v>85</v>
      </c>
      <c r="AW1268" s="14" t="s">
        <v>37</v>
      </c>
      <c r="AX1268" s="14" t="s">
        <v>76</v>
      </c>
      <c r="AY1268" s="255" t="s">
        <v>150</v>
      </c>
    </row>
    <row r="1269" s="13" customFormat="1">
      <c r="A1269" s="13"/>
      <c r="B1269" s="235"/>
      <c r="C1269" s="236"/>
      <c r="D1269" s="228" t="s">
        <v>179</v>
      </c>
      <c r="E1269" s="237" t="s">
        <v>19</v>
      </c>
      <c r="F1269" s="238" t="s">
        <v>1471</v>
      </c>
      <c r="G1269" s="236"/>
      <c r="H1269" s="237" t="s">
        <v>19</v>
      </c>
      <c r="I1269" s="239"/>
      <c r="J1269" s="236"/>
      <c r="K1269" s="236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179</v>
      </c>
      <c r="AU1269" s="244" t="s">
        <v>85</v>
      </c>
      <c r="AV1269" s="13" t="s">
        <v>83</v>
      </c>
      <c r="AW1269" s="13" t="s">
        <v>37</v>
      </c>
      <c r="AX1269" s="13" t="s">
        <v>76</v>
      </c>
      <c r="AY1269" s="244" t="s">
        <v>150</v>
      </c>
    </row>
    <row r="1270" s="14" customFormat="1">
      <c r="A1270" s="14"/>
      <c r="B1270" s="245"/>
      <c r="C1270" s="246"/>
      <c r="D1270" s="228" t="s">
        <v>179</v>
      </c>
      <c r="E1270" s="247" t="s">
        <v>19</v>
      </c>
      <c r="F1270" s="248" t="s">
        <v>1353</v>
      </c>
      <c r="G1270" s="246"/>
      <c r="H1270" s="249">
        <v>7.1100000000000003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179</v>
      </c>
      <c r="AU1270" s="255" t="s">
        <v>85</v>
      </c>
      <c r="AV1270" s="14" t="s">
        <v>85</v>
      </c>
      <c r="AW1270" s="14" t="s">
        <v>37</v>
      </c>
      <c r="AX1270" s="14" t="s">
        <v>76</v>
      </c>
      <c r="AY1270" s="255" t="s">
        <v>150</v>
      </c>
    </row>
    <row r="1271" s="13" customFormat="1">
      <c r="A1271" s="13"/>
      <c r="B1271" s="235"/>
      <c r="C1271" s="236"/>
      <c r="D1271" s="228" t="s">
        <v>179</v>
      </c>
      <c r="E1271" s="237" t="s">
        <v>19</v>
      </c>
      <c r="F1271" s="238" t="s">
        <v>1472</v>
      </c>
      <c r="G1271" s="236"/>
      <c r="H1271" s="237" t="s">
        <v>19</v>
      </c>
      <c r="I1271" s="239"/>
      <c r="J1271" s="236"/>
      <c r="K1271" s="236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179</v>
      </c>
      <c r="AU1271" s="244" t="s">
        <v>85</v>
      </c>
      <c r="AV1271" s="13" t="s">
        <v>83</v>
      </c>
      <c r="AW1271" s="13" t="s">
        <v>37</v>
      </c>
      <c r="AX1271" s="13" t="s">
        <v>76</v>
      </c>
      <c r="AY1271" s="244" t="s">
        <v>150</v>
      </c>
    </row>
    <row r="1272" s="14" customFormat="1">
      <c r="A1272" s="14"/>
      <c r="B1272" s="245"/>
      <c r="C1272" s="246"/>
      <c r="D1272" s="228" t="s">
        <v>179</v>
      </c>
      <c r="E1272" s="247" t="s">
        <v>19</v>
      </c>
      <c r="F1272" s="248" t="s">
        <v>1357</v>
      </c>
      <c r="G1272" s="246"/>
      <c r="H1272" s="249">
        <v>6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179</v>
      </c>
      <c r="AU1272" s="255" t="s">
        <v>85</v>
      </c>
      <c r="AV1272" s="14" t="s">
        <v>85</v>
      </c>
      <c r="AW1272" s="14" t="s">
        <v>37</v>
      </c>
      <c r="AX1272" s="14" t="s">
        <v>76</v>
      </c>
      <c r="AY1272" s="255" t="s">
        <v>150</v>
      </c>
    </row>
    <row r="1273" s="15" customFormat="1">
      <c r="A1273" s="15"/>
      <c r="B1273" s="256"/>
      <c r="C1273" s="257"/>
      <c r="D1273" s="228" t="s">
        <v>179</v>
      </c>
      <c r="E1273" s="258" t="s">
        <v>19</v>
      </c>
      <c r="F1273" s="259" t="s">
        <v>186</v>
      </c>
      <c r="G1273" s="257"/>
      <c r="H1273" s="260">
        <v>23.140000000000001</v>
      </c>
      <c r="I1273" s="261"/>
      <c r="J1273" s="257"/>
      <c r="K1273" s="257"/>
      <c r="L1273" s="262"/>
      <c r="M1273" s="263"/>
      <c r="N1273" s="264"/>
      <c r="O1273" s="264"/>
      <c r="P1273" s="264"/>
      <c r="Q1273" s="264"/>
      <c r="R1273" s="264"/>
      <c r="S1273" s="264"/>
      <c r="T1273" s="26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6" t="s">
        <v>179</v>
      </c>
      <c r="AU1273" s="266" t="s">
        <v>85</v>
      </c>
      <c r="AV1273" s="15" t="s">
        <v>157</v>
      </c>
      <c r="AW1273" s="15" t="s">
        <v>37</v>
      </c>
      <c r="AX1273" s="15" t="s">
        <v>83</v>
      </c>
      <c r="AY1273" s="266" t="s">
        <v>150</v>
      </c>
    </row>
    <row r="1274" s="2" customFormat="1" ht="24.15" customHeight="1">
      <c r="A1274" s="40"/>
      <c r="B1274" s="41"/>
      <c r="C1274" s="215" t="s">
        <v>1477</v>
      </c>
      <c r="D1274" s="215" t="s">
        <v>152</v>
      </c>
      <c r="E1274" s="216" t="s">
        <v>1478</v>
      </c>
      <c r="F1274" s="217" t="s">
        <v>1479</v>
      </c>
      <c r="G1274" s="218" t="s">
        <v>1009</v>
      </c>
      <c r="H1274" s="289"/>
      <c r="I1274" s="220"/>
      <c r="J1274" s="221">
        <f>ROUND(I1274*H1274,2)</f>
        <v>0</v>
      </c>
      <c r="K1274" s="217" t="s">
        <v>156</v>
      </c>
      <c r="L1274" s="46"/>
      <c r="M1274" s="222" t="s">
        <v>19</v>
      </c>
      <c r="N1274" s="223" t="s">
        <v>47</v>
      </c>
      <c r="O1274" s="86"/>
      <c r="P1274" s="224">
        <f>O1274*H1274</f>
        <v>0</v>
      </c>
      <c r="Q1274" s="224">
        <v>0</v>
      </c>
      <c r="R1274" s="224">
        <f>Q1274*H1274</f>
        <v>0</v>
      </c>
      <c r="S1274" s="224">
        <v>0</v>
      </c>
      <c r="T1274" s="225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6" t="s">
        <v>278</v>
      </c>
      <c r="AT1274" s="226" t="s">
        <v>152</v>
      </c>
      <c r="AU1274" s="226" t="s">
        <v>85</v>
      </c>
      <c r="AY1274" s="19" t="s">
        <v>150</v>
      </c>
      <c r="BE1274" s="227">
        <f>IF(N1274="základní",J1274,0)</f>
        <v>0</v>
      </c>
      <c r="BF1274" s="227">
        <f>IF(N1274="snížená",J1274,0)</f>
        <v>0</v>
      </c>
      <c r="BG1274" s="227">
        <f>IF(N1274="zákl. přenesená",J1274,0)</f>
        <v>0</v>
      </c>
      <c r="BH1274" s="227">
        <f>IF(N1274="sníž. přenesená",J1274,0)</f>
        <v>0</v>
      </c>
      <c r="BI1274" s="227">
        <f>IF(N1274="nulová",J1274,0)</f>
        <v>0</v>
      </c>
      <c r="BJ1274" s="19" t="s">
        <v>83</v>
      </c>
      <c r="BK1274" s="227">
        <f>ROUND(I1274*H1274,2)</f>
        <v>0</v>
      </c>
      <c r="BL1274" s="19" t="s">
        <v>278</v>
      </c>
      <c r="BM1274" s="226" t="s">
        <v>1480</v>
      </c>
    </row>
    <row r="1275" s="2" customFormat="1">
      <c r="A1275" s="40"/>
      <c r="B1275" s="41"/>
      <c r="C1275" s="42"/>
      <c r="D1275" s="228" t="s">
        <v>159</v>
      </c>
      <c r="E1275" s="42"/>
      <c r="F1275" s="229" t="s">
        <v>1481</v>
      </c>
      <c r="G1275" s="42"/>
      <c r="H1275" s="42"/>
      <c r="I1275" s="230"/>
      <c r="J1275" s="42"/>
      <c r="K1275" s="42"/>
      <c r="L1275" s="46"/>
      <c r="M1275" s="231"/>
      <c r="N1275" s="232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159</v>
      </c>
      <c r="AU1275" s="19" t="s">
        <v>85</v>
      </c>
    </row>
    <row r="1276" s="2" customFormat="1">
      <c r="A1276" s="40"/>
      <c r="B1276" s="41"/>
      <c r="C1276" s="42"/>
      <c r="D1276" s="233" t="s">
        <v>161</v>
      </c>
      <c r="E1276" s="42"/>
      <c r="F1276" s="234" t="s">
        <v>1482</v>
      </c>
      <c r="G1276" s="42"/>
      <c r="H1276" s="42"/>
      <c r="I1276" s="230"/>
      <c r="J1276" s="42"/>
      <c r="K1276" s="42"/>
      <c r="L1276" s="46"/>
      <c r="M1276" s="231"/>
      <c r="N1276" s="232"/>
      <c r="O1276" s="86"/>
      <c r="P1276" s="86"/>
      <c r="Q1276" s="86"/>
      <c r="R1276" s="86"/>
      <c r="S1276" s="86"/>
      <c r="T1276" s="87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9" t="s">
        <v>161</v>
      </c>
      <c r="AU1276" s="19" t="s">
        <v>85</v>
      </c>
    </row>
    <row r="1277" s="12" customFormat="1" ht="22.8" customHeight="1">
      <c r="A1277" s="12"/>
      <c r="B1277" s="199"/>
      <c r="C1277" s="200"/>
      <c r="D1277" s="201" t="s">
        <v>75</v>
      </c>
      <c r="E1277" s="213" t="s">
        <v>1483</v>
      </c>
      <c r="F1277" s="213" t="s">
        <v>1484</v>
      </c>
      <c r="G1277" s="200"/>
      <c r="H1277" s="200"/>
      <c r="I1277" s="203"/>
      <c r="J1277" s="214">
        <f>BK1277</f>
        <v>0</v>
      </c>
      <c r="K1277" s="200"/>
      <c r="L1277" s="205"/>
      <c r="M1277" s="206"/>
      <c r="N1277" s="207"/>
      <c r="O1277" s="207"/>
      <c r="P1277" s="208">
        <f>SUM(P1278:P1377)</f>
        <v>0</v>
      </c>
      <c r="Q1277" s="207"/>
      <c r="R1277" s="208">
        <f>SUM(R1278:R1377)</f>
        <v>2.5717096189749999</v>
      </c>
      <c r="S1277" s="207"/>
      <c r="T1277" s="209">
        <f>SUM(T1278:T1377)</f>
        <v>16.8734</v>
      </c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R1277" s="210" t="s">
        <v>85</v>
      </c>
      <c r="AT1277" s="211" t="s">
        <v>75</v>
      </c>
      <c r="AU1277" s="211" t="s">
        <v>83</v>
      </c>
      <c r="AY1277" s="210" t="s">
        <v>150</v>
      </c>
      <c r="BK1277" s="212">
        <f>SUM(BK1278:BK1377)</f>
        <v>0</v>
      </c>
    </row>
    <row r="1278" s="2" customFormat="1" ht="16.5" customHeight="1">
      <c r="A1278" s="40"/>
      <c r="B1278" s="41"/>
      <c r="C1278" s="215" t="s">
        <v>1485</v>
      </c>
      <c r="D1278" s="215" t="s">
        <v>152</v>
      </c>
      <c r="E1278" s="216" t="s">
        <v>1486</v>
      </c>
      <c r="F1278" s="217" t="s">
        <v>1487</v>
      </c>
      <c r="G1278" s="218" t="s">
        <v>155</v>
      </c>
      <c r="H1278" s="219">
        <v>289.48000000000002</v>
      </c>
      <c r="I1278" s="220"/>
      <c r="J1278" s="221">
        <f>ROUND(I1278*H1278,2)</f>
        <v>0</v>
      </c>
      <c r="K1278" s="217" t="s">
        <v>156</v>
      </c>
      <c r="L1278" s="46"/>
      <c r="M1278" s="222" t="s">
        <v>19</v>
      </c>
      <c r="N1278" s="223" t="s">
        <v>47</v>
      </c>
      <c r="O1278" s="86"/>
      <c r="P1278" s="224">
        <f>O1278*H1278</f>
        <v>0</v>
      </c>
      <c r="Q1278" s="224">
        <v>0</v>
      </c>
      <c r="R1278" s="224">
        <f>Q1278*H1278</f>
        <v>0</v>
      </c>
      <c r="S1278" s="224">
        <v>0.055</v>
      </c>
      <c r="T1278" s="225">
        <f>S1278*H1278</f>
        <v>15.9214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26" t="s">
        <v>278</v>
      </c>
      <c r="AT1278" s="226" t="s">
        <v>152</v>
      </c>
      <c r="AU1278" s="226" t="s">
        <v>85</v>
      </c>
      <c r="AY1278" s="19" t="s">
        <v>150</v>
      </c>
      <c r="BE1278" s="227">
        <f>IF(N1278="základní",J1278,0)</f>
        <v>0</v>
      </c>
      <c r="BF1278" s="227">
        <f>IF(N1278="snížená",J1278,0)</f>
        <v>0</v>
      </c>
      <c r="BG1278" s="227">
        <f>IF(N1278="zákl. přenesená",J1278,0)</f>
        <v>0</v>
      </c>
      <c r="BH1278" s="227">
        <f>IF(N1278="sníž. přenesená",J1278,0)</f>
        <v>0</v>
      </c>
      <c r="BI1278" s="227">
        <f>IF(N1278="nulová",J1278,0)</f>
        <v>0</v>
      </c>
      <c r="BJ1278" s="19" t="s">
        <v>83</v>
      </c>
      <c r="BK1278" s="227">
        <f>ROUND(I1278*H1278,2)</f>
        <v>0</v>
      </c>
      <c r="BL1278" s="19" t="s">
        <v>278</v>
      </c>
      <c r="BM1278" s="226" t="s">
        <v>1488</v>
      </c>
    </row>
    <row r="1279" s="2" customFormat="1">
      <c r="A1279" s="40"/>
      <c r="B1279" s="41"/>
      <c r="C1279" s="42"/>
      <c r="D1279" s="228" t="s">
        <v>159</v>
      </c>
      <c r="E1279" s="42"/>
      <c r="F1279" s="229" t="s">
        <v>1489</v>
      </c>
      <c r="G1279" s="42"/>
      <c r="H1279" s="42"/>
      <c r="I1279" s="230"/>
      <c r="J1279" s="42"/>
      <c r="K1279" s="42"/>
      <c r="L1279" s="46"/>
      <c r="M1279" s="231"/>
      <c r="N1279" s="232"/>
      <c r="O1279" s="86"/>
      <c r="P1279" s="86"/>
      <c r="Q1279" s="86"/>
      <c r="R1279" s="86"/>
      <c r="S1279" s="86"/>
      <c r="T1279" s="87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9" t="s">
        <v>159</v>
      </c>
      <c r="AU1279" s="19" t="s">
        <v>85</v>
      </c>
    </row>
    <row r="1280" s="2" customFormat="1">
      <c r="A1280" s="40"/>
      <c r="B1280" s="41"/>
      <c r="C1280" s="42"/>
      <c r="D1280" s="233" t="s">
        <v>161</v>
      </c>
      <c r="E1280" s="42"/>
      <c r="F1280" s="234" t="s">
        <v>1490</v>
      </c>
      <c r="G1280" s="42"/>
      <c r="H1280" s="42"/>
      <c r="I1280" s="230"/>
      <c r="J1280" s="42"/>
      <c r="K1280" s="42"/>
      <c r="L1280" s="46"/>
      <c r="M1280" s="231"/>
      <c r="N1280" s="232"/>
      <c r="O1280" s="86"/>
      <c r="P1280" s="86"/>
      <c r="Q1280" s="86"/>
      <c r="R1280" s="86"/>
      <c r="S1280" s="86"/>
      <c r="T1280" s="87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T1280" s="19" t="s">
        <v>161</v>
      </c>
      <c r="AU1280" s="19" t="s">
        <v>85</v>
      </c>
    </row>
    <row r="1281" s="14" customFormat="1">
      <c r="A1281" s="14"/>
      <c r="B1281" s="245"/>
      <c r="C1281" s="246"/>
      <c r="D1281" s="228" t="s">
        <v>179</v>
      </c>
      <c r="E1281" s="247" t="s">
        <v>19</v>
      </c>
      <c r="F1281" s="248" t="s">
        <v>233</v>
      </c>
      <c r="G1281" s="246"/>
      <c r="H1281" s="249">
        <v>289.48000000000002</v>
      </c>
      <c r="I1281" s="250"/>
      <c r="J1281" s="246"/>
      <c r="K1281" s="246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179</v>
      </c>
      <c r="AU1281" s="255" t="s">
        <v>85</v>
      </c>
      <c r="AV1281" s="14" t="s">
        <v>85</v>
      </c>
      <c r="AW1281" s="14" t="s">
        <v>37</v>
      </c>
      <c r="AX1281" s="14" t="s">
        <v>76</v>
      </c>
      <c r="AY1281" s="255" t="s">
        <v>150</v>
      </c>
    </row>
    <row r="1282" s="15" customFormat="1">
      <c r="A1282" s="15"/>
      <c r="B1282" s="256"/>
      <c r="C1282" s="257"/>
      <c r="D1282" s="228" t="s">
        <v>179</v>
      </c>
      <c r="E1282" s="258" t="s">
        <v>19</v>
      </c>
      <c r="F1282" s="259" t="s">
        <v>186</v>
      </c>
      <c r="G1282" s="257"/>
      <c r="H1282" s="260">
        <v>289.48000000000002</v>
      </c>
      <c r="I1282" s="261"/>
      <c r="J1282" s="257"/>
      <c r="K1282" s="257"/>
      <c r="L1282" s="262"/>
      <c r="M1282" s="263"/>
      <c r="N1282" s="264"/>
      <c r="O1282" s="264"/>
      <c r="P1282" s="264"/>
      <c r="Q1282" s="264"/>
      <c r="R1282" s="264"/>
      <c r="S1282" s="264"/>
      <c r="T1282" s="26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66" t="s">
        <v>179</v>
      </c>
      <c r="AU1282" s="266" t="s">
        <v>85</v>
      </c>
      <c r="AV1282" s="15" t="s">
        <v>157</v>
      </c>
      <c r="AW1282" s="15" t="s">
        <v>37</v>
      </c>
      <c r="AX1282" s="15" t="s">
        <v>83</v>
      </c>
      <c r="AY1282" s="266" t="s">
        <v>150</v>
      </c>
    </row>
    <row r="1283" s="2" customFormat="1" ht="24.15" customHeight="1">
      <c r="A1283" s="40"/>
      <c r="B1283" s="41"/>
      <c r="C1283" s="215" t="s">
        <v>1491</v>
      </c>
      <c r="D1283" s="215" t="s">
        <v>152</v>
      </c>
      <c r="E1283" s="216" t="s">
        <v>1492</v>
      </c>
      <c r="F1283" s="217" t="s">
        <v>1493</v>
      </c>
      <c r="G1283" s="218" t="s">
        <v>155</v>
      </c>
      <c r="H1283" s="219">
        <v>0.80000000000000004</v>
      </c>
      <c r="I1283" s="220"/>
      <c r="J1283" s="221">
        <f>ROUND(I1283*H1283,2)</f>
        <v>0</v>
      </c>
      <c r="K1283" s="217" t="s">
        <v>156</v>
      </c>
      <c r="L1283" s="46"/>
      <c r="M1283" s="222" t="s">
        <v>19</v>
      </c>
      <c r="N1283" s="223" t="s">
        <v>47</v>
      </c>
      <c r="O1283" s="86"/>
      <c r="P1283" s="224">
        <f>O1283*H1283</f>
        <v>0</v>
      </c>
      <c r="Q1283" s="224">
        <v>0.000125</v>
      </c>
      <c r="R1283" s="224">
        <f>Q1283*H1283</f>
        <v>0.00010000000000000001</v>
      </c>
      <c r="S1283" s="224">
        <v>0</v>
      </c>
      <c r="T1283" s="225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6" t="s">
        <v>278</v>
      </c>
      <c r="AT1283" s="226" t="s">
        <v>152</v>
      </c>
      <c r="AU1283" s="226" t="s">
        <v>85</v>
      </c>
      <c r="AY1283" s="19" t="s">
        <v>150</v>
      </c>
      <c r="BE1283" s="227">
        <f>IF(N1283="základní",J1283,0)</f>
        <v>0</v>
      </c>
      <c r="BF1283" s="227">
        <f>IF(N1283="snížená",J1283,0)</f>
        <v>0</v>
      </c>
      <c r="BG1283" s="227">
        <f>IF(N1283="zákl. přenesená",J1283,0)</f>
        <v>0</v>
      </c>
      <c r="BH1283" s="227">
        <f>IF(N1283="sníž. přenesená",J1283,0)</f>
        <v>0</v>
      </c>
      <c r="BI1283" s="227">
        <f>IF(N1283="nulová",J1283,0)</f>
        <v>0</v>
      </c>
      <c r="BJ1283" s="19" t="s">
        <v>83</v>
      </c>
      <c r="BK1283" s="227">
        <f>ROUND(I1283*H1283,2)</f>
        <v>0</v>
      </c>
      <c r="BL1283" s="19" t="s">
        <v>278</v>
      </c>
      <c r="BM1283" s="226" t="s">
        <v>1494</v>
      </c>
    </row>
    <row r="1284" s="2" customFormat="1">
      <c r="A1284" s="40"/>
      <c r="B1284" s="41"/>
      <c r="C1284" s="42"/>
      <c r="D1284" s="228" t="s">
        <v>159</v>
      </c>
      <c r="E1284" s="42"/>
      <c r="F1284" s="229" t="s">
        <v>1495</v>
      </c>
      <c r="G1284" s="42"/>
      <c r="H1284" s="42"/>
      <c r="I1284" s="230"/>
      <c r="J1284" s="42"/>
      <c r="K1284" s="42"/>
      <c r="L1284" s="46"/>
      <c r="M1284" s="231"/>
      <c r="N1284" s="232"/>
      <c r="O1284" s="86"/>
      <c r="P1284" s="86"/>
      <c r="Q1284" s="86"/>
      <c r="R1284" s="86"/>
      <c r="S1284" s="86"/>
      <c r="T1284" s="87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159</v>
      </c>
      <c r="AU1284" s="19" t="s">
        <v>85</v>
      </c>
    </row>
    <row r="1285" s="2" customFormat="1">
      <c r="A1285" s="40"/>
      <c r="B1285" s="41"/>
      <c r="C1285" s="42"/>
      <c r="D1285" s="233" t="s">
        <v>161</v>
      </c>
      <c r="E1285" s="42"/>
      <c r="F1285" s="234" t="s">
        <v>1496</v>
      </c>
      <c r="G1285" s="42"/>
      <c r="H1285" s="42"/>
      <c r="I1285" s="230"/>
      <c r="J1285" s="42"/>
      <c r="K1285" s="42"/>
      <c r="L1285" s="46"/>
      <c r="M1285" s="231"/>
      <c r="N1285" s="232"/>
      <c r="O1285" s="86"/>
      <c r="P1285" s="86"/>
      <c r="Q1285" s="86"/>
      <c r="R1285" s="86"/>
      <c r="S1285" s="86"/>
      <c r="T1285" s="87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161</v>
      </c>
      <c r="AU1285" s="19" t="s">
        <v>85</v>
      </c>
    </row>
    <row r="1286" s="14" customFormat="1">
      <c r="A1286" s="14"/>
      <c r="B1286" s="245"/>
      <c r="C1286" s="246"/>
      <c r="D1286" s="228" t="s">
        <v>179</v>
      </c>
      <c r="E1286" s="247" t="s">
        <v>19</v>
      </c>
      <c r="F1286" s="248" t="s">
        <v>1497</v>
      </c>
      <c r="G1286" s="246"/>
      <c r="H1286" s="249">
        <v>0.40000000000000002</v>
      </c>
      <c r="I1286" s="250"/>
      <c r="J1286" s="246"/>
      <c r="K1286" s="246"/>
      <c r="L1286" s="251"/>
      <c r="M1286" s="252"/>
      <c r="N1286" s="253"/>
      <c r="O1286" s="253"/>
      <c r="P1286" s="253"/>
      <c r="Q1286" s="253"/>
      <c r="R1286" s="253"/>
      <c r="S1286" s="253"/>
      <c r="T1286" s="25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5" t="s">
        <v>179</v>
      </c>
      <c r="AU1286" s="255" t="s">
        <v>85</v>
      </c>
      <c r="AV1286" s="14" t="s">
        <v>85</v>
      </c>
      <c r="AW1286" s="14" t="s">
        <v>37</v>
      </c>
      <c r="AX1286" s="14" t="s">
        <v>76</v>
      </c>
      <c r="AY1286" s="255" t="s">
        <v>150</v>
      </c>
    </row>
    <row r="1287" s="14" customFormat="1">
      <c r="A1287" s="14"/>
      <c r="B1287" s="245"/>
      <c r="C1287" s="246"/>
      <c r="D1287" s="228" t="s">
        <v>179</v>
      </c>
      <c r="E1287" s="247" t="s">
        <v>19</v>
      </c>
      <c r="F1287" s="248" t="s">
        <v>1498</v>
      </c>
      <c r="G1287" s="246"/>
      <c r="H1287" s="249">
        <v>0.40000000000000002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179</v>
      </c>
      <c r="AU1287" s="255" t="s">
        <v>85</v>
      </c>
      <c r="AV1287" s="14" t="s">
        <v>85</v>
      </c>
      <c r="AW1287" s="14" t="s">
        <v>37</v>
      </c>
      <c r="AX1287" s="14" t="s">
        <v>76</v>
      </c>
      <c r="AY1287" s="255" t="s">
        <v>150</v>
      </c>
    </row>
    <row r="1288" s="15" customFormat="1">
      <c r="A1288" s="15"/>
      <c r="B1288" s="256"/>
      <c r="C1288" s="257"/>
      <c r="D1288" s="228" t="s">
        <v>179</v>
      </c>
      <c r="E1288" s="258" t="s">
        <v>19</v>
      </c>
      <c r="F1288" s="259" t="s">
        <v>186</v>
      </c>
      <c r="G1288" s="257"/>
      <c r="H1288" s="260">
        <v>0.80000000000000004</v>
      </c>
      <c r="I1288" s="261"/>
      <c r="J1288" s="257"/>
      <c r="K1288" s="257"/>
      <c r="L1288" s="262"/>
      <c r="M1288" s="263"/>
      <c r="N1288" s="264"/>
      <c r="O1288" s="264"/>
      <c r="P1288" s="264"/>
      <c r="Q1288" s="264"/>
      <c r="R1288" s="264"/>
      <c r="S1288" s="264"/>
      <c r="T1288" s="26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6" t="s">
        <v>179</v>
      </c>
      <c r="AU1288" s="266" t="s">
        <v>85</v>
      </c>
      <c r="AV1288" s="15" t="s">
        <v>157</v>
      </c>
      <c r="AW1288" s="15" t="s">
        <v>37</v>
      </c>
      <c r="AX1288" s="15" t="s">
        <v>83</v>
      </c>
      <c r="AY1288" s="266" t="s">
        <v>150</v>
      </c>
    </row>
    <row r="1289" s="2" customFormat="1" ht="24.15" customHeight="1">
      <c r="A1289" s="40"/>
      <c r="B1289" s="41"/>
      <c r="C1289" s="267" t="s">
        <v>1499</v>
      </c>
      <c r="D1289" s="267" t="s">
        <v>247</v>
      </c>
      <c r="E1289" s="268" t="s">
        <v>1500</v>
      </c>
      <c r="F1289" s="269" t="s">
        <v>1501</v>
      </c>
      <c r="G1289" s="270" t="s">
        <v>349</v>
      </c>
      <c r="H1289" s="271">
        <v>1</v>
      </c>
      <c r="I1289" s="272"/>
      <c r="J1289" s="273">
        <f>ROUND(I1289*H1289,2)</f>
        <v>0</v>
      </c>
      <c r="K1289" s="269" t="s">
        <v>19</v>
      </c>
      <c r="L1289" s="274"/>
      <c r="M1289" s="275" t="s">
        <v>19</v>
      </c>
      <c r="N1289" s="276" t="s">
        <v>47</v>
      </c>
      <c r="O1289" s="86"/>
      <c r="P1289" s="224">
        <f>O1289*H1289</f>
        <v>0</v>
      </c>
      <c r="Q1289" s="224">
        <v>0.0060000000000000001</v>
      </c>
      <c r="R1289" s="224">
        <f>Q1289*H1289</f>
        <v>0.0060000000000000001</v>
      </c>
      <c r="S1289" s="224">
        <v>0</v>
      </c>
      <c r="T1289" s="225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6" t="s">
        <v>411</v>
      </c>
      <c r="AT1289" s="226" t="s">
        <v>247</v>
      </c>
      <c r="AU1289" s="226" t="s">
        <v>85</v>
      </c>
      <c r="AY1289" s="19" t="s">
        <v>150</v>
      </c>
      <c r="BE1289" s="227">
        <f>IF(N1289="základní",J1289,0)</f>
        <v>0</v>
      </c>
      <c r="BF1289" s="227">
        <f>IF(N1289="snížená",J1289,0)</f>
        <v>0</v>
      </c>
      <c r="BG1289" s="227">
        <f>IF(N1289="zákl. přenesená",J1289,0)</f>
        <v>0</v>
      </c>
      <c r="BH1289" s="227">
        <f>IF(N1289="sníž. přenesená",J1289,0)</f>
        <v>0</v>
      </c>
      <c r="BI1289" s="227">
        <f>IF(N1289="nulová",J1289,0)</f>
        <v>0</v>
      </c>
      <c r="BJ1289" s="19" t="s">
        <v>83</v>
      </c>
      <c r="BK1289" s="227">
        <f>ROUND(I1289*H1289,2)</f>
        <v>0</v>
      </c>
      <c r="BL1289" s="19" t="s">
        <v>278</v>
      </c>
      <c r="BM1289" s="226" t="s">
        <v>1502</v>
      </c>
    </row>
    <row r="1290" s="2" customFormat="1">
      <c r="A1290" s="40"/>
      <c r="B1290" s="41"/>
      <c r="C1290" s="42"/>
      <c r="D1290" s="228" t="s">
        <v>159</v>
      </c>
      <c r="E1290" s="42"/>
      <c r="F1290" s="229" t="s">
        <v>1501</v>
      </c>
      <c r="G1290" s="42"/>
      <c r="H1290" s="42"/>
      <c r="I1290" s="230"/>
      <c r="J1290" s="42"/>
      <c r="K1290" s="42"/>
      <c r="L1290" s="46"/>
      <c r="M1290" s="231"/>
      <c r="N1290" s="232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159</v>
      </c>
      <c r="AU1290" s="19" t="s">
        <v>85</v>
      </c>
    </row>
    <row r="1291" s="2" customFormat="1" ht="24.15" customHeight="1">
      <c r="A1291" s="40"/>
      <c r="B1291" s="41"/>
      <c r="C1291" s="267" t="s">
        <v>1503</v>
      </c>
      <c r="D1291" s="267" t="s">
        <v>247</v>
      </c>
      <c r="E1291" s="268" t="s">
        <v>1504</v>
      </c>
      <c r="F1291" s="269" t="s">
        <v>1505</v>
      </c>
      <c r="G1291" s="270" t="s">
        <v>349</v>
      </c>
      <c r="H1291" s="271">
        <v>1</v>
      </c>
      <c r="I1291" s="272"/>
      <c r="J1291" s="273">
        <f>ROUND(I1291*H1291,2)</f>
        <v>0</v>
      </c>
      <c r="K1291" s="269" t="s">
        <v>19</v>
      </c>
      <c r="L1291" s="274"/>
      <c r="M1291" s="275" t="s">
        <v>19</v>
      </c>
      <c r="N1291" s="276" t="s">
        <v>47</v>
      </c>
      <c r="O1291" s="86"/>
      <c r="P1291" s="224">
        <f>O1291*H1291</f>
        <v>0</v>
      </c>
      <c r="Q1291" s="224">
        <v>0.0060000000000000001</v>
      </c>
      <c r="R1291" s="224">
        <f>Q1291*H1291</f>
        <v>0.0060000000000000001</v>
      </c>
      <c r="S1291" s="224">
        <v>0</v>
      </c>
      <c r="T1291" s="225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6" t="s">
        <v>411</v>
      </c>
      <c r="AT1291" s="226" t="s">
        <v>247</v>
      </c>
      <c r="AU1291" s="226" t="s">
        <v>85</v>
      </c>
      <c r="AY1291" s="19" t="s">
        <v>150</v>
      </c>
      <c r="BE1291" s="227">
        <f>IF(N1291="základní",J1291,0)</f>
        <v>0</v>
      </c>
      <c r="BF1291" s="227">
        <f>IF(N1291="snížená",J1291,0)</f>
        <v>0</v>
      </c>
      <c r="BG1291" s="227">
        <f>IF(N1291="zákl. přenesená",J1291,0)</f>
        <v>0</v>
      </c>
      <c r="BH1291" s="227">
        <f>IF(N1291="sníž. přenesená",J1291,0)</f>
        <v>0</v>
      </c>
      <c r="BI1291" s="227">
        <f>IF(N1291="nulová",J1291,0)</f>
        <v>0</v>
      </c>
      <c r="BJ1291" s="19" t="s">
        <v>83</v>
      </c>
      <c r="BK1291" s="227">
        <f>ROUND(I1291*H1291,2)</f>
        <v>0</v>
      </c>
      <c r="BL1291" s="19" t="s">
        <v>278</v>
      </c>
      <c r="BM1291" s="226" t="s">
        <v>1506</v>
      </c>
    </row>
    <row r="1292" s="2" customFormat="1">
      <c r="A1292" s="40"/>
      <c r="B1292" s="41"/>
      <c r="C1292" s="42"/>
      <c r="D1292" s="228" t="s">
        <v>159</v>
      </c>
      <c r="E1292" s="42"/>
      <c r="F1292" s="229" t="s">
        <v>1505</v>
      </c>
      <c r="G1292" s="42"/>
      <c r="H1292" s="42"/>
      <c r="I1292" s="230"/>
      <c r="J1292" s="42"/>
      <c r="K1292" s="42"/>
      <c r="L1292" s="46"/>
      <c r="M1292" s="231"/>
      <c r="N1292" s="232"/>
      <c r="O1292" s="86"/>
      <c r="P1292" s="86"/>
      <c r="Q1292" s="86"/>
      <c r="R1292" s="86"/>
      <c r="S1292" s="86"/>
      <c r="T1292" s="87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9" t="s">
        <v>159</v>
      </c>
      <c r="AU1292" s="19" t="s">
        <v>85</v>
      </c>
    </row>
    <row r="1293" s="2" customFormat="1" ht="24.15" customHeight="1">
      <c r="A1293" s="40"/>
      <c r="B1293" s="41"/>
      <c r="C1293" s="215" t="s">
        <v>1507</v>
      </c>
      <c r="D1293" s="215" t="s">
        <v>152</v>
      </c>
      <c r="E1293" s="216" t="s">
        <v>1508</v>
      </c>
      <c r="F1293" s="217" t="s">
        <v>1509</v>
      </c>
      <c r="G1293" s="218" t="s">
        <v>155</v>
      </c>
      <c r="H1293" s="219">
        <v>0.71999999999999997</v>
      </c>
      <c r="I1293" s="220"/>
      <c r="J1293" s="221">
        <f>ROUND(I1293*H1293,2)</f>
        <v>0</v>
      </c>
      <c r="K1293" s="217" t="s">
        <v>156</v>
      </c>
      <c r="L1293" s="46"/>
      <c r="M1293" s="222" t="s">
        <v>19</v>
      </c>
      <c r="N1293" s="223" t="s">
        <v>47</v>
      </c>
      <c r="O1293" s="86"/>
      <c r="P1293" s="224">
        <f>O1293*H1293</f>
        <v>0</v>
      </c>
      <c r="Q1293" s="224">
        <v>0.000175</v>
      </c>
      <c r="R1293" s="224">
        <f>Q1293*H1293</f>
        <v>0.000126</v>
      </c>
      <c r="S1293" s="224">
        <v>0</v>
      </c>
      <c r="T1293" s="225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26" t="s">
        <v>278</v>
      </c>
      <c r="AT1293" s="226" t="s">
        <v>152</v>
      </c>
      <c r="AU1293" s="226" t="s">
        <v>85</v>
      </c>
      <c r="AY1293" s="19" t="s">
        <v>150</v>
      </c>
      <c r="BE1293" s="227">
        <f>IF(N1293="základní",J1293,0)</f>
        <v>0</v>
      </c>
      <c r="BF1293" s="227">
        <f>IF(N1293="snížená",J1293,0)</f>
        <v>0</v>
      </c>
      <c r="BG1293" s="227">
        <f>IF(N1293="zákl. přenesená",J1293,0)</f>
        <v>0</v>
      </c>
      <c r="BH1293" s="227">
        <f>IF(N1293="sníž. přenesená",J1293,0)</f>
        <v>0</v>
      </c>
      <c r="BI1293" s="227">
        <f>IF(N1293="nulová",J1293,0)</f>
        <v>0</v>
      </c>
      <c r="BJ1293" s="19" t="s">
        <v>83</v>
      </c>
      <c r="BK1293" s="227">
        <f>ROUND(I1293*H1293,2)</f>
        <v>0</v>
      </c>
      <c r="BL1293" s="19" t="s">
        <v>278</v>
      </c>
      <c r="BM1293" s="226" t="s">
        <v>1510</v>
      </c>
    </row>
    <row r="1294" s="2" customFormat="1">
      <c r="A1294" s="40"/>
      <c r="B1294" s="41"/>
      <c r="C1294" s="42"/>
      <c r="D1294" s="228" t="s">
        <v>159</v>
      </c>
      <c r="E1294" s="42"/>
      <c r="F1294" s="229" t="s">
        <v>1511</v>
      </c>
      <c r="G1294" s="42"/>
      <c r="H1294" s="42"/>
      <c r="I1294" s="230"/>
      <c r="J1294" s="42"/>
      <c r="K1294" s="42"/>
      <c r="L1294" s="46"/>
      <c r="M1294" s="231"/>
      <c r="N1294" s="232"/>
      <c r="O1294" s="86"/>
      <c r="P1294" s="86"/>
      <c r="Q1294" s="86"/>
      <c r="R1294" s="86"/>
      <c r="S1294" s="86"/>
      <c r="T1294" s="87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T1294" s="19" t="s">
        <v>159</v>
      </c>
      <c r="AU1294" s="19" t="s">
        <v>85</v>
      </c>
    </row>
    <row r="1295" s="2" customFormat="1">
      <c r="A1295" s="40"/>
      <c r="B1295" s="41"/>
      <c r="C1295" s="42"/>
      <c r="D1295" s="233" t="s">
        <v>161</v>
      </c>
      <c r="E1295" s="42"/>
      <c r="F1295" s="234" t="s">
        <v>1512</v>
      </c>
      <c r="G1295" s="42"/>
      <c r="H1295" s="42"/>
      <c r="I1295" s="230"/>
      <c r="J1295" s="42"/>
      <c r="K1295" s="42"/>
      <c r="L1295" s="46"/>
      <c r="M1295" s="231"/>
      <c r="N1295" s="232"/>
      <c r="O1295" s="86"/>
      <c r="P1295" s="86"/>
      <c r="Q1295" s="86"/>
      <c r="R1295" s="86"/>
      <c r="S1295" s="86"/>
      <c r="T1295" s="87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161</v>
      </c>
      <c r="AU1295" s="19" t="s">
        <v>85</v>
      </c>
    </row>
    <row r="1296" s="14" customFormat="1">
      <c r="A1296" s="14"/>
      <c r="B1296" s="245"/>
      <c r="C1296" s="246"/>
      <c r="D1296" s="228" t="s">
        <v>179</v>
      </c>
      <c r="E1296" s="247" t="s">
        <v>19</v>
      </c>
      <c r="F1296" s="248" t="s">
        <v>1513</v>
      </c>
      <c r="G1296" s="246"/>
      <c r="H1296" s="249">
        <v>0.71999999999999997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179</v>
      </c>
      <c r="AU1296" s="255" t="s">
        <v>85</v>
      </c>
      <c r="AV1296" s="14" t="s">
        <v>85</v>
      </c>
      <c r="AW1296" s="14" t="s">
        <v>37</v>
      </c>
      <c r="AX1296" s="14" t="s">
        <v>76</v>
      </c>
      <c r="AY1296" s="255" t="s">
        <v>150</v>
      </c>
    </row>
    <row r="1297" s="15" customFormat="1">
      <c r="A1297" s="15"/>
      <c r="B1297" s="256"/>
      <c r="C1297" s="257"/>
      <c r="D1297" s="228" t="s">
        <v>179</v>
      </c>
      <c r="E1297" s="258" t="s">
        <v>19</v>
      </c>
      <c r="F1297" s="259" t="s">
        <v>186</v>
      </c>
      <c r="G1297" s="257"/>
      <c r="H1297" s="260">
        <v>0.71999999999999997</v>
      </c>
      <c r="I1297" s="261"/>
      <c r="J1297" s="257"/>
      <c r="K1297" s="257"/>
      <c r="L1297" s="262"/>
      <c r="M1297" s="263"/>
      <c r="N1297" s="264"/>
      <c r="O1297" s="264"/>
      <c r="P1297" s="264"/>
      <c r="Q1297" s="264"/>
      <c r="R1297" s="264"/>
      <c r="S1297" s="264"/>
      <c r="T1297" s="26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66" t="s">
        <v>179</v>
      </c>
      <c r="AU1297" s="266" t="s">
        <v>85</v>
      </c>
      <c r="AV1297" s="15" t="s">
        <v>157</v>
      </c>
      <c r="AW1297" s="15" t="s">
        <v>37</v>
      </c>
      <c r="AX1297" s="15" t="s">
        <v>83</v>
      </c>
      <c r="AY1297" s="266" t="s">
        <v>150</v>
      </c>
    </row>
    <row r="1298" s="2" customFormat="1" ht="24.15" customHeight="1">
      <c r="A1298" s="40"/>
      <c r="B1298" s="41"/>
      <c r="C1298" s="267" t="s">
        <v>1514</v>
      </c>
      <c r="D1298" s="267" t="s">
        <v>247</v>
      </c>
      <c r="E1298" s="268" t="s">
        <v>1515</v>
      </c>
      <c r="F1298" s="269" t="s">
        <v>1516</v>
      </c>
      <c r="G1298" s="270" t="s">
        <v>349</v>
      </c>
      <c r="H1298" s="271">
        <v>1</v>
      </c>
      <c r="I1298" s="272"/>
      <c r="J1298" s="273">
        <f>ROUND(I1298*H1298,2)</f>
        <v>0</v>
      </c>
      <c r="K1298" s="269" t="s">
        <v>19</v>
      </c>
      <c r="L1298" s="274"/>
      <c r="M1298" s="275" t="s">
        <v>19</v>
      </c>
      <c r="N1298" s="276" t="s">
        <v>47</v>
      </c>
      <c r="O1298" s="86"/>
      <c r="P1298" s="224">
        <f>O1298*H1298</f>
        <v>0</v>
      </c>
      <c r="Q1298" s="224">
        <v>0.0060000000000000001</v>
      </c>
      <c r="R1298" s="224">
        <f>Q1298*H1298</f>
        <v>0.0060000000000000001</v>
      </c>
      <c r="S1298" s="224">
        <v>0</v>
      </c>
      <c r="T1298" s="225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6" t="s">
        <v>411</v>
      </c>
      <c r="AT1298" s="226" t="s">
        <v>247</v>
      </c>
      <c r="AU1298" s="226" t="s">
        <v>85</v>
      </c>
      <c r="AY1298" s="19" t="s">
        <v>150</v>
      </c>
      <c r="BE1298" s="227">
        <f>IF(N1298="základní",J1298,0)</f>
        <v>0</v>
      </c>
      <c r="BF1298" s="227">
        <f>IF(N1298="snížená",J1298,0)</f>
        <v>0</v>
      </c>
      <c r="BG1298" s="227">
        <f>IF(N1298="zákl. přenesená",J1298,0)</f>
        <v>0</v>
      </c>
      <c r="BH1298" s="227">
        <f>IF(N1298="sníž. přenesená",J1298,0)</f>
        <v>0</v>
      </c>
      <c r="BI1298" s="227">
        <f>IF(N1298="nulová",J1298,0)</f>
        <v>0</v>
      </c>
      <c r="BJ1298" s="19" t="s">
        <v>83</v>
      </c>
      <c r="BK1298" s="227">
        <f>ROUND(I1298*H1298,2)</f>
        <v>0</v>
      </c>
      <c r="BL1298" s="19" t="s">
        <v>278</v>
      </c>
      <c r="BM1298" s="226" t="s">
        <v>1517</v>
      </c>
    </row>
    <row r="1299" s="2" customFormat="1">
      <c r="A1299" s="40"/>
      <c r="B1299" s="41"/>
      <c r="C1299" s="42"/>
      <c r="D1299" s="228" t="s">
        <v>159</v>
      </c>
      <c r="E1299" s="42"/>
      <c r="F1299" s="229" t="s">
        <v>1516</v>
      </c>
      <c r="G1299" s="42"/>
      <c r="H1299" s="42"/>
      <c r="I1299" s="230"/>
      <c r="J1299" s="42"/>
      <c r="K1299" s="42"/>
      <c r="L1299" s="46"/>
      <c r="M1299" s="231"/>
      <c r="N1299" s="232"/>
      <c r="O1299" s="86"/>
      <c r="P1299" s="86"/>
      <c r="Q1299" s="86"/>
      <c r="R1299" s="86"/>
      <c r="S1299" s="86"/>
      <c r="T1299" s="87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T1299" s="19" t="s">
        <v>159</v>
      </c>
      <c r="AU1299" s="19" t="s">
        <v>85</v>
      </c>
    </row>
    <row r="1300" s="2" customFormat="1" ht="24.15" customHeight="1">
      <c r="A1300" s="40"/>
      <c r="B1300" s="41"/>
      <c r="C1300" s="215" t="s">
        <v>1518</v>
      </c>
      <c r="D1300" s="215" t="s">
        <v>152</v>
      </c>
      <c r="E1300" s="216" t="s">
        <v>1519</v>
      </c>
      <c r="F1300" s="217" t="s">
        <v>1520</v>
      </c>
      <c r="G1300" s="218" t="s">
        <v>155</v>
      </c>
      <c r="H1300" s="219">
        <v>1.04</v>
      </c>
      <c r="I1300" s="220"/>
      <c r="J1300" s="221">
        <f>ROUND(I1300*H1300,2)</f>
        <v>0</v>
      </c>
      <c r="K1300" s="217" t="s">
        <v>156</v>
      </c>
      <c r="L1300" s="46"/>
      <c r="M1300" s="222" t="s">
        <v>19</v>
      </c>
      <c r="N1300" s="223" t="s">
        <v>47</v>
      </c>
      <c r="O1300" s="86"/>
      <c r="P1300" s="224">
        <f>O1300*H1300</f>
        <v>0</v>
      </c>
      <c r="Q1300" s="224">
        <v>0.00022499999999999999</v>
      </c>
      <c r="R1300" s="224">
        <f>Q1300*H1300</f>
        <v>0.000234</v>
      </c>
      <c r="S1300" s="224">
        <v>0</v>
      </c>
      <c r="T1300" s="225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6" t="s">
        <v>278</v>
      </c>
      <c r="AT1300" s="226" t="s">
        <v>152</v>
      </c>
      <c r="AU1300" s="226" t="s">
        <v>85</v>
      </c>
      <c r="AY1300" s="19" t="s">
        <v>150</v>
      </c>
      <c r="BE1300" s="227">
        <f>IF(N1300="základní",J1300,0)</f>
        <v>0</v>
      </c>
      <c r="BF1300" s="227">
        <f>IF(N1300="snížená",J1300,0)</f>
        <v>0</v>
      </c>
      <c r="BG1300" s="227">
        <f>IF(N1300="zákl. přenesená",J1300,0)</f>
        <v>0</v>
      </c>
      <c r="BH1300" s="227">
        <f>IF(N1300="sníž. přenesená",J1300,0)</f>
        <v>0</v>
      </c>
      <c r="BI1300" s="227">
        <f>IF(N1300="nulová",J1300,0)</f>
        <v>0</v>
      </c>
      <c r="BJ1300" s="19" t="s">
        <v>83</v>
      </c>
      <c r="BK1300" s="227">
        <f>ROUND(I1300*H1300,2)</f>
        <v>0</v>
      </c>
      <c r="BL1300" s="19" t="s">
        <v>278</v>
      </c>
      <c r="BM1300" s="226" t="s">
        <v>1521</v>
      </c>
    </row>
    <row r="1301" s="2" customFormat="1">
      <c r="A1301" s="40"/>
      <c r="B1301" s="41"/>
      <c r="C1301" s="42"/>
      <c r="D1301" s="228" t="s">
        <v>159</v>
      </c>
      <c r="E1301" s="42"/>
      <c r="F1301" s="229" t="s">
        <v>1522</v>
      </c>
      <c r="G1301" s="42"/>
      <c r="H1301" s="42"/>
      <c r="I1301" s="230"/>
      <c r="J1301" s="42"/>
      <c r="K1301" s="42"/>
      <c r="L1301" s="46"/>
      <c r="M1301" s="231"/>
      <c r="N1301" s="232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159</v>
      </c>
      <c r="AU1301" s="19" t="s">
        <v>85</v>
      </c>
    </row>
    <row r="1302" s="2" customFormat="1">
      <c r="A1302" s="40"/>
      <c r="B1302" s="41"/>
      <c r="C1302" s="42"/>
      <c r="D1302" s="233" t="s">
        <v>161</v>
      </c>
      <c r="E1302" s="42"/>
      <c r="F1302" s="234" t="s">
        <v>1523</v>
      </c>
      <c r="G1302" s="42"/>
      <c r="H1302" s="42"/>
      <c r="I1302" s="230"/>
      <c r="J1302" s="42"/>
      <c r="K1302" s="42"/>
      <c r="L1302" s="46"/>
      <c r="M1302" s="231"/>
      <c r="N1302" s="232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161</v>
      </c>
      <c r="AU1302" s="19" t="s">
        <v>85</v>
      </c>
    </row>
    <row r="1303" s="14" customFormat="1">
      <c r="A1303" s="14"/>
      <c r="B1303" s="245"/>
      <c r="C1303" s="246"/>
      <c r="D1303" s="228" t="s">
        <v>179</v>
      </c>
      <c r="E1303" s="247" t="s">
        <v>19</v>
      </c>
      <c r="F1303" s="248" t="s">
        <v>1524</v>
      </c>
      <c r="G1303" s="246"/>
      <c r="H1303" s="249">
        <v>1.04</v>
      </c>
      <c r="I1303" s="250"/>
      <c r="J1303" s="246"/>
      <c r="K1303" s="246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179</v>
      </c>
      <c r="AU1303" s="255" t="s">
        <v>85</v>
      </c>
      <c r="AV1303" s="14" t="s">
        <v>85</v>
      </c>
      <c r="AW1303" s="14" t="s">
        <v>37</v>
      </c>
      <c r="AX1303" s="14" t="s">
        <v>76</v>
      </c>
      <c r="AY1303" s="255" t="s">
        <v>150</v>
      </c>
    </row>
    <row r="1304" s="15" customFormat="1">
      <c r="A1304" s="15"/>
      <c r="B1304" s="256"/>
      <c r="C1304" s="257"/>
      <c r="D1304" s="228" t="s">
        <v>179</v>
      </c>
      <c r="E1304" s="258" t="s">
        <v>19</v>
      </c>
      <c r="F1304" s="259" t="s">
        <v>186</v>
      </c>
      <c r="G1304" s="257"/>
      <c r="H1304" s="260">
        <v>1.04</v>
      </c>
      <c r="I1304" s="261"/>
      <c r="J1304" s="257"/>
      <c r="K1304" s="257"/>
      <c r="L1304" s="262"/>
      <c r="M1304" s="263"/>
      <c r="N1304" s="264"/>
      <c r="O1304" s="264"/>
      <c r="P1304" s="264"/>
      <c r="Q1304" s="264"/>
      <c r="R1304" s="264"/>
      <c r="S1304" s="264"/>
      <c r="T1304" s="26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66" t="s">
        <v>179</v>
      </c>
      <c r="AU1304" s="266" t="s">
        <v>85</v>
      </c>
      <c r="AV1304" s="15" t="s">
        <v>157</v>
      </c>
      <c r="AW1304" s="15" t="s">
        <v>37</v>
      </c>
      <c r="AX1304" s="15" t="s">
        <v>83</v>
      </c>
      <c r="AY1304" s="266" t="s">
        <v>150</v>
      </c>
    </row>
    <row r="1305" s="2" customFormat="1" ht="24.15" customHeight="1">
      <c r="A1305" s="40"/>
      <c r="B1305" s="41"/>
      <c r="C1305" s="267" t="s">
        <v>1525</v>
      </c>
      <c r="D1305" s="267" t="s">
        <v>247</v>
      </c>
      <c r="E1305" s="268" t="s">
        <v>1526</v>
      </c>
      <c r="F1305" s="269" t="s">
        <v>1527</v>
      </c>
      <c r="G1305" s="270" t="s">
        <v>349</v>
      </c>
      <c r="H1305" s="271">
        <v>1</v>
      </c>
      <c r="I1305" s="272"/>
      <c r="J1305" s="273">
        <f>ROUND(I1305*H1305,2)</f>
        <v>0</v>
      </c>
      <c r="K1305" s="269" t="s">
        <v>19</v>
      </c>
      <c r="L1305" s="274"/>
      <c r="M1305" s="275" t="s">
        <v>19</v>
      </c>
      <c r="N1305" s="276" t="s">
        <v>47</v>
      </c>
      <c r="O1305" s="86"/>
      <c r="P1305" s="224">
        <f>O1305*H1305</f>
        <v>0</v>
      </c>
      <c r="Q1305" s="224">
        <v>0.0060000000000000001</v>
      </c>
      <c r="R1305" s="224">
        <f>Q1305*H1305</f>
        <v>0.0060000000000000001</v>
      </c>
      <c r="S1305" s="224">
        <v>0</v>
      </c>
      <c r="T1305" s="225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26" t="s">
        <v>411</v>
      </c>
      <c r="AT1305" s="226" t="s">
        <v>247</v>
      </c>
      <c r="AU1305" s="226" t="s">
        <v>85</v>
      </c>
      <c r="AY1305" s="19" t="s">
        <v>150</v>
      </c>
      <c r="BE1305" s="227">
        <f>IF(N1305="základní",J1305,0)</f>
        <v>0</v>
      </c>
      <c r="BF1305" s="227">
        <f>IF(N1305="snížená",J1305,0)</f>
        <v>0</v>
      </c>
      <c r="BG1305" s="227">
        <f>IF(N1305="zákl. přenesená",J1305,0)</f>
        <v>0</v>
      </c>
      <c r="BH1305" s="227">
        <f>IF(N1305="sníž. přenesená",J1305,0)</f>
        <v>0</v>
      </c>
      <c r="BI1305" s="227">
        <f>IF(N1305="nulová",J1305,0)</f>
        <v>0</v>
      </c>
      <c r="BJ1305" s="19" t="s">
        <v>83</v>
      </c>
      <c r="BK1305" s="227">
        <f>ROUND(I1305*H1305,2)</f>
        <v>0</v>
      </c>
      <c r="BL1305" s="19" t="s">
        <v>278</v>
      </c>
      <c r="BM1305" s="226" t="s">
        <v>1528</v>
      </c>
    </row>
    <row r="1306" s="2" customFormat="1">
      <c r="A1306" s="40"/>
      <c r="B1306" s="41"/>
      <c r="C1306" s="42"/>
      <c r="D1306" s="228" t="s">
        <v>159</v>
      </c>
      <c r="E1306" s="42"/>
      <c r="F1306" s="229" t="s">
        <v>1527</v>
      </c>
      <c r="G1306" s="42"/>
      <c r="H1306" s="42"/>
      <c r="I1306" s="230"/>
      <c r="J1306" s="42"/>
      <c r="K1306" s="42"/>
      <c r="L1306" s="46"/>
      <c r="M1306" s="231"/>
      <c r="N1306" s="232"/>
      <c r="O1306" s="86"/>
      <c r="P1306" s="86"/>
      <c r="Q1306" s="86"/>
      <c r="R1306" s="86"/>
      <c r="S1306" s="86"/>
      <c r="T1306" s="87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T1306" s="19" t="s">
        <v>159</v>
      </c>
      <c r="AU1306" s="19" t="s">
        <v>85</v>
      </c>
    </row>
    <row r="1307" s="2" customFormat="1" ht="24.15" customHeight="1">
      <c r="A1307" s="40"/>
      <c r="B1307" s="41"/>
      <c r="C1307" s="215" t="s">
        <v>1529</v>
      </c>
      <c r="D1307" s="215" t="s">
        <v>152</v>
      </c>
      <c r="E1307" s="216" t="s">
        <v>1530</v>
      </c>
      <c r="F1307" s="217" t="s">
        <v>1531</v>
      </c>
      <c r="G1307" s="218" t="s">
        <v>349</v>
      </c>
      <c r="H1307" s="219">
        <v>9</v>
      </c>
      <c r="I1307" s="220"/>
      <c r="J1307" s="221">
        <f>ROUND(I1307*H1307,2)</f>
        <v>0</v>
      </c>
      <c r="K1307" s="217" t="s">
        <v>156</v>
      </c>
      <c r="L1307" s="46"/>
      <c r="M1307" s="222" t="s">
        <v>19</v>
      </c>
      <c r="N1307" s="223" t="s">
        <v>47</v>
      </c>
      <c r="O1307" s="86"/>
      <c r="P1307" s="224">
        <f>O1307*H1307</f>
        <v>0</v>
      </c>
      <c r="Q1307" s="224">
        <v>0</v>
      </c>
      <c r="R1307" s="224">
        <f>Q1307*H1307</f>
        <v>0</v>
      </c>
      <c r="S1307" s="224">
        <v>0</v>
      </c>
      <c r="T1307" s="225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26" t="s">
        <v>278</v>
      </c>
      <c r="AT1307" s="226" t="s">
        <v>152</v>
      </c>
      <c r="AU1307" s="226" t="s">
        <v>85</v>
      </c>
      <c r="AY1307" s="19" t="s">
        <v>150</v>
      </c>
      <c r="BE1307" s="227">
        <f>IF(N1307="základní",J1307,0)</f>
        <v>0</v>
      </c>
      <c r="BF1307" s="227">
        <f>IF(N1307="snížená",J1307,0)</f>
        <v>0</v>
      </c>
      <c r="BG1307" s="227">
        <f>IF(N1307="zákl. přenesená",J1307,0)</f>
        <v>0</v>
      </c>
      <c r="BH1307" s="227">
        <f>IF(N1307="sníž. přenesená",J1307,0)</f>
        <v>0</v>
      </c>
      <c r="BI1307" s="227">
        <f>IF(N1307="nulová",J1307,0)</f>
        <v>0</v>
      </c>
      <c r="BJ1307" s="19" t="s">
        <v>83</v>
      </c>
      <c r="BK1307" s="227">
        <f>ROUND(I1307*H1307,2)</f>
        <v>0</v>
      </c>
      <c r="BL1307" s="19" t="s">
        <v>278</v>
      </c>
      <c r="BM1307" s="226" t="s">
        <v>1532</v>
      </c>
    </row>
    <row r="1308" s="2" customFormat="1">
      <c r="A1308" s="40"/>
      <c r="B1308" s="41"/>
      <c r="C1308" s="42"/>
      <c r="D1308" s="228" t="s">
        <v>159</v>
      </c>
      <c r="E1308" s="42"/>
      <c r="F1308" s="229" t="s">
        <v>1533</v>
      </c>
      <c r="G1308" s="42"/>
      <c r="H1308" s="42"/>
      <c r="I1308" s="230"/>
      <c r="J1308" s="42"/>
      <c r="K1308" s="42"/>
      <c r="L1308" s="46"/>
      <c r="M1308" s="231"/>
      <c r="N1308" s="232"/>
      <c r="O1308" s="86"/>
      <c r="P1308" s="86"/>
      <c r="Q1308" s="86"/>
      <c r="R1308" s="86"/>
      <c r="S1308" s="86"/>
      <c r="T1308" s="87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T1308" s="19" t="s">
        <v>159</v>
      </c>
      <c r="AU1308" s="19" t="s">
        <v>85</v>
      </c>
    </row>
    <row r="1309" s="2" customFormat="1">
      <c r="A1309" s="40"/>
      <c r="B1309" s="41"/>
      <c r="C1309" s="42"/>
      <c r="D1309" s="233" t="s">
        <v>161</v>
      </c>
      <c r="E1309" s="42"/>
      <c r="F1309" s="234" t="s">
        <v>1534</v>
      </c>
      <c r="G1309" s="42"/>
      <c r="H1309" s="42"/>
      <c r="I1309" s="230"/>
      <c r="J1309" s="42"/>
      <c r="K1309" s="42"/>
      <c r="L1309" s="46"/>
      <c r="M1309" s="231"/>
      <c r="N1309" s="232"/>
      <c r="O1309" s="86"/>
      <c r="P1309" s="86"/>
      <c r="Q1309" s="86"/>
      <c r="R1309" s="86"/>
      <c r="S1309" s="86"/>
      <c r="T1309" s="87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9" t="s">
        <v>161</v>
      </c>
      <c r="AU1309" s="19" t="s">
        <v>85</v>
      </c>
    </row>
    <row r="1310" s="13" customFormat="1">
      <c r="A1310" s="13"/>
      <c r="B1310" s="235"/>
      <c r="C1310" s="236"/>
      <c r="D1310" s="228" t="s">
        <v>179</v>
      </c>
      <c r="E1310" s="237" t="s">
        <v>19</v>
      </c>
      <c r="F1310" s="238" t="s">
        <v>1535</v>
      </c>
      <c r="G1310" s="236"/>
      <c r="H1310" s="237" t="s">
        <v>19</v>
      </c>
      <c r="I1310" s="239"/>
      <c r="J1310" s="236"/>
      <c r="K1310" s="236"/>
      <c r="L1310" s="240"/>
      <c r="M1310" s="241"/>
      <c r="N1310" s="242"/>
      <c r="O1310" s="242"/>
      <c r="P1310" s="242"/>
      <c r="Q1310" s="242"/>
      <c r="R1310" s="242"/>
      <c r="S1310" s="242"/>
      <c r="T1310" s="24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4" t="s">
        <v>179</v>
      </c>
      <c r="AU1310" s="244" t="s">
        <v>85</v>
      </c>
      <c r="AV1310" s="13" t="s">
        <v>83</v>
      </c>
      <c r="AW1310" s="13" t="s">
        <v>37</v>
      </c>
      <c r="AX1310" s="13" t="s">
        <v>76</v>
      </c>
      <c r="AY1310" s="244" t="s">
        <v>150</v>
      </c>
    </row>
    <row r="1311" s="14" customFormat="1">
      <c r="A1311" s="14"/>
      <c r="B1311" s="245"/>
      <c r="C1311" s="246"/>
      <c r="D1311" s="228" t="s">
        <v>179</v>
      </c>
      <c r="E1311" s="247" t="s">
        <v>19</v>
      </c>
      <c r="F1311" s="248" t="s">
        <v>83</v>
      </c>
      <c r="G1311" s="246"/>
      <c r="H1311" s="249">
        <v>1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179</v>
      </c>
      <c r="AU1311" s="255" t="s">
        <v>85</v>
      </c>
      <c r="AV1311" s="14" t="s">
        <v>85</v>
      </c>
      <c r="AW1311" s="14" t="s">
        <v>37</v>
      </c>
      <c r="AX1311" s="14" t="s">
        <v>76</v>
      </c>
      <c r="AY1311" s="255" t="s">
        <v>150</v>
      </c>
    </row>
    <row r="1312" s="13" customFormat="1">
      <c r="A1312" s="13"/>
      <c r="B1312" s="235"/>
      <c r="C1312" s="236"/>
      <c r="D1312" s="228" t="s">
        <v>179</v>
      </c>
      <c r="E1312" s="237" t="s">
        <v>19</v>
      </c>
      <c r="F1312" s="238" t="s">
        <v>1536</v>
      </c>
      <c r="G1312" s="236"/>
      <c r="H1312" s="237" t="s">
        <v>19</v>
      </c>
      <c r="I1312" s="239"/>
      <c r="J1312" s="236"/>
      <c r="K1312" s="236"/>
      <c r="L1312" s="240"/>
      <c r="M1312" s="241"/>
      <c r="N1312" s="242"/>
      <c r="O1312" s="242"/>
      <c r="P1312" s="242"/>
      <c r="Q1312" s="242"/>
      <c r="R1312" s="242"/>
      <c r="S1312" s="242"/>
      <c r="T1312" s="24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4" t="s">
        <v>179</v>
      </c>
      <c r="AU1312" s="244" t="s">
        <v>85</v>
      </c>
      <c r="AV1312" s="13" t="s">
        <v>83</v>
      </c>
      <c r="AW1312" s="13" t="s">
        <v>37</v>
      </c>
      <c r="AX1312" s="13" t="s">
        <v>76</v>
      </c>
      <c r="AY1312" s="244" t="s">
        <v>150</v>
      </c>
    </row>
    <row r="1313" s="14" customFormat="1">
      <c r="A1313" s="14"/>
      <c r="B1313" s="245"/>
      <c r="C1313" s="246"/>
      <c r="D1313" s="228" t="s">
        <v>179</v>
      </c>
      <c r="E1313" s="247" t="s">
        <v>19</v>
      </c>
      <c r="F1313" s="248" t="s">
        <v>157</v>
      </c>
      <c r="G1313" s="246"/>
      <c r="H1313" s="249">
        <v>4</v>
      </c>
      <c r="I1313" s="250"/>
      <c r="J1313" s="246"/>
      <c r="K1313" s="246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179</v>
      </c>
      <c r="AU1313" s="255" t="s">
        <v>85</v>
      </c>
      <c r="AV1313" s="14" t="s">
        <v>85</v>
      </c>
      <c r="AW1313" s="14" t="s">
        <v>37</v>
      </c>
      <c r="AX1313" s="14" t="s">
        <v>76</v>
      </c>
      <c r="AY1313" s="255" t="s">
        <v>150</v>
      </c>
    </row>
    <row r="1314" s="13" customFormat="1">
      <c r="A1314" s="13"/>
      <c r="B1314" s="235"/>
      <c r="C1314" s="236"/>
      <c r="D1314" s="228" t="s">
        <v>179</v>
      </c>
      <c r="E1314" s="237" t="s">
        <v>19</v>
      </c>
      <c r="F1314" s="238" t="s">
        <v>1537</v>
      </c>
      <c r="G1314" s="236"/>
      <c r="H1314" s="237" t="s">
        <v>19</v>
      </c>
      <c r="I1314" s="239"/>
      <c r="J1314" s="236"/>
      <c r="K1314" s="236"/>
      <c r="L1314" s="240"/>
      <c r="M1314" s="241"/>
      <c r="N1314" s="242"/>
      <c r="O1314" s="242"/>
      <c r="P1314" s="242"/>
      <c r="Q1314" s="242"/>
      <c r="R1314" s="242"/>
      <c r="S1314" s="242"/>
      <c r="T1314" s="24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4" t="s">
        <v>179</v>
      </c>
      <c r="AU1314" s="244" t="s">
        <v>85</v>
      </c>
      <c r="AV1314" s="13" t="s">
        <v>83</v>
      </c>
      <c r="AW1314" s="13" t="s">
        <v>37</v>
      </c>
      <c r="AX1314" s="13" t="s">
        <v>76</v>
      </c>
      <c r="AY1314" s="244" t="s">
        <v>150</v>
      </c>
    </row>
    <row r="1315" s="14" customFormat="1">
      <c r="A1315" s="14"/>
      <c r="B1315" s="245"/>
      <c r="C1315" s="246"/>
      <c r="D1315" s="228" t="s">
        <v>179</v>
      </c>
      <c r="E1315" s="247" t="s">
        <v>19</v>
      </c>
      <c r="F1315" s="248" t="s">
        <v>157</v>
      </c>
      <c r="G1315" s="246"/>
      <c r="H1315" s="249">
        <v>4</v>
      </c>
      <c r="I1315" s="250"/>
      <c r="J1315" s="246"/>
      <c r="K1315" s="246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179</v>
      </c>
      <c r="AU1315" s="255" t="s">
        <v>85</v>
      </c>
      <c r="AV1315" s="14" t="s">
        <v>85</v>
      </c>
      <c r="AW1315" s="14" t="s">
        <v>37</v>
      </c>
      <c r="AX1315" s="14" t="s">
        <v>76</v>
      </c>
      <c r="AY1315" s="255" t="s">
        <v>150</v>
      </c>
    </row>
    <row r="1316" s="15" customFormat="1">
      <c r="A1316" s="15"/>
      <c r="B1316" s="256"/>
      <c r="C1316" s="257"/>
      <c r="D1316" s="228" t="s">
        <v>179</v>
      </c>
      <c r="E1316" s="258" t="s">
        <v>19</v>
      </c>
      <c r="F1316" s="259" t="s">
        <v>186</v>
      </c>
      <c r="G1316" s="257"/>
      <c r="H1316" s="260">
        <v>9</v>
      </c>
      <c r="I1316" s="261"/>
      <c r="J1316" s="257"/>
      <c r="K1316" s="257"/>
      <c r="L1316" s="262"/>
      <c r="M1316" s="263"/>
      <c r="N1316" s="264"/>
      <c r="O1316" s="264"/>
      <c r="P1316" s="264"/>
      <c r="Q1316" s="264"/>
      <c r="R1316" s="264"/>
      <c r="S1316" s="264"/>
      <c r="T1316" s="26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6" t="s">
        <v>179</v>
      </c>
      <c r="AU1316" s="266" t="s">
        <v>85</v>
      </c>
      <c r="AV1316" s="15" t="s">
        <v>157</v>
      </c>
      <c r="AW1316" s="15" t="s">
        <v>37</v>
      </c>
      <c r="AX1316" s="15" t="s">
        <v>83</v>
      </c>
      <c r="AY1316" s="266" t="s">
        <v>150</v>
      </c>
    </row>
    <row r="1317" s="2" customFormat="1" ht="16.5" customHeight="1">
      <c r="A1317" s="40"/>
      <c r="B1317" s="41"/>
      <c r="C1317" s="267" t="s">
        <v>1538</v>
      </c>
      <c r="D1317" s="267" t="s">
        <v>247</v>
      </c>
      <c r="E1317" s="268" t="s">
        <v>1539</v>
      </c>
      <c r="F1317" s="269" t="s">
        <v>1540</v>
      </c>
      <c r="G1317" s="270" t="s">
        <v>349</v>
      </c>
      <c r="H1317" s="271">
        <v>1</v>
      </c>
      <c r="I1317" s="272"/>
      <c r="J1317" s="273">
        <f>ROUND(I1317*H1317,2)</f>
        <v>0</v>
      </c>
      <c r="K1317" s="269" t="s">
        <v>19</v>
      </c>
      <c r="L1317" s="274"/>
      <c r="M1317" s="275" t="s">
        <v>19</v>
      </c>
      <c r="N1317" s="276" t="s">
        <v>47</v>
      </c>
      <c r="O1317" s="86"/>
      <c r="P1317" s="224">
        <f>O1317*H1317</f>
        <v>0</v>
      </c>
      <c r="Q1317" s="224">
        <v>0.18099999999999999</v>
      </c>
      <c r="R1317" s="224">
        <f>Q1317*H1317</f>
        <v>0.18099999999999999</v>
      </c>
      <c r="S1317" s="224">
        <v>0</v>
      </c>
      <c r="T1317" s="225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6" t="s">
        <v>411</v>
      </c>
      <c r="AT1317" s="226" t="s">
        <v>247</v>
      </c>
      <c r="AU1317" s="226" t="s">
        <v>85</v>
      </c>
      <c r="AY1317" s="19" t="s">
        <v>150</v>
      </c>
      <c r="BE1317" s="227">
        <f>IF(N1317="základní",J1317,0)</f>
        <v>0</v>
      </c>
      <c r="BF1317" s="227">
        <f>IF(N1317="snížená",J1317,0)</f>
        <v>0</v>
      </c>
      <c r="BG1317" s="227">
        <f>IF(N1317="zákl. přenesená",J1317,0)</f>
        <v>0</v>
      </c>
      <c r="BH1317" s="227">
        <f>IF(N1317="sníž. přenesená",J1317,0)</f>
        <v>0</v>
      </c>
      <c r="BI1317" s="227">
        <f>IF(N1317="nulová",J1317,0)</f>
        <v>0</v>
      </c>
      <c r="BJ1317" s="19" t="s">
        <v>83</v>
      </c>
      <c r="BK1317" s="227">
        <f>ROUND(I1317*H1317,2)</f>
        <v>0</v>
      </c>
      <c r="BL1317" s="19" t="s">
        <v>278</v>
      </c>
      <c r="BM1317" s="226" t="s">
        <v>1541</v>
      </c>
    </row>
    <row r="1318" s="2" customFormat="1">
      <c r="A1318" s="40"/>
      <c r="B1318" s="41"/>
      <c r="C1318" s="42"/>
      <c r="D1318" s="228" t="s">
        <v>159</v>
      </c>
      <c r="E1318" s="42"/>
      <c r="F1318" s="229" t="s">
        <v>1540</v>
      </c>
      <c r="G1318" s="42"/>
      <c r="H1318" s="42"/>
      <c r="I1318" s="230"/>
      <c r="J1318" s="42"/>
      <c r="K1318" s="42"/>
      <c r="L1318" s="46"/>
      <c r="M1318" s="231"/>
      <c r="N1318" s="232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159</v>
      </c>
      <c r="AU1318" s="19" t="s">
        <v>85</v>
      </c>
    </row>
    <row r="1319" s="13" customFormat="1">
      <c r="A1319" s="13"/>
      <c r="B1319" s="235"/>
      <c r="C1319" s="236"/>
      <c r="D1319" s="228" t="s">
        <v>179</v>
      </c>
      <c r="E1319" s="237" t="s">
        <v>19</v>
      </c>
      <c r="F1319" s="238" t="s">
        <v>1535</v>
      </c>
      <c r="G1319" s="236"/>
      <c r="H1319" s="237" t="s">
        <v>19</v>
      </c>
      <c r="I1319" s="239"/>
      <c r="J1319" s="236"/>
      <c r="K1319" s="236"/>
      <c r="L1319" s="240"/>
      <c r="M1319" s="241"/>
      <c r="N1319" s="242"/>
      <c r="O1319" s="242"/>
      <c r="P1319" s="242"/>
      <c r="Q1319" s="242"/>
      <c r="R1319" s="242"/>
      <c r="S1319" s="242"/>
      <c r="T1319" s="24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4" t="s">
        <v>179</v>
      </c>
      <c r="AU1319" s="244" t="s">
        <v>85</v>
      </c>
      <c r="AV1319" s="13" t="s">
        <v>83</v>
      </c>
      <c r="AW1319" s="13" t="s">
        <v>37</v>
      </c>
      <c r="AX1319" s="13" t="s">
        <v>76</v>
      </c>
      <c r="AY1319" s="244" t="s">
        <v>150</v>
      </c>
    </row>
    <row r="1320" s="14" customFormat="1">
      <c r="A1320" s="14"/>
      <c r="B1320" s="245"/>
      <c r="C1320" s="246"/>
      <c r="D1320" s="228" t="s">
        <v>179</v>
      </c>
      <c r="E1320" s="247" t="s">
        <v>19</v>
      </c>
      <c r="F1320" s="248" t="s">
        <v>83</v>
      </c>
      <c r="G1320" s="246"/>
      <c r="H1320" s="249">
        <v>1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179</v>
      </c>
      <c r="AU1320" s="255" t="s">
        <v>85</v>
      </c>
      <c r="AV1320" s="14" t="s">
        <v>85</v>
      </c>
      <c r="AW1320" s="14" t="s">
        <v>37</v>
      </c>
      <c r="AX1320" s="14" t="s">
        <v>76</v>
      </c>
      <c r="AY1320" s="255" t="s">
        <v>150</v>
      </c>
    </row>
    <row r="1321" s="15" customFormat="1">
      <c r="A1321" s="15"/>
      <c r="B1321" s="256"/>
      <c r="C1321" s="257"/>
      <c r="D1321" s="228" t="s">
        <v>179</v>
      </c>
      <c r="E1321" s="258" t="s">
        <v>19</v>
      </c>
      <c r="F1321" s="259" t="s">
        <v>186</v>
      </c>
      <c r="G1321" s="257"/>
      <c r="H1321" s="260">
        <v>1</v>
      </c>
      <c r="I1321" s="261"/>
      <c r="J1321" s="257"/>
      <c r="K1321" s="257"/>
      <c r="L1321" s="262"/>
      <c r="M1321" s="263"/>
      <c r="N1321" s="264"/>
      <c r="O1321" s="264"/>
      <c r="P1321" s="264"/>
      <c r="Q1321" s="264"/>
      <c r="R1321" s="264"/>
      <c r="S1321" s="264"/>
      <c r="T1321" s="26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66" t="s">
        <v>179</v>
      </c>
      <c r="AU1321" s="266" t="s">
        <v>85</v>
      </c>
      <c r="AV1321" s="15" t="s">
        <v>157</v>
      </c>
      <c r="AW1321" s="15" t="s">
        <v>37</v>
      </c>
      <c r="AX1321" s="15" t="s">
        <v>83</v>
      </c>
      <c r="AY1321" s="266" t="s">
        <v>150</v>
      </c>
    </row>
    <row r="1322" s="2" customFormat="1" ht="16.5" customHeight="1">
      <c r="A1322" s="40"/>
      <c r="B1322" s="41"/>
      <c r="C1322" s="267" t="s">
        <v>1542</v>
      </c>
      <c r="D1322" s="267" t="s">
        <v>247</v>
      </c>
      <c r="E1322" s="268" t="s">
        <v>1543</v>
      </c>
      <c r="F1322" s="269" t="s">
        <v>1544</v>
      </c>
      <c r="G1322" s="270" t="s">
        <v>349</v>
      </c>
      <c r="H1322" s="271">
        <v>4</v>
      </c>
      <c r="I1322" s="272"/>
      <c r="J1322" s="273">
        <f>ROUND(I1322*H1322,2)</f>
        <v>0</v>
      </c>
      <c r="K1322" s="269" t="s">
        <v>19</v>
      </c>
      <c r="L1322" s="274"/>
      <c r="M1322" s="275" t="s">
        <v>19</v>
      </c>
      <c r="N1322" s="276" t="s">
        <v>47</v>
      </c>
      <c r="O1322" s="86"/>
      <c r="P1322" s="224">
        <f>O1322*H1322</f>
        <v>0</v>
      </c>
      <c r="Q1322" s="224">
        <v>0.18099999999999999</v>
      </c>
      <c r="R1322" s="224">
        <f>Q1322*H1322</f>
        <v>0.72399999999999998</v>
      </c>
      <c r="S1322" s="224">
        <v>0</v>
      </c>
      <c r="T1322" s="225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26" t="s">
        <v>411</v>
      </c>
      <c r="AT1322" s="226" t="s">
        <v>247</v>
      </c>
      <c r="AU1322" s="226" t="s">
        <v>85</v>
      </c>
      <c r="AY1322" s="19" t="s">
        <v>150</v>
      </c>
      <c r="BE1322" s="227">
        <f>IF(N1322="základní",J1322,0)</f>
        <v>0</v>
      </c>
      <c r="BF1322" s="227">
        <f>IF(N1322="snížená",J1322,0)</f>
        <v>0</v>
      </c>
      <c r="BG1322" s="227">
        <f>IF(N1322="zákl. přenesená",J1322,0)</f>
        <v>0</v>
      </c>
      <c r="BH1322" s="227">
        <f>IF(N1322="sníž. přenesená",J1322,0)</f>
        <v>0</v>
      </c>
      <c r="BI1322" s="227">
        <f>IF(N1322="nulová",J1322,0)</f>
        <v>0</v>
      </c>
      <c r="BJ1322" s="19" t="s">
        <v>83</v>
      </c>
      <c r="BK1322" s="227">
        <f>ROUND(I1322*H1322,2)</f>
        <v>0</v>
      </c>
      <c r="BL1322" s="19" t="s">
        <v>278</v>
      </c>
      <c r="BM1322" s="226" t="s">
        <v>1545</v>
      </c>
    </row>
    <row r="1323" s="2" customFormat="1">
      <c r="A1323" s="40"/>
      <c r="B1323" s="41"/>
      <c r="C1323" s="42"/>
      <c r="D1323" s="228" t="s">
        <v>159</v>
      </c>
      <c r="E1323" s="42"/>
      <c r="F1323" s="229" t="s">
        <v>1544</v>
      </c>
      <c r="G1323" s="42"/>
      <c r="H1323" s="42"/>
      <c r="I1323" s="230"/>
      <c r="J1323" s="42"/>
      <c r="K1323" s="42"/>
      <c r="L1323" s="46"/>
      <c r="M1323" s="231"/>
      <c r="N1323" s="232"/>
      <c r="O1323" s="86"/>
      <c r="P1323" s="86"/>
      <c r="Q1323" s="86"/>
      <c r="R1323" s="86"/>
      <c r="S1323" s="86"/>
      <c r="T1323" s="87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9" t="s">
        <v>159</v>
      </c>
      <c r="AU1323" s="19" t="s">
        <v>85</v>
      </c>
    </row>
    <row r="1324" s="13" customFormat="1">
      <c r="A1324" s="13"/>
      <c r="B1324" s="235"/>
      <c r="C1324" s="236"/>
      <c r="D1324" s="228" t="s">
        <v>179</v>
      </c>
      <c r="E1324" s="237" t="s">
        <v>19</v>
      </c>
      <c r="F1324" s="238" t="s">
        <v>1536</v>
      </c>
      <c r="G1324" s="236"/>
      <c r="H1324" s="237" t="s">
        <v>19</v>
      </c>
      <c r="I1324" s="239"/>
      <c r="J1324" s="236"/>
      <c r="K1324" s="236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179</v>
      </c>
      <c r="AU1324" s="244" t="s">
        <v>85</v>
      </c>
      <c r="AV1324" s="13" t="s">
        <v>83</v>
      </c>
      <c r="AW1324" s="13" t="s">
        <v>37</v>
      </c>
      <c r="AX1324" s="13" t="s">
        <v>76</v>
      </c>
      <c r="AY1324" s="244" t="s">
        <v>150</v>
      </c>
    </row>
    <row r="1325" s="14" customFormat="1">
      <c r="A1325" s="14"/>
      <c r="B1325" s="245"/>
      <c r="C1325" s="246"/>
      <c r="D1325" s="228" t="s">
        <v>179</v>
      </c>
      <c r="E1325" s="247" t="s">
        <v>19</v>
      </c>
      <c r="F1325" s="248" t="s">
        <v>157</v>
      </c>
      <c r="G1325" s="246"/>
      <c r="H1325" s="249">
        <v>4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179</v>
      </c>
      <c r="AU1325" s="255" t="s">
        <v>85</v>
      </c>
      <c r="AV1325" s="14" t="s">
        <v>85</v>
      </c>
      <c r="AW1325" s="14" t="s">
        <v>37</v>
      </c>
      <c r="AX1325" s="14" t="s">
        <v>76</v>
      </c>
      <c r="AY1325" s="255" t="s">
        <v>150</v>
      </c>
    </row>
    <row r="1326" s="15" customFormat="1">
      <c r="A1326" s="15"/>
      <c r="B1326" s="256"/>
      <c r="C1326" s="257"/>
      <c r="D1326" s="228" t="s">
        <v>179</v>
      </c>
      <c r="E1326" s="258" t="s">
        <v>19</v>
      </c>
      <c r="F1326" s="259" t="s">
        <v>186</v>
      </c>
      <c r="G1326" s="257"/>
      <c r="H1326" s="260">
        <v>4</v>
      </c>
      <c r="I1326" s="261"/>
      <c r="J1326" s="257"/>
      <c r="K1326" s="257"/>
      <c r="L1326" s="262"/>
      <c r="M1326" s="263"/>
      <c r="N1326" s="264"/>
      <c r="O1326" s="264"/>
      <c r="P1326" s="264"/>
      <c r="Q1326" s="264"/>
      <c r="R1326" s="264"/>
      <c r="S1326" s="264"/>
      <c r="T1326" s="26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6" t="s">
        <v>179</v>
      </c>
      <c r="AU1326" s="266" t="s">
        <v>85</v>
      </c>
      <c r="AV1326" s="15" t="s">
        <v>157</v>
      </c>
      <c r="AW1326" s="15" t="s">
        <v>37</v>
      </c>
      <c r="AX1326" s="15" t="s">
        <v>83</v>
      </c>
      <c r="AY1326" s="266" t="s">
        <v>150</v>
      </c>
    </row>
    <row r="1327" s="2" customFormat="1" ht="16.5" customHeight="1">
      <c r="A1327" s="40"/>
      <c r="B1327" s="41"/>
      <c r="C1327" s="267" t="s">
        <v>1546</v>
      </c>
      <c r="D1327" s="267" t="s">
        <v>247</v>
      </c>
      <c r="E1327" s="268" t="s">
        <v>1547</v>
      </c>
      <c r="F1327" s="269" t="s">
        <v>1548</v>
      </c>
      <c r="G1327" s="270" t="s">
        <v>349</v>
      </c>
      <c r="H1327" s="271">
        <v>4</v>
      </c>
      <c r="I1327" s="272"/>
      <c r="J1327" s="273">
        <f>ROUND(I1327*H1327,2)</f>
        <v>0</v>
      </c>
      <c r="K1327" s="269" t="s">
        <v>19</v>
      </c>
      <c r="L1327" s="274"/>
      <c r="M1327" s="275" t="s">
        <v>19</v>
      </c>
      <c r="N1327" s="276" t="s">
        <v>47</v>
      </c>
      <c r="O1327" s="86"/>
      <c r="P1327" s="224">
        <f>O1327*H1327</f>
        <v>0</v>
      </c>
      <c r="Q1327" s="224">
        <v>0.18099999999999999</v>
      </c>
      <c r="R1327" s="224">
        <f>Q1327*H1327</f>
        <v>0.72399999999999998</v>
      </c>
      <c r="S1327" s="224">
        <v>0</v>
      </c>
      <c r="T1327" s="225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26" t="s">
        <v>411</v>
      </c>
      <c r="AT1327" s="226" t="s">
        <v>247</v>
      </c>
      <c r="AU1327" s="226" t="s">
        <v>85</v>
      </c>
      <c r="AY1327" s="19" t="s">
        <v>150</v>
      </c>
      <c r="BE1327" s="227">
        <f>IF(N1327="základní",J1327,0)</f>
        <v>0</v>
      </c>
      <c r="BF1327" s="227">
        <f>IF(N1327="snížená",J1327,0)</f>
        <v>0</v>
      </c>
      <c r="BG1327" s="227">
        <f>IF(N1327="zákl. přenesená",J1327,0)</f>
        <v>0</v>
      </c>
      <c r="BH1327" s="227">
        <f>IF(N1327="sníž. přenesená",J1327,0)</f>
        <v>0</v>
      </c>
      <c r="BI1327" s="227">
        <f>IF(N1327="nulová",J1327,0)</f>
        <v>0</v>
      </c>
      <c r="BJ1327" s="19" t="s">
        <v>83</v>
      </c>
      <c r="BK1327" s="227">
        <f>ROUND(I1327*H1327,2)</f>
        <v>0</v>
      </c>
      <c r="BL1327" s="19" t="s">
        <v>278</v>
      </c>
      <c r="BM1327" s="226" t="s">
        <v>1549</v>
      </c>
    </row>
    <row r="1328" s="2" customFormat="1">
      <c r="A1328" s="40"/>
      <c r="B1328" s="41"/>
      <c r="C1328" s="42"/>
      <c r="D1328" s="228" t="s">
        <v>159</v>
      </c>
      <c r="E1328" s="42"/>
      <c r="F1328" s="229" t="s">
        <v>1548</v>
      </c>
      <c r="G1328" s="42"/>
      <c r="H1328" s="42"/>
      <c r="I1328" s="230"/>
      <c r="J1328" s="42"/>
      <c r="K1328" s="42"/>
      <c r="L1328" s="46"/>
      <c r="M1328" s="231"/>
      <c r="N1328" s="232"/>
      <c r="O1328" s="86"/>
      <c r="P1328" s="86"/>
      <c r="Q1328" s="86"/>
      <c r="R1328" s="86"/>
      <c r="S1328" s="86"/>
      <c r="T1328" s="87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9" t="s">
        <v>159</v>
      </c>
      <c r="AU1328" s="19" t="s">
        <v>85</v>
      </c>
    </row>
    <row r="1329" s="13" customFormat="1">
      <c r="A1329" s="13"/>
      <c r="B1329" s="235"/>
      <c r="C1329" s="236"/>
      <c r="D1329" s="228" t="s">
        <v>179</v>
      </c>
      <c r="E1329" s="237" t="s">
        <v>19</v>
      </c>
      <c r="F1329" s="238" t="s">
        <v>1537</v>
      </c>
      <c r="G1329" s="236"/>
      <c r="H1329" s="237" t="s">
        <v>19</v>
      </c>
      <c r="I1329" s="239"/>
      <c r="J1329" s="236"/>
      <c r="K1329" s="236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179</v>
      </c>
      <c r="AU1329" s="244" t="s">
        <v>85</v>
      </c>
      <c r="AV1329" s="13" t="s">
        <v>83</v>
      </c>
      <c r="AW1329" s="13" t="s">
        <v>37</v>
      </c>
      <c r="AX1329" s="13" t="s">
        <v>76</v>
      </c>
      <c r="AY1329" s="244" t="s">
        <v>150</v>
      </c>
    </row>
    <row r="1330" s="14" customFormat="1">
      <c r="A1330" s="14"/>
      <c r="B1330" s="245"/>
      <c r="C1330" s="246"/>
      <c r="D1330" s="228" t="s">
        <v>179</v>
      </c>
      <c r="E1330" s="247" t="s">
        <v>19</v>
      </c>
      <c r="F1330" s="248" t="s">
        <v>157</v>
      </c>
      <c r="G1330" s="246"/>
      <c r="H1330" s="249">
        <v>4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5" t="s">
        <v>179</v>
      </c>
      <c r="AU1330" s="255" t="s">
        <v>85</v>
      </c>
      <c r="AV1330" s="14" t="s">
        <v>85</v>
      </c>
      <c r="AW1330" s="14" t="s">
        <v>37</v>
      </c>
      <c r="AX1330" s="14" t="s">
        <v>76</v>
      </c>
      <c r="AY1330" s="255" t="s">
        <v>150</v>
      </c>
    </row>
    <row r="1331" s="15" customFormat="1">
      <c r="A1331" s="15"/>
      <c r="B1331" s="256"/>
      <c r="C1331" s="257"/>
      <c r="D1331" s="228" t="s">
        <v>179</v>
      </c>
      <c r="E1331" s="258" t="s">
        <v>19</v>
      </c>
      <c r="F1331" s="259" t="s">
        <v>186</v>
      </c>
      <c r="G1331" s="257"/>
      <c r="H1331" s="260">
        <v>4</v>
      </c>
      <c r="I1331" s="261"/>
      <c r="J1331" s="257"/>
      <c r="K1331" s="257"/>
      <c r="L1331" s="262"/>
      <c r="M1331" s="263"/>
      <c r="N1331" s="264"/>
      <c r="O1331" s="264"/>
      <c r="P1331" s="264"/>
      <c r="Q1331" s="264"/>
      <c r="R1331" s="264"/>
      <c r="S1331" s="264"/>
      <c r="T1331" s="26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66" t="s">
        <v>179</v>
      </c>
      <c r="AU1331" s="266" t="s">
        <v>85</v>
      </c>
      <c r="AV1331" s="15" t="s">
        <v>157</v>
      </c>
      <c r="AW1331" s="15" t="s">
        <v>37</v>
      </c>
      <c r="AX1331" s="15" t="s">
        <v>83</v>
      </c>
      <c r="AY1331" s="266" t="s">
        <v>150</v>
      </c>
    </row>
    <row r="1332" s="2" customFormat="1" ht="24.15" customHeight="1">
      <c r="A1332" s="40"/>
      <c r="B1332" s="41"/>
      <c r="C1332" s="215" t="s">
        <v>1550</v>
      </c>
      <c r="D1332" s="215" t="s">
        <v>152</v>
      </c>
      <c r="E1332" s="216" t="s">
        <v>1551</v>
      </c>
      <c r="F1332" s="217" t="s">
        <v>1552</v>
      </c>
      <c r="G1332" s="218" t="s">
        <v>497</v>
      </c>
      <c r="H1332" s="219">
        <v>19</v>
      </c>
      <c r="I1332" s="220"/>
      <c r="J1332" s="221">
        <f>ROUND(I1332*H1332,2)</f>
        <v>0</v>
      </c>
      <c r="K1332" s="217" t="s">
        <v>156</v>
      </c>
      <c r="L1332" s="46"/>
      <c r="M1332" s="222" t="s">
        <v>19</v>
      </c>
      <c r="N1332" s="223" t="s">
        <v>47</v>
      </c>
      <c r="O1332" s="86"/>
      <c r="P1332" s="224">
        <f>O1332*H1332</f>
        <v>0</v>
      </c>
      <c r="Q1332" s="224">
        <v>0</v>
      </c>
      <c r="R1332" s="224">
        <f>Q1332*H1332</f>
        <v>0</v>
      </c>
      <c r="S1332" s="224">
        <v>0</v>
      </c>
      <c r="T1332" s="225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26" t="s">
        <v>278</v>
      </c>
      <c r="AT1332" s="226" t="s">
        <v>152</v>
      </c>
      <c r="AU1332" s="226" t="s">
        <v>85</v>
      </c>
      <c r="AY1332" s="19" t="s">
        <v>150</v>
      </c>
      <c r="BE1332" s="227">
        <f>IF(N1332="základní",J1332,0)</f>
        <v>0</v>
      </c>
      <c r="BF1332" s="227">
        <f>IF(N1332="snížená",J1332,0)</f>
        <v>0</v>
      </c>
      <c r="BG1332" s="227">
        <f>IF(N1332="zákl. přenesená",J1332,0)</f>
        <v>0</v>
      </c>
      <c r="BH1332" s="227">
        <f>IF(N1332="sníž. přenesená",J1332,0)</f>
        <v>0</v>
      </c>
      <c r="BI1332" s="227">
        <f>IF(N1332="nulová",J1332,0)</f>
        <v>0</v>
      </c>
      <c r="BJ1332" s="19" t="s">
        <v>83</v>
      </c>
      <c r="BK1332" s="227">
        <f>ROUND(I1332*H1332,2)</f>
        <v>0</v>
      </c>
      <c r="BL1332" s="19" t="s">
        <v>278</v>
      </c>
      <c r="BM1332" s="226" t="s">
        <v>1553</v>
      </c>
    </row>
    <row r="1333" s="2" customFormat="1">
      <c r="A1333" s="40"/>
      <c r="B1333" s="41"/>
      <c r="C1333" s="42"/>
      <c r="D1333" s="228" t="s">
        <v>159</v>
      </c>
      <c r="E1333" s="42"/>
      <c r="F1333" s="229" t="s">
        <v>1552</v>
      </c>
      <c r="G1333" s="42"/>
      <c r="H1333" s="42"/>
      <c r="I1333" s="230"/>
      <c r="J1333" s="42"/>
      <c r="K1333" s="42"/>
      <c r="L1333" s="46"/>
      <c r="M1333" s="231"/>
      <c r="N1333" s="232"/>
      <c r="O1333" s="86"/>
      <c r="P1333" s="86"/>
      <c r="Q1333" s="86"/>
      <c r="R1333" s="86"/>
      <c r="S1333" s="86"/>
      <c r="T1333" s="87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T1333" s="19" t="s">
        <v>159</v>
      </c>
      <c r="AU1333" s="19" t="s">
        <v>85</v>
      </c>
    </row>
    <row r="1334" s="2" customFormat="1">
      <c r="A1334" s="40"/>
      <c r="B1334" s="41"/>
      <c r="C1334" s="42"/>
      <c r="D1334" s="233" t="s">
        <v>161</v>
      </c>
      <c r="E1334" s="42"/>
      <c r="F1334" s="234" t="s">
        <v>1554</v>
      </c>
      <c r="G1334" s="42"/>
      <c r="H1334" s="42"/>
      <c r="I1334" s="230"/>
      <c r="J1334" s="42"/>
      <c r="K1334" s="42"/>
      <c r="L1334" s="46"/>
      <c r="M1334" s="231"/>
      <c r="N1334" s="232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161</v>
      </c>
      <c r="AU1334" s="19" t="s">
        <v>85</v>
      </c>
    </row>
    <row r="1335" s="13" customFormat="1">
      <c r="A1335" s="13"/>
      <c r="B1335" s="235"/>
      <c r="C1335" s="236"/>
      <c r="D1335" s="228" t="s">
        <v>179</v>
      </c>
      <c r="E1335" s="237" t="s">
        <v>19</v>
      </c>
      <c r="F1335" s="238" t="s">
        <v>1555</v>
      </c>
      <c r="G1335" s="236"/>
      <c r="H1335" s="237" t="s">
        <v>19</v>
      </c>
      <c r="I1335" s="239"/>
      <c r="J1335" s="236"/>
      <c r="K1335" s="236"/>
      <c r="L1335" s="240"/>
      <c r="M1335" s="241"/>
      <c r="N1335" s="242"/>
      <c r="O1335" s="242"/>
      <c r="P1335" s="242"/>
      <c r="Q1335" s="242"/>
      <c r="R1335" s="242"/>
      <c r="S1335" s="242"/>
      <c r="T1335" s="24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4" t="s">
        <v>179</v>
      </c>
      <c r="AU1335" s="244" t="s">
        <v>85</v>
      </c>
      <c r="AV1335" s="13" t="s">
        <v>83</v>
      </c>
      <c r="AW1335" s="13" t="s">
        <v>37</v>
      </c>
      <c r="AX1335" s="13" t="s">
        <v>76</v>
      </c>
      <c r="AY1335" s="244" t="s">
        <v>150</v>
      </c>
    </row>
    <row r="1336" s="14" customFormat="1">
      <c r="A1336" s="14"/>
      <c r="B1336" s="245"/>
      <c r="C1336" s="246"/>
      <c r="D1336" s="228" t="s">
        <v>179</v>
      </c>
      <c r="E1336" s="247" t="s">
        <v>19</v>
      </c>
      <c r="F1336" s="248" t="s">
        <v>1556</v>
      </c>
      <c r="G1336" s="246"/>
      <c r="H1336" s="249">
        <v>19</v>
      </c>
      <c r="I1336" s="250"/>
      <c r="J1336" s="246"/>
      <c r="K1336" s="246"/>
      <c r="L1336" s="251"/>
      <c r="M1336" s="252"/>
      <c r="N1336" s="253"/>
      <c r="O1336" s="253"/>
      <c r="P1336" s="253"/>
      <c r="Q1336" s="253"/>
      <c r="R1336" s="253"/>
      <c r="S1336" s="253"/>
      <c r="T1336" s="25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5" t="s">
        <v>179</v>
      </c>
      <c r="AU1336" s="255" t="s">
        <v>85</v>
      </c>
      <c r="AV1336" s="14" t="s">
        <v>85</v>
      </c>
      <c r="AW1336" s="14" t="s">
        <v>37</v>
      </c>
      <c r="AX1336" s="14" t="s">
        <v>76</v>
      </c>
      <c r="AY1336" s="255" t="s">
        <v>150</v>
      </c>
    </row>
    <row r="1337" s="15" customFormat="1">
      <c r="A1337" s="15"/>
      <c r="B1337" s="256"/>
      <c r="C1337" s="257"/>
      <c r="D1337" s="228" t="s">
        <v>179</v>
      </c>
      <c r="E1337" s="258" t="s">
        <v>19</v>
      </c>
      <c r="F1337" s="259" t="s">
        <v>186</v>
      </c>
      <c r="G1337" s="257"/>
      <c r="H1337" s="260">
        <v>19</v>
      </c>
      <c r="I1337" s="261"/>
      <c r="J1337" s="257"/>
      <c r="K1337" s="257"/>
      <c r="L1337" s="262"/>
      <c r="M1337" s="263"/>
      <c r="N1337" s="264"/>
      <c r="O1337" s="264"/>
      <c r="P1337" s="264"/>
      <c r="Q1337" s="264"/>
      <c r="R1337" s="264"/>
      <c r="S1337" s="264"/>
      <c r="T1337" s="26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66" t="s">
        <v>179</v>
      </c>
      <c r="AU1337" s="266" t="s">
        <v>85</v>
      </c>
      <c r="AV1337" s="15" t="s">
        <v>157</v>
      </c>
      <c r="AW1337" s="15" t="s">
        <v>37</v>
      </c>
      <c r="AX1337" s="15" t="s">
        <v>83</v>
      </c>
      <c r="AY1337" s="266" t="s">
        <v>150</v>
      </c>
    </row>
    <row r="1338" s="2" customFormat="1" ht="24.15" customHeight="1">
      <c r="A1338" s="40"/>
      <c r="B1338" s="41"/>
      <c r="C1338" s="215" t="s">
        <v>1557</v>
      </c>
      <c r="D1338" s="215" t="s">
        <v>152</v>
      </c>
      <c r="E1338" s="216" t="s">
        <v>1558</v>
      </c>
      <c r="F1338" s="217" t="s">
        <v>1559</v>
      </c>
      <c r="G1338" s="218" t="s">
        <v>497</v>
      </c>
      <c r="H1338" s="219">
        <v>19</v>
      </c>
      <c r="I1338" s="220"/>
      <c r="J1338" s="221">
        <f>ROUND(I1338*H1338,2)</f>
        <v>0</v>
      </c>
      <c r="K1338" s="217" t="s">
        <v>156</v>
      </c>
      <c r="L1338" s="46"/>
      <c r="M1338" s="222" t="s">
        <v>19</v>
      </c>
      <c r="N1338" s="223" t="s">
        <v>47</v>
      </c>
      <c r="O1338" s="86"/>
      <c r="P1338" s="224">
        <f>O1338*H1338</f>
        <v>0</v>
      </c>
      <c r="Q1338" s="224">
        <v>0</v>
      </c>
      <c r="R1338" s="224">
        <f>Q1338*H1338</f>
        <v>0</v>
      </c>
      <c r="S1338" s="224">
        <v>0.050000000000000003</v>
      </c>
      <c r="T1338" s="225">
        <f>S1338*H1338</f>
        <v>0.95000000000000007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26" t="s">
        <v>278</v>
      </c>
      <c r="AT1338" s="226" t="s">
        <v>152</v>
      </c>
      <c r="AU1338" s="226" t="s">
        <v>85</v>
      </c>
      <c r="AY1338" s="19" t="s">
        <v>150</v>
      </c>
      <c r="BE1338" s="227">
        <f>IF(N1338="základní",J1338,0)</f>
        <v>0</v>
      </c>
      <c r="BF1338" s="227">
        <f>IF(N1338="snížená",J1338,0)</f>
        <v>0</v>
      </c>
      <c r="BG1338" s="227">
        <f>IF(N1338="zákl. přenesená",J1338,0)</f>
        <v>0</v>
      </c>
      <c r="BH1338" s="227">
        <f>IF(N1338="sníž. přenesená",J1338,0)</f>
        <v>0</v>
      </c>
      <c r="BI1338" s="227">
        <f>IF(N1338="nulová",J1338,0)</f>
        <v>0</v>
      </c>
      <c r="BJ1338" s="19" t="s">
        <v>83</v>
      </c>
      <c r="BK1338" s="227">
        <f>ROUND(I1338*H1338,2)</f>
        <v>0</v>
      </c>
      <c r="BL1338" s="19" t="s">
        <v>278</v>
      </c>
      <c r="BM1338" s="226" t="s">
        <v>1560</v>
      </c>
    </row>
    <row r="1339" s="2" customFormat="1">
      <c r="A1339" s="40"/>
      <c r="B1339" s="41"/>
      <c r="C1339" s="42"/>
      <c r="D1339" s="228" t="s">
        <v>159</v>
      </c>
      <c r="E1339" s="42"/>
      <c r="F1339" s="229" t="s">
        <v>1561</v>
      </c>
      <c r="G1339" s="42"/>
      <c r="H1339" s="42"/>
      <c r="I1339" s="230"/>
      <c r="J1339" s="42"/>
      <c r="K1339" s="42"/>
      <c r="L1339" s="46"/>
      <c r="M1339" s="231"/>
      <c r="N1339" s="232"/>
      <c r="O1339" s="86"/>
      <c r="P1339" s="86"/>
      <c r="Q1339" s="86"/>
      <c r="R1339" s="86"/>
      <c r="S1339" s="86"/>
      <c r="T1339" s="87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T1339" s="19" t="s">
        <v>159</v>
      </c>
      <c r="AU1339" s="19" t="s">
        <v>85</v>
      </c>
    </row>
    <row r="1340" s="2" customFormat="1">
      <c r="A1340" s="40"/>
      <c r="B1340" s="41"/>
      <c r="C1340" s="42"/>
      <c r="D1340" s="233" t="s">
        <v>161</v>
      </c>
      <c r="E1340" s="42"/>
      <c r="F1340" s="234" t="s">
        <v>1562</v>
      </c>
      <c r="G1340" s="42"/>
      <c r="H1340" s="42"/>
      <c r="I1340" s="230"/>
      <c r="J1340" s="42"/>
      <c r="K1340" s="42"/>
      <c r="L1340" s="46"/>
      <c r="M1340" s="231"/>
      <c r="N1340" s="232"/>
      <c r="O1340" s="86"/>
      <c r="P1340" s="86"/>
      <c r="Q1340" s="86"/>
      <c r="R1340" s="86"/>
      <c r="S1340" s="86"/>
      <c r="T1340" s="87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9" t="s">
        <v>161</v>
      </c>
      <c r="AU1340" s="19" t="s">
        <v>85</v>
      </c>
    </row>
    <row r="1341" s="13" customFormat="1">
      <c r="A1341" s="13"/>
      <c r="B1341" s="235"/>
      <c r="C1341" s="236"/>
      <c r="D1341" s="228" t="s">
        <v>179</v>
      </c>
      <c r="E1341" s="237" t="s">
        <v>19</v>
      </c>
      <c r="F1341" s="238" t="s">
        <v>1563</v>
      </c>
      <c r="G1341" s="236"/>
      <c r="H1341" s="237" t="s">
        <v>19</v>
      </c>
      <c r="I1341" s="239"/>
      <c r="J1341" s="236"/>
      <c r="K1341" s="236"/>
      <c r="L1341" s="240"/>
      <c r="M1341" s="241"/>
      <c r="N1341" s="242"/>
      <c r="O1341" s="242"/>
      <c r="P1341" s="242"/>
      <c r="Q1341" s="242"/>
      <c r="R1341" s="242"/>
      <c r="S1341" s="242"/>
      <c r="T1341" s="24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4" t="s">
        <v>179</v>
      </c>
      <c r="AU1341" s="244" t="s">
        <v>85</v>
      </c>
      <c r="AV1341" s="13" t="s">
        <v>83</v>
      </c>
      <c r="AW1341" s="13" t="s">
        <v>37</v>
      </c>
      <c r="AX1341" s="13" t="s">
        <v>76</v>
      </c>
      <c r="AY1341" s="244" t="s">
        <v>150</v>
      </c>
    </row>
    <row r="1342" s="14" customFormat="1">
      <c r="A1342" s="14"/>
      <c r="B1342" s="245"/>
      <c r="C1342" s="246"/>
      <c r="D1342" s="228" t="s">
        <v>179</v>
      </c>
      <c r="E1342" s="247" t="s">
        <v>19</v>
      </c>
      <c r="F1342" s="248" t="s">
        <v>1556</v>
      </c>
      <c r="G1342" s="246"/>
      <c r="H1342" s="249">
        <v>19</v>
      </c>
      <c r="I1342" s="250"/>
      <c r="J1342" s="246"/>
      <c r="K1342" s="246"/>
      <c r="L1342" s="251"/>
      <c r="M1342" s="252"/>
      <c r="N1342" s="253"/>
      <c r="O1342" s="253"/>
      <c r="P1342" s="253"/>
      <c r="Q1342" s="253"/>
      <c r="R1342" s="253"/>
      <c r="S1342" s="253"/>
      <c r="T1342" s="25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5" t="s">
        <v>179</v>
      </c>
      <c r="AU1342" s="255" t="s">
        <v>85</v>
      </c>
      <c r="AV1342" s="14" t="s">
        <v>85</v>
      </c>
      <c r="AW1342" s="14" t="s">
        <v>37</v>
      </c>
      <c r="AX1342" s="14" t="s">
        <v>76</v>
      </c>
      <c r="AY1342" s="255" t="s">
        <v>150</v>
      </c>
    </row>
    <row r="1343" s="15" customFormat="1">
      <c r="A1343" s="15"/>
      <c r="B1343" s="256"/>
      <c r="C1343" s="257"/>
      <c r="D1343" s="228" t="s">
        <v>179</v>
      </c>
      <c r="E1343" s="258" t="s">
        <v>19</v>
      </c>
      <c r="F1343" s="259" t="s">
        <v>186</v>
      </c>
      <c r="G1343" s="257"/>
      <c r="H1343" s="260">
        <v>19</v>
      </c>
      <c r="I1343" s="261"/>
      <c r="J1343" s="257"/>
      <c r="K1343" s="257"/>
      <c r="L1343" s="262"/>
      <c r="M1343" s="263"/>
      <c r="N1343" s="264"/>
      <c r="O1343" s="264"/>
      <c r="P1343" s="264"/>
      <c r="Q1343" s="264"/>
      <c r="R1343" s="264"/>
      <c r="S1343" s="264"/>
      <c r="T1343" s="26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66" t="s">
        <v>179</v>
      </c>
      <c r="AU1343" s="266" t="s">
        <v>85</v>
      </c>
      <c r="AV1343" s="15" t="s">
        <v>157</v>
      </c>
      <c r="AW1343" s="15" t="s">
        <v>37</v>
      </c>
      <c r="AX1343" s="15" t="s">
        <v>83</v>
      </c>
      <c r="AY1343" s="266" t="s">
        <v>150</v>
      </c>
    </row>
    <row r="1344" s="2" customFormat="1" ht="24.15" customHeight="1">
      <c r="A1344" s="40"/>
      <c r="B1344" s="41"/>
      <c r="C1344" s="215" t="s">
        <v>1564</v>
      </c>
      <c r="D1344" s="215" t="s">
        <v>152</v>
      </c>
      <c r="E1344" s="216" t="s">
        <v>1565</v>
      </c>
      <c r="F1344" s="217" t="s">
        <v>1566</v>
      </c>
      <c r="G1344" s="218" t="s">
        <v>1567</v>
      </c>
      <c r="H1344" s="219">
        <v>875.59400000000005</v>
      </c>
      <c r="I1344" s="220"/>
      <c r="J1344" s="221">
        <f>ROUND(I1344*H1344,2)</f>
        <v>0</v>
      </c>
      <c r="K1344" s="217" t="s">
        <v>156</v>
      </c>
      <c r="L1344" s="46"/>
      <c r="M1344" s="222" t="s">
        <v>19</v>
      </c>
      <c r="N1344" s="223" t="s">
        <v>47</v>
      </c>
      <c r="O1344" s="86"/>
      <c r="P1344" s="224">
        <f>O1344*H1344</f>
        <v>0</v>
      </c>
      <c r="Q1344" s="224">
        <v>4.93375E-05</v>
      </c>
      <c r="R1344" s="224">
        <f>Q1344*H1344</f>
        <v>0.043199618975</v>
      </c>
      <c r="S1344" s="224">
        <v>0</v>
      </c>
      <c r="T1344" s="225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26" t="s">
        <v>278</v>
      </c>
      <c r="AT1344" s="226" t="s">
        <v>152</v>
      </c>
      <c r="AU1344" s="226" t="s">
        <v>85</v>
      </c>
      <c r="AY1344" s="19" t="s">
        <v>150</v>
      </c>
      <c r="BE1344" s="227">
        <f>IF(N1344="základní",J1344,0)</f>
        <v>0</v>
      </c>
      <c r="BF1344" s="227">
        <f>IF(N1344="snížená",J1344,0)</f>
        <v>0</v>
      </c>
      <c r="BG1344" s="227">
        <f>IF(N1344="zákl. přenesená",J1344,0)</f>
        <v>0</v>
      </c>
      <c r="BH1344" s="227">
        <f>IF(N1344="sníž. přenesená",J1344,0)</f>
        <v>0</v>
      </c>
      <c r="BI1344" s="227">
        <f>IF(N1344="nulová",J1344,0)</f>
        <v>0</v>
      </c>
      <c r="BJ1344" s="19" t="s">
        <v>83</v>
      </c>
      <c r="BK1344" s="227">
        <f>ROUND(I1344*H1344,2)</f>
        <v>0</v>
      </c>
      <c r="BL1344" s="19" t="s">
        <v>278</v>
      </c>
      <c r="BM1344" s="226" t="s">
        <v>1568</v>
      </c>
    </row>
    <row r="1345" s="2" customFormat="1">
      <c r="A1345" s="40"/>
      <c r="B1345" s="41"/>
      <c r="C1345" s="42"/>
      <c r="D1345" s="228" t="s">
        <v>159</v>
      </c>
      <c r="E1345" s="42"/>
      <c r="F1345" s="229" t="s">
        <v>1569</v>
      </c>
      <c r="G1345" s="42"/>
      <c r="H1345" s="42"/>
      <c r="I1345" s="230"/>
      <c r="J1345" s="42"/>
      <c r="K1345" s="42"/>
      <c r="L1345" s="46"/>
      <c r="M1345" s="231"/>
      <c r="N1345" s="232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159</v>
      </c>
      <c r="AU1345" s="19" t="s">
        <v>85</v>
      </c>
    </row>
    <row r="1346" s="2" customFormat="1">
      <c r="A1346" s="40"/>
      <c r="B1346" s="41"/>
      <c r="C1346" s="42"/>
      <c r="D1346" s="233" t="s">
        <v>161</v>
      </c>
      <c r="E1346" s="42"/>
      <c r="F1346" s="234" t="s">
        <v>1570</v>
      </c>
      <c r="G1346" s="42"/>
      <c r="H1346" s="42"/>
      <c r="I1346" s="230"/>
      <c r="J1346" s="42"/>
      <c r="K1346" s="42"/>
      <c r="L1346" s="46"/>
      <c r="M1346" s="231"/>
      <c r="N1346" s="232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161</v>
      </c>
      <c r="AU1346" s="19" t="s">
        <v>85</v>
      </c>
    </row>
    <row r="1347" s="13" customFormat="1">
      <c r="A1347" s="13"/>
      <c r="B1347" s="235"/>
      <c r="C1347" s="236"/>
      <c r="D1347" s="228" t="s">
        <v>179</v>
      </c>
      <c r="E1347" s="237" t="s">
        <v>19</v>
      </c>
      <c r="F1347" s="238" t="s">
        <v>1571</v>
      </c>
      <c r="G1347" s="236"/>
      <c r="H1347" s="237" t="s">
        <v>19</v>
      </c>
      <c r="I1347" s="239"/>
      <c r="J1347" s="236"/>
      <c r="K1347" s="236"/>
      <c r="L1347" s="240"/>
      <c r="M1347" s="241"/>
      <c r="N1347" s="242"/>
      <c r="O1347" s="242"/>
      <c r="P1347" s="242"/>
      <c r="Q1347" s="242"/>
      <c r="R1347" s="242"/>
      <c r="S1347" s="242"/>
      <c r="T1347" s="24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4" t="s">
        <v>179</v>
      </c>
      <c r="AU1347" s="244" t="s">
        <v>85</v>
      </c>
      <c r="AV1347" s="13" t="s">
        <v>83</v>
      </c>
      <c r="AW1347" s="13" t="s">
        <v>37</v>
      </c>
      <c r="AX1347" s="13" t="s">
        <v>76</v>
      </c>
      <c r="AY1347" s="244" t="s">
        <v>150</v>
      </c>
    </row>
    <row r="1348" s="13" customFormat="1">
      <c r="A1348" s="13"/>
      <c r="B1348" s="235"/>
      <c r="C1348" s="236"/>
      <c r="D1348" s="228" t="s">
        <v>179</v>
      </c>
      <c r="E1348" s="237" t="s">
        <v>19</v>
      </c>
      <c r="F1348" s="238" t="s">
        <v>1572</v>
      </c>
      <c r="G1348" s="236"/>
      <c r="H1348" s="237" t="s">
        <v>19</v>
      </c>
      <c r="I1348" s="239"/>
      <c r="J1348" s="236"/>
      <c r="K1348" s="236"/>
      <c r="L1348" s="240"/>
      <c r="M1348" s="241"/>
      <c r="N1348" s="242"/>
      <c r="O1348" s="242"/>
      <c r="P1348" s="242"/>
      <c r="Q1348" s="242"/>
      <c r="R1348" s="242"/>
      <c r="S1348" s="242"/>
      <c r="T1348" s="24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4" t="s">
        <v>179</v>
      </c>
      <c r="AU1348" s="244" t="s">
        <v>85</v>
      </c>
      <c r="AV1348" s="13" t="s">
        <v>83</v>
      </c>
      <c r="AW1348" s="13" t="s">
        <v>37</v>
      </c>
      <c r="AX1348" s="13" t="s">
        <v>76</v>
      </c>
      <c r="AY1348" s="244" t="s">
        <v>150</v>
      </c>
    </row>
    <row r="1349" s="14" customFormat="1">
      <c r="A1349" s="14"/>
      <c r="B1349" s="245"/>
      <c r="C1349" s="246"/>
      <c r="D1349" s="228" t="s">
        <v>179</v>
      </c>
      <c r="E1349" s="247" t="s">
        <v>19</v>
      </c>
      <c r="F1349" s="248" t="s">
        <v>1573</v>
      </c>
      <c r="G1349" s="246"/>
      <c r="H1349" s="249">
        <v>37.82</v>
      </c>
      <c r="I1349" s="250"/>
      <c r="J1349" s="246"/>
      <c r="K1349" s="246"/>
      <c r="L1349" s="251"/>
      <c r="M1349" s="252"/>
      <c r="N1349" s="253"/>
      <c r="O1349" s="253"/>
      <c r="P1349" s="253"/>
      <c r="Q1349" s="253"/>
      <c r="R1349" s="253"/>
      <c r="S1349" s="253"/>
      <c r="T1349" s="25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5" t="s">
        <v>179</v>
      </c>
      <c r="AU1349" s="255" t="s">
        <v>85</v>
      </c>
      <c r="AV1349" s="14" t="s">
        <v>85</v>
      </c>
      <c r="AW1349" s="14" t="s">
        <v>37</v>
      </c>
      <c r="AX1349" s="14" t="s">
        <v>76</v>
      </c>
      <c r="AY1349" s="255" t="s">
        <v>150</v>
      </c>
    </row>
    <row r="1350" s="14" customFormat="1">
      <c r="A1350" s="14"/>
      <c r="B1350" s="245"/>
      <c r="C1350" s="246"/>
      <c r="D1350" s="228" t="s">
        <v>179</v>
      </c>
      <c r="E1350" s="247" t="s">
        <v>19</v>
      </c>
      <c r="F1350" s="248" t="s">
        <v>1574</v>
      </c>
      <c r="G1350" s="246"/>
      <c r="H1350" s="249">
        <v>48.799999999999997</v>
      </c>
      <c r="I1350" s="250"/>
      <c r="J1350" s="246"/>
      <c r="K1350" s="246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179</v>
      </c>
      <c r="AU1350" s="255" t="s">
        <v>85</v>
      </c>
      <c r="AV1350" s="14" t="s">
        <v>85</v>
      </c>
      <c r="AW1350" s="14" t="s">
        <v>37</v>
      </c>
      <c r="AX1350" s="14" t="s">
        <v>76</v>
      </c>
      <c r="AY1350" s="255" t="s">
        <v>150</v>
      </c>
    </row>
    <row r="1351" s="14" customFormat="1">
      <c r="A1351" s="14"/>
      <c r="B1351" s="245"/>
      <c r="C1351" s="246"/>
      <c r="D1351" s="228" t="s">
        <v>179</v>
      </c>
      <c r="E1351" s="247" t="s">
        <v>19</v>
      </c>
      <c r="F1351" s="248" t="s">
        <v>1575</v>
      </c>
      <c r="G1351" s="246"/>
      <c r="H1351" s="249">
        <v>283.04000000000002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179</v>
      </c>
      <c r="AU1351" s="255" t="s">
        <v>85</v>
      </c>
      <c r="AV1351" s="14" t="s">
        <v>85</v>
      </c>
      <c r="AW1351" s="14" t="s">
        <v>37</v>
      </c>
      <c r="AX1351" s="14" t="s">
        <v>76</v>
      </c>
      <c r="AY1351" s="255" t="s">
        <v>150</v>
      </c>
    </row>
    <row r="1352" s="14" customFormat="1">
      <c r="A1352" s="14"/>
      <c r="B1352" s="245"/>
      <c r="C1352" s="246"/>
      <c r="D1352" s="228" t="s">
        <v>179</v>
      </c>
      <c r="E1352" s="247" t="s">
        <v>19</v>
      </c>
      <c r="F1352" s="248" t="s">
        <v>1576</v>
      </c>
      <c r="G1352" s="246"/>
      <c r="H1352" s="249">
        <v>244</v>
      </c>
      <c r="I1352" s="250"/>
      <c r="J1352" s="246"/>
      <c r="K1352" s="246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5" t="s">
        <v>179</v>
      </c>
      <c r="AU1352" s="255" t="s">
        <v>85</v>
      </c>
      <c r="AV1352" s="14" t="s">
        <v>85</v>
      </c>
      <c r="AW1352" s="14" t="s">
        <v>37</v>
      </c>
      <c r="AX1352" s="14" t="s">
        <v>76</v>
      </c>
      <c r="AY1352" s="255" t="s">
        <v>150</v>
      </c>
    </row>
    <row r="1353" s="13" customFormat="1">
      <c r="A1353" s="13"/>
      <c r="B1353" s="235"/>
      <c r="C1353" s="236"/>
      <c r="D1353" s="228" t="s">
        <v>179</v>
      </c>
      <c r="E1353" s="237" t="s">
        <v>19</v>
      </c>
      <c r="F1353" s="238" t="s">
        <v>1577</v>
      </c>
      <c r="G1353" s="236"/>
      <c r="H1353" s="237" t="s">
        <v>19</v>
      </c>
      <c r="I1353" s="239"/>
      <c r="J1353" s="236"/>
      <c r="K1353" s="236"/>
      <c r="L1353" s="240"/>
      <c r="M1353" s="241"/>
      <c r="N1353" s="242"/>
      <c r="O1353" s="242"/>
      <c r="P1353" s="242"/>
      <c r="Q1353" s="242"/>
      <c r="R1353" s="242"/>
      <c r="S1353" s="242"/>
      <c r="T1353" s="24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4" t="s">
        <v>179</v>
      </c>
      <c r="AU1353" s="244" t="s">
        <v>85</v>
      </c>
      <c r="AV1353" s="13" t="s">
        <v>83</v>
      </c>
      <c r="AW1353" s="13" t="s">
        <v>37</v>
      </c>
      <c r="AX1353" s="13" t="s">
        <v>76</v>
      </c>
      <c r="AY1353" s="244" t="s">
        <v>150</v>
      </c>
    </row>
    <row r="1354" s="14" customFormat="1">
      <c r="A1354" s="14"/>
      <c r="B1354" s="245"/>
      <c r="C1354" s="246"/>
      <c r="D1354" s="228" t="s">
        <v>179</v>
      </c>
      <c r="E1354" s="247" t="s">
        <v>19</v>
      </c>
      <c r="F1354" s="248" t="s">
        <v>1578</v>
      </c>
      <c r="G1354" s="246"/>
      <c r="H1354" s="249">
        <v>261.93400000000003</v>
      </c>
      <c r="I1354" s="250"/>
      <c r="J1354" s="246"/>
      <c r="K1354" s="246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179</v>
      </c>
      <c r="AU1354" s="255" t="s">
        <v>85</v>
      </c>
      <c r="AV1354" s="14" t="s">
        <v>85</v>
      </c>
      <c r="AW1354" s="14" t="s">
        <v>37</v>
      </c>
      <c r="AX1354" s="14" t="s">
        <v>76</v>
      </c>
      <c r="AY1354" s="255" t="s">
        <v>150</v>
      </c>
    </row>
    <row r="1355" s="15" customFormat="1">
      <c r="A1355" s="15"/>
      <c r="B1355" s="256"/>
      <c r="C1355" s="257"/>
      <c r="D1355" s="228" t="s">
        <v>179</v>
      </c>
      <c r="E1355" s="258" t="s">
        <v>19</v>
      </c>
      <c r="F1355" s="259" t="s">
        <v>186</v>
      </c>
      <c r="G1355" s="257"/>
      <c r="H1355" s="260">
        <v>875.59400000000005</v>
      </c>
      <c r="I1355" s="261"/>
      <c r="J1355" s="257"/>
      <c r="K1355" s="257"/>
      <c r="L1355" s="262"/>
      <c r="M1355" s="263"/>
      <c r="N1355" s="264"/>
      <c r="O1355" s="264"/>
      <c r="P1355" s="264"/>
      <c r="Q1355" s="264"/>
      <c r="R1355" s="264"/>
      <c r="S1355" s="264"/>
      <c r="T1355" s="26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6" t="s">
        <v>179</v>
      </c>
      <c r="AU1355" s="266" t="s">
        <v>85</v>
      </c>
      <c r="AV1355" s="15" t="s">
        <v>157</v>
      </c>
      <c r="AW1355" s="15" t="s">
        <v>37</v>
      </c>
      <c r="AX1355" s="15" t="s">
        <v>83</v>
      </c>
      <c r="AY1355" s="266" t="s">
        <v>150</v>
      </c>
    </row>
    <row r="1356" s="2" customFormat="1" ht="24.15" customHeight="1">
      <c r="A1356" s="40"/>
      <c r="B1356" s="41"/>
      <c r="C1356" s="267" t="s">
        <v>1579</v>
      </c>
      <c r="D1356" s="267" t="s">
        <v>247</v>
      </c>
      <c r="E1356" s="268" t="s">
        <v>1580</v>
      </c>
      <c r="F1356" s="269" t="s">
        <v>1581</v>
      </c>
      <c r="G1356" s="270" t="s">
        <v>206</v>
      </c>
      <c r="H1356" s="271">
        <v>0.875</v>
      </c>
      <c r="I1356" s="272"/>
      <c r="J1356" s="273">
        <f>ROUND(I1356*H1356,2)</f>
        <v>0</v>
      </c>
      <c r="K1356" s="269" t="s">
        <v>156</v>
      </c>
      <c r="L1356" s="274"/>
      <c r="M1356" s="275" t="s">
        <v>19</v>
      </c>
      <c r="N1356" s="276" t="s">
        <v>47</v>
      </c>
      <c r="O1356" s="86"/>
      <c r="P1356" s="224">
        <f>O1356*H1356</f>
        <v>0</v>
      </c>
      <c r="Q1356" s="224">
        <v>1</v>
      </c>
      <c r="R1356" s="224">
        <f>Q1356*H1356</f>
        <v>0.875</v>
      </c>
      <c r="S1356" s="224">
        <v>0</v>
      </c>
      <c r="T1356" s="225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26" t="s">
        <v>411</v>
      </c>
      <c r="AT1356" s="226" t="s">
        <v>247</v>
      </c>
      <c r="AU1356" s="226" t="s">
        <v>85</v>
      </c>
      <c r="AY1356" s="19" t="s">
        <v>150</v>
      </c>
      <c r="BE1356" s="227">
        <f>IF(N1356="základní",J1356,0)</f>
        <v>0</v>
      </c>
      <c r="BF1356" s="227">
        <f>IF(N1356="snížená",J1356,0)</f>
        <v>0</v>
      </c>
      <c r="BG1356" s="227">
        <f>IF(N1356="zákl. přenesená",J1356,0)</f>
        <v>0</v>
      </c>
      <c r="BH1356" s="227">
        <f>IF(N1356="sníž. přenesená",J1356,0)</f>
        <v>0</v>
      </c>
      <c r="BI1356" s="227">
        <f>IF(N1356="nulová",J1356,0)</f>
        <v>0</v>
      </c>
      <c r="BJ1356" s="19" t="s">
        <v>83</v>
      </c>
      <c r="BK1356" s="227">
        <f>ROUND(I1356*H1356,2)</f>
        <v>0</v>
      </c>
      <c r="BL1356" s="19" t="s">
        <v>278</v>
      </c>
      <c r="BM1356" s="226" t="s">
        <v>1582</v>
      </c>
    </row>
    <row r="1357" s="2" customFormat="1">
      <c r="A1357" s="40"/>
      <c r="B1357" s="41"/>
      <c r="C1357" s="42"/>
      <c r="D1357" s="228" t="s">
        <v>159</v>
      </c>
      <c r="E1357" s="42"/>
      <c r="F1357" s="229" t="s">
        <v>1581</v>
      </c>
      <c r="G1357" s="42"/>
      <c r="H1357" s="42"/>
      <c r="I1357" s="230"/>
      <c r="J1357" s="42"/>
      <c r="K1357" s="42"/>
      <c r="L1357" s="46"/>
      <c r="M1357" s="231"/>
      <c r="N1357" s="232"/>
      <c r="O1357" s="86"/>
      <c r="P1357" s="86"/>
      <c r="Q1357" s="86"/>
      <c r="R1357" s="86"/>
      <c r="S1357" s="86"/>
      <c r="T1357" s="87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9" t="s">
        <v>159</v>
      </c>
      <c r="AU1357" s="19" t="s">
        <v>85</v>
      </c>
    </row>
    <row r="1358" s="2" customFormat="1">
      <c r="A1358" s="40"/>
      <c r="B1358" s="41"/>
      <c r="C1358" s="42"/>
      <c r="D1358" s="228" t="s">
        <v>308</v>
      </c>
      <c r="E1358" s="42"/>
      <c r="F1358" s="277" t="s">
        <v>1583</v>
      </c>
      <c r="G1358" s="42"/>
      <c r="H1358" s="42"/>
      <c r="I1358" s="230"/>
      <c r="J1358" s="42"/>
      <c r="K1358" s="42"/>
      <c r="L1358" s="46"/>
      <c r="M1358" s="231"/>
      <c r="N1358" s="232"/>
      <c r="O1358" s="86"/>
      <c r="P1358" s="86"/>
      <c r="Q1358" s="86"/>
      <c r="R1358" s="86"/>
      <c r="S1358" s="86"/>
      <c r="T1358" s="87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9" t="s">
        <v>308</v>
      </c>
      <c r="AU1358" s="19" t="s">
        <v>85</v>
      </c>
    </row>
    <row r="1359" s="14" customFormat="1">
      <c r="A1359" s="14"/>
      <c r="B1359" s="245"/>
      <c r="C1359" s="246"/>
      <c r="D1359" s="228" t="s">
        <v>179</v>
      </c>
      <c r="E1359" s="246"/>
      <c r="F1359" s="248" t="s">
        <v>1584</v>
      </c>
      <c r="G1359" s="246"/>
      <c r="H1359" s="249">
        <v>0.875</v>
      </c>
      <c r="I1359" s="250"/>
      <c r="J1359" s="246"/>
      <c r="K1359" s="246"/>
      <c r="L1359" s="251"/>
      <c r="M1359" s="252"/>
      <c r="N1359" s="253"/>
      <c r="O1359" s="253"/>
      <c r="P1359" s="253"/>
      <c r="Q1359" s="253"/>
      <c r="R1359" s="253"/>
      <c r="S1359" s="253"/>
      <c r="T1359" s="25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5" t="s">
        <v>179</v>
      </c>
      <c r="AU1359" s="255" t="s">
        <v>85</v>
      </c>
      <c r="AV1359" s="14" t="s">
        <v>85</v>
      </c>
      <c r="AW1359" s="14" t="s">
        <v>4</v>
      </c>
      <c r="AX1359" s="14" t="s">
        <v>83</v>
      </c>
      <c r="AY1359" s="255" t="s">
        <v>150</v>
      </c>
    </row>
    <row r="1360" s="2" customFormat="1" ht="37.8" customHeight="1">
      <c r="A1360" s="40"/>
      <c r="B1360" s="41"/>
      <c r="C1360" s="215" t="s">
        <v>1585</v>
      </c>
      <c r="D1360" s="215" t="s">
        <v>152</v>
      </c>
      <c r="E1360" s="216" t="s">
        <v>1586</v>
      </c>
      <c r="F1360" s="217" t="s">
        <v>1587</v>
      </c>
      <c r="G1360" s="218" t="s">
        <v>1588</v>
      </c>
      <c r="H1360" s="219">
        <v>1</v>
      </c>
      <c r="I1360" s="220"/>
      <c r="J1360" s="221">
        <f>ROUND(I1360*H1360,2)</f>
        <v>0</v>
      </c>
      <c r="K1360" s="217" t="s">
        <v>19</v>
      </c>
      <c r="L1360" s="46"/>
      <c r="M1360" s="222" t="s">
        <v>19</v>
      </c>
      <c r="N1360" s="223" t="s">
        <v>47</v>
      </c>
      <c r="O1360" s="86"/>
      <c r="P1360" s="224">
        <f>O1360*H1360</f>
        <v>0</v>
      </c>
      <c r="Q1360" s="224">
        <v>5.0000000000000002E-05</v>
      </c>
      <c r="R1360" s="224">
        <f>Q1360*H1360</f>
        <v>5.0000000000000002E-05</v>
      </c>
      <c r="S1360" s="224">
        <v>0</v>
      </c>
      <c r="T1360" s="225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26" t="s">
        <v>278</v>
      </c>
      <c r="AT1360" s="226" t="s">
        <v>152</v>
      </c>
      <c r="AU1360" s="226" t="s">
        <v>85</v>
      </c>
      <c r="AY1360" s="19" t="s">
        <v>150</v>
      </c>
      <c r="BE1360" s="227">
        <f>IF(N1360="základní",J1360,0)</f>
        <v>0</v>
      </c>
      <c r="BF1360" s="227">
        <f>IF(N1360="snížená",J1360,0)</f>
        <v>0</v>
      </c>
      <c r="BG1360" s="227">
        <f>IF(N1360="zákl. přenesená",J1360,0)</f>
        <v>0</v>
      </c>
      <c r="BH1360" s="227">
        <f>IF(N1360="sníž. přenesená",J1360,0)</f>
        <v>0</v>
      </c>
      <c r="BI1360" s="227">
        <f>IF(N1360="nulová",J1360,0)</f>
        <v>0</v>
      </c>
      <c r="BJ1360" s="19" t="s">
        <v>83</v>
      </c>
      <c r="BK1360" s="227">
        <f>ROUND(I1360*H1360,2)</f>
        <v>0</v>
      </c>
      <c r="BL1360" s="19" t="s">
        <v>278</v>
      </c>
      <c r="BM1360" s="226" t="s">
        <v>1589</v>
      </c>
    </row>
    <row r="1361" s="2" customFormat="1">
      <c r="A1361" s="40"/>
      <c r="B1361" s="41"/>
      <c r="C1361" s="42"/>
      <c r="D1361" s="228" t="s">
        <v>159</v>
      </c>
      <c r="E1361" s="42"/>
      <c r="F1361" s="229" t="s">
        <v>1590</v>
      </c>
      <c r="G1361" s="42"/>
      <c r="H1361" s="42"/>
      <c r="I1361" s="230"/>
      <c r="J1361" s="42"/>
      <c r="K1361" s="42"/>
      <c r="L1361" s="46"/>
      <c r="M1361" s="231"/>
      <c r="N1361" s="232"/>
      <c r="O1361" s="86"/>
      <c r="P1361" s="86"/>
      <c r="Q1361" s="86"/>
      <c r="R1361" s="86"/>
      <c r="S1361" s="86"/>
      <c r="T1361" s="87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9" t="s">
        <v>159</v>
      </c>
      <c r="AU1361" s="19" t="s">
        <v>85</v>
      </c>
    </row>
    <row r="1362" s="13" customFormat="1">
      <c r="A1362" s="13"/>
      <c r="B1362" s="235"/>
      <c r="C1362" s="236"/>
      <c r="D1362" s="228" t="s">
        <v>179</v>
      </c>
      <c r="E1362" s="237" t="s">
        <v>19</v>
      </c>
      <c r="F1362" s="238" t="s">
        <v>1591</v>
      </c>
      <c r="G1362" s="236"/>
      <c r="H1362" s="237" t="s">
        <v>19</v>
      </c>
      <c r="I1362" s="239"/>
      <c r="J1362" s="236"/>
      <c r="K1362" s="236"/>
      <c r="L1362" s="240"/>
      <c r="M1362" s="241"/>
      <c r="N1362" s="242"/>
      <c r="O1362" s="242"/>
      <c r="P1362" s="242"/>
      <c r="Q1362" s="242"/>
      <c r="R1362" s="242"/>
      <c r="S1362" s="242"/>
      <c r="T1362" s="24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4" t="s">
        <v>179</v>
      </c>
      <c r="AU1362" s="244" t="s">
        <v>85</v>
      </c>
      <c r="AV1362" s="13" t="s">
        <v>83</v>
      </c>
      <c r="AW1362" s="13" t="s">
        <v>37</v>
      </c>
      <c r="AX1362" s="13" t="s">
        <v>76</v>
      </c>
      <c r="AY1362" s="244" t="s">
        <v>150</v>
      </c>
    </row>
    <row r="1363" s="14" customFormat="1">
      <c r="A1363" s="14"/>
      <c r="B1363" s="245"/>
      <c r="C1363" s="246"/>
      <c r="D1363" s="228" t="s">
        <v>179</v>
      </c>
      <c r="E1363" s="247" t="s">
        <v>19</v>
      </c>
      <c r="F1363" s="248" t="s">
        <v>83</v>
      </c>
      <c r="G1363" s="246"/>
      <c r="H1363" s="249">
        <v>1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179</v>
      </c>
      <c r="AU1363" s="255" t="s">
        <v>85</v>
      </c>
      <c r="AV1363" s="14" t="s">
        <v>85</v>
      </c>
      <c r="AW1363" s="14" t="s">
        <v>37</v>
      </c>
      <c r="AX1363" s="14" t="s">
        <v>76</v>
      </c>
      <c r="AY1363" s="255" t="s">
        <v>150</v>
      </c>
    </row>
    <row r="1364" s="15" customFormat="1">
      <c r="A1364" s="15"/>
      <c r="B1364" s="256"/>
      <c r="C1364" s="257"/>
      <c r="D1364" s="228" t="s">
        <v>179</v>
      </c>
      <c r="E1364" s="258" t="s">
        <v>19</v>
      </c>
      <c r="F1364" s="259" t="s">
        <v>186</v>
      </c>
      <c r="G1364" s="257"/>
      <c r="H1364" s="260">
        <v>1</v>
      </c>
      <c r="I1364" s="261"/>
      <c r="J1364" s="257"/>
      <c r="K1364" s="257"/>
      <c r="L1364" s="262"/>
      <c r="M1364" s="263"/>
      <c r="N1364" s="264"/>
      <c r="O1364" s="264"/>
      <c r="P1364" s="264"/>
      <c r="Q1364" s="264"/>
      <c r="R1364" s="264"/>
      <c r="S1364" s="264"/>
      <c r="T1364" s="26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6" t="s">
        <v>179</v>
      </c>
      <c r="AU1364" s="266" t="s">
        <v>85</v>
      </c>
      <c r="AV1364" s="15" t="s">
        <v>157</v>
      </c>
      <c r="AW1364" s="15" t="s">
        <v>37</v>
      </c>
      <c r="AX1364" s="15" t="s">
        <v>83</v>
      </c>
      <c r="AY1364" s="266" t="s">
        <v>150</v>
      </c>
    </row>
    <row r="1365" s="2" customFormat="1" ht="16.5" customHeight="1">
      <c r="A1365" s="40"/>
      <c r="B1365" s="41"/>
      <c r="C1365" s="215" t="s">
        <v>1592</v>
      </c>
      <c r="D1365" s="215" t="s">
        <v>152</v>
      </c>
      <c r="E1365" s="216" t="s">
        <v>1593</v>
      </c>
      <c r="F1365" s="217" t="s">
        <v>1594</v>
      </c>
      <c r="G1365" s="218" t="s">
        <v>1595</v>
      </c>
      <c r="H1365" s="219">
        <v>1</v>
      </c>
      <c r="I1365" s="220"/>
      <c r="J1365" s="221">
        <f>ROUND(I1365*H1365,2)</f>
        <v>0</v>
      </c>
      <c r="K1365" s="217" t="s">
        <v>19</v>
      </c>
      <c r="L1365" s="46"/>
      <c r="M1365" s="222" t="s">
        <v>19</v>
      </c>
      <c r="N1365" s="223" t="s">
        <v>47</v>
      </c>
      <c r="O1365" s="86"/>
      <c r="P1365" s="224">
        <f>O1365*H1365</f>
        <v>0</v>
      </c>
      <c r="Q1365" s="224">
        <v>0</v>
      </c>
      <c r="R1365" s="224">
        <f>Q1365*H1365</f>
        <v>0</v>
      </c>
      <c r="S1365" s="224">
        <v>0.001</v>
      </c>
      <c r="T1365" s="225">
        <f>S1365*H1365</f>
        <v>0.001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26" t="s">
        <v>278</v>
      </c>
      <c r="AT1365" s="226" t="s">
        <v>152</v>
      </c>
      <c r="AU1365" s="226" t="s">
        <v>85</v>
      </c>
      <c r="AY1365" s="19" t="s">
        <v>150</v>
      </c>
      <c r="BE1365" s="227">
        <f>IF(N1365="základní",J1365,0)</f>
        <v>0</v>
      </c>
      <c r="BF1365" s="227">
        <f>IF(N1365="snížená",J1365,0)</f>
        <v>0</v>
      </c>
      <c r="BG1365" s="227">
        <f>IF(N1365="zákl. přenesená",J1365,0)</f>
        <v>0</v>
      </c>
      <c r="BH1365" s="227">
        <f>IF(N1365="sníž. přenesená",J1365,0)</f>
        <v>0</v>
      </c>
      <c r="BI1365" s="227">
        <f>IF(N1365="nulová",J1365,0)</f>
        <v>0</v>
      </c>
      <c r="BJ1365" s="19" t="s">
        <v>83</v>
      </c>
      <c r="BK1365" s="227">
        <f>ROUND(I1365*H1365,2)</f>
        <v>0</v>
      </c>
      <c r="BL1365" s="19" t="s">
        <v>278</v>
      </c>
      <c r="BM1365" s="226" t="s">
        <v>1596</v>
      </c>
    </row>
    <row r="1366" s="2" customFormat="1">
      <c r="A1366" s="40"/>
      <c r="B1366" s="41"/>
      <c r="C1366" s="42"/>
      <c r="D1366" s="228" t="s">
        <v>159</v>
      </c>
      <c r="E1366" s="42"/>
      <c r="F1366" s="229" t="s">
        <v>1594</v>
      </c>
      <c r="G1366" s="42"/>
      <c r="H1366" s="42"/>
      <c r="I1366" s="230"/>
      <c r="J1366" s="42"/>
      <c r="K1366" s="42"/>
      <c r="L1366" s="46"/>
      <c r="M1366" s="231"/>
      <c r="N1366" s="232"/>
      <c r="O1366" s="86"/>
      <c r="P1366" s="86"/>
      <c r="Q1366" s="86"/>
      <c r="R1366" s="86"/>
      <c r="S1366" s="86"/>
      <c r="T1366" s="87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T1366" s="19" t="s">
        <v>159</v>
      </c>
      <c r="AU1366" s="19" t="s">
        <v>85</v>
      </c>
    </row>
    <row r="1367" s="13" customFormat="1">
      <c r="A1367" s="13"/>
      <c r="B1367" s="235"/>
      <c r="C1367" s="236"/>
      <c r="D1367" s="228" t="s">
        <v>179</v>
      </c>
      <c r="E1367" s="237" t="s">
        <v>19</v>
      </c>
      <c r="F1367" s="238" t="s">
        <v>1597</v>
      </c>
      <c r="G1367" s="236"/>
      <c r="H1367" s="237" t="s">
        <v>19</v>
      </c>
      <c r="I1367" s="239"/>
      <c r="J1367" s="236"/>
      <c r="K1367" s="236"/>
      <c r="L1367" s="240"/>
      <c r="M1367" s="241"/>
      <c r="N1367" s="242"/>
      <c r="O1367" s="242"/>
      <c r="P1367" s="242"/>
      <c r="Q1367" s="242"/>
      <c r="R1367" s="242"/>
      <c r="S1367" s="242"/>
      <c r="T1367" s="24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4" t="s">
        <v>179</v>
      </c>
      <c r="AU1367" s="244" t="s">
        <v>85</v>
      </c>
      <c r="AV1367" s="13" t="s">
        <v>83</v>
      </c>
      <c r="AW1367" s="13" t="s">
        <v>37</v>
      </c>
      <c r="AX1367" s="13" t="s">
        <v>76</v>
      </c>
      <c r="AY1367" s="244" t="s">
        <v>150</v>
      </c>
    </row>
    <row r="1368" s="14" customFormat="1">
      <c r="A1368" s="14"/>
      <c r="B1368" s="245"/>
      <c r="C1368" s="246"/>
      <c r="D1368" s="228" t="s">
        <v>179</v>
      </c>
      <c r="E1368" s="247" t="s">
        <v>19</v>
      </c>
      <c r="F1368" s="248" t="s">
        <v>83</v>
      </c>
      <c r="G1368" s="246"/>
      <c r="H1368" s="249">
        <v>1</v>
      </c>
      <c r="I1368" s="250"/>
      <c r="J1368" s="246"/>
      <c r="K1368" s="246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179</v>
      </c>
      <c r="AU1368" s="255" t="s">
        <v>85</v>
      </c>
      <c r="AV1368" s="14" t="s">
        <v>85</v>
      </c>
      <c r="AW1368" s="14" t="s">
        <v>37</v>
      </c>
      <c r="AX1368" s="14" t="s">
        <v>76</v>
      </c>
      <c r="AY1368" s="255" t="s">
        <v>150</v>
      </c>
    </row>
    <row r="1369" s="15" customFormat="1">
      <c r="A1369" s="15"/>
      <c r="B1369" s="256"/>
      <c r="C1369" s="257"/>
      <c r="D1369" s="228" t="s">
        <v>179</v>
      </c>
      <c r="E1369" s="258" t="s">
        <v>19</v>
      </c>
      <c r="F1369" s="259" t="s">
        <v>186</v>
      </c>
      <c r="G1369" s="257"/>
      <c r="H1369" s="260">
        <v>1</v>
      </c>
      <c r="I1369" s="261"/>
      <c r="J1369" s="257"/>
      <c r="K1369" s="257"/>
      <c r="L1369" s="262"/>
      <c r="M1369" s="263"/>
      <c r="N1369" s="264"/>
      <c r="O1369" s="264"/>
      <c r="P1369" s="264"/>
      <c r="Q1369" s="264"/>
      <c r="R1369" s="264"/>
      <c r="S1369" s="264"/>
      <c r="T1369" s="26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66" t="s">
        <v>179</v>
      </c>
      <c r="AU1369" s="266" t="s">
        <v>85</v>
      </c>
      <c r="AV1369" s="15" t="s">
        <v>157</v>
      </c>
      <c r="AW1369" s="15" t="s">
        <v>37</v>
      </c>
      <c r="AX1369" s="15" t="s">
        <v>83</v>
      </c>
      <c r="AY1369" s="266" t="s">
        <v>150</v>
      </c>
    </row>
    <row r="1370" s="2" customFormat="1" ht="37.8" customHeight="1">
      <c r="A1370" s="40"/>
      <c r="B1370" s="41"/>
      <c r="C1370" s="215" t="s">
        <v>1598</v>
      </c>
      <c r="D1370" s="215" t="s">
        <v>152</v>
      </c>
      <c r="E1370" s="216" t="s">
        <v>1599</v>
      </c>
      <c r="F1370" s="217" t="s">
        <v>1600</v>
      </c>
      <c r="G1370" s="218" t="s">
        <v>1588</v>
      </c>
      <c r="H1370" s="219">
        <v>1</v>
      </c>
      <c r="I1370" s="220"/>
      <c r="J1370" s="221">
        <f>ROUND(I1370*H1370,2)</f>
        <v>0</v>
      </c>
      <c r="K1370" s="217" t="s">
        <v>19</v>
      </c>
      <c r="L1370" s="46"/>
      <c r="M1370" s="222" t="s">
        <v>19</v>
      </c>
      <c r="N1370" s="223" t="s">
        <v>47</v>
      </c>
      <c r="O1370" s="86"/>
      <c r="P1370" s="224">
        <f>O1370*H1370</f>
        <v>0</v>
      </c>
      <c r="Q1370" s="224">
        <v>0</v>
      </c>
      <c r="R1370" s="224">
        <f>Q1370*H1370</f>
        <v>0</v>
      </c>
      <c r="S1370" s="224">
        <v>0.001</v>
      </c>
      <c r="T1370" s="225">
        <f>S1370*H1370</f>
        <v>0.001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26" t="s">
        <v>278</v>
      </c>
      <c r="AT1370" s="226" t="s">
        <v>152</v>
      </c>
      <c r="AU1370" s="226" t="s">
        <v>85</v>
      </c>
      <c r="AY1370" s="19" t="s">
        <v>150</v>
      </c>
      <c r="BE1370" s="227">
        <f>IF(N1370="základní",J1370,0)</f>
        <v>0</v>
      </c>
      <c r="BF1370" s="227">
        <f>IF(N1370="snížená",J1370,0)</f>
        <v>0</v>
      </c>
      <c r="BG1370" s="227">
        <f>IF(N1370="zákl. přenesená",J1370,0)</f>
        <v>0</v>
      </c>
      <c r="BH1370" s="227">
        <f>IF(N1370="sníž. přenesená",J1370,0)</f>
        <v>0</v>
      </c>
      <c r="BI1370" s="227">
        <f>IF(N1370="nulová",J1370,0)</f>
        <v>0</v>
      </c>
      <c r="BJ1370" s="19" t="s">
        <v>83</v>
      </c>
      <c r="BK1370" s="227">
        <f>ROUND(I1370*H1370,2)</f>
        <v>0</v>
      </c>
      <c r="BL1370" s="19" t="s">
        <v>278</v>
      </c>
      <c r="BM1370" s="226" t="s">
        <v>1601</v>
      </c>
    </row>
    <row r="1371" s="2" customFormat="1">
      <c r="A1371" s="40"/>
      <c r="B1371" s="41"/>
      <c r="C1371" s="42"/>
      <c r="D1371" s="228" t="s">
        <v>159</v>
      </c>
      <c r="E1371" s="42"/>
      <c r="F1371" s="229" t="s">
        <v>1602</v>
      </c>
      <c r="G1371" s="42"/>
      <c r="H1371" s="42"/>
      <c r="I1371" s="230"/>
      <c r="J1371" s="42"/>
      <c r="K1371" s="42"/>
      <c r="L1371" s="46"/>
      <c r="M1371" s="231"/>
      <c r="N1371" s="232"/>
      <c r="O1371" s="86"/>
      <c r="P1371" s="86"/>
      <c r="Q1371" s="86"/>
      <c r="R1371" s="86"/>
      <c r="S1371" s="86"/>
      <c r="T1371" s="87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T1371" s="19" t="s">
        <v>159</v>
      </c>
      <c r="AU1371" s="19" t="s">
        <v>85</v>
      </c>
    </row>
    <row r="1372" s="13" customFormat="1">
      <c r="A1372" s="13"/>
      <c r="B1372" s="235"/>
      <c r="C1372" s="236"/>
      <c r="D1372" s="228" t="s">
        <v>179</v>
      </c>
      <c r="E1372" s="237" t="s">
        <v>19</v>
      </c>
      <c r="F1372" s="238" t="s">
        <v>1603</v>
      </c>
      <c r="G1372" s="236"/>
      <c r="H1372" s="237" t="s">
        <v>19</v>
      </c>
      <c r="I1372" s="239"/>
      <c r="J1372" s="236"/>
      <c r="K1372" s="236"/>
      <c r="L1372" s="240"/>
      <c r="M1372" s="241"/>
      <c r="N1372" s="242"/>
      <c r="O1372" s="242"/>
      <c r="P1372" s="242"/>
      <c r="Q1372" s="242"/>
      <c r="R1372" s="242"/>
      <c r="S1372" s="242"/>
      <c r="T1372" s="24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4" t="s">
        <v>179</v>
      </c>
      <c r="AU1372" s="244" t="s">
        <v>85</v>
      </c>
      <c r="AV1372" s="13" t="s">
        <v>83</v>
      </c>
      <c r="AW1372" s="13" t="s">
        <v>37</v>
      </c>
      <c r="AX1372" s="13" t="s">
        <v>76</v>
      </c>
      <c r="AY1372" s="244" t="s">
        <v>150</v>
      </c>
    </row>
    <row r="1373" s="14" customFormat="1">
      <c r="A1373" s="14"/>
      <c r="B1373" s="245"/>
      <c r="C1373" s="246"/>
      <c r="D1373" s="228" t="s">
        <v>179</v>
      </c>
      <c r="E1373" s="247" t="s">
        <v>19</v>
      </c>
      <c r="F1373" s="248" t="s">
        <v>83</v>
      </c>
      <c r="G1373" s="246"/>
      <c r="H1373" s="249">
        <v>1</v>
      </c>
      <c r="I1373" s="250"/>
      <c r="J1373" s="246"/>
      <c r="K1373" s="246"/>
      <c r="L1373" s="251"/>
      <c r="M1373" s="252"/>
      <c r="N1373" s="253"/>
      <c r="O1373" s="253"/>
      <c r="P1373" s="253"/>
      <c r="Q1373" s="253"/>
      <c r="R1373" s="253"/>
      <c r="S1373" s="253"/>
      <c r="T1373" s="25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5" t="s">
        <v>179</v>
      </c>
      <c r="AU1373" s="255" t="s">
        <v>85</v>
      </c>
      <c r="AV1373" s="14" t="s">
        <v>85</v>
      </c>
      <c r="AW1373" s="14" t="s">
        <v>37</v>
      </c>
      <c r="AX1373" s="14" t="s">
        <v>76</v>
      </c>
      <c r="AY1373" s="255" t="s">
        <v>150</v>
      </c>
    </row>
    <row r="1374" s="15" customFormat="1">
      <c r="A1374" s="15"/>
      <c r="B1374" s="256"/>
      <c r="C1374" s="257"/>
      <c r="D1374" s="228" t="s">
        <v>179</v>
      </c>
      <c r="E1374" s="258" t="s">
        <v>19</v>
      </c>
      <c r="F1374" s="259" t="s">
        <v>186</v>
      </c>
      <c r="G1374" s="257"/>
      <c r="H1374" s="260">
        <v>1</v>
      </c>
      <c r="I1374" s="261"/>
      <c r="J1374" s="257"/>
      <c r="K1374" s="257"/>
      <c r="L1374" s="262"/>
      <c r="M1374" s="263"/>
      <c r="N1374" s="264"/>
      <c r="O1374" s="264"/>
      <c r="P1374" s="264"/>
      <c r="Q1374" s="264"/>
      <c r="R1374" s="264"/>
      <c r="S1374" s="264"/>
      <c r="T1374" s="26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66" t="s">
        <v>179</v>
      </c>
      <c r="AU1374" s="266" t="s">
        <v>85</v>
      </c>
      <c r="AV1374" s="15" t="s">
        <v>157</v>
      </c>
      <c r="AW1374" s="15" t="s">
        <v>37</v>
      </c>
      <c r="AX1374" s="15" t="s">
        <v>83</v>
      </c>
      <c r="AY1374" s="266" t="s">
        <v>150</v>
      </c>
    </row>
    <row r="1375" s="2" customFormat="1" ht="24.15" customHeight="1">
      <c r="A1375" s="40"/>
      <c r="B1375" s="41"/>
      <c r="C1375" s="215" t="s">
        <v>1604</v>
      </c>
      <c r="D1375" s="215" t="s">
        <v>152</v>
      </c>
      <c r="E1375" s="216" t="s">
        <v>1605</v>
      </c>
      <c r="F1375" s="217" t="s">
        <v>1606</v>
      </c>
      <c r="G1375" s="218" t="s">
        <v>1009</v>
      </c>
      <c r="H1375" s="289"/>
      <c r="I1375" s="220"/>
      <c r="J1375" s="221">
        <f>ROUND(I1375*H1375,2)</f>
        <v>0</v>
      </c>
      <c r="K1375" s="217" t="s">
        <v>156</v>
      </c>
      <c r="L1375" s="46"/>
      <c r="M1375" s="222" t="s">
        <v>19</v>
      </c>
      <c r="N1375" s="223" t="s">
        <v>47</v>
      </c>
      <c r="O1375" s="86"/>
      <c r="P1375" s="224">
        <f>O1375*H1375</f>
        <v>0</v>
      </c>
      <c r="Q1375" s="224">
        <v>0</v>
      </c>
      <c r="R1375" s="224">
        <f>Q1375*H1375</f>
        <v>0</v>
      </c>
      <c r="S1375" s="224">
        <v>0</v>
      </c>
      <c r="T1375" s="225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26" t="s">
        <v>278</v>
      </c>
      <c r="AT1375" s="226" t="s">
        <v>152</v>
      </c>
      <c r="AU1375" s="226" t="s">
        <v>85</v>
      </c>
      <c r="AY1375" s="19" t="s">
        <v>150</v>
      </c>
      <c r="BE1375" s="227">
        <f>IF(N1375="základní",J1375,0)</f>
        <v>0</v>
      </c>
      <c r="BF1375" s="227">
        <f>IF(N1375="snížená",J1375,0)</f>
        <v>0</v>
      </c>
      <c r="BG1375" s="227">
        <f>IF(N1375="zákl. přenesená",J1375,0)</f>
        <v>0</v>
      </c>
      <c r="BH1375" s="227">
        <f>IF(N1375="sníž. přenesená",J1375,0)</f>
        <v>0</v>
      </c>
      <c r="BI1375" s="227">
        <f>IF(N1375="nulová",J1375,0)</f>
        <v>0</v>
      </c>
      <c r="BJ1375" s="19" t="s">
        <v>83</v>
      </c>
      <c r="BK1375" s="227">
        <f>ROUND(I1375*H1375,2)</f>
        <v>0</v>
      </c>
      <c r="BL1375" s="19" t="s">
        <v>278</v>
      </c>
      <c r="BM1375" s="226" t="s">
        <v>1607</v>
      </c>
    </row>
    <row r="1376" s="2" customFormat="1">
      <c r="A1376" s="40"/>
      <c r="B1376" s="41"/>
      <c r="C1376" s="42"/>
      <c r="D1376" s="228" t="s">
        <v>159</v>
      </c>
      <c r="E1376" s="42"/>
      <c r="F1376" s="229" t="s">
        <v>1608</v>
      </c>
      <c r="G1376" s="42"/>
      <c r="H1376" s="42"/>
      <c r="I1376" s="230"/>
      <c r="J1376" s="42"/>
      <c r="K1376" s="42"/>
      <c r="L1376" s="46"/>
      <c r="M1376" s="231"/>
      <c r="N1376" s="232"/>
      <c r="O1376" s="86"/>
      <c r="P1376" s="86"/>
      <c r="Q1376" s="86"/>
      <c r="R1376" s="86"/>
      <c r="S1376" s="86"/>
      <c r="T1376" s="87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159</v>
      </c>
      <c r="AU1376" s="19" t="s">
        <v>85</v>
      </c>
    </row>
    <row r="1377" s="2" customFormat="1">
      <c r="A1377" s="40"/>
      <c r="B1377" s="41"/>
      <c r="C1377" s="42"/>
      <c r="D1377" s="233" t="s">
        <v>161</v>
      </c>
      <c r="E1377" s="42"/>
      <c r="F1377" s="234" t="s">
        <v>1609</v>
      </c>
      <c r="G1377" s="42"/>
      <c r="H1377" s="42"/>
      <c r="I1377" s="230"/>
      <c r="J1377" s="42"/>
      <c r="K1377" s="42"/>
      <c r="L1377" s="46"/>
      <c r="M1377" s="231"/>
      <c r="N1377" s="232"/>
      <c r="O1377" s="86"/>
      <c r="P1377" s="86"/>
      <c r="Q1377" s="86"/>
      <c r="R1377" s="86"/>
      <c r="S1377" s="86"/>
      <c r="T1377" s="87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T1377" s="19" t="s">
        <v>161</v>
      </c>
      <c r="AU1377" s="19" t="s">
        <v>85</v>
      </c>
    </row>
    <row r="1378" s="12" customFormat="1" ht="22.8" customHeight="1">
      <c r="A1378" s="12"/>
      <c r="B1378" s="199"/>
      <c r="C1378" s="200"/>
      <c r="D1378" s="201" t="s">
        <v>75</v>
      </c>
      <c r="E1378" s="213" t="s">
        <v>1610</v>
      </c>
      <c r="F1378" s="213" t="s">
        <v>1611</v>
      </c>
      <c r="G1378" s="200"/>
      <c r="H1378" s="200"/>
      <c r="I1378" s="203"/>
      <c r="J1378" s="214">
        <f>BK1378</f>
        <v>0</v>
      </c>
      <c r="K1378" s="200"/>
      <c r="L1378" s="205"/>
      <c r="M1378" s="206"/>
      <c r="N1378" s="207"/>
      <c r="O1378" s="207"/>
      <c r="P1378" s="208">
        <f>SUM(P1379:P1408)</f>
        <v>0</v>
      </c>
      <c r="Q1378" s="207"/>
      <c r="R1378" s="208">
        <f>SUM(R1379:R1408)</f>
        <v>4.5902736821600003</v>
      </c>
      <c r="S1378" s="207"/>
      <c r="T1378" s="209">
        <f>SUM(T1379:T1408)</f>
        <v>0</v>
      </c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R1378" s="210" t="s">
        <v>85</v>
      </c>
      <c r="AT1378" s="211" t="s">
        <v>75</v>
      </c>
      <c r="AU1378" s="211" t="s">
        <v>83</v>
      </c>
      <c r="AY1378" s="210" t="s">
        <v>150</v>
      </c>
      <c r="BK1378" s="212">
        <f>SUM(BK1379:BK1408)</f>
        <v>0</v>
      </c>
    </row>
    <row r="1379" s="2" customFormat="1" ht="16.5" customHeight="1">
      <c r="A1379" s="40"/>
      <c r="B1379" s="41"/>
      <c r="C1379" s="215" t="s">
        <v>1612</v>
      </c>
      <c r="D1379" s="215" t="s">
        <v>152</v>
      </c>
      <c r="E1379" s="216" t="s">
        <v>1613</v>
      </c>
      <c r="F1379" s="217" t="s">
        <v>1614</v>
      </c>
      <c r="G1379" s="218" t="s">
        <v>155</v>
      </c>
      <c r="H1379" s="219">
        <v>693.43799999999999</v>
      </c>
      <c r="I1379" s="220"/>
      <c r="J1379" s="221">
        <f>ROUND(I1379*H1379,2)</f>
        <v>0</v>
      </c>
      <c r="K1379" s="217" t="s">
        <v>156</v>
      </c>
      <c r="L1379" s="46"/>
      <c r="M1379" s="222" t="s">
        <v>19</v>
      </c>
      <c r="N1379" s="223" t="s">
        <v>47</v>
      </c>
      <c r="O1379" s="86"/>
      <c r="P1379" s="224">
        <f>O1379*H1379</f>
        <v>0</v>
      </c>
      <c r="Q1379" s="224">
        <v>0</v>
      </c>
      <c r="R1379" s="224">
        <f>Q1379*H1379</f>
        <v>0</v>
      </c>
      <c r="S1379" s="224">
        <v>0</v>
      </c>
      <c r="T1379" s="225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26" t="s">
        <v>278</v>
      </c>
      <c r="AT1379" s="226" t="s">
        <v>152</v>
      </c>
      <c r="AU1379" s="226" t="s">
        <v>85</v>
      </c>
      <c r="AY1379" s="19" t="s">
        <v>150</v>
      </c>
      <c r="BE1379" s="227">
        <f>IF(N1379="základní",J1379,0)</f>
        <v>0</v>
      </c>
      <c r="BF1379" s="227">
        <f>IF(N1379="snížená",J1379,0)</f>
        <v>0</v>
      </c>
      <c r="BG1379" s="227">
        <f>IF(N1379="zákl. přenesená",J1379,0)</f>
        <v>0</v>
      </c>
      <c r="BH1379" s="227">
        <f>IF(N1379="sníž. přenesená",J1379,0)</f>
        <v>0</v>
      </c>
      <c r="BI1379" s="227">
        <f>IF(N1379="nulová",J1379,0)</f>
        <v>0</v>
      </c>
      <c r="BJ1379" s="19" t="s">
        <v>83</v>
      </c>
      <c r="BK1379" s="227">
        <f>ROUND(I1379*H1379,2)</f>
        <v>0</v>
      </c>
      <c r="BL1379" s="19" t="s">
        <v>278</v>
      </c>
      <c r="BM1379" s="226" t="s">
        <v>1615</v>
      </c>
    </row>
    <row r="1380" s="2" customFormat="1">
      <c r="A1380" s="40"/>
      <c r="B1380" s="41"/>
      <c r="C1380" s="42"/>
      <c r="D1380" s="228" t="s">
        <v>159</v>
      </c>
      <c r="E1380" s="42"/>
      <c r="F1380" s="229" t="s">
        <v>1616</v>
      </c>
      <c r="G1380" s="42"/>
      <c r="H1380" s="42"/>
      <c r="I1380" s="230"/>
      <c r="J1380" s="42"/>
      <c r="K1380" s="42"/>
      <c r="L1380" s="46"/>
      <c r="M1380" s="231"/>
      <c r="N1380" s="232"/>
      <c r="O1380" s="86"/>
      <c r="P1380" s="86"/>
      <c r="Q1380" s="86"/>
      <c r="R1380" s="86"/>
      <c r="S1380" s="86"/>
      <c r="T1380" s="87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9" t="s">
        <v>159</v>
      </c>
      <c r="AU1380" s="19" t="s">
        <v>85</v>
      </c>
    </row>
    <row r="1381" s="2" customFormat="1">
      <c r="A1381" s="40"/>
      <c r="B1381" s="41"/>
      <c r="C1381" s="42"/>
      <c r="D1381" s="233" t="s">
        <v>161</v>
      </c>
      <c r="E1381" s="42"/>
      <c r="F1381" s="234" t="s">
        <v>1617</v>
      </c>
      <c r="G1381" s="42"/>
      <c r="H1381" s="42"/>
      <c r="I1381" s="230"/>
      <c r="J1381" s="42"/>
      <c r="K1381" s="42"/>
      <c r="L1381" s="46"/>
      <c r="M1381" s="231"/>
      <c r="N1381" s="232"/>
      <c r="O1381" s="86"/>
      <c r="P1381" s="86"/>
      <c r="Q1381" s="86"/>
      <c r="R1381" s="86"/>
      <c r="S1381" s="86"/>
      <c r="T1381" s="87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161</v>
      </c>
      <c r="AU1381" s="19" t="s">
        <v>85</v>
      </c>
    </row>
    <row r="1382" s="13" customFormat="1">
      <c r="A1382" s="13"/>
      <c r="B1382" s="235"/>
      <c r="C1382" s="236"/>
      <c r="D1382" s="228" t="s">
        <v>179</v>
      </c>
      <c r="E1382" s="237" t="s">
        <v>19</v>
      </c>
      <c r="F1382" s="238" t="s">
        <v>231</v>
      </c>
      <c r="G1382" s="236"/>
      <c r="H1382" s="237" t="s">
        <v>19</v>
      </c>
      <c r="I1382" s="239"/>
      <c r="J1382" s="236"/>
      <c r="K1382" s="236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4" t="s">
        <v>179</v>
      </c>
      <c r="AU1382" s="244" t="s">
        <v>85</v>
      </c>
      <c r="AV1382" s="13" t="s">
        <v>83</v>
      </c>
      <c r="AW1382" s="13" t="s">
        <v>37</v>
      </c>
      <c r="AX1382" s="13" t="s">
        <v>76</v>
      </c>
      <c r="AY1382" s="244" t="s">
        <v>150</v>
      </c>
    </row>
    <row r="1383" s="14" customFormat="1">
      <c r="A1383" s="14"/>
      <c r="B1383" s="245"/>
      <c r="C1383" s="246"/>
      <c r="D1383" s="228" t="s">
        <v>179</v>
      </c>
      <c r="E1383" s="247" t="s">
        <v>19</v>
      </c>
      <c r="F1383" s="248" t="s">
        <v>232</v>
      </c>
      <c r="G1383" s="246"/>
      <c r="H1383" s="249">
        <v>125.90000000000001</v>
      </c>
      <c r="I1383" s="250"/>
      <c r="J1383" s="246"/>
      <c r="K1383" s="246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179</v>
      </c>
      <c r="AU1383" s="255" t="s">
        <v>85</v>
      </c>
      <c r="AV1383" s="14" t="s">
        <v>85</v>
      </c>
      <c r="AW1383" s="14" t="s">
        <v>37</v>
      </c>
      <c r="AX1383" s="14" t="s">
        <v>76</v>
      </c>
      <c r="AY1383" s="255" t="s">
        <v>150</v>
      </c>
    </row>
    <row r="1384" s="14" customFormat="1">
      <c r="A1384" s="14"/>
      <c r="B1384" s="245"/>
      <c r="C1384" s="246"/>
      <c r="D1384" s="228" t="s">
        <v>179</v>
      </c>
      <c r="E1384" s="247" t="s">
        <v>19</v>
      </c>
      <c r="F1384" s="248" t="s">
        <v>233</v>
      </c>
      <c r="G1384" s="246"/>
      <c r="H1384" s="249">
        <v>289.48000000000002</v>
      </c>
      <c r="I1384" s="250"/>
      <c r="J1384" s="246"/>
      <c r="K1384" s="246"/>
      <c r="L1384" s="251"/>
      <c r="M1384" s="252"/>
      <c r="N1384" s="253"/>
      <c r="O1384" s="253"/>
      <c r="P1384" s="253"/>
      <c r="Q1384" s="253"/>
      <c r="R1384" s="253"/>
      <c r="S1384" s="253"/>
      <c r="T1384" s="25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5" t="s">
        <v>179</v>
      </c>
      <c r="AU1384" s="255" t="s">
        <v>85</v>
      </c>
      <c r="AV1384" s="14" t="s">
        <v>85</v>
      </c>
      <c r="AW1384" s="14" t="s">
        <v>37</v>
      </c>
      <c r="AX1384" s="14" t="s">
        <v>76</v>
      </c>
      <c r="AY1384" s="255" t="s">
        <v>150</v>
      </c>
    </row>
    <row r="1385" s="14" customFormat="1">
      <c r="A1385" s="14"/>
      <c r="B1385" s="245"/>
      <c r="C1385" s="246"/>
      <c r="D1385" s="228" t="s">
        <v>179</v>
      </c>
      <c r="E1385" s="247" t="s">
        <v>19</v>
      </c>
      <c r="F1385" s="248" t="s">
        <v>234</v>
      </c>
      <c r="G1385" s="246"/>
      <c r="H1385" s="249">
        <v>269.47000000000003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179</v>
      </c>
      <c r="AU1385" s="255" t="s">
        <v>85</v>
      </c>
      <c r="AV1385" s="14" t="s">
        <v>85</v>
      </c>
      <c r="AW1385" s="14" t="s">
        <v>37</v>
      </c>
      <c r="AX1385" s="14" t="s">
        <v>76</v>
      </c>
      <c r="AY1385" s="255" t="s">
        <v>150</v>
      </c>
    </row>
    <row r="1386" s="13" customFormat="1">
      <c r="A1386" s="13"/>
      <c r="B1386" s="235"/>
      <c r="C1386" s="236"/>
      <c r="D1386" s="228" t="s">
        <v>179</v>
      </c>
      <c r="E1386" s="237" t="s">
        <v>19</v>
      </c>
      <c r="F1386" s="238" t="s">
        <v>469</v>
      </c>
      <c r="G1386" s="236"/>
      <c r="H1386" s="237" t="s">
        <v>19</v>
      </c>
      <c r="I1386" s="239"/>
      <c r="J1386" s="236"/>
      <c r="K1386" s="236"/>
      <c r="L1386" s="240"/>
      <c r="M1386" s="241"/>
      <c r="N1386" s="242"/>
      <c r="O1386" s="242"/>
      <c r="P1386" s="242"/>
      <c r="Q1386" s="242"/>
      <c r="R1386" s="242"/>
      <c r="S1386" s="242"/>
      <c r="T1386" s="24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4" t="s">
        <v>179</v>
      </c>
      <c r="AU1386" s="244" t="s">
        <v>85</v>
      </c>
      <c r="AV1386" s="13" t="s">
        <v>83</v>
      </c>
      <c r="AW1386" s="13" t="s">
        <v>37</v>
      </c>
      <c r="AX1386" s="13" t="s">
        <v>76</v>
      </c>
      <c r="AY1386" s="244" t="s">
        <v>150</v>
      </c>
    </row>
    <row r="1387" s="14" customFormat="1">
      <c r="A1387" s="14"/>
      <c r="B1387" s="245"/>
      <c r="C1387" s="246"/>
      <c r="D1387" s="228" t="s">
        <v>179</v>
      </c>
      <c r="E1387" s="247" t="s">
        <v>19</v>
      </c>
      <c r="F1387" s="248" t="s">
        <v>470</v>
      </c>
      <c r="G1387" s="246"/>
      <c r="H1387" s="249">
        <v>8.5879999999999992</v>
      </c>
      <c r="I1387" s="250"/>
      <c r="J1387" s="246"/>
      <c r="K1387" s="246"/>
      <c r="L1387" s="251"/>
      <c r="M1387" s="252"/>
      <c r="N1387" s="253"/>
      <c r="O1387" s="253"/>
      <c r="P1387" s="253"/>
      <c r="Q1387" s="253"/>
      <c r="R1387" s="253"/>
      <c r="S1387" s="253"/>
      <c r="T1387" s="25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5" t="s">
        <v>179</v>
      </c>
      <c r="AU1387" s="255" t="s">
        <v>85</v>
      </c>
      <c r="AV1387" s="14" t="s">
        <v>85</v>
      </c>
      <c r="AW1387" s="14" t="s">
        <v>37</v>
      </c>
      <c r="AX1387" s="14" t="s">
        <v>76</v>
      </c>
      <c r="AY1387" s="255" t="s">
        <v>150</v>
      </c>
    </row>
    <row r="1388" s="15" customFormat="1">
      <c r="A1388" s="15"/>
      <c r="B1388" s="256"/>
      <c r="C1388" s="257"/>
      <c r="D1388" s="228" t="s">
        <v>179</v>
      </c>
      <c r="E1388" s="258" t="s">
        <v>19</v>
      </c>
      <c r="F1388" s="259" t="s">
        <v>186</v>
      </c>
      <c r="G1388" s="257"/>
      <c r="H1388" s="260">
        <v>693.43799999999999</v>
      </c>
      <c r="I1388" s="261"/>
      <c r="J1388" s="257"/>
      <c r="K1388" s="257"/>
      <c r="L1388" s="262"/>
      <c r="M1388" s="263"/>
      <c r="N1388" s="264"/>
      <c r="O1388" s="264"/>
      <c r="P1388" s="264"/>
      <c r="Q1388" s="264"/>
      <c r="R1388" s="264"/>
      <c r="S1388" s="264"/>
      <c r="T1388" s="26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66" t="s">
        <v>179</v>
      </c>
      <c r="AU1388" s="266" t="s">
        <v>85</v>
      </c>
      <c r="AV1388" s="15" t="s">
        <v>157</v>
      </c>
      <c r="AW1388" s="15" t="s">
        <v>37</v>
      </c>
      <c r="AX1388" s="15" t="s">
        <v>83</v>
      </c>
      <c r="AY1388" s="266" t="s">
        <v>150</v>
      </c>
    </row>
    <row r="1389" s="2" customFormat="1" ht="24.15" customHeight="1">
      <c r="A1389" s="40"/>
      <c r="B1389" s="41"/>
      <c r="C1389" s="215" t="s">
        <v>1618</v>
      </c>
      <c r="D1389" s="215" t="s">
        <v>152</v>
      </c>
      <c r="E1389" s="216" t="s">
        <v>1619</v>
      </c>
      <c r="F1389" s="217" t="s">
        <v>1620</v>
      </c>
      <c r="G1389" s="218" t="s">
        <v>155</v>
      </c>
      <c r="H1389" s="219">
        <v>693.43799999999999</v>
      </c>
      <c r="I1389" s="220"/>
      <c r="J1389" s="221">
        <f>ROUND(I1389*H1389,2)</f>
        <v>0</v>
      </c>
      <c r="K1389" s="217" t="s">
        <v>156</v>
      </c>
      <c r="L1389" s="46"/>
      <c r="M1389" s="222" t="s">
        <v>19</v>
      </c>
      <c r="N1389" s="223" t="s">
        <v>47</v>
      </c>
      <c r="O1389" s="86"/>
      <c r="P1389" s="224">
        <f>O1389*H1389</f>
        <v>0</v>
      </c>
      <c r="Q1389" s="224">
        <v>3.8800000000000001E-05</v>
      </c>
      <c r="R1389" s="224">
        <f>Q1389*H1389</f>
        <v>0.026905394400000001</v>
      </c>
      <c r="S1389" s="224">
        <v>0</v>
      </c>
      <c r="T1389" s="225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26" t="s">
        <v>278</v>
      </c>
      <c r="AT1389" s="226" t="s">
        <v>152</v>
      </c>
      <c r="AU1389" s="226" t="s">
        <v>85</v>
      </c>
      <c r="AY1389" s="19" t="s">
        <v>150</v>
      </c>
      <c r="BE1389" s="227">
        <f>IF(N1389="základní",J1389,0)</f>
        <v>0</v>
      </c>
      <c r="BF1389" s="227">
        <f>IF(N1389="snížená",J1389,0)</f>
        <v>0</v>
      </c>
      <c r="BG1389" s="227">
        <f>IF(N1389="zákl. přenesená",J1389,0)</f>
        <v>0</v>
      </c>
      <c r="BH1389" s="227">
        <f>IF(N1389="sníž. přenesená",J1389,0)</f>
        <v>0</v>
      </c>
      <c r="BI1389" s="227">
        <f>IF(N1389="nulová",J1389,0)</f>
        <v>0</v>
      </c>
      <c r="BJ1389" s="19" t="s">
        <v>83</v>
      </c>
      <c r="BK1389" s="227">
        <f>ROUND(I1389*H1389,2)</f>
        <v>0</v>
      </c>
      <c r="BL1389" s="19" t="s">
        <v>278</v>
      </c>
      <c r="BM1389" s="226" t="s">
        <v>1621</v>
      </c>
    </row>
    <row r="1390" s="2" customFormat="1">
      <c r="A1390" s="40"/>
      <c r="B1390" s="41"/>
      <c r="C1390" s="42"/>
      <c r="D1390" s="228" t="s">
        <v>159</v>
      </c>
      <c r="E1390" s="42"/>
      <c r="F1390" s="229" t="s">
        <v>1622</v>
      </c>
      <c r="G1390" s="42"/>
      <c r="H1390" s="42"/>
      <c r="I1390" s="230"/>
      <c r="J1390" s="42"/>
      <c r="K1390" s="42"/>
      <c r="L1390" s="46"/>
      <c r="M1390" s="231"/>
      <c r="N1390" s="232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159</v>
      </c>
      <c r="AU1390" s="19" t="s">
        <v>85</v>
      </c>
    </row>
    <row r="1391" s="2" customFormat="1">
      <c r="A1391" s="40"/>
      <c r="B1391" s="41"/>
      <c r="C1391" s="42"/>
      <c r="D1391" s="233" t="s">
        <v>161</v>
      </c>
      <c r="E1391" s="42"/>
      <c r="F1391" s="234" t="s">
        <v>1623</v>
      </c>
      <c r="G1391" s="42"/>
      <c r="H1391" s="42"/>
      <c r="I1391" s="230"/>
      <c r="J1391" s="42"/>
      <c r="K1391" s="42"/>
      <c r="L1391" s="46"/>
      <c r="M1391" s="231"/>
      <c r="N1391" s="232"/>
      <c r="O1391" s="86"/>
      <c r="P1391" s="86"/>
      <c r="Q1391" s="86"/>
      <c r="R1391" s="86"/>
      <c r="S1391" s="86"/>
      <c r="T1391" s="87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9" t="s">
        <v>161</v>
      </c>
      <c r="AU1391" s="19" t="s">
        <v>85</v>
      </c>
    </row>
    <row r="1392" s="2" customFormat="1" ht="24.15" customHeight="1">
      <c r="A1392" s="40"/>
      <c r="B1392" s="41"/>
      <c r="C1392" s="215" t="s">
        <v>1624</v>
      </c>
      <c r="D1392" s="215" t="s">
        <v>152</v>
      </c>
      <c r="E1392" s="216" t="s">
        <v>1625</v>
      </c>
      <c r="F1392" s="217" t="s">
        <v>1626</v>
      </c>
      <c r="G1392" s="218" t="s">
        <v>155</v>
      </c>
      <c r="H1392" s="219">
        <v>693.43799999999999</v>
      </c>
      <c r="I1392" s="220"/>
      <c r="J1392" s="221">
        <f>ROUND(I1392*H1392,2)</f>
        <v>0</v>
      </c>
      <c r="K1392" s="217" t="s">
        <v>156</v>
      </c>
      <c r="L1392" s="46"/>
      <c r="M1392" s="222" t="s">
        <v>19</v>
      </c>
      <c r="N1392" s="223" t="s">
        <v>47</v>
      </c>
      <c r="O1392" s="86"/>
      <c r="P1392" s="224">
        <f>O1392*H1392</f>
        <v>0</v>
      </c>
      <c r="Q1392" s="224">
        <v>0.00029999999999999997</v>
      </c>
      <c r="R1392" s="224">
        <f>Q1392*H1392</f>
        <v>0.20803139999999998</v>
      </c>
      <c r="S1392" s="224">
        <v>0</v>
      </c>
      <c r="T1392" s="225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26" t="s">
        <v>278</v>
      </c>
      <c r="AT1392" s="226" t="s">
        <v>152</v>
      </c>
      <c r="AU1392" s="226" t="s">
        <v>85</v>
      </c>
      <c r="AY1392" s="19" t="s">
        <v>150</v>
      </c>
      <c r="BE1392" s="227">
        <f>IF(N1392="základní",J1392,0)</f>
        <v>0</v>
      </c>
      <c r="BF1392" s="227">
        <f>IF(N1392="snížená",J1392,0)</f>
        <v>0</v>
      </c>
      <c r="BG1392" s="227">
        <f>IF(N1392="zákl. přenesená",J1392,0)</f>
        <v>0</v>
      </c>
      <c r="BH1392" s="227">
        <f>IF(N1392="sníž. přenesená",J1392,0)</f>
        <v>0</v>
      </c>
      <c r="BI1392" s="227">
        <f>IF(N1392="nulová",J1392,0)</f>
        <v>0</v>
      </c>
      <c r="BJ1392" s="19" t="s">
        <v>83</v>
      </c>
      <c r="BK1392" s="227">
        <f>ROUND(I1392*H1392,2)</f>
        <v>0</v>
      </c>
      <c r="BL1392" s="19" t="s">
        <v>278</v>
      </c>
      <c r="BM1392" s="226" t="s">
        <v>1627</v>
      </c>
    </row>
    <row r="1393" s="2" customFormat="1">
      <c r="A1393" s="40"/>
      <c r="B1393" s="41"/>
      <c r="C1393" s="42"/>
      <c r="D1393" s="228" t="s">
        <v>159</v>
      </c>
      <c r="E1393" s="42"/>
      <c r="F1393" s="229" t="s">
        <v>1628</v>
      </c>
      <c r="G1393" s="42"/>
      <c r="H1393" s="42"/>
      <c r="I1393" s="230"/>
      <c r="J1393" s="42"/>
      <c r="K1393" s="42"/>
      <c r="L1393" s="46"/>
      <c r="M1393" s="231"/>
      <c r="N1393" s="232"/>
      <c r="O1393" s="86"/>
      <c r="P1393" s="86"/>
      <c r="Q1393" s="86"/>
      <c r="R1393" s="86"/>
      <c r="S1393" s="86"/>
      <c r="T1393" s="87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9" t="s">
        <v>159</v>
      </c>
      <c r="AU1393" s="19" t="s">
        <v>85</v>
      </c>
    </row>
    <row r="1394" s="2" customFormat="1">
      <c r="A1394" s="40"/>
      <c r="B1394" s="41"/>
      <c r="C1394" s="42"/>
      <c r="D1394" s="233" t="s">
        <v>161</v>
      </c>
      <c r="E1394" s="42"/>
      <c r="F1394" s="234" t="s">
        <v>1629</v>
      </c>
      <c r="G1394" s="42"/>
      <c r="H1394" s="42"/>
      <c r="I1394" s="230"/>
      <c r="J1394" s="42"/>
      <c r="K1394" s="42"/>
      <c r="L1394" s="46"/>
      <c r="M1394" s="231"/>
      <c r="N1394" s="232"/>
      <c r="O1394" s="86"/>
      <c r="P1394" s="86"/>
      <c r="Q1394" s="86"/>
      <c r="R1394" s="86"/>
      <c r="S1394" s="86"/>
      <c r="T1394" s="87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161</v>
      </c>
      <c r="AU1394" s="19" t="s">
        <v>85</v>
      </c>
    </row>
    <row r="1395" s="2" customFormat="1" ht="24.15" customHeight="1">
      <c r="A1395" s="40"/>
      <c r="B1395" s="41"/>
      <c r="C1395" s="215" t="s">
        <v>1630</v>
      </c>
      <c r="D1395" s="215" t="s">
        <v>152</v>
      </c>
      <c r="E1395" s="216" t="s">
        <v>1631</v>
      </c>
      <c r="F1395" s="217" t="s">
        <v>1632</v>
      </c>
      <c r="G1395" s="218" t="s">
        <v>155</v>
      </c>
      <c r="H1395" s="219">
        <v>693.43799999999999</v>
      </c>
      <c r="I1395" s="220"/>
      <c r="J1395" s="221">
        <f>ROUND(I1395*H1395,2)</f>
        <v>0</v>
      </c>
      <c r="K1395" s="217" t="s">
        <v>156</v>
      </c>
      <c r="L1395" s="46"/>
      <c r="M1395" s="222" t="s">
        <v>19</v>
      </c>
      <c r="N1395" s="223" t="s">
        <v>47</v>
      </c>
      <c r="O1395" s="86"/>
      <c r="P1395" s="224">
        <f>O1395*H1395</f>
        <v>0</v>
      </c>
      <c r="Q1395" s="224">
        <v>0.0054000000000000003</v>
      </c>
      <c r="R1395" s="224">
        <f>Q1395*H1395</f>
        <v>3.7445652000000003</v>
      </c>
      <c r="S1395" s="224">
        <v>0</v>
      </c>
      <c r="T1395" s="225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26" t="s">
        <v>278</v>
      </c>
      <c r="AT1395" s="226" t="s">
        <v>152</v>
      </c>
      <c r="AU1395" s="226" t="s">
        <v>85</v>
      </c>
      <c r="AY1395" s="19" t="s">
        <v>150</v>
      </c>
      <c r="BE1395" s="227">
        <f>IF(N1395="základní",J1395,0)</f>
        <v>0</v>
      </c>
      <c r="BF1395" s="227">
        <f>IF(N1395="snížená",J1395,0)</f>
        <v>0</v>
      </c>
      <c r="BG1395" s="227">
        <f>IF(N1395="zákl. přenesená",J1395,0)</f>
        <v>0</v>
      </c>
      <c r="BH1395" s="227">
        <f>IF(N1395="sníž. přenesená",J1395,0)</f>
        <v>0</v>
      </c>
      <c r="BI1395" s="227">
        <f>IF(N1395="nulová",J1395,0)</f>
        <v>0</v>
      </c>
      <c r="BJ1395" s="19" t="s">
        <v>83</v>
      </c>
      <c r="BK1395" s="227">
        <f>ROUND(I1395*H1395,2)</f>
        <v>0</v>
      </c>
      <c r="BL1395" s="19" t="s">
        <v>278</v>
      </c>
      <c r="BM1395" s="226" t="s">
        <v>1633</v>
      </c>
    </row>
    <row r="1396" s="2" customFormat="1">
      <c r="A1396" s="40"/>
      <c r="B1396" s="41"/>
      <c r="C1396" s="42"/>
      <c r="D1396" s="228" t="s">
        <v>159</v>
      </c>
      <c r="E1396" s="42"/>
      <c r="F1396" s="229" t="s">
        <v>1634</v>
      </c>
      <c r="G1396" s="42"/>
      <c r="H1396" s="42"/>
      <c r="I1396" s="230"/>
      <c r="J1396" s="42"/>
      <c r="K1396" s="42"/>
      <c r="L1396" s="46"/>
      <c r="M1396" s="231"/>
      <c r="N1396" s="232"/>
      <c r="O1396" s="86"/>
      <c r="P1396" s="86"/>
      <c r="Q1396" s="86"/>
      <c r="R1396" s="86"/>
      <c r="S1396" s="86"/>
      <c r="T1396" s="87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T1396" s="19" t="s">
        <v>159</v>
      </c>
      <c r="AU1396" s="19" t="s">
        <v>85</v>
      </c>
    </row>
    <row r="1397" s="2" customFormat="1">
      <c r="A1397" s="40"/>
      <c r="B1397" s="41"/>
      <c r="C1397" s="42"/>
      <c r="D1397" s="233" t="s">
        <v>161</v>
      </c>
      <c r="E1397" s="42"/>
      <c r="F1397" s="234" t="s">
        <v>1635</v>
      </c>
      <c r="G1397" s="42"/>
      <c r="H1397" s="42"/>
      <c r="I1397" s="230"/>
      <c r="J1397" s="42"/>
      <c r="K1397" s="42"/>
      <c r="L1397" s="46"/>
      <c r="M1397" s="231"/>
      <c r="N1397" s="232"/>
      <c r="O1397" s="86"/>
      <c r="P1397" s="86"/>
      <c r="Q1397" s="86"/>
      <c r="R1397" s="86"/>
      <c r="S1397" s="86"/>
      <c r="T1397" s="87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161</v>
      </c>
      <c r="AU1397" s="19" t="s">
        <v>85</v>
      </c>
    </row>
    <row r="1398" s="2" customFormat="1" ht="16.5" customHeight="1">
      <c r="A1398" s="40"/>
      <c r="B1398" s="41"/>
      <c r="C1398" s="215" t="s">
        <v>1636</v>
      </c>
      <c r="D1398" s="215" t="s">
        <v>152</v>
      </c>
      <c r="E1398" s="216" t="s">
        <v>1637</v>
      </c>
      <c r="F1398" s="217" t="s">
        <v>1638</v>
      </c>
      <c r="G1398" s="218" t="s">
        <v>497</v>
      </c>
      <c r="H1398" s="219">
        <v>195.75200000000001</v>
      </c>
      <c r="I1398" s="220"/>
      <c r="J1398" s="221">
        <f>ROUND(I1398*H1398,2)</f>
        <v>0</v>
      </c>
      <c r="K1398" s="217" t="s">
        <v>156</v>
      </c>
      <c r="L1398" s="46"/>
      <c r="M1398" s="222" t="s">
        <v>19</v>
      </c>
      <c r="N1398" s="223" t="s">
        <v>47</v>
      </c>
      <c r="O1398" s="86"/>
      <c r="P1398" s="224">
        <f>O1398*H1398</f>
        <v>0</v>
      </c>
      <c r="Q1398" s="224">
        <v>0.00312013</v>
      </c>
      <c r="R1398" s="224">
        <f>Q1398*H1398</f>
        <v>0.61077168776000001</v>
      </c>
      <c r="S1398" s="224">
        <v>0</v>
      </c>
      <c r="T1398" s="225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26" t="s">
        <v>278</v>
      </c>
      <c r="AT1398" s="226" t="s">
        <v>152</v>
      </c>
      <c r="AU1398" s="226" t="s">
        <v>85</v>
      </c>
      <c r="AY1398" s="19" t="s">
        <v>150</v>
      </c>
      <c r="BE1398" s="227">
        <f>IF(N1398="základní",J1398,0)</f>
        <v>0</v>
      </c>
      <c r="BF1398" s="227">
        <f>IF(N1398="snížená",J1398,0)</f>
        <v>0</v>
      </c>
      <c r="BG1398" s="227">
        <f>IF(N1398="zákl. přenesená",J1398,0)</f>
        <v>0</v>
      </c>
      <c r="BH1398" s="227">
        <f>IF(N1398="sníž. přenesená",J1398,0)</f>
        <v>0</v>
      </c>
      <c r="BI1398" s="227">
        <f>IF(N1398="nulová",J1398,0)</f>
        <v>0</v>
      </c>
      <c r="BJ1398" s="19" t="s">
        <v>83</v>
      </c>
      <c r="BK1398" s="227">
        <f>ROUND(I1398*H1398,2)</f>
        <v>0</v>
      </c>
      <c r="BL1398" s="19" t="s">
        <v>278</v>
      </c>
      <c r="BM1398" s="226" t="s">
        <v>1639</v>
      </c>
    </row>
    <row r="1399" s="2" customFormat="1">
      <c r="A1399" s="40"/>
      <c r="B1399" s="41"/>
      <c r="C1399" s="42"/>
      <c r="D1399" s="228" t="s">
        <v>159</v>
      </c>
      <c r="E1399" s="42"/>
      <c r="F1399" s="229" t="s">
        <v>1640</v>
      </c>
      <c r="G1399" s="42"/>
      <c r="H1399" s="42"/>
      <c r="I1399" s="230"/>
      <c r="J1399" s="42"/>
      <c r="K1399" s="42"/>
      <c r="L1399" s="46"/>
      <c r="M1399" s="231"/>
      <c r="N1399" s="232"/>
      <c r="O1399" s="86"/>
      <c r="P1399" s="86"/>
      <c r="Q1399" s="86"/>
      <c r="R1399" s="86"/>
      <c r="S1399" s="86"/>
      <c r="T1399" s="87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T1399" s="19" t="s">
        <v>159</v>
      </c>
      <c r="AU1399" s="19" t="s">
        <v>85</v>
      </c>
    </row>
    <row r="1400" s="2" customFormat="1">
      <c r="A1400" s="40"/>
      <c r="B1400" s="41"/>
      <c r="C1400" s="42"/>
      <c r="D1400" s="233" t="s">
        <v>161</v>
      </c>
      <c r="E1400" s="42"/>
      <c r="F1400" s="234" t="s">
        <v>1641</v>
      </c>
      <c r="G1400" s="42"/>
      <c r="H1400" s="42"/>
      <c r="I1400" s="230"/>
      <c r="J1400" s="42"/>
      <c r="K1400" s="42"/>
      <c r="L1400" s="46"/>
      <c r="M1400" s="231"/>
      <c r="N1400" s="232"/>
      <c r="O1400" s="86"/>
      <c r="P1400" s="86"/>
      <c r="Q1400" s="86"/>
      <c r="R1400" s="86"/>
      <c r="S1400" s="86"/>
      <c r="T1400" s="87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161</v>
      </c>
      <c r="AU1400" s="19" t="s">
        <v>85</v>
      </c>
    </row>
    <row r="1401" s="13" customFormat="1">
      <c r="A1401" s="13"/>
      <c r="B1401" s="235"/>
      <c r="C1401" s="236"/>
      <c r="D1401" s="228" t="s">
        <v>179</v>
      </c>
      <c r="E1401" s="237" t="s">
        <v>19</v>
      </c>
      <c r="F1401" s="238" t="s">
        <v>242</v>
      </c>
      <c r="G1401" s="236"/>
      <c r="H1401" s="237" t="s">
        <v>19</v>
      </c>
      <c r="I1401" s="239"/>
      <c r="J1401" s="236"/>
      <c r="K1401" s="236"/>
      <c r="L1401" s="240"/>
      <c r="M1401" s="241"/>
      <c r="N1401" s="242"/>
      <c r="O1401" s="242"/>
      <c r="P1401" s="242"/>
      <c r="Q1401" s="242"/>
      <c r="R1401" s="242"/>
      <c r="S1401" s="242"/>
      <c r="T1401" s="24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4" t="s">
        <v>179</v>
      </c>
      <c r="AU1401" s="244" t="s">
        <v>85</v>
      </c>
      <c r="AV1401" s="13" t="s">
        <v>83</v>
      </c>
      <c r="AW1401" s="13" t="s">
        <v>37</v>
      </c>
      <c r="AX1401" s="13" t="s">
        <v>76</v>
      </c>
      <c r="AY1401" s="244" t="s">
        <v>150</v>
      </c>
    </row>
    <row r="1402" s="14" customFormat="1">
      <c r="A1402" s="14"/>
      <c r="B1402" s="245"/>
      <c r="C1402" s="246"/>
      <c r="D1402" s="228" t="s">
        <v>179</v>
      </c>
      <c r="E1402" s="247" t="s">
        <v>19</v>
      </c>
      <c r="F1402" s="248" t="s">
        <v>1642</v>
      </c>
      <c r="G1402" s="246"/>
      <c r="H1402" s="249">
        <v>96.810000000000002</v>
      </c>
      <c r="I1402" s="250"/>
      <c r="J1402" s="246"/>
      <c r="K1402" s="246"/>
      <c r="L1402" s="251"/>
      <c r="M1402" s="252"/>
      <c r="N1402" s="253"/>
      <c r="O1402" s="253"/>
      <c r="P1402" s="253"/>
      <c r="Q1402" s="253"/>
      <c r="R1402" s="253"/>
      <c r="S1402" s="253"/>
      <c r="T1402" s="25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5" t="s">
        <v>179</v>
      </c>
      <c r="AU1402" s="255" t="s">
        <v>85</v>
      </c>
      <c r="AV1402" s="14" t="s">
        <v>85</v>
      </c>
      <c r="AW1402" s="14" t="s">
        <v>37</v>
      </c>
      <c r="AX1402" s="14" t="s">
        <v>76</v>
      </c>
      <c r="AY1402" s="255" t="s">
        <v>150</v>
      </c>
    </row>
    <row r="1403" s="14" customFormat="1">
      <c r="A1403" s="14"/>
      <c r="B1403" s="245"/>
      <c r="C1403" s="246"/>
      <c r="D1403" s="228" t="s">
        <v>179</v>
      </c>
      <c r="E1403" s="247" t="s">
        <v>19</v>
      </c>
      <c r="F1403" s="248" t="s">
        <v>1643</v>
      </c>
      <c r="G1403" s="246"/>
      <c r="H1403" s="249">
        <v>50.920000000000002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179</v>
      </c>
      <c r="AU1403" s="255" t="s">
        <v>85</v>
      </c>
      <c r="AV1403" s="14" t="s">
        <v>85</v>
      </c>
      <c r="AW1403" s="14" t="s">
        <v>37</v>
      </c>
      <c r="AX1403" s="14" t="s">
        <v>76</v>
      </c>
      <c r="AY1403" s="255" t="s">
        <v>150</v>
      </c>
    </row>
    <row r="1404" s="14" customFormat="1">
      <c r="A1404" s="14"/>
      <c r="B1404" s="245"/>
      <c r="C1404" s="246"/>
      <c r="D1404" s="228" t="s">
        <v>179</v>
      </c>
      <c r="E1404" s="247" t="s">
        <v>19</v>
      </c>
      <c r="F1404" s="248" t="s">
        <v>1644</v>
      </c>
      <c r="G1404" s="246"/>
      <c r="H1404" s="249">
        <v>48.021999999999998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179</v>
      </c>
      <c r="AU1404" s="255" t="s">
        <v>85</v>
      </c>
      <c r="AV1404" s="14" t="s">
        <v>85</v>
      </c>
      <c r="AW1404" s="14" t="s">
        <v>37</v>
      </c>
      <c r="AX1404" s="14" t="s">
        <v>76</v>
      </c>
      <c r="AY1404" s="255" t="s">
        <v>150</v>
      </c>
    </row>
    <row r="1405" s="15" customFormat="1">
      <c r="A1405" s="15"/>
      <c r="B1405" s="256"/>
      <c r="C1405" s="257"/>
      <c r="D1405" s="228" t="s">
        <v>179</v>
      </c>
      <c r="E1405" s="258" t="s">
        <v>19</v>
      </c>
      <c r="F1405" s="259" t="s">
        <v>186</v>
      </c>
      <c r="G1405" s="257"/>
      <c r="H1405" s="260">
        <v>195.75200000000001</v>
      </c>
      <c r="I1405" s="261"/>
      <c r="J1405" s="257"/>
      <c r="K1405" s="257"/>
      <c r="L1405" s="262"/>
      <c r="M1405" s="263"/>
      <c r="N1405" s="264"/>
      <c r="O1405" s="264"/>
      <c r="P1405" s="264"/>
      <c r="Q1405" s="264"/>
      <c r="R1405" s="264"/>
      <c r="S1405" s="264"/>
      <c r="T1405" s="26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6" t="s">
        <v>179</v>
      </c>
      <c r="AU1405" s="266" t="s">
        <v>85</v>
      </c>
      <c r="AV1405" s="15" t="s">
        <v>157</v>
      </c>
      <c r="AW1405" s="15" t="s">
        <v>37</v>
      </c>
      <c r="AX1405" s="15" t="s">
        <v>83</v>
      </c>
      <c r="AY1405" s="266" t="s">
        <v>150</v>
      </c>
    </row>
    <row r="1406" s="2" customFormat="1" ht="24.15" customHeight="1">
      <c r="A1406" s="40"/>
      <c r="B1406" s="41"/>
      <c r="C1406" s="215" t="s">
        <v>1645</v>
      </c>
      <c r="D1406" s="215" t="s">
        <v>152</v>
      </c>
      <c r="E1406" s="216" t="s">
        <v>1646</v>
      </c>
      <c r="F1406" s="217" t="s">
        <v>1647</v>
      </c>
      <c r="G1406" s="218" t="s">
        <v>1009</v>
      </c>
      <c r="H1406" s="289"/>
      <c r="I1406" s="220"/>
      <c r="J1406" s="221">
        <f>ROUND(I1406*H1406,2)</f>
        <v>0</v>
      </c>
      <c r="K1406" s="217" t="s">
        <v>156</v>
      </c>
      <c r="L1406" s="46"/>
      <c r="M1406" s="222" t="s">
        <v>19</v>
      </c>
      <c r="N1406" s="223" t="s">
        <v>47</v>
      </c>
      <c r="O1406" s="86"/>
      <c r="P1406" s="224">
        <f>O1406*H1406</f>
        <v>0</v>
      </c>
      <c r="Q1406" s="224">
        <v>0</v>
      </c>
      <c r="R1406" s="224">
        <f>Q1406*H1406</f>
        <v>0</v>
      </c>
      <c r="S1406" s="224">
        <v>0</v>
      </c>
      <c r="T1406" s="225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26" t="s">
        <v>278</v>
      </c>
      <c r="AT1406" s="226" t="s">
        <v>152</v>
      </c>
      <c r="AU1406" s="226" t="s">
        <v>85</v>
      </c>
      <c r="AY1406" s="19" t="s">
        <v>150</v>
      </c>
      <c r="BE1406" s="227">
        <f>IF(N1406="základní",J1406,0)</f>
        <v>0</v>
      </c>
      <c r="BF1406" s="227">
        <f>IF(N1406="snížená",J1406,0)</f>
        <v>0</v>
      </c>
      <c r="BG1406" s="227">
        <f>IF(N1406="zákl. přenesená",J1406,0)</f>
        <v>0</v>
      </c>
      <c r="BH1406" s="227">
        <f>IF(N1406="sníž. přenesená",J1406,0)</f>
        <v>0</v>
      </c>
      <c r="BI1406" s="227">
        <f>IF(N1406="nulová",J1406,0)</f>
        <v>0</v>
      </c>
      <c r="BJ1406" s="19" t="s">
        <v>83</v>
      </c>
      <c r="BK1406" s="227">
        <f>ROUND(I1406*H1406,2)</f>
        <v>0</v>
      </c>
      <c r="BL1406" s="19" t="s">
        <v>278</v>
      </c>
      <c r="BM1406" s="226" t="s">
        <v>1648</v>
      </c>
    </row>
    <row r="1407" s="2" customFormat="1">
      <c r="A1407" s="40"/>
      <c r="B1407" s="41"/>
      <c r="C1407" s="42"/>
      <c r="D1407" s="228" t="s">
        <v>159</v>
      </c>
      <c r="E1407" s="42"/>
      <c r="F1407" s="229" t="s">
        <v>1649</v>
      </c>
      <c r="G1407" s="42"/>
      <c r="H1407" s="42"/>
      <c r="I1407" s="230"/>
      <c r="J1407" s="42"/>
      <c r="K1407" s="42"/>
      <c r="L1407" s="46"/>
      <c r="M1407" s="231"/>
      <c r="N1407" s="232"/>
      <c r="O1407" s="86"/>
      <c r="P1407" s="86"/>
      <c r="Q1407" s="86"/>
      <c r="R1407" s="86"/>
      <c r="S1407" s="86"/>
      <c r="T1407" s="87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T1407" s="19" t="s">
        <v>159</v>
      </c>
      <c r="AU1407" s="19" t="s">
        <v>85</v>
      </c>
    </row>
    <row r="1408" s="2" customFormat="1">
      <c r="A1408" s="40"/>
      <c r="B1408" s="41"/>
      <c r="C1408" s="42"/>
      <c r="D1408" s="233" t="s">
        <v>161</v>
      </c>
      <c r="E1408" s="42"/>
      <c r="F1408" s="234" t="s">
        <v>1650</v>
      </c>
      <c r="G1408" s="42"/>
      <c r="H1408" s="42"/>
      <c r="I1408" s="230"/>
      <c r="J1408" s="42"/>
      <c r="K1408" s="42"/>
      <c r="L1408" s="46"/>
      <c r="M1408" s="231"/>
      <c r="N1408" s="232"/>
      <c r="O1408" s="86"/>
      <c r="P1408" s="86"/>
      <c r="Q1408" s="86"/>
      <c r="R1408" s="86"/>
      <c r="S1408" s="86"/>
      <c r="T1408" s="87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161</v>
      </c>
      <c r="AU1408" s="19" t="s">
        <v>85</v>
      </c>
    </row>
    <row r="1409" s="12" customFormat="1" ht="22.8" customHeight="1">
      <c r="A1409" s="12"/>
      <c r="B1409" s="199"/>
      <c r="C1409" s="200"/>
      <c r="D1409" s="201" t="s">
        <v>75</v>
      </c>
      <c r="E1409" s="213" t="s">
        <v>1651</v>
      </c>
      <c r="F1409" s="213" t="s">
        <v>1652</v>
      </c>
      <c r="G1409" s="200"/>
      <c r="H1409" s="200"/>
      <c r="I1409" s="203"/>
      <c r="J1409" s="214">
        <f>BK1409</f>
        <v>0</v>
      </c>
      <c r="K1409" s="200"/>
      <c r="L1409" s="205"/>
      <c r="M1409" s="206"/>
      <c r="N1409" s="207"/>
      <c r="O1409" s="207"/>
      <c r="P1409" s="208">
        <f>SUM(P1410:P1420)</f>
        <v>0</v>
      </c>
      <c r="Q1409" s="207"/>
      <c r="R1409" s="208">
        <f>SUM(R1410:R1420)</f>
        <v>0.72967744200000006</v>
      </c>
      <c r="S1409" s="207"/>
      <c r="T1409" s="209">
        <f>SUM(T1410:T1420)</f>
        <v>0</v>
      </c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R1409" s="210" t="s">
        <v>85</v>
      </c>
      <c r="AT1409" s="211" t="s">
        <v>75</v>
      </c>
      <c r="AU1409" s="211" t="s">
        <v>83</v>
      </c>
      <c r="AY1409" s="210" t="s">
        <v>150</v>
      </c>
      <c r="BK1409" s="212">
        <f>SUM(BK1410:BK1420)</f>
        <v>0</v>
      </c>
    </row>
    <row r="1410" s="2" customFormat="1" ht="16.5" customHeight="1">
      <c r="A1410" s="40"/>
      <c r="B1410" s="41"/>
      <c r="C1410" s="215" t="s">
        <v>1653</v>
      </c>
      <c r="D1410" s="215" t="s">
        <v>152</v>
      </c>
      <c r="E1410" s="216" t="s">
        <v>1654</v>
      </c>
      <c r="F1410" s="217" t="s">
        <v>1655</v>
      </c>
      <c r="G1410" s="218" t="s">
        <v>155</v>
      </c>
      <c r="H1410" s="219">
        <v>169.33799999999999</v>
      </c>
      <c r="I1410" s="220"/>
      <c r="J1410" s="221">
        <f>ROUND(I1410*H1410,2)</f>
        <v>0</v>
      </c>
      <c r="K1410" s="217" t="s">
        <v>156</v>
      </c>
      <c r="L1410" s="46"/>
      <c r="M1410" s="222" t="s">
        <v>19</v>
      </c>
      <c r="N1410" s="223" t="s">
        <v>47</v>
      </c>
      <c r="O1410" s="86"/>
      <c r="P1410" s="224">
        <f>O1410*H1410</f>
        <v>0</v>
      </c>
      <c r="Q1410" s="224">
        <v>0.0043090000000000003</v>
      </c>
      <c r="R1410" s="224">
        <f>Q1410*H1410</f>
        <v>0.72967744200000006</v>
      </c>
      <c r="S1410" s="224">
        <v>0</v>
      </c>
      <c r="T1410" s="225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26" t="s">
        <v>278</v>
      </c>
      <c r="AT1410" s="226" t="s">
        <v>152</v>
      </c>
      <c r="AU1410" s="226" t="s">
        <v>85</v>
      </c>
      <c r="AY1410" s="19" t="s">
        <v>150</v>
      </c>
      <c r="BE1410" s="227">
        <f>IF(N1410="základní",J1410,0)</f>
        <v>0</v>
      </c>
      <c r="BF1410" s="227">
        <f>IF(N1410="snížená",J1410,0)</f>
        <v>0</v>
      </c>
      <c r="BG1410" s="227">
        <f>IF(N1410="zákl. přenesená",J1410,0)</f>
        <v>0</v>
      </c>
      <c r="BH1410" s="227">
        <f>IF(N1410="sníž. přenesená",J1410,0)</f>
        <v>0</v>
      </c>
      <c r="BI1410" s="227">
        <f>IF(N1410="nulová",J1410,0)</f>
        <v>0</v>
      </c>
      <c r="BJ1410" s="19" t="s">
        <v>83</v>
      </c>
      <c r="BK1410" s="227">
        <f>ROUND(I1410*H1410,2)</f>
        <v>0</v>
      </c>
      <c r="BL1410" s="19" t="s">
        <v>278</v>
      </c>
      <c r="BM1410" s="226" t="s">
        <v>1656</v>
      </c>
    </row>
    <row r="1411" s="2" customFormat="1">
      <c r="A1411" s="40"/>
      <c r="B1411" s="41"/>
      <c r="C1411" s="42"/>
      <c r="D1411" s="228" t="s">
        <v>159</v>
      </c>
      <c r="E1411" s="42"/>
      <c r="F1411" s="229" t="s">
        <v>1657</v>
      </c>
      <c r="G1411" s="42"/>
      <c r="H1411" s="42"/>
      <c r="I1411" s="230"/>
      <c r="J1411" s="42"/>
      <c r="K1411" s="42"/>
      <c r="L1411" s="46"/>
      <c r="M1411" s="231"/>
      <c r="N1411" s="232"/>
      <c r="O1411" s="86"/>
      <c r="P1411" s="86"/>
      <c r="Q1411" s="86"/>
      <c r="R1411" s="86"/>
      <c r="S1411" s="86"/>
      <c r="T1411" s="87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T1411" s="19" t="s">
        <v>159</v>
      </c>
      <c r="AU1411" s="19" t="s">
        <v>85</v>
      </c>
    </row>
    <row r="1412" s="2" customFormat="1">
      <c r="A1412" s="40"/>
      <c r="B1412" s="41"/>
      <c r="C1412" s="42"/>
      <c r="D1412" s="233" t="s">
        <v>161</v>
      </c>
      <c r="E1412" s="42"/>
      <c r="F1412" s="234" t="s">
        <v>1658</v>
      </c>
      <c r="G1412" s="42"/>
      <c r="H1412" s="42"/>
      <c r="I1412" s="230"/>
      <c r="J1412" s="42"/>
      <c r="K1412" s="42"/>
      <c r="L1412" s="46"/>
      <c r="M1412" s="231"/>
      <c r="N1412" s="232"/>
      <c r="O1412" s="86"/>
      <c r="P1412" s="86"/>
      <c r="Q1412" s="86"/>
      <c r="R1412" s="86"/>
      <c r="S1412" s="86"/>
      <c r="T1412" s="87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T1412" s="19" t="s">
        <v>161</v>
      </c>
      <c r="AU1412" s="19" t="s">
        <v>85</v>
      </c>
    </row>
    <row r="1413" s="13" customFormat="1">
      <c r="A1413" s="13"/>
      <c r="B1413" s="235"/>
      <c r="C1413" s="236"/>
      <c r="D1413" s="228" t="s">
        <v>179</v>
      </c>
      <c r="E1413" s="237" t="s">
        <v>19</v>
      </c>
      <c r="F1413" s="238" t="s">
        <v>465</v>
      </c>
      <c r="G1413" s="236"/>
      <c r="H1413" s="237" t="s">
        <v>19</v>
      </c>
      <c r="I1413" s="239"/>
      <c r="J1413" s="236"/>
      <c r="K1413" s="236"/>
      <c r="L1413" s="240"/>
      <c r="M1413" s="241"/>
      <c r="N1413" s="242"/>
      <c r="O1413" s="242"/>
      <c r="P1413" s="242"/>
      <c r="Q1413" s="242"/>
      <c r="R1413" s="242"/>
      <c r="S1413" s="242"/>
      <c r="T1413" s="24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4" t="s">
        <v>179</v>
      </c>
      <c r="AU1413" s="244" t="s">
        <v>85</v>
      </c>
      <c r="AV1413" s="13" t="s">
        <v>83</v>
      </c>
      <c r="AW1413" s="13" t="s">
        <v>37</v>
      </c>
      <c r="AX1413" s="13" t="s">
        <v>76</v>
      </c>
      <c r="AY1413" s="244" t="s">
        <v>150</v>
      </c>
    </row>
    <row r="1414" s="14" customFormat="1">
      <c r="A1414" s="14"/>
      <c r="B1414" s="245"/>
      <c r="C1414" s="246"/>
      <c r="D1414" s="228" t="s">
        <v>179</v>
      </c>
      <c r="E1414" s="247" t="s">
        <v>19</v>
      </c>
      <c r="F1414" s="248" t="s">
        <v>466</v>
      </c>
      <c r="G1414" s="246"/>
      <c r="H1414" s="249">
        <v>47.847000000000001</v>
      </c>
      <c r="I1414" s="250"/>
      <c r="J1414" s="246"/>
      <c r="K1414" s="246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179</v>
      </c>
      <c r="AU1414" s="255" t="s">
        <v>85</v>
      </c>
      <c r="AV1414" s="14" t="s">
        <v>85</v>
      </c>
      <c r="AW1414" s="14" t="s">
        <v>37</v>
      </c>
      <c r="AX1414" s="14" t="s">
        <v>76</v>
      </c>
      <c r="AY1414" s="255" t="s">
        <v>150</v>
      </c>
    </row>
    <row r="1415" s="14" customFormat="1">
      <c r="A1415" s="14"/>
      <c r="B1415" s="245"/>
      <c r="C1415" s="246"/>
      <c r="D1415" s="228" t="s">
        <v>179</v>
      </c>
      <c r="E1415" s="247" t="s">
        <v>19</v>
      </c>
      <c r="F1415" s="248" t="s">
        <v>467</v>
      </c>
      <c r="G1415" s="246"/>
      <c r="H1415" s="249">
        <v>64.227000000000004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179</v>
      </c>
      <c r="AU1415" s="255" t="s">
        <v>85</v>
      </c>
      <c r="AV1415" s="14" t="s">
        <v>85</v>
      </c>
      <c r="AW1415" s="14" t="s">
        <v>37</v>
      </c>
      <c r="AX1415" s="14" t="s">
        <v>76</v>
      </c>
      <c r="AY1415" s="255" t="s">
        <v>150</v>
      </c>
    </row>
    <row r="1416" s="14" customFormat="1">
      <c r="A1416" s="14"/>
      <c r="B1416" s="245"/>
      <c r="C1416" s="246"/>
      <c r="D1416" s="228" t="s">
        <v>179</v>
      </c>
      <c r="E1416" s="247" t="s">
        <v>19</v>
      </c>
      <c r="F1416" s="248" t="s">
        <v>468</v>
      </c>
      <c r="G1416" s="246"/>
      <c r="H1416" s="249">
        <v>57.264000000000003</v>
      </c>
      <c r="I1416" s="250"/>
      <c r="J1416" s="246"/>
      <c r="K1416" s="246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179</v>
      </c>
      <c r="AU1416" s="255" t="s">
        <v>85</v>
      </c>
      <c r="AV1416" s="14" t="s">
        <v>85</v>
      </c>
      <c r="AW1416" s="14" t="s">
        <v>37</v>
      </c>
      <c r="AX1416" s="14" t="s">
        <v>76</v>
      </c>
      <c r="AY1416" s="255" t="s">
        <v>150</v>
      </c>
    </row>
    <row r="1417" s="15" customFormat="1">
      <c r="A1417" s="15"/>
      <c r="B1417" s="256"/>
      <c r="C1417" s="257"/>
      <c r="D1417" s="228" t="s">
        <v>179</v>
      </c>
      <c r="E1417" s="258" t="s">
        <v>19</v>
      </c>
      <c r="F1417" s="259" t="s">
        <v>186</v>
      </c>
      <c r="G1417" s="257"/>
      <c r="H1417" s="260">
        <v>169.33800000000002</v>
      </c>
      <c r="I1417" s="261"/>
      <c r="J1417" s="257"/>
      <c r="K1417" s="257"/>
      <c r="L1417" s="262"/>
      <c r="M1417" s="263"/>
      <c r="N1417" s="264"/>
      <c r="O1417" s="264"/>
      <c r="P1417" s="264"/>
      <c r="Q1417" s="264"/>
      <c r="R1417" s="264"/>
      <c r="S1417" s="264"/>
      <c r="T1417" s="26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66" t="s">
        <v>179</v>
      </c>
      <c r="AU1417" s="266" t="s">
        <v>85</v>
      </c>
      <c r="AV1417" s="15" t="s">
        <v>157</v>
      </c>
      <c r="AW1417" s="15" t="s">
        <v>37</v>
      </c>
      <c r="AX1417" s="15" t="s">
        <v>83</v>
      </c>
      <c r="AY1417" s="266" t="s">
        <v>150</v>
      </c>
    </row>
    <row r="1418" s="2" customFormat="1" ht="24.15" customHeight="1">
      <c r="A1418" s="40"/>
      <c r="B1418" s="41"/>
      <c r="C1418" s="215" t="s">
        <v>1659</v>
      </c>
      <c r="D1418" s="215" t="s">
        <v>152</v>
      </c>
      <c r="E1418" s="216" t="s">
        <v>1660</v>
      </c>
      <c r="F1418" s="217" t="s">
        <v>1661</v>
      </c>
      <c r="G1418" s="218" t="s">
        <v>1009</v>
      </c>
      <c r="H1418" s="289"/>
      <c r="I1418" s="220"/>
      <c r="J1418" s="221">
        <f>ROUND(I1418*H1418,2)</f>
        <v>0</v>
      </c>
      <c r="K1418" s="217" t="s">
        <v>156</v>
      </c>
      <c r="L1418" s="46"/>
      <c r="M1418" s="222" t="s">
        <v>19</v>
      </c>
      <c r="N1418" s="223" t="s">
        <v>47</v>
      </c>
      <c r="O1418" s="86"/>
      <c r="P1418" s="224">
        <f>O1418*H1418</f>
        <v>0</v>
      </c>
      <c r="Q1418" s="224">
        <v>0</v>
      </c>
      <c r="R1418" s="224">
        <f>Q1418*H1418</f>
        <v>0</v>
      </c>
      <c r="S1418" s="224">
        <v>0</v>
      </c>
      <c r="T1418" s="225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26" t="s">
        <v>278</v>
      </c>
      <c r="AT1418" s="226" t="s">
        <v>152</v>
      </c>
      <c r="AU1418" s="226" t="s">
        <v>85</v>
      </c>
      <c r="AY1418" s="19" t="s">
        <v>150</v>
      </c>
      <c r="BE1418" s="227">
        <f>IF(N1418="základní",J1418,0)</f>
        <v>0</v>
      </c>
      <c r="BF1418" s="227">
        <f>IF(N1418="snížená",J1418,0)</f>
        <v>0</v>
      </c>
      <c r="BG1418" s="227">
        <f>IF(N1418="zákl. přenesená",J1418,0)</f>
        <v>0</v>
      </c>
      <c r="BH1418" s="227">
        <f>IF(N1418="sníž. přenesená",J1418,0)</f>
        <v>0</v>
      </c>
      <c r="BI1418" s="227">
        <f>IF(N1418="nulová",J1418,0)</f>
        <v>0</v>
      </c>
      <c r="BJ1418" s="19" t="s">
        <v>83</v>
      </c>
      <c r="BK1418" s="227">
        <f>ROUND(I1418*H1418,2)</f>
        <v>0</v>
      </c>
      <c r="BL1418" s="19" t="s">
        <v>278</v>
      </c>
      <c r="BM1418" s="226" t="s">
        <v>1662</v>
      </c>
    </row>
    <row r="1419" s="2" customFormat="1">
      <c r="A1419" s="40"/>
      <c r="B1419" s="41"/>
      <c r="C1419" s="42"/>
      <c r="D1419" s="228" t="s">
        <v>159</v>
      </c>
      <c r="E1419" s="42"/>
      <c r="F1419" s="229" t="s">
        <v>1663</v>
      </c>
      <c r="G1419" s="42"/>
      <c r="H1419" s="42"/>
      <c r="I1419" s="230"/>
      <c r="J1419" s="42"/>
      <c r="K1419" s="42"/>
      <c r="L1419" s="46"/>
      <c r="M1419" s="231"/>
      <c r="N1419" s="232"/>
      <c r="O1419" s="86"/>
      <c r="P1419" s="86"/>
      <c r="Q1419" s="86"/>
      <c r="R1419" s="86"/>
      <c r="S1419" s="86"/>
      <c r="T1419" s="87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T1419" s="19" t="s">
        <v>159</v>
      </c>
      <c r="AU1419" s="19" t="s">
        <v>85</v>
      </c>
    </row>
    <row r="1420" s="2" customFormat="1">
      <c r="A1420" s="40"/>
      <c r="B1420" s="41"/>
      <c r="C1420" s="42"/>
      <c r="D1420" s="233" t="s">
        <v>161</v>
      </c>
      <c r="E1420" s="42"/>
      <c r="F1420" s="234" t="s">
        <v>1664</v>
      </c>
      <c r="G1420" s="42"/>
      <c r="H1420" s="42"/>
      <c r="I1420" s="230"/>
      <c r="J1420" s="42"/>
      <c r="K1420" s="42"/>
      <c r="L1420" s="46"/>
      <c r="M1420" s="231"/>
      <c r="N1420" s="232"/>
      <c r="O1420" s="86"/>
      <c r="P1420" s="86"/>
      <c r="Q1420" s="86"/>
      <c r="R1420" s="86"/>
      <c r="S1420" s="86"/>
      <c r="T1420" s="87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161</v>
      </c>
      <c r="AU1420" s="19" t="s">
        <v>85</v>
      </c>
    </row>
    <row r="1421" s="12" customFormat="1" ht="22.8" customHeight="1">
      <c r="A1421" s="12"/>
      <c r="B1421" s="199"/>
      <c r="C1421" s="200"/>
      <c r="D1421" s="201" t="s">
        <v>75</v>
      </c>
      <c r="E1421" s="213" t="s">
        <v>1665</v>
      </c>
      <c r="F1421" s="213" t="s">
        <v>1666</v>
      </c>
      <c r="G1421" s="200"/>
      <c r="H1421" s="200"/>
      <c r="I1421" s="203"/>
      <c r="J1421" s="214">
        <f>BK1421</f>
        <v>0</v>
      </c>
      <c r="K1421" s="200"/>
      <c r="L1421" s="205"/>
      <c r="M1421" s="206"/>
      <c r="N1421" s="207"/>
      <c r="O1421" s="207"/>
      <c r="P1421" s="208">
        <f>SUM(P1422:P1470)</f>
        <v>0</v>
      </c>
      <c r="Q1421" s="207"/>
      <c r="R1421" s="208">
        <f>SUM(R1422:R1470)</f>
        <v>0.35129018463</v>
      </c>
      <c r="S1421" s="207"/>
      <c r="T1421" s="209">
        <f>SUM(T1422:T1470)</f>
        <v>0</v>
      </c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R1421" s="210" t="s">
        <v>85</v>
      </c>
      <c r="AT1421" s="211" t="s">
        <v>75</v>
      </c>
      <c r="AU1421" s="211" t="s">
        <v>83</v>
      </c>
      <c r="AY1421" s="210" t="s">
        <v>150</v>
      </c>
      <c r="BK1421" s="212">
        <f>SUM(BK1422:BK1470)</f>
        <v>0</v>
      </c>
    </row>
    <row r="1422" s="2" customFormat="1" ht="24.15" customHeight="1">
      <c r="A1422" s="40"/>
      <c r="B1422" s="41"/>
      <c r="C1422" s="215" t="s">
        <v>1667</v>
      </c>
      <c r="D1422" s="215" t="s">
        <v>152</v>
      </c>
      <c r="E1422" s="216" t="s">
        <v>1668</v>
      </c>
      <c r="F1422" s="217" t="s">
        <v>1669</v>
      </c>
      <c r="G1422" s="218" t="s">
        <v>155</v>
      </c>
      <c r="H1422" s="219">
        <v>12</v>
      </c>
      <c r="I1422" s="220"/>
      <c r="J1422" s="221">
        <f>ROUND(I1422*H1422,2)</f>
        <v>0</v>
      </c>
      <c r="K1422" s="217" t="s">
        <v>156</v>
      </c>
      <c r="L1422" s="46"/>
      <c r="M1422" s="222" t="s">
        <v>19</v>
      </c>
      <c r="N1422" s="223" t="s">
        <v>47</v>
      </c>
      <c r="O1422" s="86"/>
      <c r="P1422" s="224">
        <f>O1422*H1422</f>
        <v>0</v>
      </c>
      <c r="Q1422" s="224">
        <v>0.00021000000000000001</v>
      </c>
      <c r="R1422" s="224">
        <f>Q1422*H1422</f>
        <v>0.0025200000000000001</v>
      </c>
      <c r="S1422" s="224">
        <v>0</v>
      </c>
      <c r="T1422" s="225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26" t="s">
        <v>157</v>
      </c>
      <c r="AT1422" s="226" t="s">
        <v>152</v>
      </c>
      <c r="AU1422" s="226" t="s">
        <v>85</v>
      </c>
      <c r="AY1422" s="19" t="s">
        <v>150</v>
      </c>
      <c r="BE1422" s="227">
        <f>IF(N1422="základní",J1422,0)</f>
        <v>0</v>
      </c>
      <c r="BF1422" s="227">
        <f>IF(N1422="snížená",J1422,0)</f>
        <v>0</v>
      </c>
      <c r="BG1422" s="227">
        <f>IF(N1422="zákl. přenesená",J1422,0)</f>
        <v>0</v>
      </c>
      <c r="BH1422" s="227">
        <f>IF(N1422="sníž. přenesená",J1422,0)</f>
        <v>0</v>
      </c>
      <c r="BI1422" s="227">
        <f>IF(N1422="nulová",J1422,0)</f>
        <v>0</v>
      </c>
      <c r="BJ1422" s="19" t="s">
        <v>83</v>
      </c>
      <c r="BK1422" s="227">
        <f>ROUND(I1422*H1422,2)</f>
        <v>0</v>
      </c>
      <c r="BL1422" s="19" t="s">
        <v>157</v>
      </c>
      <c r="BM1422" s="226" t="s">
        <v>1670</v>
      </c>
    </row>
    <row r="1423" s="2" customFormat="1">
      <c r="A1423" s="40"/>
      <c r="B1423" s="41"/>
      <c r="C1423" s="42"/>
      <c r="D1423" s="228" t="s">
        <v>159</v>
      </c>
      <c r="E1423" s="42"/>
      <c r="F1423" s="229" t="s">
        <v>1669</v>
      </c>
      <c r="G1423" s="42"/>
      <c r="H1423" s="42"/>
      <c r="I1423" s="230"/>
      <c r="J1423" s="42"/>
      <c r="K1423" s="42"/>
      <c r="L1423" s="46"/>
      <c r="M1423" s="231"/>
      <c r="N1423" s="232"/>
      <c r="O1423" s="86"/>
      <c r="P1423" s="86"/>
      <c r="Q1423" s="86"/>
      <c r="R1423" s="86"/>
      <c r="S1423" s="86"/>
      <c r="T1423" s="87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T1423" s="19" t="s">
        <v>159</v>
      </c>
      <c r="AU1423" s="19" t="s">
        <v>85</v>
      </c>
    </row>
    <row r="1424" s="2" customFormat="1">
      <c r="A1424" s="40"/>
      <c r="B1424" s="41"/>
      <c r="C1424" s="42"/>
      <c r="D1424" s="233" t="s">
        <v>161</v>
      </c>
      <c r="E1424" s="42"/>
      <c r="F1424" s="234" t="s">
        <v>1671</v>
      </c>
      <c r="G1424" s="42"/>
      <c r="H1424" s="42"/>
      <c r="I1424" s="230"/>
      <c r="J1424" s="42"/>
      <c r="K1424" s="42"/>
      <c r="L1424" s="46"/>
      <c r="M1424" s="231"/>
      <c r="N1424" s="232"/>
      <c r="O1424" s="86"/>
      <c r="P1424" s="86"/>
      <c r="Q1424" s="86"/>
      <c r="R1424" s="86"/>
      <c r="S1424" s="86"/>
      <c r="T1424" s="87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T1424" s="19" t="s">
        <v>161</v>
      </c>
      <c r="AU1424" s="19" t="s">
        <v>85</v>
      </c>
    </row>
    <row r="1425" s="13" customFormat="1">
      <c r="A1425" s="13"/>
      <c r="B1425" s="235"/>
      <c r="C1425" s="236"/>
      <c r="D1425" s="228" t="s">
        <v>179</v>
      </c>
      <c r="E1425" s="237" t="s">
        <v>19</v>
      </c>
      <c r="F1425" s="238" t="s">
        <v>1672</v>
      </c>
      <c r="G1425" s="236"/>
      <c r="H1425" s="237" t="s">
        <v>19</v>
      </c>
      <c r="I1425" s="239"/>
      <c r="J1425" s="236"/>
      <c r="K1425" s="236"/>
      <c r="L1425" s="240"/>
      <c r="M1425" s="241"/>
      <c r="N1425" s="242"/>
      <c r="O1425" s="242"/>
      <c r="P1425" s="242"/>
      <c r="Q1425" s="242"/>
      <c r="R1425" s="242"/>
      <c r="S1425" s="242"/>
      <c r="T1425" s="24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4" t="s">
        <v>179</v>
      </c>
      <c r="AU1425" s="244" t="s">
        <v>85</v>
      </c>
      <c r="AV1425" s="13" t="s">
        <v>83</v>
      </c>
      <c r="AW1425" s="13" t="s">
        <v>37</v>
      </c>
      <c r="AX1425" s="13" t="s">
        <v>76</v>
      </c>
      <c r="AY1425" s="244" t="s">
        <v>150</v>
      </c>
    </row>
    <row r="1426" s="14" customFormat="1">
      <c r="A1426" s="14"/>
      <c r="B1426" s="245"/>
      <c r="C1426" s="246"/>
      <c r="D1426" s="228" t="s">
        <v>179</v>
      </c>
      <c r="E1426" s="247" t="s">
        <v>19</v>
      </c>
      <c r="F1426" s="248" t="s">
        <v>1673</v>
      </c>
      <c r="G1426" s="246"/>
      <c r="H1426" s="249">
        <v>12</v>
      </c>
      <c r="I1426" s="250"/>
      <c r="J1426" s="246"/>
      <c r="K1426" s="246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179</v>
      </c>
      <c r="AU1426" s="255" t="s">
        <v>85</v>
      </c>
      <c r="AV1426" s="14" t="s">
        <v>85</v>
      </c>
      <c r="AW1426" s="14" t="s">
        <v>37</v>
      </c>
      <c r="AX1426" s="14" t="s">
        <v>76</v>
      </c>
      <c r="AY1426" s="255" t="s">
        <v>150</v>
      </c>
    </row>
    <row r="1427" s="15" customFormat="1">
      <c r="A1427" s="15"/>
      <c r="B1427" s="256"/>
      <c r="C1427" s="257"/>
      <c r="D1427" s="228" t="s">
        <v>179</v>
      </c>
      <c r="E1427" s="258" t="s">
        <v>19</v>
      </c>
      <c r="F1427" s="259" t="s">
        <v>186</v>
      </c>
      <c r="G1427" s="257"/>
      <c r="H1427" s="260">
        <v>12</v>
      </c>
      <c r="I1427" s="261"/>
      <c r="J1427" s="257"/>
      <c r="K1427" s="257"/>
      <c r="L1427" s="262"/>
      <c r="M1427" s="263"/>
      <c r="N1427" s="264"/>
      <c r="O1427" s="264"/>
      <c r="P1427" s="264"/>
      <c r="Q1427" s="264"/>
      <c r="R1427" s="264"/>
      <c r="S1427" s="264"/>
      <c r="T1427" s="26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6" t="s">
        <v>179</v>
      </c>
      <c r="AU1427" s="266" t="s">
        <v>85</v>
      </c>
      <c r="AV1427" s="15" t="s">
        <v>157</v>
      </c>
      <c r="AW1427" s="15" t="s">
        <v>37</v>
      </c>
      <c r="AX1427" s="15" t="s">
        <v>83</v>
      </c>
      <c r="AY1427" s="266" t="s">
        <v>150</v>
      </c>
    </row>
    <row r="1428" s="2" customFormat="1" ht="16.5" customHeight="1">
      <c r="A1428" s="40"/>
      <c r="B1428" s="41"/>
      <c r="C1428" s="215" t="s">
        <v>1674</v>
      </c>
      <c r="D1428" s="215" t="s">
        <v>152</v>
      </c>
      <c r="E1428" s="216" t="s">
        <v>1675</v>
      </c>
      <c r="F1428" s="217" t="s">
        <v>1676</v>
      </c>
      <c r="G1428" s="218" t="s">
        <v>155</v>
      </c>
      <c r="H1428" s="219">
        <v>583.83500000000004</v>
      </c>
      <c r="I1428" s="220"/>
      <c r="J1428" s="221">
        <f>ROUND(I1428*H1428,2)</f>
        <v>0</v>
      </c>
      <c r="K1428" s="217" t="s">
        <v>156</v>
      </c>
      <c r="L1428" s="46"/>
      <c r="M1428" s="222" t="s">
        <v>19</v>
      </c>
      <c r="N1428" s="223" t="s">
        <v>47</v>
      </c>
      <c r="O1428" s="86"/>
      <c r="P1428" s="224">
        <f>O1428*H1428</f>
        <v>0</v>
      </c>
      <c r="Q1428" s="224">
        <v>6.7000000000000002E-05</v>
      </c>
      <c r="R1428" s="224">
        <f>Q1428*H1428</f>
        <v>0.039116945000000007</v>
      </c>
      <c r="S1428" s="224">
        <v>0</v>
      </c>
      <c r="T1428" s="225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26" t="s">
        <v>278</v>
      </c>
      <c r="AT1428" s="226" t="s">
        <v>152</v>
      </c>
      <c r="AU1428" s="226" t="s">
        <v>85</v>
      </c>
      <c r="AY1428" s="19" t="s">
        <v>150</v>
      </c>
      <c r="BE1428" s="227">
        <f>IF(N1428="základní",J1428,0)</f>
        <v>0</v>
      </c>
      <c r="BF1428" s="227">
        <f>IF(N1428="snížená",J1428,0)</f>
        <v>0</v>
      </c>
      <c r="BG1428" s="227">
        <f>IF(N1428="zákl. přenesená",J1428,0)</f>
        <v>0</v>
      </c>
      <c r="BH1428" s="227">
        <f>IF(N1428="sníž. přenesená",J1428,0)</f>
        <v>0</v>
      </c>
      <c r="BI1428" s="227">
        <f>IF(N1428="nulová",J1428,0)</f>
        <v>0</v>
      </c>
      <c r="BJ1428" s="19" t="s">
        <v>83</v>
      </c>
      <c r="BK1428" s="227">
        <f>ROUND(I1428*H1428,2)</f>
        <v>0</v>
      </c>
      <c r="BL1428" s="19" t="s">
        <v>278</v>
      </c>
      <c r="BM1428" s="226" t="s">
        <v>1677</v>
      </c>
    </row>
    <row r="1429" s="2" customFormat="1">
      <c r="A1429" s="40"/>
      <c r="B1429" s="41"/>
      <c r="C1429" s="42"/>
      <c r="D1429" s="228" t="s">
        <v>159</v>
      </c>
      <c r="E1429" s="42"/>
      <c r="F1429" s="229" t="s">
        <v>1678</v>
      </c>
      <c r="G1429" s="42"/>
      <c r="H1429" s="42"/>
      <c r="I1429" s="230"/>
      <c r="J1429" s="42"/>
      <c r="K1429" s="42"/>
      <c r="L1429" s="46"/>
      <c r="M1429" s="231"/>
      <c r="N1429" s="232"/>
      <c r="O1429" s="86"/>
      <c r="P1429" s="86"/>
      <c r="Q1429" s="86"/>
      <c r="R1429" s="86"/>
      <c r="S1429" s="86"/>
      <c r="T1429" s="87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T1429" s="19" t="s">
        <v>159</v>
      </c>
      <c r="AU1429" s="19" t="s">
        <v>85</v>
      </c>
    </row>
    <row r="1430" s="2" customFormat="1">
      <c r="A1430" s="40"/>
      <c r="B1430" s="41"/>
      <c r="C1430" s="42"/>
      <c r="D1430" s="233" t="s">
        <v>161</v>
      </c>
      <c r="E1430" s="42"/>
      <c r="F1430" s="234" t="s">
        <v>1679</v>
      </c>
      <c r="G1430" s="42"/>
      <c r="H1430" s="42"/>
      <c r="I1430" s="230"/>
      <c r="J1430" s="42"/>
      <c r="K1430" s="42"/>
      <c r="L1430" s="46"/>
      <c r="M1430" s="231"/>
      <c r="N1430" s="232"/>
      <c r="O1430" s="86"/>
      <c r="P1430" s="86"/>
      <c r="Q1430" s="86"/>
      <c r="R1430" s="86"/>
      <c r="S1430" s="86"/>
      <c r="T1430" s="87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161</v>
      </c>
      <c r="AU1430" s="19" t="s">
        <v>85</v>
      </c>
    </row>
    <row r="1431" s="13" customFormat="1">
      <c r="A1431" s="13"/>
      <c r="B1431" s="235"/>
      <c r="C1431" s="236"/>
      <c r="D1431" s="228" t="s">
        <v>179</v>
      </c>
      <c r="E1431" s="237" t="s">
        <v>19</v>
      </c>
      <c r="F1431" s="238" t="s">
        <v>1680</v>
      </c>
      <c r="G1431" s="236"/>
      <c r="H1431" s="237" t="s">
        <v>19</v>
      </c>
      <c r="I1431" s="239"/>
      <c r="J1431" s="236"/>
      <c r="K1431" s="236"/>
      <c r="L1431" s="240"/>
      <c r="M1431" s="241"/>
      <c r="N1431" s="242"/>
      <c r="O1431" s="242"/>
      <c r="P1431" s="242"/>
      <c r="Q1431" s="242"/>
      <c r="R1431" s="242"/>
      <c r="S1431" s="242"/>
      <c r="T1431" s="24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4" t="s">
        <v>179</v>
      </c>
      <c r="AU1431" s="244" t="s">
        <v>85</v>
      </c>
      <c r="AV1431" s="13" t="s">
        <v>83</v>
      </c>
      <c r="AW1431" s="13" t="s">
        <v>37</v>
      </c>
      <c r="AX1431" s="13" t="s">
        <v>76</v>
      </c>
      <c r="AY1431" s="244" t="s">
        <v>150</v>
      </c>
    </row>
    <row r="1432" s="14" customFormat="1">
      <c r="A1432" s="14"/>
      <c r="B1432" s="245"/>
      <c r="C1432" s="246"/>
      <c r="D1432" s="228" t="s">
        <v>179</v>
      </c>
      <c r="E1432" s="247" t="s">
        <v>19</v>
      </c>
      <c r="F1432" s="248" t="s">
        <v>1681</v>
      </c>
      <c r="G1432" s="246"/>
      <c r="H1432" s="249">
        <v>20.707000000000001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179</v>
      </c>
      <c r="AU1432" s="255" t="s">
        <v>85</v>
      </c>
      <c r="AV1432" s="14" t="s">
        <v>85</v>
      </c>
      <c r="AW1432" s="14" t="s">
        <v>37</v>
      </c>
      <c r="AX1432" s="14" t="s">
        <v>76</v>
      </c>
      <c r="AY1432" s="255" t="s">
        <v>150</v>
      </c>
    </row>
    <row r="1433" s="13" customFormat="1">
      <c r="A1433" s="13"/>
      <c r="B1433" s="235"/>
      <c r="C1433" s="236"/>
      <c r="D1433" s="228" t="s">
        <v>179</v>
      </c>
      <c r="E1433" s="237" t="s">
        <v>19</v>
      </c>
      <c r="F1433" s="238" t="s">
        <v>1682</v>
      </c>
      <c r="G1433" s="236"/>
      <c r="H1433" s="237" t="s">
        <v>19</v>
      </c>
      <c r="I1433" s="239"/>
      <c r="J1433" s="236"/>
      <c r="K1433" s="236"/>
      <c r="L1433" s="240"/>
      <c r="M1433" s="241"/>
      <c r="N1433" s="242"/>
      <c r="O1433" s="242"/>
      <c r="P1433" s="242"/>
      <c r="Q1433" s="242"/>
      <c r="R1433" s="242"/>
      <c r="S1433" s="242"/>
      <c r="T1433" s="24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4" t="s">
        <v>179</v>
      </c>
      <c r="AU1433" s="244" t="s">
        <v>85</v>
      </c>
      <c r="AV1433" s="13" t="s">
        <v>83</v>
      </c>
      <c r="AW1433" s="13" t="s">
        <v>37</v>
      </c>
      <c r="AX1433" s="13" t="s">
        <v>76</v>
      </c>
      <c r="AY1433" s="244" t="s">
        <v>150</v>
      </c>
    </row>
    <row r="1434" s="14" customFormat="1">
      <c r="A1434" s="14"/>
      <c r="B1434" s="245"/>
      <c r="C1434" s="246"/>
      <c r="D1434" s="228" t="s">
        <v>179</v>
      </c>
      <c r="E1434" s="247" t="s">
        <v>19</v>
      </c>
      <c r="F1434" s="248" t="s">
        <v>1681</v>
      </c>
      <c r="G1434" s="246"/>
      <c r="H1434" s="249">
        <v>20.707000000000001</v>
      </c>
      <c r="I1434" s="250"/>
      <c r="J1434" s="246"/>
      <c r="K1434" s="246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179</v>
      </c>
      <c r="AU1434" s="255" t="s">
        <v>85</v>
      </c>
      <c r="AV1434" s="14" t="s">
        <v>85</v>
      </c>
      <c r="AW1434" s="14" t="s">
        <v>37</v>
      </c>
      <c r="AX1434" s="14" t="s">
        <v>76</v>
      </c>
      <c r="AY1434" s="255" t="s">
        <v>150</v>
      </c>
    </row>
    <row r="1435" s="13" customFormat="1">
      <c r="A1435" s="13"/>
      <c r="B1435" s="235"/>
      <c r="C1435" s="236"/>
      <c r="D1435" s="228" t="s">
        <v>179</v>
      </c>
      <c r="E1435" s="237" t="s">
        <v>19</v>
      </c>
      <c r="F1435" s="238" t="s">
        <v>1683</v>
      </c>
      <c r="G1435" s="236"/>
      <c r="H1435" s="237" t="s">
        <v>19</v>
      </c>
      <c r="I1435" s="239"/>
      <c r="J1435" s="236"/>
      <c r="K1435" s="236"/>
      <c r="L1435" s="240"/>
      <c r="M1435" s="241"/>
      <c r="N1435" s="242"/>
      <c r="O1435" s="242"/>
      <c r="P1435" s="242"/>
      <c r="Q1435" s="242"/>
      <c r="R1435" s="242"/>
      <c r="S1435" s="242"/>
      <c r="T1435" s="24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4" t="s">
        <v>179</v>
      </c>
      <c r="AU1435" s="244" t="s">
        <v>85</v>
      </c>
      <c r="AV1435" s="13" t="s">
        <v>83</v>
      </c>
      <c r="AW1435" s="13" t="s">
        <v>37</v>
      </c>
      <c r="AX1435" s="13" t="s">
        <v>76</v>
      </c>
      <c r="AY1435" s="244" t="s">
        <v>150</v>
      </c>
    </row>
    <row r="1436" s="14" customFormat="1">
      <c r="A1436" s="14"/>
      <c r="B1436" s="245"/>
      <c r="C1436" s="246"/>
      <c r="D1436" s="228" t="s">
        <v>179</v>
      </c>
      <c r="E1436" s="247" t="s">
        <v>19</v>
      </c>
      <c r="F1436" s="248" t="s">
        <v>1681</v>
      </c>
      <c r="G1436" s="246"/>
      <c r="H1436" s="249">
        <v>20.707000000000001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179</v>
      </c>
      <c r="AU1436" s="255" t="s">
        <v>85</v>
      </c>
      <c r="AV1436" s="14" t="s">
        <v>85</v>
      </c>
      <c r="AW1436" s="14" t="s">
        <v>37</v>
      </c>
      <c r="AX1436" s="14" t="s">
        <v>76</v>
      </c>
      <c r="AY1436" s="255" t="s">
        <v>150</v>
      </c>
    </row>
    <row r="1437" s="13" customFormat="1">
      <c r="A1437" s="13"/>
      <c r="B1437" s="235"/>
      <c r="C1437" s="236"/>
      <c r="D1437" s="228" t="s">
        <v>179</v>
      </c>
      <c r="E1437" s="237" t="s">
        <v>19</v>
      </c>
      <c r="F1437" s="238" t="s">
        <v>1684</v>
      </c>
      <c r="G1437" s="236"/>
      <c r="H1437" s="237" t="s">
        <v>19</v>
      </c>
      <c r="I1437" s="239"/>
      <c r="J1437" s="236"/>
      <c r="K1437" s="236"/>
      <c r="L1437" s="240"/>
      <c r="M1437" s="241"/>
      <c r="N1437" s="242"/>
      <c r="O1437" s="242"/>
      <c r="P1437" s="242"/>
      <c r="Q1437" s="242"/>
      <c r="R1437" s="242"/>
      <c r="S1437" s="242"/>
      <c r="T1437" s="24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4" t="s">
        <v>179</v>
      </c>
      <c r="AU1437" s="244" t="s">
        <v>85</v>
      </c>
      <c r="AV1437" s="13" t="s">
        <v>83</v>
      </c>
      <c r="AW1437" s="13" t="s">
        <v>37</v>
      </c>
      <c r="AX1437" s="13" t="s">
        <v>76</v>
      </c>
      <c r="AY1437" s="244" t="s">
        <v>150</v>
      </c>
    </row>
    <row r="1438" s="14" customFormat="1">
      <c r="A1438" s="14"/>
      <c r="B1438" s="245"/>
      <c r="C1438" s="246"/>
      <c r="D1438" s="228" t="s">
        <v>179</v>
      </c>
      <c r="E1438" s="247" t="s">
        <v>19</v>
      </c>
      <c r="F1438" s="248" t="s">
        <v>1681</v>
      </c>
      <c r="G1438" s="246"/>
      <c r="H1438" s="249">
        <v>20.707000000000001</v>
      </c>
      <c r="I1438" s="250"/>
      <c r="J1438" s="246"/>
      <c r="K1438" s="246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179</v>
      </c>
      <c r="AU1438" s="255" t="s">
        <v>85</v>
      </c>
      <c r="AV1438" s="14" t="s">
        <v>85</v>
      </c>
      <c r="AW1438" s="14" t="s">
        <v>37</v>
      </c>
      <c r="AX1438" s="14" t="s">
        <v>76</v>
      </c>
      <c r="AY1438" s="255" t="s">
        <v>150</v>
      </c>
    </row>
    <row r="1439" s="13" customFormat="1">
      <c r="A1439" s="13"/>
      <c r="B1439" s="235"/>
      <c r="C1439" s="236"/>
      <c r="D1439" s="228" t="s">
        <v>179</v>
      </c>
      <c r="E1439" s="237" t="s">
        <v>19</v>
      </c>
      <c r="F1439" s="238" t="s">
        <v>1685</v>
      </c>
      <c r="G1439" s="236"/>
      <c r="H1439" s="237" t="s">
        <v>19</v>
      </c>
      <c r="I1439" s="239"/>
      <c r="J1439" s="236"/>
      <c r="K1439" s="236"/>
      <c r="L1439" s="240"/>
      <c r="M1439" s="241"/>
      <c r="N1439" s="242"/>
      <c r="O1439" s="242"/>
      <c r="P1439" s="242"/>
      <c r="Q1439" s="242"/>
      <c r="R1439" s="242"/>
      <c r="S1439" s="242"/>
      <c r="T1439" s="24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4" t="s">
        <v>179</v>
      </c>
      <c r="AU1439" s="244" t="s">
        <v>85</v>
      </c>
      <c r="AV1439" s="13" t="s">
        <v>83</v>
      </c>
      <c r="AW1439" s="13" t="s">
        <v>37</v>
      </c>
      <c r="AX1439" s="13" t="s">
        <v>76</v>
      </c>
      <c r="AY1439" s="244" t="s">
        <v>150</v>
      </c>
    </row>
    <row r="1440" s="14" customFormat="1">
      <c r="A1440" s="14"/>
      <c r="B1440" s="245"/>
      <c r="C1440" s="246"/>
      <c r="D1440" s="228" t="s">
        <v>179</v>
      </c>
      <c r="E1440" s="247" t="s">
        <v>19</v>
      </c>
      <c r="F1440" s="248" t="s">
        <v>1681</v>
      </c>
      <c r="G1440" s="246"/>
      <c r="H1440" s="249">
        <v>20.707000000000001</v>
      </c>
      <c r="I1440" s="250"/>
      <c r="J1440" s="246"/>
      <c r="K1440" s="246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179</v>
      </c>
      <c r="AU1440" s="255" t="s">
        <v>85</v>
      </c>
      <c r="AV1440" s="14" t="s">
        <v>85</v>
      </c>
      <c r="AW1440" s="14" t="s">
        <v>37</v>
      </c>
      <c r="AX1440" s="14" t="s">
        <v>76</v>
      </c>
      <c r="AY1440" s="255" t="s">
        <v>150</v>
      </c>
    </row>
    <row r="1441" s="13" customFormat="1">
      <c r="A1441" s="13"/>
      <c r="B1441" s="235"/>
      <c r="C1441" s="236"/>
      <c r="D1441" s="228" t="s">
        <v>179</v>
      </c>
      <c r="E1441" s="237" t="s">
        <v>19</v>
      </c>
      <c r="F1441" s="238" t="s">
        <v>1686</v>
      </c>
      <c r="G1441" s="236"/>
      <c r="H1441" s="237" t="s">
        <v>19</v>
      </c>
      <c r="I1441" s="239"/>
      <c r="J1441" s="236"/>
      <c r="K1441" s="236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179</v>
      </c>
      <c r="AU1441" s="244" t="s">
        <v>85</v>
      </c>
      <c r="AV1441" s="13" t="s">
        <v>83</v>
      </c>
      <c r="AW1441" s="13" t="s">
        <v>37</v>
      </c>
      <c r="AX1441" s="13" t="s">
        <v>76</v>
      </c>
      <c r="AY1441" s="244" t="s">
        <v>150</v>
      </c>
    </row>
    <row r="1442" s="14" customFormat="1">
      <c r="A1442" s="14"/>
      <c r="B1442" s="245"/>
      <c r="C1442" s="246"/>
      <c r="D1442" s="228" t="s">
        <v>179</v>
      </c>
      <c r="E1442" s="247" t="s">
        <v>19</v>
      </c>
      <c r="F1442" s="248" t="s">
        <v>1687</v>
      </c>
      <c r="G1442" s="246"/>
      <c r="H1442" s="249">
        <v>62.122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179</v>
      </c>
      <c r="AU1442" s="255" t="s">
        <v>85</v>
      </c>
      <c r="AV1442" s="14" t="s">
        <v>85</v>
      </c>
      <c r="AW1442" s="14" t="s">
        <v>37</v>
      </c>
      <c r="AX1442" s="14" t="s">
        <v>76</v>
      </c>
      <c r="AY1442" s="255" t="s">
        <v>150</v>
      </c>
    </row>
    <row r="1443" s="13" customFormat="1">
      <c r="A1443" s="13"/>
      <c r="B1443" s="235"/>
      <c r="C1443" s="236"/>
      <c r="D1443" s="228" t="s">
        <v>179</v>
      </c>
      <c r="E1443" s="237" t="s">
        <v>19</v>
      </c>
      <c r="F1443" s="238" t="s">
        <v>1688</v>
      </c>
      <c r="G1443" s="236"/>
      <c r="H1443" s="237" t="s">
        <v>19</v>
      </c>
      <c r="I1443" s="239"/>
      <c r="J1443" s="236"/>
      <c r="K1443" s="236"/>
      <c r="L1443" s="240"/>
      <c r="M1443" s="241"/>
      <c r="N1443" s="242"/>
      <c r="O1443" s="242"/>
      <c r="P1443" s="242"/>
      <c r="Q1443" s="242"/>
      <c r="R1443" s="242"/>
      <c r="S1443" s="242"/>
      <c r="T1443" s="24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4" t="s">
        <v>179</v>
      </c>
      <c r="AU1443" s="244" t="s">
        <v>85</v>
      </c>
      <c r="AV1443" s="13" t="s">
        <v>83</v>
      </c>
      <c r="AW1443" s="13" t="s">
        <v>37</v>
      </c>
      <c r="AX1443" s="13" t="s">
        <v>76</v>
      </c>
      <c r="AY1443" s="244" t="s">
        <v>150</v>
      </c>
    </row>
    <row r="1444" s="14" customFormat="1">
      <c r="A1444" s="14"/>
      <c r="B1444" s="245"/>
      <c r="C1444" s="246"/>
      <c r="D1444" s="228" t="s">
        <v>179</v>
      </c>
      <c r="E1444" s="247" t="s">
        <v>19</v>
      </c>
      <c r="F1444" s="248" t="s">
        <v>1687</v>
      </c>
      <c r="G1444" s="246"/>
      <c r="H1444" s="249">
        <v>62.122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179</v>
      </c>
      <c r="AU1444" s="255" t="s">
        <v>85</v>
      </c>
      <c r="AV1444" s="14" t="s">
        <v>85</v>
      </c>
      <c r="AW1444" s="14" t="s">
        <v>37</v>
      </c>
      <c r="AX1444" s="14" t="s">
        <v>76</v>
      </c>
      <c r="AY1444" s="255" t="s">
        <v>150</v>
      </c>
    </row>
    <row r="1445" s="14" customFormat="1">
      <c r="A1445" s="14"/>
      <c r="B1445" s="245"/>
      <c r="C1445" s="246"/>
      <c r="D1445" s="228" t="s">
        <v>179</v>
      </c>
      <c r="E1445" s="247" t="s">
        <v>19</v>
      </c>
      <c r="F1445" s="248" t="s">
        <v>407</v>
      </c>
      <c r="G1445" s="246"/>
      <c r="H1445" s="249">
        <v>0.77500000000000002</v>
      </c>
      <c r="I1445" s="250"/>
      <c r="J1445" s="246"/>
      <c r="K1445" s="246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179</v>
      </c>
      <c r="AU1445" s="255" t="s">
        <v>85</v>
      </c>
      <c r="AV1445" s="14" t="s">
        <v>85</v>
      </c>
      <c r="AW1445" s="14" t="s">
        <v>37</v>
      </c>
      <c r="AX1445" s="14" t="s">
        <v>76</v>
      </c>
      <c r="AY1445" s="255" t="s">
        <v>150</v>
      </c>
    </row>
    <row r="1446" s="14" customFormat="1">
      <c r="A1446" s="14"/>
      <c r="B1446" s="245"/>
      <c r="C1446" s="246"/>
      <c r="D1446" s="228" t="s">
        <v>179</v>
      </c>
      <c r="E1446" s="247" t="s">
        <v>19</v>
      </c>
      <c r="F1446" s="248" t="s">
        <v>1681</v>
      </c>
      <c r="G1446" s="246"/>
      <c r="H1446" s="249">
        <v>20.707000000000001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179</v>
      </c>
      <c r="AU1446" s="255" t="s">
        <v>85</v>
      </c>
      <c r="AV1446" s="14" t="s">
        <v>85</v>
      </c>
      <c r="AW1446" s="14" t="s">
        <v>37</v>
      </c>
      <c r="AX1446" s="14" t="s">
        <v>76</v>
      </c>
      <c r="AY1446" s="255" t="s">
        <v>150</v>
      </c>
    </row>
    <row r="1447" s="16" customFormat="1">
      <c r="A1447" s="16"/>
      <c r="B1447" s="278"/>
      <c r="C1447" s="279"/>
      <c r="D1447" s="228" t="s">
        <v>179</v>
      </c>
      <c r="E1447" s="280" t="s">
        <v>19</v>
      </c>
      <c r="F1447" s="281" t="s">
        <v>408</v>
      </c>
      <c r="G1447" s="279"/>
      <c r="H1447" s="282">
        <v>249.261</v>
      </c>
      <c r="I1447" s="283"/>
      <c r="J1447" s="279"/>
      <c r="K1447" s="279"/>
      <c r="L1447" s="284"/>
      <c r="M1447" s="285"/>
      <c r="N1447" s="286"/>
      <c r="O1447" s="286"/>
      <c r="P1447" s="286"/>
      <c r="Q1447" s="286"/>
      <c r="R1447" s="286"/>
      <c r="S1447" s="286"/>
      <c r="T1447" s="287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T1447" s="288" t="s">
        <v>179</v>
      </c>
      <c r="AU1447" s="288" t="s">
        <v>85</v>
      </c>
      <c r="AV1447" s="16" t="s">
        <v>92</v>
      </c>
      <c r="AW1447" s="16" t="s">
        <v>37</v>
      </c>
      <c r="AX1447" s="16" t="s">
        <v>76</v>
      </c>
      <c r="AY1447" s="288" t="s">
        <v>150</v>
      </c>
    </row>
    <row r="1448" s="14" customFormat="1">
      <c r="A1448" s="14"/>
      <c r="B1448" s="245"/>
      <c r="C1448" s="246"/>
      <c r="D1448" s="228" t="s">
        <v>179</v>
      </c>
      <c r="E1448" s="247" t="s">
        <v>19</v>
      </c>
      <c r="F1448" s="248" t="s">
        <v>1689</v>
      </c>
      <c r="G1448" s="246"/>
      <c r="H1448" s="249">
        <v>274.18700000000001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179</v>
      </c>
      <c r="AU1448" s="255" t="s">
        <v>85</v>
      </c>
      <c r="AV1448" s="14" t="s">
        <v>85</v>
      </c>
      <c r="AW1448" s="14" t="s">
        <v>37</v>
      </c>
      <c r="AX1448" s="14" t="s">
        <v>76</v>
      </c>
      <c r="AY1448" s="255" t="s">
        <v>150</v>
      </c>
    </row>
    <row r="1449" s="13" customFormat="1">
      <c r="A1449" s="13"/>
      <c r="B1449" s="235"/>
      <c r="C1449" s="236"/>
      <c r="D1449" s="228" t="s">
        <v>179</v>
      </c>
      <c r="E1449" s="237" t="s">
        <v>19</v>
      </c>
      <c r="F1449" s="238" t="s">
        <v>1690</v>
      </c>
      <c r="G1449" s="236"/>
      <c r="H1449" s="237" t="s">
        <v>19</v>
      </c>
      <c r="I1449" s="239"/>
      <c r="J1449" s="236"/>
      <c r="K1449" s="236"/>
      <c r="L1449" s="240"/>
      <c r="M1449" s="241"/>
      <c r="N1449" s="242"/>
      <c r="O1449" s="242"/>
      <c r="P1449" s="242"/>
      <c r="Q1449" s="242"/>
      <c r="R1449" s="242"/>
      <c r="S1449" s="242"/>
      <c r="T1449" s="24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4" t="s">
        <v>179</v>
      </c>
      <c r="AU1449" s="244" t="s">
        <v>85</v>
      </c>
      <c r="AV1449" s="13" t="s">
        <v>83</v>
      </c>
      <c r="AW1449" s="13" t="s">
        <v>37</v>
      </c>
      <c r="AX1449" s="13" t="s">
        <v>76</v>
      </c>
      <c r="AY1449" s="244" t="s">
        <v>150</v>
      </c>
    </row>
    <row r="1450" s="14" customFormat="1">
      <c r="A1450" s="14"/>
      <c r="B1450" s="245"/>
      <c r="C1450" s="246"/>
      <c r="D1450" s="228" t="s">
        <v>179</v>
      </c>
      <c r="E1450" s="247" t="s">
        <v>19</v>
      </c>
      <c r="F1450" s="248" t="s">
        <v>1691</v>
      </c>
      <c r="G1450" s="246"/>
      <c r="H1450" s="249">
        <v>189.648</v>
      </c>
      <c r="I1450" s="250"/>
      <c r="J1450" s="246"/>
      <c r="K1450" s="246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179</v>
      </c>
      <c r="AU1450" s="255" t="s">
        <v>85</v>
      </c>
      <c r="AV1450" s="14" t="s">
        <v>85</v>
      </c>
      <c r="AW1450" s="14" t="s">
        <v>37</v>
      </c>
      <c r="AX1450" s="14" t="s">
        <v>76</v>
      </c>
      <c r="AY1450" s="255" t="s">
        <v>150</v>
      </c>
    </row>
    <row r="1451" s="16" customFormat="1">
      <c r="A1451" s="16"/>
      <c r="B1451" s="278"/>
      <c r="C1451" s="279"/>
      <c r="D1451" s="228" t="s">
        <v>179</v>
      </c>
      <c r="E1451" s="280" t="s">
        <v>19</v>
      </c>
      <c r="F1451" s="281" t="s">
        <v>408</v>
      </c>
      <c r="G1451" s="279"/>
      <c r="H1451" s="282">
        <v>463.83500000000004</v>
      </c>
      <c r="I1451" s="283"/>
      <c r="J1451" s="279"/>
      <c r="K1451" s="279"/>
      <c r="L1451" s="284"/>
      <c r="M1451" s="285"/>
      <c r="N1451" s="286"/>
      <c r="O1451" s="286"/>
      <c r="P1451" s="286"/>
      <c r="Q1451" s="286"/>
      <c r="R1451" s="286"/>
      <c r="S1451" s="286"/>
      <c r="T1451" s="287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T1451" s="288" t="s">
        <v>179</v>
      </c>
      <c r="AU1451" s="288" t="s">
        <v>85</v>
      </c>
      <c r="AV1451" s="16" t="s">
        <v>92</v>
      </c>
      <c r="AW1451" s="16" t="s">
        <v>37</v>
      </c>
      <c r="AX1451" s="16" t="s">
        <v>76</v>
      </c>
      <c r="AY1451" s="288" t="s">
        <v>150</v>
      </c>
    </row>
    <row r="1452" s="13" customFormat="1">
      <c r="A1452" s="13"/>
      <c r="B1452" s="235"/>
      <c r="C1452" s="236"/>
      <c r="D1452" s="228" t="s">
        <v>179</v>
      </c>
      <c r="E1452" s="237" t="s">
        <v>19</v>
      </c>
      <c r="F1452" s="238" t="s">
        <v>1692</v>
      </c>
      <c r="G1452" s="236"/>
      <c r="H1452" s="237" t="s">
        <v>19</v>
      </c>
      <c r="I1452" s="239"/>
      <c r="J1452" s="236"/>
      <c r="K1452" s="236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179</v>
      </c>
      <c r="AU1452" s="244" t="s">
        <v>85</v>
      </c>
      <c r="AV1452" s="13" t="s">
        <v>83</v>
      </c>
      <c r="AW1452" s="13" t="s">
        <v>37</v>
      </c>
      <c r="AX1452" s="13" t="s">
        <v>76</v>
      </c>
      <c r="AY1452" s="244" t="s">
        <v>150</v>
      </c>
    </row>
    <row r="1453" s="14" customFormat="1">
      <c r="A1453" s="14"/>
      <c r="B1453" s="245"/>
      <c r="C1453" s="246"/>
      <c r="D1453" s="228" t="s">
        <v>179</v>
      </c>
      <c r="E1453" s="247" t="s">
        <v>19</v>
      </c>
      <c r="F1453" s="248" t="s">
        <v>1693</v>
      </c>
      <c r="G1453" s="246"/>
      <c r="H1453" s="249">
        <v>120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179</v>
      </c>
      <c r="AU1453" s="255" t="s">
        <v>85</v>
      </c>
      <c r="AV1453" s="14" t="s">
        <v>85</v>
      </c>
      <c r="AW1453" s="14" t="s">
        <v>37</v>
      </c>
      <c r="AX1453" s="14" t="s">
        <v>76</v>
      </c>
      <c r="AY1453" s="255" t="s">
        <v>150</v>
      </c>
    </row>
    <row r="1454" s="16" customFormat="1">
      <c r="A1454" s="16"/>
      <c r="B1454" s="278"/>
      <c r="C1454" s="279"/>
      <c r="D1454" s="228" t="s">
        <v>179</v>
      </c>
      <c r="E1454" s="280" t="s">
        <v>19</v>
      </c>
      <c r="F1454" s="281" t="s">
        <v>408</v>
      </c>
      <c r="G1454" s="279"/>
      <c r="H1454" s="282">
        <v>120</v>
      </c>
      <c r="I1454" s="283"/>
      <c r="J1454" s="279"/>
      <c r="K1454" s="279"/>
      <c r="L1454" s="284"/>
      <c r="M1454" s="285"/>
      <c r="N1454" s="286"/>
      <c r="O1454" s="286"/>
      <c r="P1454" s="286"/>
      <c r="Q1454" s="286"/>
      <c r="R1454" s="286"/>
      <c r="S1454" s="286"/>
      <c r="T1454" s="287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T1454" s="288" t="s">
        <v>179</v>
      </c>
      <c r="AU1454" s="288" t="s">
        <v>85</v>
      </c>
      <c r="AV1454" s="16" t="s">
        <v>92</v>
      </c>
      <c r="AW1454" s="16" t="s">
        <v>37</v>
      </c>
      <c r="AX1454" s="16" t="s">
        <v>76</v>
      </c>
      <c r="AY1454" s="288" t="s">
        <v>150</v>
      </c>
    </row>
    <row r="1455" s="14" customFormat="1">
      <c r="A1455" s="14"/>
      <c r="B1455" s="245"/>
      <c r="C1455" s="246"/>
      <c r="D1455" s="228" t="s">
        <v>179</v>
      </c>
      <c r="E1455" s="247" t="s">
        <v>19</v>
      </c>
      <c r="F1455" s="248" t="s">
        <v>1694</v>
      </c>
      <c r="G1455" s="246"/>
      <c r="H1455" s="249">
        <v>583.83500000000004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179</v>
      </c>
      <c r="AU1455" s="255" t="s">
        <v>85</v>
      </c>
      <c r="AV1455" s="14" t="s">
        <v>85</v>
      </c>
      <c r="AW1455" s="14" t="s">
        <v>37</v>
      </c>
      <c r="AX1455" s="14" t="s">
        <v>83</v>
      </c>
      <c r="AY1455" s="255" t="s">
        <v>150</v>
      </c>
    </row>
    <row r="1456" s="2" customFormat="1" ht="24.15" customHeight="1">
      <c r="A1456" s="40"/>
      <c r="B1456" s="41"/>
      <c r="C1456" s="215" t="s">
        <v>1695</v>
      </c>
      <c r="D1456" s="215" t="s">
        <v>152</v>
      </c>
      <c r="E1456" s="216" t="s">
        <v>1696</v>
      </c>
      <c r="F1456" s="217" t="s">
        <v>1697</v>
      </c>
      <c r="G1456" s="218" t="s">
        <v>155</v>
      </c>
      <c r="H1456" s="219">
        <v>583.83500000000004</v>
      </c>
      <c r="I1456" s="220"/>
      <c r="J1456" s="221">
        <f>ROUND(I1456*H1456,2)</f>
        <v>0</v>
      </c>
      <c r="K1456" s="217" t="s">
        <v>156</v>
      </c>
      <c r="L1456" s="46"/>
      <c r="M1456" s="222" t="s">
        <v>19</v>
      </c>
      <c r="N1456" s="223" t="s">
        <v>47</v>
      </c>
      <c r="O1456" s="86"/>
      <c r="P1456" s="224">
        <f>O1456*H1456</f>
        <v>0</v>
      </c>
      <c r="Q1456" s="224">
        <v>8.0000000000000007E-05</v>
      </c>
      <c r="R1456" s="224">
        <f>Q1456*H1456</f>
        <v>0.046706800000000007</v>
      </c>
      <c r="S1456" s="224">
        <v>0</v>
      </c>
      <c r="T1456" s="225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26" t="s">
        <v>278</v>
      </c>
      <c r="AT1456" s="226" t="s">
        <v>152</v>
      </c>
      <c r="AU1456" s="226" t="s">
        <v>85</v>
      </c>
      <c r="AY1456" s="19" t="s">
        <v>150</v>
      </c>
      <c r="BE1456" s="227">
        <f>IF(N1456="základní",J1456,0)</f>
        <v>0</v>
      </c>
      <c r="BF1456" s="227">
        <f>IF(N1456="snížená",J1456,0)</f>
        <v>0</v>
      </c>
      <c r="BG1456" s="227">
        <f>IF(N1456="zákl. přenesená",J1456,0)</f>
        <v>0</v>
      </c>
      <c r="BH1456" s="227">
        <f>IF(N1456="sníž. přenesená",J1456,0)</f>
        <v>0</v>
      </c>
      <c r="BI1456" s="227">
        <f>IF(N1456="nulová",J1456,0)</f>
        <v>0</v>
      </c>
      <c r="BJ1456" s="19" t="s">
        <v>83</v>
      </c>
      <c r="BK1456" s="227">
        <f>ROUND(I1456*H1456,2)</f>
        <v>0</v>
      </c>
      <c r="BL1456" s="19" t="s">
        <v>278</v>
      </c>
      <c r="BM1456" s="226" t="s">
        <v>1698</v>
      </c>
    </row>
    <row r="1457" s="2" customFormat="1">
      <c r="A1457" s="40"/>
      <c r="B1457" s="41"/>
      <c r="C1457" s="42"/>
      <c r="D1457" s="228" t="s">
        <v>159</v>
      </c>
      <c r="E1457" s="42"/>
      <c r="F1457" s="229" t="s">
        <v>1699</v>
      </c>
      <c r="G1457" s="42"/>
      <c r="H1457" s="42"/>
      <c r="I1457" s="230"/>
      <c r="J1457" s="42"/>
      <c r="K1457" s="42"/>
      <c r="L1457" s="46"/>
      <c r="M1457" s="231"/>
      <c r="N1457" s="232"/>
      <c r="O1457" s="86"/>
      <c r="P1457" s="86"/>
      <c r="Q1457" s="86"/>
      <c r="R1457" s="86"/>
      <c r="S1457" s="86"/>
      <c r="T1457" s="87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9" t="s">
        <v>159</v>
      </c>
      <c r="AU1457" s="19" t="s">
        <v>85</v>
      </c>
    </row>
    <row r="1458" s="2" customFormat="1">
      <c r="A1458" s="40"/>
      <c r="B1458" s="41"/>
      <c r="C1458" s="42"/>
      <c r="D1458" s="233" t="s">
        <v>161</v>
      </c>
      <c r="E1458" s="42"/>
      <c r="F1458" s="234" t="s">
        <v>1700</v>
      </c>
      <c r="G1458" s="42"/>
      <c r="H1458" s="42"/>
      <c r="I1458" s="230"/>
      <c r="J1458" s="42"/>
      <c r="K1458" s="42"/>
      <c r="L1458" s="46"/>
      <c r="M1458" s="231"/>
      <c r="N1458" s="232"/>
      <c r="O1458" s="86"/>
      <c r="P1458" s="86"/>
      <c r="Q1458" s="86"/>
      <c r="R1458" s="86"/>
      <c r="S1458" s="86"/>
      <c r="T1458" s="87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9" t="s">
        <v>161</v>
      </c>
      <c r="AU1458" s="19" t="s">
        <v>85</v>
      </c>
    </row>
    <row r="1459" s="2" customFormat="1" ht="24.15" customHeight="1">
      <c r="A1459" s="40"/>
      <c r="B1459" s="41"/>
      <c r="C1459" s="215" t="s">
        <v>1701</v>
      </c>
      <c r="D1459" s="215" t="s">
        <v>152</v>
      </c>
      <c r="E1459" s="216" t="s">
        <v>1702</v>
      </c>
      <c r="F1459" s="217" t="s">
        <v>1703</v>
      </c>
      <c r="G1459" s="218" t="s">
        <v>155</v>
      </c>
      <c r="H1459" s="219">
        <v>583.83500000000004</v>
      </c>
      <c r="I1459" s="220"/>
      <c r="J1459" s="221">
        <f>ROUND(I1459*H1459,2)</f>
        <v>0</v>
      </c>
      <c r="K1459" s="217" t="s">
        <v>156</v>
      </c>
      <c r="L1459" s="46"/>
      <c r="M1459" s="222" t="s">
        <v>19</v>
      </c>
      <c r="N1459" s="223" t="s">
        <v>47</v>
      </c>
      <c r="O1459" s="86"/>
      <c r="P1459" s="224">
        <f>O1459*H1459</f>
        <v>0</v>
      </c>
      <c r="Q1459" s="224">
        <v>6.0528000000000001E-05</v>
      </c>
      <c r="R1459" s="224">
        <f>Q1459*H1459</f>
        <v>0.035338364880000001</v>
      </c>
      <c r="S1459" s="224">
        <v>0</v>
      </c>
      <c r="T1459" s="225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26" t="s">
        <v>278</v>
      </c>
      <c r="AT1459" s="226" t="s">
        <v>152</v>
      </c>
      <c r="AU1459" s="226" t="s">
        <v>85</v>
      </c>
      <c r="AY1459" s="19" t="s">
        <v>150</v>
      </c>
      <c r="BE1459" s="227">
        <f>IF(N1459="základní",J1459,0)</f>
        <v>0</v>
      </c>
      <c r="BF1459" s="227">
        <f>IF(N1459="snížená",J1459,0)</f>
        <v>0</v>
      </c>
      <c r="BG1459" s="227">
        <f>IF(N1459="zákl. přenesená",J1459,0)</f>
        <v>0</v>
      </c>
      <c r="BH1459" s="227">
        <f>IF(N1459="sníž. přenesená",J1459,0)</f>
        <v>0</v>
      </c>
      <c r="BI1459" s="227">
        <f>IF(N1459="nulová",J1459,0)</f>
        <v>0</v>
      </c>
      <c r="BJ1459" s="19" t="s">
        <v>83</v>
      </c>
      <c r="BK1459" s="227">
        <f>ROUND(I1459*H1459,2)</f>
        <v>0</v>
      </c>
      <c r="BL1459" s="19" t="s">
        <v>278</v>
      </c>
      <c r="BM1459" s="226" t="s">
        <v>1704</v>
      </c>
    </row>
    <row r="1460" s="2" customFormat="1">
      <c r="A1460" s="40"/>
      <c r="B1460" s="41"/>
      <c r="C1460" s="42"/>
      <c r="D1460" s="228" t="s">
        <v>159</v>
      </c>
      <c r="E1460" s="42"/>
      <c r="F1460" s="229" t="s">
        <v>1705</v>
      </c>
      <c r="G1460" s="42"/>
      <c r="H1460" s="42"/>
      <c r="I1460" s="230"/>
      <c r="J1460" s="42"/>
      <c r="K1460" s="42"/>
      <c r="L1460" s="46"/>
      <c r="M1460" s="231"/>
      <c r="N1460" s="232"/>
      <c r="O1460" s="86"/>
      <c r="P1460" s="86"/>
      <c r="Q1460" s="86"/>
      <c r="R1460" s="86"/>
      <c r="S1460" s="86"/>
      <c r="T1460" s="87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159</v>
      </c>
      <c r="AU1460" s="19" t="s">
        <v>85</v>
      </c>
    </row>
    <row r="1461" s="2" customFormat="1">
      <c r="A1461" s="40"/>
      <c r="B1461" s="41"/>
      <c r="C1461" s="42"/>
      <c r="D1461" s="233" t="s">
        <v>161</v>
      </c>
      <c r="E1461" s="42"/>
      <c r="F1461" s="234" t="s">
        <v>1706</v>
      </c>
      <c r="G1461" s="42"/>
      <c r="H1461" s="42"/>
      <c r="I1461" s="230"/>
      <c r="J1461" s="42"/>
      <c r="K1461" s="42"/>
      <c r="L1461" s="46"/>
      <c r="M1461" s="231"/>
      <c r="N1461" s="232"/>
      <c r="O1461" s="86"/>
      <c r="P1461" s="86"/>
      <c r="Q1461" s="86"/>
      <c r="R1461" s="86"/>
      <c r="S1461" s="86"/>
      <c r="T1461" s="87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T1461" s="19" t="s">
        <v>161</v>
      </c>
      <c r="AU1461" s="19" t="s">
        <v>85</v>
      </c>
    </row>
    <row r="1462" s="2" customFormat="1" ht="24.15" customHeight="1">
      <c r="A1462" s="40"/>
      <c r="B1462" s="41"/>
      <c r="C1462" s="215" t="s">
        <v>1707</v>
      </c>
      <c r="D1462" s="215" t="s">
        <v>152</v>
      </c>
      <c r="E1462" s="216" t="s">
        <v>1708</v>
      </c>
      <c r="F1462" s="217" t="s">
        <v>1709</v>
      </c>
      <c r="G1462" s="218" t="s">
        <v>155</v>
      </c>
      <c r="H1462" s="219">
        <v>583.83500000000004</v>
      </c>
      <c r="I1462" s="220"/>
      <c r="J1462" s="221">
        <f>ROUND(I1462*H1462,2)</f>
        <v>0</v>
      </c>
      <c r="K1462" s="217" t="s">
        <v>156</v>
      </c>
      <c r="L1462" s="46"/>
      <c r="M1462" s="222" t="s">
        <v>19</v>
      </c>
      <c r="N1462" s="223" t="s">
        <v>47</v>
      </c>
      <c r="O1462" s="86"/>
      <c r="P1462" s="224">
        <f>O1462*H1462</f>
        <v>0</v>
      </c>
      <c r="Q1462" s="224">
        <v>0.00014375</v>
      </c>
      <c r="R1462" s="224">
        <f>Q1462*H1462</f>
        <v>0.083926281249999998</v>
      </c>
      <c r="S1462" s="224">
        <v>0</v>
      </c>
      <c r="T1462" s="225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6" t="s">
        <v>278</v>
      </c>
      <c r="AT1462" s="226" t="s">
        <v>152</v>
      </c>
      <c r="AU1462" s="226" t="s">
        <v>85</v>
      </c>
      <c r="AY1462" s="19" t="s">
        <v>150</v>
      </c>
      <c r="BE1462" s="227">
        <f>IF(N1462="základní",J1462,0)</f>
        <v>0</v>
      </c>
      <c r="BF1462" s="227">
        <f>IF(N1462="snížená",J1462,0)</f>
        <v>0</v>
      </c>
      <c r="BG1462" s="227">
        <f>IF(N1462="zákl. přenesená",J1462,0)</f>
        <v>0</v>
      </c>
      <c r="BH1462" s="227">
        <f>IF(N1462="sníž. přenesená",J1462,0)</f>
        <v>0</v>
      </c>
      <c r="BI1462" s="227">
        <f>IF(N1462="nulová",J1462,0)</f>
        <v>0</v>
      </c>
      <c r="BJ1462" s="19" t="s">
        <v>83</v>
      </c>
      <c r="BK1462" s="227">
        <f>ROUND(I1462*H1462,2)</f>
        <v>0</v>
      </c>
      <c r="BL1462" s="19" t="s">
        <v>278</v>
      </c>
      <c r="BM1462" s="226" t="s">
        <v>1710</v>
      </c>
    </row>
    <row r="1463" s="2" customFormat="1">
      <c r="A1463" s="40"/>
      <c r="B1463" s="41"/>
      <c r="C1463" s="42"/>
      <c r="D1463" s="228" t="s">
        <v>159</v>
      </c>
      <c r="E1463" s="42"/>
      <c r="F1463" s="229" t="s">
        <v>1711</v>
      </c>
      <c r="G1463" s="42"/>
      <c r="H1463" s="42"/>
      <c r="I1463" s="230"/>
      <c r="J1463" s="42"/>
      <c r="K1463" s="42"/>
      <c r="L1463" s="46"/>
      <c r="M1463" s="231"/>
      <c r="N1463" s="232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159</v>
      </c>
      <c r="AU1463" s="19" t="s">
        <v>85</v>
      </c>
    </row>
    <row r="1464" s="2" customFormat="1">
      <c r="A1464" s="40"/>
      <c r="B1464" s="41"/>
      <c r="C1464" s="42"/>
      <c r="D1464" s="233" t="s">
        <v>161</v>
      </c>
      <c r="E1464" s="42"/>
      <c r="F1464" s="234" t="s">
        <v>1712</v>
      </c>
      <c r="G1464" s="42"/>
      <c r="H1464" s="42"/>
      <c r="I1464" s="230"/>
      <c r="J1464" s="42"/>
      <c r="K1464" s="42"/>
      <c r="L1464" s="46"/>
      <c r="M1464" s="231"/>
      <c r="N1464" s="232"/>
      <c r="O1464" s="86"/>
      <c r="P1464" s="86"/>
      <c r="Q1464" s="86"/>
      <c r="R1464" s="86"/>
      <c r="S1464" s="86"/>
      <c r="T1464" s="87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9" t="s">
        <v>161</v>
      </c>
      <c r="AU1464" s="19" t="s">
        <v>85</v>
      </c>
    </row>
    <row r="1465" s="2" customFormat="1" ht="24.15" customHeight="1">
      <c r="A1465" s="40"/>
      <c r="B1465" s="41"/>
      <c r="C1465" s="215" t="s">
        <v>1713</v>
      </c>
      <c r="D1465" s="215" t="s">
        <v>152</v>
      </c>
      <c r="E1465" s="216" t="s">
        <v>1714</v>
      </c>
      <c r="F1465" s="217" t="s">
        <v>1715</v>
      </c>
      <c r="G1465" s="218" t="s">
        <v>155</v>
      </c>
      <c r="H1465" s="219">
        <v>583.83500000000004</v>
      </c>
      <c r="I1465" s="220"/>
      <c r="J1465" s="221">
        <f>ROUND(I1465*H1465,2)</f>
        <v>0</v>
      </c>
      <c r="K1465" s="217" t="s">
        <v>156</v>
      </c>
      <c r="L1465" s="46"/>
      <c r="M1465" s="222" t="s">
        <v>19</v>
      </c>
      <c r="N1465" s="223" t="s">
        <v>47</v>
      </c>
      <c r="O1465" s="86"/>
      <c r="P1465" s="224">
        <f>O1465*H1465</f>
        <v>0</v>
      </c>
      <c r="Q1465" s="224">
        <v>0.00012305000000000001</v>
      </c>
      <c r="R1465" s="224">
        <f>Q1465*H1465</f>
        <v>0.071840896750000008</v>
      </c>
      <c r="S1465" s="224">
        <v>0</v>
      </c>
      <c r="T1465" s="225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6" t="s">
        <v>278</v>
      </c>
      <c r="AT1465" s="226" t="s">
        <v>152</v>
      </c>
      <c r="AU1465" s="226" t="s">
        <v>85</v>
      </c>
      <c r="AY1465" s="19" t="s">
        <v>150</v>
      </c>
      <c r="BE1465" s="227">
        <f>IF(N1465="základní",J1465,0)</f>
        <v>0</v>
      </c>
      <c r="BF1465" s="227">
        <f>IF(N1465="snížená",J1465,0)</f>
        <v>0</v>
      </c>
      <c r="BG1465" s="227">
        <f>IF(N1465="zákl. přenesená",J1465,0)</f>
        <v>0</v>
      </c>
      <c r="BH1465" s="227">
        <f>IF(N1465="sníž. přenesená",J1465,0)</f>
        <v>0</v>
      </c>
      <c r="BI1465" s="227">
        <f>IF(N1465="nulová",J1465,0)</f>
        <v>0</v>
      </c>
      <c r="BJ1465" s="19" t="s">
        <v>83</v>
      </c>
      <c r="BK1465" s="227">
        <f>ROUND(I1465*H1465,2)</f>
        <v>0</v>
      </c>
      <c r="BL1465" s="19" t="s">
        <v>278</v>
      </c>
      <c r="BM1465" s="226" t="s">
        <v>1716</v>
      </c>
    </row>
    <row r="1466" s="2" customFormat="1">
      <c r="A1466" s="40"/>
      <c r="B1466" s="41"/>
      <c r="C1466" s="42"/>
      <c r="D1466" s="228" t="s">
        <v>159</v>
      </c>
      <c r="E1466" s="42"/>
      <c r="F1466" s="229" t="s">
        <v>1717</v>
      </c>
      <c r="G1466" s="42"/>
      <c r="H1466" s="42"/>
      <c r="I1466" s="230"/>
      <c r="J1466" s="42"/>
      <c r="K1466" s="42"/>
      <c r="L1466" s="46"/>
      <c r="M1466" s="231"/>
      <c r="N1466" s="232"/>
      <c r="O1466" s="86"/>
      <c r="P1466" s="86"/>
      <c r="Q1466" s="86"/>
      <c r="R1466" s="86"/>
      <c r="S1466" s="86"/>
      <c r="T1466" s="87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159</v>
      </c>
      <c r="AU1466" s="19" t="s">
        <v>85</v>
      </c>
    </row>
    <row r="1467" s="2" customFormat="1">
      <c r="A1467" s="40"/>
      <c r="B1467" s="41"/>
      <c r="C1467" s="42"/>
      <c r="D1467" s="233" t="s">
        <v>161</v>
      </c>
      <c r="E1467" s="42"/>
      <c r="F1467" s="234" t="s">
        <v>1718</v>
      </c>
      <c r="G1467" s="42"/>
      <c r="H1467" s="42"/>
      <c r="I1467" s="230"/>
      <c r="J1467" s="42"/>
      <c r="K1467" s="42"/>
      <c r="L1467" s="46"/>
      <c r="M1467" s="231"/>
      <c r="N1467" s="232"/>
      <c r="O1467" s="86"/>
      <c r="P1467" s="86"/>
      <c r="Q1467" s="86"/>
      <c r="R1467" s="86"/>
      <c r="S1467" s="86"/>
      <c r="T1467" s="87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19" t="s">
        <v>161</v>
      </c>
      <c r="AU1467" s="19" t="s">
        <v>85</v>
      </c>
    </row>
    <row r="1468" s="2" customFormat="1" ht="24.15" customHeight="1">
      <c r="A1468" s="40"/>
      <c r="B1468" s="41"/>
      <c r="C1468" s="215" t="s">
        <v>1719</v>
      </c>
      <c r="D1468" s="215" t="s">
        <v>152</v>
      </c>
      <c r="E1468" s="216" t="s">
        <v>1720</v>
      </c>
      <c r="F1468" s="217" t="s">
        <v>1721</v>
      </c>
      <c r="G1468" s="218" t="s">
        <v>155</v>
      </c>
      <c r="H1468" s="219">
        <v>583.83500000000004</v>
      </c>
      <c r="I1468" s="220"/>
      <c r="J1468" s="221">
        <f>ROUND(I1468*H1468,2)</f>
        <v>0</v>
      </c>
      <c r="K1468" s="217" t="s">
        <v>156</v>
      </c>
      <c r="L1468" s="46"/>
      <c r="M1468" s="222" t="s">
        <v>19</v>
      </c>
      <c r="N1468" s="223" t="s">
        <v>47</v>
      </c>
      <c r="O1468" s="86"/>
      <c r="P1468" s="224">
        <f>O1468*H1468</f>
        <v>0</v>
      </c>
      <c r="Q1468" s="224">
        <v>0.00012305000000000001</v>
      </c>
      <c r="R1468" s="224">
        <f>Q1468*H1468</f>
        <v>0.071840896750000008</v>
      </c>
      <c r="S1468" s="224">
        <v>0</v>
      </c>
      <c r="T1468" s="225">
        <f>S1468*H1468</f>
        <v>0</v>
      </c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R1468" s="226" t="s">
        <v>278</v>
      </c>
      <c r="AT1468" s="226" t="s">
        <v>152</v>
      </c>
      <c r="AU1468" s="226" t="s">
        <v>85</v>
      </c>
      <c r="AY1468" s="19" t="s">
        <v>150</v>
      </c>
      <c r="BE1468" s="227">
        <f>IF(N1468="základní",J1468,0)</f>
        <v>0</v>
      </c>
      <c r="BF1468" s="227">
        <f>IF(N1468="snížená",J1468,0)</f>
        <v>0</v>
      </c>
      <c r="BG1468" s="227">
        <f>IF(N1468="zákl. přenesená",J1468,0)</f>
        <v>0</v>
      </c>
      <c r="BH1468" s="227">
        <f>IF(N1468="sníž. přenesená",J1468,0)</f>
        <v>0</v>
      </c>
      <c r="BI1468" s="227">
        <f>IF(N1468="nulová",J1468,0)</f>
        <v>0</v>
      </c>
      <c r="BJ1468" s="19" t="s">
        <v>83</v>
      </c>
      <c r="BK1468" s="227">
        <f>ROUND(I1468*H1468,2)</f>
        <v>0</v>
      </c>
      <c r="BL1468" s="19" t="s">
        <v>278</v>
      </c>
      <c r="BM1468" s="226" t="s">
        <v>1722</v>
      </c>
    </row>
    <row r="1469" s="2" customFormat="1">
      <c r="A1469" s="40"/>
      <c r="B1469" s="41"/>
      <c r="C1469" s="42"/>
      <c r="D1469" s="228" t="s">
        <v>159</v>
      </c>
      <c r="E1469" s="42"/>
      <c r="F1469" s="229" t="s">
        <v>1723</v>
      </c>
      <c r="G1469" s="42"/>
      <c r="H1469" s="42"/>
      <c r="I1469" s="230"/>
      <c r="J1469" s="42"/>
      <c r="K1469" s="42"/>
      <c r="L1469" s="46"/>
      <c r="M1469" s="231"/>
      <c r="N1469" s="232"/>
      <c r="O1469" s="86"/>
      <c r="P1469" s="86"/>
      <c r="Q1469" s="86"/>
      <c r="R1469" s="86"/>
      <c r="S1469" s="86"/>
      <c r="T1469" s="87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T1469" s="19" t="s">
        <v>159</v>
      </c>
      <c r="AU1469" s="19" t="s">
        <v>85</v>
      </c>
    </row>
    <row r="1470" s="2" customFormat="1">
      <c r="A1470" s="40"/>
      <c r="B1470" s="41"/>
      <c r="C1470" s="42"/>
      <c r="D1470" s="233" t="s">
        <v>161</v>
      </c>
      <c r="E1470" s="42"/>
      <c r="F1470" s="234" t="s">
        <v>1724</v>
      </c>
      <c r="G1470" s="42"/>
      <c r="H1470" s="42"/>
      <c r="I1470" s="230"/>
      <c r="J1470" s="42"/>
      <c r="K1470" s="42"/>
      <c r="L1470" s="46"/>
      <c r="M1470" s="231"/>
      <c r="N1470" s="232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161</v>
      </c>
      <c r="AU1470" s="19" t="s">
        <v>85</v>
      </c>
    </row>
    <row r="1471" s="12" customFormat="1" ht="22.8" customHeight="1">
      <c r="A1471" s="12"/>
      <c r="B1471" s="199"/>
      <c r="C1471" s="200"/>
      <c r="D1471" s="201" t="s">
        <v>75</v>
      </c>
      <c r="E1471" s="213" t="s">
        <v>1725</v>
      </c>
      <c r="F1471" s="213" t="s">
        <v>1726</v>
      </c>
      <c r="G1471" s="200"/>
      <c r="H1471" s="200"/>
      <c r="I1471" s="203"/>
      <c r="J1471" s="214">
        <f>BK1471</f>
        <v>0</v>
      </c>
      <c r="K1471" s="200"/>
      <c r="L1471" s="205"/>
      <c r="M1471" s="206"/>
      <c r="N1471" s="207"/>
      <c r="O1471" s="207"/>
      <c r="P1471" s="208">
        <f>SUM(P1472:P1507)</f>
        <v>0</v>
      </c>
      <c r="Q1471" s="207"/>
      <c r="R1471" s="208">
        <f>SUM(R1472:R1507)</f>
        <v>1.8347277536000002</v>
      </c>
      <c r="S1471" s="207"/>
      <c r="T1471" s="209">
        <f>SUM(T1472:T1507)</f>
        <v>0.33552974000000002</v>
      </c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R1471" s="210" t="s">
        <v>85</v>
      </c>
      <c r="AT1471" s="211" t="s">
        <v>75</v>
      </c>
      <c r="AU1471" s="211" t="s">
        <v>83</v>
      </c>
      <c r="AY1471" s="210" t="s">
        <v>150</v>
      </c>
      <c r="BK1471" s="212">
        <f>SUM(BK1472:BK1507)</f>
        <v>0</v>
      </c>
    </row>
    <row r="1472" s="2" customFormat="1" ht="21.75" customHeight="1">
      <c r="A1472" s="40"/>
      <c r="B1472" s="41"/>
      <c r="C1472" s="215" t="s">
        <v>1727</v>
      </c>
      <c r="D1472" s="215" t="s">
        <v>152</v>
      </c>
      <c r="E1472" s="216" t="s">
        <v>1728</v>
      </c>
      <c r="F1472" s="217" t="s">
        <v>1729</v>
      </c>
      <c r="G1472" s="218" t="s">
        <v>155</v>
      </c>
      <c r="H1472" s="219">
        <v>1082.354</v>
      </c>
      <c r="I1472" s="220"/>
      <c r="J1472" s="221">
        <f>ROUND(I1472*H1472,2)</f>
        <v>0</v>
      </c>
      <c r="K1472" s="217" t="s">
        <v>156</v>
      </c>
      <c r="L1472" s="46"/>
      <c r="M1472" s="222" t="s">
        <v>19</v>
      </c>
      <c r="N1472" s="223" t="s">
        <v>47</v>
      </c>
      <c r="O1472" s="86"/>
      <c r="P1472" s="224">
        <f>O1472*H1472</f>
        <v>0</v>
      </c>
      <c r="Q1472" s="224">
        <v>0.001</v>
      </c>
      <c r="R1472" s="224">
        <f>Q1472*H1472</f>
        <v>1.082354</v>
      </c>
      <c r="S1472" s="224">
        <v>0.00031</v>
      </c>
      <c r="T1472" s="225">
        <f>S1472*H1472</f>
        <v>0.33552974000000002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26" t="s">
        <v>278</v>
      </c>
      <c r="AT1472" s="226" t="s">
        <v>152</v>
      </c>
      <c r="AU1472" s="226" t="s">
        <v>85</v>
      </c>
      <c r="AY1472" s="19" t="s">
        <v>150</v>
      </c>
      <c r="BE1472" s="227">
        <f>IF(N1472="základní",J1472,0)</f>
        <v>0</v>
      </c>
      <c r="BF1472" s="227">
        <f>IF(N1472="snížená",J1472,0)</f>
        <v>0</v>
      </c>
      <c r="BG1472" s="227">
        <f>IF(N1472="zákl. přenesená",J1472,0)</f>
        <v>0</v>
      </c>
      <c r="BH1472" s="227">
        <f>IF(N1472="sníž. přenesená",J1472,0)</f>
        <v>0</v>
      </c>
      <c r="BI1472" s="227">
        <f>IF(N1472="nulová",J1472,0)</f>
        <v>0</v>
      </c>
      <c r="BJ1472" s="19" t="s">
        <v>83</v>
      </c>
      <c r="BK1472" s="227">
        <f>ROUND(I1472*H1472,2)</f>
        <v>0</v>
      </c>
      <c r="BL1472" s="19" t="s">
        <v>278</v>
      </c>
      <c r="BM1472" s="226" t="s">
        <v>1730</v>
      </c>
    </row>
    <row r="1473" s="2" customFormat="1">
      <c r="A1473" s="40"/>
      <c r="B1473" s="41"/>
      <c r="C1473" s="42"/>
      <c r="D1473" s="228" t="s">
        <v>159</v>
      </c>
      <c r="E1473" s="42"/>
      <c r="F1473" s="229" t="s">
        <v>1731</v>
      </c>
      <c r="G1473" s="42"/>
      <c r="H1473" s="42"/>
      <c r="I1473" s="230"/>
      <c r="J1473" s="42"/>
      <c r="K1473" s="42"/>
      <c r="L1473" s="46"/>
      <c r="M1473" s="231"/>
      <c r="N1473" s="232"/>
      <c r="O1473" s="86"/>
      <c r="P1473" s="86"/>
      <c r="Q1473" s="86"/>
      <c r="R1473" s="86"/>
      <c r="S1473" s="86"/>
      <c r="T1473" s="87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T1473" s="19" t="s">
        <v>159</v>
      </c>
      <c r="AU1473" s="19" t="s">
        <v>85</v>
      </c>
    </row>
    <row r="1474" s="2" customFormat="1">
      <c r="A1474" s="40"/>
      <c r="B1474" s="41"/>
      <c r="C1474" s="42"/>
      <c r="D1474" s="233" t="s">
        <v>161</v>
      </c>
      <c r="E1474" s="42"/>
      <c r="F1474" s="234" t="s">
        <v>1732</v>
      </c>
      <c r="G1474" s="42"/>
      <c r="H1474" s="42"/>
      <c r="I1474" s="230"/>
      <c r="J1474" s="42"/>
      <c r="K1474" s="42"/>
      <c r="L1474" s="46"/>
      <c r="M1474" s="231"/>
      <c r="N1474" s="232"/>
      <c r="O1474" s="86"/>
      <c r="P1474" s="86"/>
      <c r="Q1474" s="86"/>
      <c r="R1474" s="86"/>
      <c r="S1474" s="86"/>
      <c r="T1474" s="87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161</v>
      </c>
      <c r="AU1474" s="19" t="s">
        <v>85</v>
      </c>
    </row>
    <row r="1475" s="14" customFormat="1">
      <c r="A1475" s="14"/>
      <c r="B1475" s="245"/>
      <c r="C1475" s="246"/>
      <c r="D1475" s="228" t="s">
        <v>179</v>
      </c>
      <c r="E1475" s="247" t="s">
        <v>19</v>
      </c>
      <c r="F1475" s="248" t="s">
        <v>1733</v>
      </c>
      <c r="G1475" s="246"/>
      <c r="H1475" s="249">
        <v>134.26300000000001</v>
      </c>
      <c r="I1475" s="250"/>
      <c r="J1475" s="246"/>
      <c r="K1475" s="246"/>
      <c r="L1475" s="251"/>
      <c r="M1475" s="252"/>
      <c r="N1475" s="253"/>
      <c r="O1475" s="253"/>
      <c r="P1475" s="253"/>
      <c r="Q1475" s="253"/>
      <c r="R1475" s="253"/>
      <c r="S1475" s="253"/>
      <c r="T1475" s="25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5" t="s">
        <v>179</v>
      </c>
      <c r="AU1475" s="255" t="s">
        <v>85</v>
      </c>
      <c r="AV1475" s="14" t="s">
        <v>85</v>
      </c>
      <c r="AW1475" s="14" t="s">
        <v>37</v>
      </c>
      <c r="AX1475" s="14" t="s">
        <v>76</v>
      </c>
      <c r="AY1475" s="255" t="s">
        <v>150</v>
      </c>
    </row>
    <row r="1476" s="14" customFormat="1">
      <c r="A1476" s="14"/>
      <c r="B1476" s="245"/>
      <c r="C1476" s="246"/>
      <c r="D1476" s="228" t="s">
        <v>179</v>
      </c>
      <c r="E1476" s="247" t="s">
        <v>19</v>
      </c>
      <c r="F1476" s="248" t="s">
        <v>1734</v>
      </c>
      <c r="G1476" s="246"/>
      <c r="H1476" s="249">
        <v>258.51999999999998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179</v>
      </c>
      <c r="AU1476" s="255" t="s">
        <v>85</v>
      </c>
      <c r="AV1476" s="14" t="s">
        <v>85</v>
      </c>
      <c r="AW1476" s="14" t="s">
        <v>37</v>
      </c>
      <c r="AX1476" s="14" t="s">
        <v>76</v>
      </c>
      <c r="AY1476" s="255" t="s">
        <v>150</v>
      </c>
    </row>
    <row r="1477" s="14" customFormat="1">
      <c r="A1477" s="14"/>
      <c r="B1477" s="245"/>
      <c r="C1477" s="246"/>
      <c r="D1477" s="228" t="s">
        <v>179</v>
      </c>
      <c r="E1477" s="247" t="s">
        <v>19</v>
      </c>
      <c r="F1477" s="248" t="s">
        <v>1735</v>
      </c>
      <c r="G1477" s="246"/>
      <c r="H1477" s="249">
        <v>74.75</v>
      </c>
      <c r="I1477" s="250"/>
      <c r="J1477" s="246"/>
      <c r="K1477" s="246"/>
      <c r="L1477" s="251"/>
      <c r="M1477" s="252"/>
      <c r="N1477" s="253"/>
      <c r="O1477" s="253"/>
      <c r="P1477" s="253"/>
      <c r="Q1477" s="253"/>
      <c r="R1477" s="253"/>
      <c r="S1477" s="253"/>
      <c r="T1477" s="25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5" t="s">
        <v>179</v>
      </c>
      <c r="AU1477" s="255" t="s">
        <v>85</v>
      </c>
      <c r="AV1477" s="14" t="s">
        <v>85</v>
      </c>
      <c r="AW1477" s="14" t="s">
        <v>37</v>
      </c>
      <c r="AX1477" s="14" t="s">
        <v>76</v>
      </c>
      <c r="AY1477" s="255" t="s">
        <v>150</v>
      </c>
    </row>
    <row r="1478" s="14" customFormat="1">
      <c r="A1478" s="14"/>
      <c r="B1478" s="245"/>
      <c r="C1478" s="246"/>
      <c r="D1478" s="228" t="s">
        <v>179</v>
      </c>
      <c r="E1478" s="247" t="s">
        <v>19</v>
      </c>
      <c r="F1478" s="248" t="s">
        <v>1736</v>
      </c>
      <c r="G1478" s="246"/>
      <c r="H1478" s="249">
        <v>53.604999999999997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179</v>
      </c>
      <c r="AU1478" s="255" t="s">
        <v>85</v>
      </c>
      <c r="AV1478" s="14" t="s">
        <v>85</v>
      </c>
      <c r="AW1478" s="14" t="s">
        <v>37</v>
      </c>
      <c r="AX1478" s="14" t="s">
        <v>76</v>
      </c>
      <c r="AY1478" s="255" t="s">
        <v>150</v>
      </c>
    </row>
    <row r="1479" s="14" customFormat="1">
      <c r="A1479" s="14"/>
      <c r="B1479" s="245"/>
      <c r="C1479" s="246"/>
      <c r="D1479" s="228" t="s">
        <v>179</v>
      </c>
      <c r="E1479" s="247" t="s">
        <v>19</v>
      </c>
      <c r="F1479" s="248" t="s">
        <v>1737</v>
      </c>
      <c r="G1479" s="246"/>
      <c r="H1479" s="249">
        <v>322.42200000000003</v>
      </c>
      <c r="I1479" s="250"/>
      <c r="J1479" s="246"/>
      <c r="K1479" s="246"/>
      <c r="L1479" s="251"/>
      <c r="M1479" s="252"/>
      <c r="N1479" s="253"/>
      <c r="O1479" s="253"/>
      <c r="P1479" s="253"/>
      <c r="Q1479" s="253"/>
      <c r="R1479" s="253"/>
      <c r="S1479" s="253"/>
      <c r="T1479" s="25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5" t="s">
        <v>179</v>
      </c>
      <c r="AU1479" s="255" t="s">
        <v>85</v>
      </c>
      <c r="AV1479" s="14" t="s">
        <v>85</v>
      </c>
      <c r="AW1479" s="14" t="s">
        <v>37</v>
      </c>
      <c r="AX1479" s="14" t="s">
        <v>76</v>
      </c>
      <c r="AY1479" s="255" t="s">
        <v>150</v>
      </c>
    </row>
    <row r="1480" s="14" customFormat="1">
      <c r="A1480" s="14"/>
      <c r="B1480" s="245"/>
      <c r="C1480" s="246"/>
      <c r="D1480" s="228" t="s">
        <v>179</v>
      </c>
      <c r="E1480" s="247" t="s">
        <v>19</v>
      </c>
      <c r="F1480" s="248" t="s">
        <v>1738</v>
      </c>
      <c r="G1480" s="246"/>
      <c r="H1480" s="249">
        <v>408.132</v>
      </c>
      <c r="I1480" s="250"/>
      <c r="J1480" s="246"/>
      <c r="K1480" s="246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179</v>
      </c>
      <c r="AU1480" s="255" t="s">
        <v>85</v>
      </c>
      <c r="AV1480" s="14" t="s">
        <v>85</v>
      </c>
      <c r="AW1480" s="14" t="s">
        <v>37</v>
      </c>
      <c r="AX1480" s="14" t="s">
        <v>76</v>
      </c>
      <c r="AY1480" s="255" t="s">
        <v>150</v>
      </c>
    </row>
    <row r="1481" s="13" customFormat="1">
      <c r="A1481" s="13"/>
      <c r="B1481" s="235"/>
      <c r="C1481" s="236"/>
      <c r="D1481" s="228" t="s">
        <v>179</v>
      </c>
      <c r="E1481" s="237" t="s">
        <v>19</v>
      </c>
      <c r="F1481" s="238" t="s">
        <v>1739</v>
      </c>
      <c r="G1481" s="236"/>
      <c r="H1481" s="237" t="s">
        <v>19</v>
      </c>
      <c r="I1481" s="239"/>
      <c r="J1481" s="236"/>
      <c r="K1481" s="236"/>
      <c r="L1481" s="240"/>
      <c r="M1481" s="241"/>
      <c r="N1481" s="242"/>
      <c r="O1481" s="242"/>
      <c r="P1481" s="242"/>
      <c r="Q1481" s="242"/>
      <c r="R1481" s="242"/>
      <c r="S1481" s="242"/>
      <c r="T1481" s="24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4" t="s">
        <v>179</v>
      </c>
      <c r="AU1481" s="244" t="s">
        <v>85</v>
      </c>
      <c r="AV1481" s="13" t="s">
        <v>83</v>
      </c>
      <c r="AW1481" s="13" t="s">
        <v>37</v>
      </c>
      <c r="AX1481" s="13" t="s">
        <v>76</v>
      </c>
      <c r="AY1481" s="244" t="s">
        <v>150</v>
      </c>
    </row>
    <row r="1482" s="13" customFormat="1">
      <c r="A1482" s="13"/>
      <c r="B1482" s="235"/>
      <c r="C1482" s="236"/>
      <c r="D1482" s="228" t="s">
        <v>179</v>
      </c>
      <c r="E1482" s="237" t="s">
        <v>19</v>
      </c>
      <c r="F1482" s="238" t="s">
        <v>465</v>
      </c>
      <c r="G1482" s="236"/>
      <c r="H1482" s="237" t="s">
        <v>19</v>
      </c>
      <c r="I1482" s="239"/>
      <c r="J1482" s="236"/>
      <c r="K1482" s="236"/>
      <c r="L1482" s="240"/>
      <c r="M1482" s="241"/>
      <c r="N1482" s="242"/>
      <c r="O1482" s="242"/>
      <c r="P1482" s="242"/>
      <c r="Q1482" s="242"/>
      <c r="R1482" s="242"/>
      <c r="S1482" s="242"/>
      <c r="T1482" s="24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4" t="s">
        <v>179</v>
      </c>
      <c r="AU1482" s="244" t="s">
        <v>85</v>
      </c>
      <c r="AV1482" s="13" t="s">
        <v>83</v>
      </c>
      <c r="AW1482" s="13" t="s">
        <v>37</v>
      </c>
      <c r="AX1482" s="13" t="s">
        <v>76</v>
      </c>
      <c r="AY1482" s="244" t="s">
        <v>150</v>
      </c>
    </row>
    <row r="1483" s="14" customFormat="1">
      <c r="A1483" s="14"/>
      <c r="B1483" s="245"/>
      <c r="C1483" s="246"/>
      <c r="D1483" s="228" t="s">
        <v>179</v>
      </c>
      <c r="E1483" s="247" t="s">
        <v>19</v>
      </c>
      <c r="F1483" s="248" t="s">
        <v>1740</v>
      </c>
      <c r="G1483" s="246"/>
      <c r="H1483" s="249">
        <v>-47.847000000000001</v>
      </c>
      <c r="I1483" s="250"/>
      <c r="J1483" s="246"/>
      <c r="K1483" s="246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5" t="s">
        <v>179</v>
      </c>
      <c r="AU1483" s="255" t="s">
        <v>85</v>
      </c>
      <c r="AV1483" s="14" t="s">
        <v>85</v>
      </c>
      <c r="AW1483" s="14" t="s">
        <v>37</v>
      </c>
      <c r="AX1483" s="14" t="s">
        <v>76</v>
      </c>
      <c r="AY1483" s="255" t="s">
        <v>150</v>
      </c>
    </row>
    <row r="1484" s="14" customFormat="1">
      <c r="A1484" s="14"/>
      <c r="B1484" s="245"/>
      <c r="C1484" s="246"/>
      <c r="D1484" s="228" t="s">
        <v>179</v>
      </c>
      <c r="E1484" s="247" t="s">
        <v>19</v>
      </c>
      <c r="F1484" s="248" t="s">
        <v>1741</v>
      </c>
      <c r="G1484" s="246"/>
      <c r="H1484" s="249">
        <v>-64.227000000000004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179</v>
      </c>
      <c r="AU1484" s="255" t="s">
        <v>85</v>
      </c>
      <c r="AV1484" s="14" t="s">
        <v>85</v>
      </c>
      <c r="AW1484" s="14" t="s">
        <v>37</v>
      </c>
      <c r="AX1484" s="14" t="s">
        <v>76</v>
      </c>
      <c r="AY1484" s="255" t="s">
        <v>150</v>
      </c>
    </row>
    <row r="1485" s="14" customFormat="1">
      <c r="A1485" s="14"/>
      <c r="B1485" s="245"/>
      <c r="C1485" s="246"/>
      <c r="D1485" s="228" t="s">
        <v>179</v>
      </c>
      <c r="E1485" s="247" t="s">
        <v>19</v>
      </c>
      <c r="F1485" s="248" t="s">
        <v>1742</v>
      </c>
      <c r="G1485" s="246"/>
      <c r="H1485" s="249">
        <v>-57.264000000000003</v>
      </c>
      <c r="I1485" s="250"/>
      <c r="J1485" s="246"/>
      <c r="K1485" s="246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179</v>
      </c>
      <c r="AU1485" s="255" t="s">
        <v>85</v>
      </c>
      <c r="AV1485" s="14" t="s">
        <v>85</v>
      </c>
      <c r="AW1485" s="14" t="s">
        <v>37</v>
      </c>
      <c r="AX1485" s="14" t="s">
        <v>76</v>
      </c>
      <c r="AY1485" s="255" t="s">
        <v>150</v>
      </c>
    </row>
    <row r="1486" s="15" customFormat="1">
      <c r="A1486" s="15"/>
      <c r="B1486" s="256"/>
      <c r="C1486" s="257"/>
      <c r="D1486" s="228" t="s">
        <v>179</v>
      </c>
      <c r="E1486" s="258" t="s">
        <v>19</v>
      </c>
      <c r="F1486" s="259" t="s">
        <v>186</v>
      </c>
      <c r="G1486" s="257"/>
      <c r="H1486" s="260">
        <v>1082.354</v>
      </c>
      <c r="I1486" s="261"/>
      <c r="J1486" s="257"/>
      <c r="K1486" s="257"/>
      <c r="L1486" s="262"/>
      <c r="M1486" s="263"/>
      <c r="N1486" s="264"/>
      <c r="O1486" s="264"/>
      <c r="P1486" s="264"/>
      <c r="Q1486" s="264"/>
      <c r="R1486" s="264"/>
      <c r="S1486" s="264"/>
      <c r="T1486" s="26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66" t="s">
        <v>179</v>
      </c>
      <c r="AU1486" s="266" t="s">
        <v>85</v>
      </c>
      <c r="AV1486" s="15" t="s">
        <v>157</v>
      </c>
      <c r="AW1486" s="15" t="s">
        <v>37</v>
      </c>
      <c r="AX1486" s="15" t="s">
        <v>83</v>
      </c>
      <c r="AY1486" s="266" t="s">
        <v>150</v>
      </c>
    </row>
    <row r="1487" s="2" customFormat="1" ht="24.15" customHeight="1">
      <c r="A1487" s="40"/>
      <c r="B1487" s="41"/>
      <c r="C1487" s="215" t="s">
        <v>1743</v>
      </c>
      <c r="D1487" s="215" t="s">
        <v>152</v>
      </c>
      <c r="E1487" s="216" t="s">
        <v>1744</v>
      </c>
      <c r="F1487" s="217" t="s">
        <v>1745</v>
      </c>
      <c r="G1487" s="218" t="s">
        <v>155</v>
      </c>
      <c r="H1487" s="219">
        <v>1082.354</v>
      </c>
      <c r="I1487" s="220"/>
      <c r="J1487" s="221">
        <f>ROUND(I1487*H1487,2)</f>
        <v>0</v>
      </c>
      <c r="K1487" s="217" t="s">
        <v>156</v>
      </c>
      <c r="L1487" s="46"/>
      <c r="M1487" s="222" t="s">
        <v>19</v>
      </c>
      <c r="N1487" s="223" t="s">
        <v>47</v>
      </c>
      <c r="O1487" s="86"/>
      <c r="P1487" s="224">
        <f>O1487*H1487</f>
        <v>0</v>
      </c>
      <c r="Q1487" s="224">
        <v>0</v>
      </c>
      <c r="R1487" s="224">
        <f>Q1487*H1487</f>
        <v>0</v>
      </c>
      <c r="S1487" s="224">
        <v>0</v>
      </c>
      <c r="T1487" s="225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26" t="s">
        <v>278</v>
      </c>
      <c r="AT1487" s="226" t="s">
        <v>152</v>
      </c>
      <c r="AU1487" s="226" t="s">
        <v>85</v>
      </c>
      <c r="AY1487" s="19" t="s">
        <v>150</v>
      </c>
      <c r="BE1487" s="227">
        <f>IF(N1487="základní",J1487,0)</f>
        <v>0</v>
      </c>
      <c r="BF1487" s="227">
        <f>IF(N1487="snížená",J1487,0)</f>
        <v>0</v>
      </c>
      <c r="BG1487" s="227">
        <f>IF(N1487="zákl. přenesená",J1487,0)</f>
        <v>0</v>
      </c>
      <c r="BH1487" s="227">
        <f>IF(N1487="sníž. přenesená",J1487,0)</f>
        <v>0</v>
      </c>
      <c r="BI1487" s="227">
        <f>IF(N1487="nulová",J1487,0)</f>
        <v>0</v>
      </c>
      <c r="BJ1487" s="19" t="s">
        <v>83</v>
      </c>
      <c r="BK1487" s="227">
        <f>ROUND(I1487*H1487,2)</f>
        <v>0</v>
      </c>
      <c r="BL1487" s="19" t="s">
        <v>278</v>
      </c>
      <c r="BM1487" s="226" t="s">
        <v>1746</v>
      </c>
    </row>
    <row r="1488" s="2" customFormat="1">
      <c r="A1488" s="40"/>
      <c r="B1488" s="41"/>
      <c r="C1488" s="42"/>
      <c r="D1488" s="228" t="s">
        <v>159</v>
      </c>
      <c r="E1488" s="42"/>
      <c r="F1488" s="229" t="s">
        <v>1747</v>
      </c>
      <c r="G1488" s="42"/>
      <c r="H1488" s="42"/>
      <c r="I1488" s="230"/>
      <c r="J1488" s="42"/>
      <c r="K1488" s="42"/>
      <c r="L1488" s="46"/>
      <c r="M1488" s="231"/>
      <c r="N1488" s="232"/>
      <c r="O1488" s="86"/>
      <c r="P1488" s="86"/>
      <c r="Q1488" s="86"/>
      <c r="R1488" s="86"/>
      <c r="S1488" s="86"/>
      <c r="T1488" s="87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159</v>
      </c>
      <c r="AU1488" s="19" t="s">
        <v>85</v>
      </c>
    </row>
    <row r="1489" s="2" customFormat="1">
      <c r="A1489" s="40"/>
      <c r="B1489" s="41"/>
      <c r="C1489" s="42"/>
      <c r="D1489" s="233" t="s">
        <v>161</v>
      </c>
      <c r="E1489" s="42"/>
      <c r="F1489" s="234" t="s">
        <v>1748</v>
      </c>
      <c r="G1489" s="42"/>
      <c r="H1489" s="42"/>
      <c r="I1489" s="230"/>
      <c r="J1489" s="42"/>
      <c r="K1489" s="42"/>
      <c r="L1489" s="46"/>
      <c r="M1489" s="231"/>
      <c r="N1489" s="232"/>
      <c r="O1489" s="86"/>
      <c r="P1489" s="86"/>
      <c r="Q1489" s="86"/>
      <c r="R1489" s="86"/>
      <c r="S1489" s="86"/>
      <c r="T1489" s="87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T1489" s="19" t="s">
        <v>161</v>
      </c>
      <c r="AU1489" s="19" t="s">
        <v>85</v>
      </c>
    </row>
    <row r="1490" s="2" customFormat="1" ht="24.15" customHeight="1">
      <c r="A1490" s="40"/>
      <c r="B1490" s="41"/>
      <c r="C1490" s="215" t="s">
        <v>1749</v>
      </c>
      <c r="D1490" s="215" t="s">
        <v>152</v>
      </c>
      <c r="E1490" s="216" t="s">
        <v>1750</v>
      </c>
      <c r="F1490" s="217" t="s">
        <v>1751</v>
      </c>
      <c r="G1490" s="218" t="s">
        <v>155</v>
      </c>
      <c r="H1490" s="219">
        <v>1641.3040000000001</v>
      </c>
      <c r="I1490" s="220"/>
      <c r="J1490" s="221">
        <f>ROUND(I1490*H1490,2)</f>
        <v>0</v>
      </c>
      <c r="K1490" s="217" t="s">
        <v>156</v>
      </c>
      <c r="L1490" s="46"/>
      <c r="M1490" s="222" t="s">
        <v>19</v>
      </c>
      <c r="N1490" s="223" t="s">
        <v>47</v>
      </c>
      <c r="O1490" s="86"/>
      <c r="P1490" s="224">
        <f>O1490*H1490</f>
        <v>0</v>
      </c>
      <c r="Q1490" s="224">
        <v>0.00020000000000000001</v>
      </c>
      <c r="R1490" s="224">
        <f>Q1490*H1490</f>
        <v>0.32826080000000002</v>
      </c>
      <c r="S1490" s="224">
        <v>0</v>
      </c>
      <c r="T1490" s="225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226" t="s">
        <v>278</v>
      </c>
      <c r="AT1490" s="226" t="s">
        <v>152</v>
      </c>
      <c r="AU1490" s="226" t="s">
        <v>85</v>
      </c>
      <c r="AY1490" s="19" t="s">
        <v>150</v>
      </c>
      <c r="BE1490" s="227">
        <f>IF(N1490="základní",J1490,0)</f>
        <v>0</v>
      </c>
      <c r="BF1490" s="227">
        <f>IF(N1490="snížená",J1490,0)</f>
        <v>0</v>
      </c>
      <c r="BG1490" s="227">
        <f>IF(N1490="zákl. přenesená",J1490,0)</f>
        <v>0</v>
      </c>
      <c r="BH1490" s="227">
        <f>IF(N1490="sníž. přenesená",J1490,0)</f>
        <v>0</v>
      </c>
      <c r="BI1490" s="227">
        <f>IF(N1490="nulová",J1490,0)</f>
        <v>0</v>
      </c>
      <c r="BJ1490" s="19" t="s">
        <v>83</v>
      </c>
      <c r="BK1490" s="227">
        <f>ROUND(I1490*H1490,2)</f>
        <v>0</v>
      </c>
      <c r="BL1490" s="19" t="s">
        <v>278</v>
      </c>
      <c r="BM1490" s="226" t="s">
        <v>1752</v>
      </c>
    </row>
    <row r="1491" s="2" customFormat="1">
      <c r="A1491" s="40"/>
      <c r="B1491" s="41"/>
      <c r="C1491" s="42"/>
      <c r="D1491" s="228" t="s">
        <v>159</v>
      </c>
      <c r="E1491" s="42"/>
      <c r="F1491" s="229" t="s">
        <v>1753</v>
      </c>
      <c r="G1491" s="42"/>
      <c r="H1491" s="42"/>
      <c r="I1491" s="230"/>
      <c r="J1491" s="42"/>
      <c r="K1491" s="42"/>
      <c r="L1491" s="46"/>
      <c r="M1491" s="231"/>
      <c r="N1491" s="232"/>
      <c r="O1491" s="86"/>
      <c r="P1491" s="86"/>
      <c r="Q1491" s="86"/>
      <c r="R1491" s="86"/>
      <c r="S1491" s="86"/>
      <c r="T1491" s="87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T1491" s="19" t="s">
        <v>159</v>
      </c>
      <c r="AU1491" s="19" t="s">
        <v>85</v>
      </c>
    </row>
    <row r="1492" s="2" customFormat="1">
      <c r="A1492" s="40"/>
      <c r="B1492" s="41"/>
      <c r="C1492" s="42"/>
      <c r="D1492" s="233" t="s">
        <v>161</v>
      </c>
      <c r="E1492" s="42"/>
      <c r="F1492" s="234" t="s">
        <v>1754</v>
      </c>
      <c r="G1492" s="42"/>
      <c r="H1492" s="42"/>
      <c r="I1492" s="230"/>
      <c r="J1492" s="42"/>
      <c r="K1492" s="42"/>
      <c r="L1492" s="46"/>
      <c r="M1492" s="231"/>
      <c r="N1492" s="232"/>
      <c r="O1492" s="86"/>
      <c r="P1492" s="86"/>
      <c r="Q1492" s="86"/>
      <c r="R1492" s="86"/>
      <c r="S1492" s="86"/>
      <c r="T1492" s="87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161</v>
      </c>
      <c r="AU1492" s="19" t="s">
        <v>85</v>
      </c>
    </row>
    <row r="1493" s="14" customFormat="1">
      <c r="A1493" s="14"/>
      <c r="B1493" s="245"/>
      <c r="C1493" s="246"/>
      <c r="D1493" s="228" t="s">
        <v>179</v>
      </c>
      <c r="E1493" s="247" t="s">
        <v>19</v>
      </c>
      <c r="F1493" s="248" t="s">
        <v>1733</v>
      </c>
      <c r="G1493" s="246"/>
      <c r="H1493" s="249">
        <v>134.26300000000001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179</v>
      </c>
      <c r="AU1493" s="255" t="s">
        <v>85</v>
      </c>
      <c r="AV1493" s="14" t="s">
        <v>85</v>
      </c>
      <c r="AW1493" s="14" t="s">
        <v>37</v>
      </c>
      <c r="AX1493" s="14" t="s">
        <v>76</v>
      </c>
      <c r="AY1493" s="255" t="s">
        <v>150</v>
      </c>
    </row>
    <row r="1494" s="14" customFormat="1">
      <c r="A1494" s="14"/>
      <c r="B1494" s="245"/>
      <c r="C1494" s="246"/>
      <c r="D1494" s="228" t="s">
        <v>179</v>
      </c>
      <c r="E1494" s="247" t="s">
        <v>19</v>
      </c>
      <c r="F1494" s="248" t="s">
        <v>1734</v>
      </c>
      <c r="G1494" s="246"/>
      <c r="H1494" s="249">
        <v>258.51999999999998</v>
      </c>
      <c r="I1494" s="250"/>
      <c r="J1494" s="246"/>
      <c r="K1494" s="246"/>
      <c r="L1494" s="251"/>
      <c r="M1494" s="252"/>
      <c r="N1494" s="253"/>
      <c r="O1494" s="253"/>
      <c r="P1494" s="253"/>
      <c r="Q1494" s="253"/>
      <c r="R1494" s="253"/>
      <c r="S1494" s="253"/>
      <c r="T1494" s="25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5" t="s">
        <v>179</v>
      </c>
      <c r="AU1494" s="255" t="s">
        <v>85</v>
      </c>
      <c r="AV1494" s="14" t="s">
        <v>85</v>
      </c>
      <c r="AW1494" s="14" t="s">
        <v>37</v>
      </c>
      <c r="AX1494" s="14" t="s">
        <v>76</v>
      </c>
      <c r="AY1494" s="255" t="s">
        <v>150</v>
      </c>
    </row>
    <row r="1495" s="14" customFormat="1">
      <c r="A1495" s="14"/>
      <c r="B1495" s="245"/>
      <c r="C1495" s="246"/>
      <c r="D1495" s="228" t="s">
        <v>179</v>
      </c>
      <c r="E1495" s="247" t="s">
        <v>19</v>
      </c>
      <c r="F1495" s="248" t="s">
        <v>1735</v>
      </c>
      <c r="G1495" s="246"/>
      <c r="H1495" s="249">
        <v>74.75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179</v>
      </c>
      <c r="AU1495" s="255" t="s">
        <v>85</v>
      </c>
      <c r="AV1495" s="14" t="s">
        <v>85</v>
      </c>
      <c r="AW1495" s="14" t="s">
        <v>37</v>
      </c>
      <c r="AX1495" s="14" t="s">
        <v>76</v>
      </c>
      <c r="AY1495" s="255" t="s">
        <v>150</v>
      </c>
    </row>
    <row r="1496" s="14" customFormat="1">
      <c r="A1496" s="14"/>
      <c r="B1496" s="245"/>
      <c r="C1496" s="246"/>
      <c r="D1496" s="228" t="s">
        <v>179</v>
      </c>
      <c r="E1496" s="247" t="s">
        <v>19</v>
      </c>
      <c r="F1496" s="248" t="s">
        <v>1736</v>
      </c>
      <c r="G1496" s="246"/>
      <c r="H1496" s="249">
        <v>53.604999999999997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179</v>
      </c>
      <c r="AU1496" s="255" t="s">
        <v>85</v>
      </c>
      <c r="AV1496" s="14" t="s">
        <v>85</v>
      </c>
      <c r="AW1496" s="14" t="s">
        <v>37</v>
      </c>
      <c r="AX1496" s="14" t="s">
        <v>76</v>
      </c>
      <c r="AY1496" s="255" t="s">
        <v>150</v>
      </c>
    </row>
    <row r="1497" s="14" customFormat="1">
      <c r="A1497" s="14"/>
      <c r="B1497" s="245"/>
      <c r="C1497" s="246"/>
      <c r="D1497" s="228" t="s">
        <v>179</v>
      </c>
      <c r="E1497" s="247" t="s">
        <v>19</v>
      </c>
      <c r="F1497" s="248" t="s">
        <v>1755</v>
      </c>
      <c r="G1497" s="246"/>
      <c r="H1497" s="249">
        <v>611.90200000000004</v>
      </c>
      <c r="I1497" s="250"/>
      <c r="J1497" s="246"/>
      <c r="K1497" s="246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179</v>
      </c>
      <c r="AU1497" s="255" t="s">
        <v>85</v>
      </c>
      <c r="AV1497" s="14" t="s">
        <v>85</v>
      </c>
      <c r="AW1497" s="14" t="s">
        <v>37</v>
      </c>
      <c r="AX1497" s="14" t="s">
        <v>76</v>
      </c>
      <c r="AY1497" s="255" t="s">
        <v>150</v>
      </c>
    </row>
    <row r="1498" s="14" customFormat="1">
      <c r="A1498" s="14"/>
      <c r="B1498" s="245"/>
      <c r="C1498" s="246"/>
      <c r="D1498" s="228" t="s">
        <v>179</v>
      </c>
      <c r="E1498" s="247" t="s">
        <v>19</v>
      </c>
      <c r="F1498" s="248" t="s">
        <v>1756</v>
      </c>
      <c r="G1498" s="246"/>
      <c r="H1498" s="249">
        <v>677.60199999999998</v>
      </c>
      <c r="I1498" s="250"/>
      <c r="J1498" s="246"/>
      <c r="K1498" s="246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179</v>
      </c>
      <c r="AU1498" s="255" t="s">
        <v>85</v>
      </c>
      <c r="AV1498" s="14" t="s">
        <v>85</v>
      </c>
      <c r="AW1498" s="14" t="s">
        <v>37</v>
      </c>
      <c r="AX1498" s="14" t="s">
        <v>76</v>
      </c>
      <c r="AY1498" s="255" t="s">
        <v>150</v>
      </c>
    </row>
    <row r="1499" s="13" customFormat="1">
      <c r="A1499" s="13"/>
      <c r="B1499" s="235"/>
      <c r="C1499" s="236"/>
      <c r="D1499" s="228" t="s">
        <v>179</v>
      </c>
      <c r="E1499" s="237" t="s">
        <v>19</v>
      </c>
      <c r="F1499" s="238" t="s">
        <v>1739</v>
      </c>
      <c r="G1499" s="236"/>
      <c r="H1499" s="237" t="s">
        <v>19</v>
      </c>
      <c r="I1499" s="239"/>
      <c r="J1499" s="236"/>
      <c r="K1499" s="236"/>
      <c r="L1499" s="240"/>
      <c r="M1499" s="241"/>
      <c r="N1499" s="242"/>
      <c r="O1499" s="242"/>
      <c r="P1499" s="242"/>
      <c r="Q1499" s="242"/>
      <c r="R1499" s="242"/>
      <c r="S1499" s="242"/>
      <c r="T1499" s="24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4" t="s">
        <v>179</v>
      </c>
      <c r="AU1499" s="244" t="s">
        <v>85</v>
      </c>
      <c r="AV1499" s="13" t="s">
        <v>83</v>
      </c>
      <c r="AW1499" s="13" t="s">
        <v>37</v>
      </c>
      <c r="AX1499" s="13" t="s">
        <v>76</v>
      </c>
      <c r="AY1499" s="244" t="s">
        <v>150</v>
      </c>
    </row>
    <row r="1500" s="13" customFormat="1">
      <c r="A1500" s="13"/>
      <c r="B1500" s="235"/>
      <c r="C1500" s="236"/>
      <c r="D1500" s="228" t="s">
        <v>179</v>
      </c>
      <c r="E1500" s="237" t="s">
        <v>19</v>
      </c>
      <c r="F1500" s="238" t="s">
        <v>465</v>
      </c>
      <c r="G1500" s="236"/>
      <c r="H1500" s="237" t="s">
        <v>19</v>
      </c>
      <c r="I1500" s="239"/>
      <c r="J1500" s="236"/>
      <c r="K1500" s="236"/>
      <c r="L1500" s="240"/>
      <c r="M1500" s="241"/>
      <c r="N1500" s="242"/>
      <c r="O1500" s="242"/>
      <c r="P1500" s="242"/>
      <c r="Q1500" s="242"/>
      <c r="R1500" s="242"/>
      <c r="S1500" s="242"/>
      <c r="T1500" s="24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4" t="s">
        <v>179</v>
      </c>
      <c r="AU1500" s="244" t="s">
        <v>85</v>
      </c>
      <c r="AV1500" s="13" t="s">
        <v>83</v>
      </c>
      <c r="AW1500" s="13" t="s">
        <v>37</v>
      </c>
      <c r="AX1500" s="13" t="s">
        <v>76</v>
      </c>
      <c r="AY1500" s="244" t="s">
        <v>150</v>
      </c>
    </row>
    <row r="1501" s="14" customFormat="1">
      <c r="A1501" s="14"/>
      <c r="B1501" s="245"/>
      <c r="C1501" s="246"/>
      <c r="D1501" s="228" t="s">
        <v>179</v>
      </c>
      <c r="E1501" s="247" t="s">
        <v>19</v>
      </c>
      <c r="F1501" s="248" t="s">
        <v>1740</v>
      </c>
      <c r="G1501" s="246"/>
      <c r="H1501" s="249">
        <v>-47.847000000000001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179</v>
      </c>
      <c r="AU1501" s="255" t="s">
        <v>85</v>
      </c>
      <c r="AV1501" s="14" t="s">
        <v>85</v>
      </c>
      <c r="AW1501" s="14" t="s">
        <v>37</v>
      </c>
      <c r="AX1501" s="14" t="s">
        <v>76</v>
      </c>
      <c r="AY1501" s="255" t="s">
        <v>150</v>
      </c>
    </row>
    <row r="1502" s="14" customFormat="1">
      <c r="A1502" s="14"/>
      <c r="B1502" s="245"/>
      <c r="C1502" s="246"/>
      <c r="D1502" s="228" t="s">
        <v>179</v>
      </c>
      <c r="E1502" s="247" t="s">
        <v>19</v>
      </c>
      <c r="F1502" s="248" t="s">
        <v>1741</v>
      </c>
      <c r="G1502" s="246"/>
      <c r="H1502" s="249">
        <v>-64.227000000000004</v>
      </c>
      <c r="I1502" s="250"/>
      <c r="J1502" s="246"/>
      <c r="K1502" s="246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179</v>
      </c>
      <c r="AU1502" s="255" t="s">
        <v>85</v>
      </c>
      <c r="AV1502" s="14" t="s">
        <v>85</v>
      </c>
      <c r="AW1502" s="14" t="s">
        <v>37</v>
      </c>
      <c r="AX1502" s="14" t="s">
        <v>76</v>
      </c>
      <c r="AY1502" s="255" t="s">
        <v>150</v>
      </c>
    </row>
    <row r="1503" s="14" customFormat="1">
      <c r="A1503" s="14"/>
      <c r="B1503" s="245"/>
      <c r="C1503" s="246"/>
      <c r="D1503" s="228" t="s">
        <v>179</v>
      </c>
      <c r="E1503" s="247" t="s">
        <v>19</v>
      </c>
      <c r="F1503" s="248" t="s">
        <v>1742</v>
      </c>
      <c r="G1503" s="246"/>
      <c r="H1503" s="249">
        <v>-57.264000000000003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179</v>
      </c>
      <c r="AU1503" s="255" t="s">
        <v>85</v>
      </c>
      <c r="AV1503" s="14" t="s">
        <v>85</v>
      </c>
      <c r="AW1503" s="14" t="s">
        <v>37</v>
      </c>
      <c r="AX1503" s="14" t="s">
        <v>76</v>
      </c>
      <c r="AY1503" s="255" t="s">
        <v>150</v>
      </c>
    </row>
    <row r="1504" s="15" customFormat="1">
      <c r="A1504" s="15"/>
      <c r="B1504" s="256"/>
      <c r="C1504" s="257"/>
      <c r="D1504" s="228" t="s">
        <v>179</v>
      </c>
      <c r="E1504" s="258" t="s">
        <v>19</v>
      </c>
      <c r="F1504" s="259" t="s">
        <v>186</v>
      </c>
      <c r="G1504" s="257"/>
      <c r="H1504" s="260">
        <v>1641.3039999999999</v>
      </c>
      <c r="I1504" s="261"/>
      <c r="J1504" s="257"/>
      <c r="K1504" s="257"/>
      <c r="L1504" s="262"/>
      <c r="M1504" s="263"/>
      <c r="N1504" s="264"/>
      <c r="O1504" s="264"/>
      <c r="P1504" s="264"/>
      <c r="Q1504" s="264"/>
      <c r="R1504" s="264"/>
      <c r="S1504" s="264"/>
      <c r="T1504" s="26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66" t="s">
        <v>179</v>
      </c>
      <c r="AU1504" s="266" t="s">
        <v>85</v>
      </c>
      <c r="AV1504" s="15" t="s">
        <v>157</v>
      </c>
      <c r="AW1504" s="15" t="s">
        <v>37</v>
      </c>
      <c r="AX1504" s="15" t="s">
        <v>83</v>
      </c>
      <c r="AY1504" s="266" t="s">
        <v>150</v>
      </c>
    </row>
    <row r="1505" s="2" customFormat="1" ht="33" customHeight="1">
      <c r="A1505" s="40"/>
      <c r="B1505" s="41"/>
      <c r="C1505" s="215" t="s">
        <v>1757</v>
      </c>
      <c r="D1505" s="215" t="s">
        <v>152</v>
      </c>
      <c r="E1505" s="216" t="s">
        <v>1758</v>
      </c>
      <c r="F1505" s="217" t="s">
        <v>1759</v>
      </c>
      <c r="G1505" s="218" t="s">
        <v>155</v>
      </c>
      <c r="H1505" s="219">
        <v>1641.3040000000001</v>
      </c>
      <c r="I1505" s="220"/>
      <c r="J1505" s="221">
        <f>ROUND(I1505*H1505,2)</f>
        <v>0</v>
      </c>
      <c r="K1505" s="217" t="s">
        <v>156</v>
      </c>
      <c r="L1505" s="46"/>
      <c r="M1505" s="222" t="s">
        <v>19</v>
      </c>
      <c r="N1505" s="223" t="s">
        <v>47</v>
      </c>
      <c r="O1505" s="86"/>
      <c r="P1505" s="224">
        <f>O1505*H1505</f>
        <v>0</v>
      </c>
      <c r="Q1505" s="224">
        <v>0.00025839999999999999</v>
      </c>
      <c r="R1505" s="224">
        <f>Q1505*H1505</f>
        <v>0.42411295360000001</v>
      </c>
      <c r="S1505" s="224">
        <v>0</v>
      </c>
      <c r="T1505" s="225">
        <f>S1505*H1505</f>
        <v>0</v>
      </c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R1505" s="226" t="s">
        <v>278</v>
      </c>
      <c r="AT1505" s="226" t="s">
        <v>152</v>
      </c>
      <c r="AU1505" s="226" t="s">
        <v>85</v>
      </c>
      <c r="AY1505" s="19" t="s">
        <v>150</v>
      </c>
      <c r="BE1505" s="227">
        <f>IF(N1505="základní",J1505,0)</f>
        <v>0</v>
      </c>
      <c r="BF1505" s="227">
        <f>IF(N1505="snížená",J1505,0)</f>
        <v>0</v>
      </c>
      <c r="BG1505" s="227">
        <f>IF(N1505="zákl. přenesená",J1505,0)</f>
        <v>0</v>
      </c>
      <c r="BH1505" s="227">
        <f>IF(N1505="sníž. přenesená",J1505,0)</f>
        <v>0</v>
      </c>
      <c r="BI1505" s="227">
        <f>IF(N1505="nulová",J1505,0)</f>
        <v>0</v>
      </c>
      <c r="BJ1505" s="19" t="s">
        <v>83</v>
      </c>
      <c r="BK1505" s="227">
        <f>ROUND(I1505*H1505,2)</f>
        <v>0</v>
      </c>
      <c r="BL1505" s="19" t="s">
        <v>278</v>
      </c>
      <c r="BM1505" s="226" t="s">
        <v>1760</v>
      </c>
    </row>
    <row r="1506" s="2" customFormat="1">
      <c r="A1506" s="40"/>
      <c r="B1506" s="41"/>
      <c r="C1506" s="42"/>
      <c r="D1506" s="228" t="s">
        <v>159</v>
      </c>
      <c r="E1506" s="42"/>
      <c r="F1506" s="229" t="s">
        <v>1761</v>
      </c>
      <c r="G1506" s="42"/>
      <c r="H1506" s="42"/>
      <c r="I1506" s="230"/>
      <c r="J1506" s="42"/>
      <c r="K1506" s="42"/>
      <c r="L1506" s="46"/>
      <c r="M1506" s="231"/>
      <c r="N1506" s="232"/>
      <c r="O1506" s="86"/>
      <c r="P1506" s="86"/>
      <c r="Q1506" s="86"/>
      <c r="R1506" s="86"/>
      <c r="S1506" s="86"/>
      <c r="T1506" s="87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T1506" s="19" t="s">
        <v>159</v>
      </c>
      <c r="AU1506" s="19" t="s">
        <v>85</v>
      </c>
    </row>
    <row r="1507" s="2" customFormat="1">
      <c r="A1507" s="40"/>
      <c r="B1507" s="41"/>
      <c r="C1507" s="42"/>
      <c r="D1507" s="233" t="s">
        <v>161</v>
      </c>
      <c r="E1507" s="42"/>
      <c r="F1507" s="234" t="s">
        <v>1762</v>
      </c>
      <c r="G1507" s="42"/>
      <c r="H1507" s="42"/>
      <c r="I1507" s="230"/>
      <c r="J1507" s="42"/>
      <c r="K1507" s="42"/>
      <c r="L1507" s="46"/>
      <c r="M1507" s="290"/>
      <c r="N1507" s="291"/>
      <c r="O1507" s="292"/>
      <c r="P1507" s="292"/>
      <c r="Q1507" s="292"/>
      <c r="R1507" s="292"/>
      <c r="S1507" s="292"/>
      <c r="T1507" s="293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T1507" s="19" t="s">
        <v>161</v>
      </c>
      <c r="AU1507" s="19" t="s">
        <v>85</v>
      </c>
    </row>
    <row r="1508" s="2" customFormat="1" ht="6.96" customHeight="1">
      <c r="A1508" s="40"/>
      <c r="B1508" s="61"/>
      <c r="C1508" s="62"/>
      <c r="D1508" s="62"/>
      <c r="E1508" s="62"/>
      <c r="F1508" s="62"/>
      <c r="G1508" s="62"/>
      <c r="H1508" s="62"/>
      <c r="I1508" s="62"/>
      <c r="J1508" s="62"/>
      <c r="K1508" s="62"/>
      <c r="L1508" s="46"/>
      <c r="M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</row>
  </sheetData>
  <autoFilter ref="C104:K1507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hyperlinks>
    <hyperlink ref="F110" r:id="rId1" display="https://podminky.urs.cz/item/CS_URS_2023_01/113106121"/>
    <hyperlink ref="F113" r:id="rId2" display="https://podminky.urs.cz/item/CS_URS_2023_01/113107162"/>
    <hyperlink ref="F116" r:id="rId3" display="https://podminky.urs.cz/item/CS_URS_2023_01/113107182"/>
    <hyperlink ref="F119" r:id="rId4" display="https://podminky.urs.cz/item/CS_URS_2023_01/122251102"/>
    <hyperlink ref="F129" r:id="rId5" display="https://podminky.urs.cz/item/CS_URS_2023_01/132212131"/>
    <hyperlink ref="F135" r:id="rId6" display="https://podminky.urs.cz/item/CS_URS_2023_01/162751117"/>
    <hyperlink ref="F141" r:id="rId7" display="https://podminky.urs.cz/item/CS_URS_2023_01/171201231"/>
    <hyperlink ref="F146" r:id="rId8" display="https://podminky.urs.cz/item/CS_URS_2023_01/171251201"/>
    <hyperlink ref="F149" r:id="rId9" display="https://podminky.urs.cz/item/CS_URS_2023_01/174111101"/>
    <hyperlink ref="F155" r:id="rId10" display="https://podminky.urs.cz/item/CS_URS_2023_01/181951112"/>
    <hyperlink ref="F164" r:id="rId11" display="https://podminky.urs.cz/item/CS_URS_2023_01/213141111"/>
    <hyperlink ref="F179" r:id="rId12" display="https://podminky.urs.cz/item/CS_URS_2023_01/271532211"/>
    <hyperlink ref="F187" r:id="rId13" display="https://podminky.urs.cz/item/CS_URS_2023_01/271562211"/>
    <hyperlink ref="F196" r:id="rId14" display="https://podminky.urs.cz/item/CS_URS_2023_01/310239211"/>
    <hyperlink ref="F202" r:id="rId15" display="https://podminky.urs.cz/item/CS_URS_2023_01/311113133"/>
    <hyperlink ref="F208" r:id="rId16" display="https://podminky.urs.cz/item/CS_URS_2023_01/311361821"/>
    <hyperlink ref="F214" r:id="rId17" display="https://podminky.urs.cz/item/CS_URS_2023_01/317941123"/>
    <hyperlink ref="F236" r:id="rId18" display="https://podminky.urs.cz/item/CS_URS_2023_01/317998145"/>
    <hyperlink ref="F245" r:id="rId19" display="https://podminky.urs.cz/item/CS_URS_2023_01/330321410"/>
    <hyperlink ref="F251" r:id="rId20" display="https://podminky.urs.cz/item/CS_URS_2023_01/331351325"/>
    <hyperlink ref="F257" r:id="rId21" display="https://podminky.urs.cz/item/CS_URS_2023_01/331351326"/>
    <hyperlink ref="F260" r:id="rId22" display="https://podminky.urs.cz/item/CS_URS_2023_01/339941111"/>
    <hyperlink ref="F266" r:id="rId23" display="https://podminky.urs.cz/item/CS_URS_2023_01/346244381"/>
    <hyperlink ref="F272" r:id="rId24" display="https://podminky.urs.cz/item/CS_URS_2023_01/346244382"/>
    <hyperlink ref="F279" r:id="rId25" display="https://podminky.urs.cz/item/CS_URS_2023_01/417321515"/>
    <hyperlink ref="F287" r:id="rId26" display="https://podminky.urs.cz/item/CS_URS_2023_01/417351115"/>
    <hyperlink ref="F295" r:id="rId27" display="https://podminky.urs.cz/item/CS_URS_2023_01/417351116"/>
    <hyperlink ref="F298" r:id="rId28" display="https://podminky.urs.cz/item/CS_URS_2023_01/441171111"/>
    <hyperlink ref="F315" r:id="rId29" display="https://podminky.urs.cz/item/CS_URS_2023_01/444151112"/>
    <hyperlink ref="F324" r:id="rId30" display="https://podminky.urs.cz/item/CS_URS_2023_01/451577877"/>
    <hyperlink ref="F336" r:id="rId31" display="https://podminky.urs.cz/item/CS_URS_2023_01/564851111"/>
    <hyperlink ref="F339" r:id="rId32" display="https://podminky.urs.cz/item/CS_URS_2023_01/565125101"/>
    <hyperlink ref="F342" r:id="rId33" display="https://podminky.urs.cz/item/CS_URS_2023_01/577134031"/>
    <hyperlink ref="F346" r:id="rId34" display="https://podminky.urs.cz/item/CS_URS_2023_01/612142001"/>
    <hyperlink ref="F356" r:id="rId35" display="https://podminky.urs.cz/item/CS_URS_2023_01/612321141"/>
    <hyperlink ref="F362" r:id="rId36" display="https://podminky.urs.cz/item/CS_URS_2023_01/622135001"/>
    <hyperlink ref="F368" r:id="rId37" display="https://podminky.urs.cz/item/CS_URS_2023_01/622142001"/>
    <hyperlink ref="F374" r:id="rId38" display="https://podminky.urs.cz/item/CS_URS_2023_01/622143005"/>
    <hyperlink ref="F385" r:id="rId39" display="https://podminky.urs.cz/item/CS_URS_2023_01/622211021"/>
    <hyperlink ref="F420" r:id="rId40" display="https://podminky.urs.cz/item/CS_URS_2023_01/622212051"/>
    <hyperlink ref="F464" r:id="rId41" display="https://podminky.urs.cz/item/CS_URS_2023_01/622252002"/>
    <hyperlink ref="F558" r:id="rId42" display="https://podminky.urs.cz/item/CS_URS_2023_01/622321141"/>
    <hyperlink ref="F564" r:id="rId43" display="https://podminky.urs.cz/item/CS_URS_2023_01/622325201"/>
    <hyperlink ref="F567" r:id="rId44" display="https://podminky.urs.cz/item/CS_URS_2023_01/622511112"/>
    <hyperlink ref="F577" r:id="rId45" display="https://podminky.urs.cz/item/CS_URS_2023_01/622531012"/>
    <hyperlink ref="F582" r:id="rId46" display="https://podminky.urs.cz/item/CS_URS_2023_01/631311136"/>
    <hyperlink ref="F590" r:id="rId47" display="https://podminky.urs.cz/item/CS_URS_2023_01/631319202"/>
    <hyperlink ref="F598" r:id="rId48" display="https://podminky.urs.cz/item/CS_URS_2023_01/631362021"/>
    <hyperlink ref="F604" r:id="rId49" display="https://podminky.urs.cz/item/CS_URS_2023_01/637211221"/>
    <hyperlink ref="F611" r:id="rId50" display="https://podminky.urs.cz/item/CS_URS_2023_01/914431112"/>
    <hyperlink ref="F614" r:id="rId51" display="https://podminky.urs.cz/item/CS_URS_2023_01/919735113"/>
    <hyperlink ref="F620" r:id="rId52" display="https://podminky.urs.cz/item/CS_URS_2023_01/941111121"/>
    <hyperlink ref="F633" r:id="rId53" display="https://podminky.urs.cz/item/CS_URS_2023_01/941111221"/>
    <hyperlink ref="F639" r:id="rId54" display="https://podminky.urs.cz/item/CS_URS_2023_01/941111821"/>
    <hyperlink ref="F642" r:id="rId55" display="https://podminky.urs.cz/item/CS_URS_2023_01/944511111"/>
    <hyperlink ref="F645" r:id="rId56" display="https://podminky.urs.cz/item/CS_URS_2023_01/944511211"/>
    <hyperlink ref="F648" r:id="rId57" display="https://podminky.urs.cz/item/CS_URS_2023_01/944511811"/>
    <hyperlink ref="F651" r:id="rId58" display="https://podminky.urs.cz/item/CS_URS_2023_01/949101112"/>
    <hyperlink ref="F654" r:id="rId59" display="https://podminky.urs.cz/item/CS_URS_2023_01/952901221"/>
    <hyperlink ref="F657" r:id="rId60" display="https://podminky.urs.cz/item/CS_URS_2023_01/953993321"/>
    <hyperlink ref="F662" r:id="rId61" display="https://podminky.urs.cz/item/CS_URS_2023_01/962071711"/>
    <hyperlink ref="F668" r:id="rId62" display="https://podminky.urs.cz/item/CS_URS_2023_01/965043341"/>
    <hyperlink ref="F676" r:id="rId63" display="https://podminky.urs.cz/item/CS_URS_2023_01/965043441"/>
    <hyperlink ref="F682" r:id="rId64" display="https://podminky.urs.cz/item/CS_URS_2023_01/965044121"/>
    <hyperlink ref="F688" r:id="rId65" display="https://podminky.urs.cz/item/CS_URS_2023_01/965049112"/>
    <hyperlink ref="F691" r:id="rId66" display="https://podminky.urs.cz/item/CS_URS_2023_01/965082933"/>
    <hyperlink ref="F697" r:id="rId67" display="https://podminky.urs.cz/item/CS_URS_2023_01/966006231"/>
    <hyperlink ref="F700" r:id="rId68" display="https://podminky.urs.cz/item/CS_URS_2023_01/966071111"/>
    <hyperlink ref="F722" r:id="rId69" display="https://podminky.urs.cz/item/CS_URS_2023_01/967031132"/>
    <hyperlink ref="F732" r:id="rId70" display="https://podminky.urs.cz/item/CS_URS_2023_01/968062356"/>
    <hyperlink ref="F738" r:id="rId71" display="https://podminky.urs.cz/item/CS_URS_2023_01/968062357"/>
    <hyperlink ref="F745" r:id="rId72" display="https://podminky.urs.cz/item/CS_URS_2023_01/968072456"/>
    <hyperlink ref="F751" r:id="rId73" display="https://podminky.urs.cz/item/CS_URS_2023_01/968072559"/>
    <hyperlink ref="F757" r:id="rId74" display="https://podminky.urs.cz/item/CS_URS_2023_01/978013191"/>
    <hyperlink ref="F765" r:id="rId75" display="https://podminky.urs.cz/item/CS_URS_2023_01/978015321"/>
    <hyperlink ref="F782" r:id="rId76" display="https://podminky.urs.cz/item/CS_URS_2023_01/978059641"/>
    <hyperlink ref="F797" r:id="rId77" display="https://podminky.urs.cz/item/CS_URS_2023_01/997006014"/>
    <hyperlink ref="F800" r:id="rId78" display="https://podminky.urs.cz/item/CS_URS_2023_01/997013112"/>
    <hyperlink ref="F803" r:id="rId79" display="https://podminky.urs.cz/item/CS_URS_2023_01/997013501"/>
    <hyperlink ref="F806" r:id="rId80" display="https://podminky.urs.cz/item/CS_URS_2023_01/997013509"/>
    <hyperlink ref="F812" r:id="rId81" display="https://podminky.urs.cz/item/CS_URS_2023_01/997013631"/>
    <hyperlink ref="F817" r:id="rId82" display="https://podminky.urs.cz/item/CS_URS_2023_01/997013821"/>
    <hyperlink ref="F821" r:id="rId83" display="https://podminky.urs.cz/item/CS_URS_2023_01/998011002"/>
    <hyperlink ref="F826" r:id="rId84" display="https://podminky.urs.cz/item/CS_URS_2023_01/711113127"/>
    <hyperlink ref="F836" r:id="rId85" display="https://podminky.urs.cz/item/CS_URS_2023_01/711131811"/>
    <hyperlink ref="F842" r:id="rId86" display="https://podminky.urs.cz/item/CS_URS_2023_01/711161212"/>
    <hyperlink ref="F848" r:id="rId87" display="https://podminky.urs.cz/item/CS_URS_2023_01/711471053"/>
    <hyperlink ref="F865" r:id="rId88" display="https://podminky.urs.cz/item/CS_URS_2023_01/711491171"/>
    <hyperlink ref="F871" r:id="rId89" display="https://podminky.urs.cz/item/CS_URS_2023_01/711491172"/>
    <hyperlink ref="F877" r:id="rId90" display="https://podminky.urs.cz/item/CS_URS_2023_01/711491272"/>
    <hyperlink ref="F886" r:id="rId91" display="https://podminky.urs.cz/item/CS_URS_2023_01/998711202"/>
    <hyperlink ref="F890" r:id="rId92" display="https://podminky.urs.cz/item/CS_URS_2023_01/712331101"/>
    <hyperlink ref="F899" r:id="rId93" display="https://podminky.urs.cz/item/CS_URS_2023_01/712340831"/>
    <hyperlink ref="F911" r:id="rId94" display="https://podminky.urs.cz/item/CS_URS_2023_01/712361705"/>
    <hyperlink ref="F920" r:id="rId95" display="https://podminky.urs.cz/item/CS_URS_2023_01/712363357"/>
    <hyperlink ref="F926" r:id="rId96" display="https://podminky.urs.cz/item/CS_URS_2023_01/712391171"/>
    <hyperlink ref="F935" r:id="rId97" display="https://podminky.urs.cz/item/CS_URS_2023_01/712391172"/>
    <hyperlink ref="F944" r:id="rId98" display="https://podminky.urs.cz/item/CS_URS_2023_01/998712202"/>
    <hyperlink ref="F953" r:id="rId99" display="https://podminky.urs.cz/item/CS_URS_2023_01/713121211"/>
    <hyperlink ref="F965" r:id="rId100" display="https://podminky.urs.cz/item/CS_URS_2023_01/713131141"/>
    <hyperlink ref="F984" r:id="rId101" display="https://podminky.urs.cz/item/CS_URS_2023_01/713140823"/>
    <hyperlink ref="F990" r:id="rId102" display="https://podminky.urs.cz/item/CS_URS_2023_01/713141152"/>
    <hyperlink ref="F999" r:id="rId103" display="https://podminky.urs.cz/item/CS_URS_2023_01/713141211"/>
    <hyperlink ref="F1008" r:id="rId104" display="https://podminky.urs.cz/item/CS_URS_2023_01/713141311"/>
    <hyperlink ref="F1021" r:id="rId105" display="https://podminky.urs.cz/item/CS_URS_2023_01/998713202"/>
    <hyperlink ref="F1025" r:id="rId106" display="https://podminky.urs.cz/item/CS_URS_2023_01/722250132"/>
    <hyperlink ref="F1031" r:id="rId107" display="https://podminky.urs.cz/item/CS_URS_2023_01/998722202"/>
    <hyperlink ref="F1035" r:id="rId108" display="https://podminky.urs.cz/item/CS_URS_2023_01/751398021"/>
    <hyperlink ref="F1043" r:id="rId109" display="https://podminky.urs.cz/item/CS_URS_2023_01/751398022"/>
    <hyperlink ref="F1061" r:id="rId110" display="https://podminky.urs.cz/item/CS_URS_2023_01/751398024"/>
    <hyperlink ref="F1072" r:id="rId111" display="https://podminky.urs.cz/item/CS_URS_2023_01/751398025"/>
    <hyperlink ref="F1083" r:id="rId112" display="https://podminky.urs.cz/item/CS_URS_2023_01/751398825"/>
    <hyperlink ref="F1086" r:id="rId113" display="https://podminky.urs.cz/item/CS_URS_2023_01/998751201"/>
    <hyperlink ref="F1090" r:id="rId114" display="https://podminky.urs.cz/item/CS_URS_2023_01/762361311"/>
    <hyperlink ref="F1099" r:id="rId115" display="https://podminky.urs.cz/item/CS_URS_2023_01/998762202"/>
    <hyperlink ref="F1103" r:id="rId116" display="https://podminky.urs.cz/item/CS_URS_2023_01/763131531"/>
    <hyperlink ref="F1109" r:id="rId117" display="https://podminky.urs.cz/item/CS_URS_2023_01/763131714"/>
    <hyperlink ref="F1112" r:id="rId118" display="https://podminky.urs.cz/item/CS_URS_2023_01/998763402"/>
    <hyperlink ref="F1116" r:id="rId119" display="https://podminky.urs.cz/item/CS_URS_2023_01/764001821"/>
    <hyperlink ref="F1122" r:id="rId120" display="https://podminky.urs.cz/item/CS_URS_2023_01/764002851"/>
    <hyperlink ref="F1128" r:id="rId121" display="https://podminky.urs.cz/item/CS_URS_2023_01/764004801"/>
    <hyperlink ref="F1134" r:id="rId122" display="https://podminky.urs.cz/item/CS_URS_2023_01/764004861"/>
    <hyperlink ref="F1140" r:id="rId123" display="https://podminky.urs.cz/item/CS_URS_2023_01/764214607"/>
    <hyperlink ref="F1148" r:id="rId124" display="https://podminky.urs.cz/item/CS_URS_2023_01/764214611"/>
    <hyperlink ref="F1154" r:id="rId125" display="https://podminky.urs.cz/item/CS_URS_2023_01/764216604"/>
    <hyperlink ref="F1166" r:id="rId126" display="https://podminky.urs.cz/item/CS_URS_2023_01/764311608"/>
    <hyperlink ref="F1172" r:id="rId127" display="https://podminky.urs.cz/item/CS_URS_2023_01/764511445"/>
    <hyperlink ref="F1175" r:id="rId128" display="https://podminky.urs.cz/item/CS_URS_2023_01/764511603"/>
    <hyperlink ref="F1181" r:id="rId129" display="https://podminky.urs.cz/item/CS_URS_2023_01/764518623"/>
    <hyperlink ref="F1187" r:id="rId130" display="https://podminky.urs.cz/item/CS_URS_2023_01/998764202"/>
    <hyperlink ref="F1191" r:id="rId131" display="https://podminky.urs.cz/item/CS_URS_2023_01/765131857"/>
    <hyperlink ref="F1197" r:id="rId132" display="https://podminky.urs.cz/item/CS_URS_2023_01/998765202"/>
    <hyperlink ref="F1201" r:id="rId133" display="https://podminky.urs.cz/item/CS_URS_2023_01/766622131"/>
    <hyperlink ref="F1216" r:id="rId134" display="https://podminky.urs.cz/item/CS_URS_2023_01/766622132"/>
    <hyperlink ref="F1231" r:id="rId135" display="https://podminky.urs.cz/item/CS_URS_2023_01/766660451"/>
    <hyperlink ref="F1242" r:id="rId136" display="https://podminky.urs.cz/item/CS_URS_2023_01/766694116"/>
    <hyperlink ref="F1253" r:id="rId137" display="https://podminky.urs.cz/item/CS_URS_2023_01/766694126"/>
    <hyperlink ref="F1276" r:id="rId138" display="https://podminky.urs.cz/item/CS_URS_2023_01/998766202"/>
    <hyperlink ref="F1280" r:id="rId139" display="https://podminky.urs.cz/item/CS_URS_2023_01/767581803"/>
    <hyperlink ref="F1285" r:id="rId140" display="https://podminky.urs.cz/item/CS_URS_2023_01/767646411"/>
    <hyperlink ref="F1295" r:id="rId141" display="https://podminky.urs.cz/item/CS_URS_2023_01/767646412"/>
    <hyperlink ref="F1302" r:id="rId142" display="https://podminky.urs.cz/item/CS_URS_2023_01/767646413"/>
    <hyperlink ref="F1309" r:id="rId143" display="https://podminky.urs.cz/item/CS_URS_2023_01/767651114"/>
    <hyperlink ref="F1334" r:id="rId144" display="https://podminky.urs.cz/item/CS_URS_2023_01/767832102"/>
    <hyperlink ref="F1340" r:id="rId145" display="https://podminky.urs.cz/item/CS_URS_2023_01/767832801"/>
    <hyperlink ref="F1346" r:id="rId146" display="https://podminky.urs.cz/item/CS_URS_2023_01/767995115"/>
    <hyperlink ref="F1377" r:id="rId147" display="https://podminky.urs.cz/item/CS_URS_2023_01/998767202"/>
    <hyperlink ref="F1381" r:id="rId148" display="https://podminky.urs.cz/item/CS_URS_2023_01/777111111"/>
    <hyperlink ref="F1391" r:id="rId149" display="https://podminky.urs.cz/item/CS_URS_2023_01/777111123"/>
    <hyperlink ref="F1394" r:id="rId150" display="https://podminky.urs.cz/item/CS_URS_2023_01/777131101"/>
    <hyperlink ref="F1397" r:id="rId151" display="https://podminky.urs.cz/item/CS_URS_2023_01/777511155"/>
    <hyperlink ref="F1400" r:id="rId152" display="https://podminky.urs.cz/item/CS_URS_2023_01/777911111"/>
    <hyperlink ref="F1408" r:id="rId153" display="https://podminky.urs.cz/item/CS_URS_2023_01/998777202"/>
    <hyperlink ref="F1412" r:id="rId154" display="https://podminky.urs.cz/item/CS_URS_2023_01/781131221"/>
    <hyperlink ref="F1420" r:id="rId155" display="https://podminky.urs.cz/item/CS_URS_2023_01/998781202"/>
    <hyperlink ref="F1424" r:id="rId156" display="https://podminky.urs.cz/item/CS_URS_2023_01/783009401"/>
    <hyperlink ref="F1430" r:id="rId157" display="https://podminky.urs.cz/item/CS_URS_2023_01/783301303"/>
    <hyperlink ref="F1458" r:id="rId158" display="https://podminky.urs.cz/item/CS_URS_2023_01/783301311"/>
    <hyperlink ref="F1461" r:id="rId159" display="https://podminky.urs.cz/item/CS_URS_2023_01/783306801"/>
    <hyperlink ref="F1464" r:id="rId160" display="https://podminky.urs.cz/item/CS_URS_2023_01/783314101"/>
    <hyperlink ref="F1467" r:id="rId161" display="https://podminky.urs.cz/item/CS_URS_2023_01/783315101"/>
    <hyperlink ref="F1470" r:id="rId162" display="https://podminky.urs.cz/item/CS_URS_2023_01/783317101"/>
    <hyperlink ref="F1474" r:id="rId163" display="https://podminky.urs.cz/item/CS_URS_2023_01/784121003"/>
    <hyperlink ref="F1489" r:id="rId164" display="https://podminky.urs.cz/item/CS_URS_2023_01/784121013"/>
    <hyperlink ref="F1492" r:id="rId165" display="https://podminky.urs.cz/item/CS_URS_2023_01/784181123"/>
    <hyperlink ref="F1507" r:id="rId166" display="https://podminky.urs.cz/item/CS_URS_2023_01/784211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102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objektu garáží nákladních vozidel - Jaroměř</v>
      </c>
      <c r="F7" s="145"/>
      <c r="G7" s="145"/>
      <c r="H7" s="145"/>
      <c r="L7" s="22"/>
    </row>
    <row r="8" s="1" customFormat="1" ht="12" customHeight="1">
      <c r="B8" s="22"/>
      <c r="D8" s="145" t="s">
        <v>103</v>
      </c>
      <c r="L8" s="22"/>
    </row>
    <row r="9" s="2" customFormat="1" ht="16.5" customHeight="1">
      <c r="A9" s="40"/>
      <c r="B9" s="46"/>
      <c r="C9" s="40"/>
      <c r="D9" s="40"/>
      <c r="E9" s="146" t="s">
        <v>104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1763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1764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15. 3. 2023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29</v>
      </c>
      <c r="J23" s="135" t="s">
        <v>36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38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0"/>
      <c r="B29" s="151"/>
      <c r="C29" s="150"/>
      <c r="D29" s="150"/>
      <c r="E29" s="152" t="s">
        <v>41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42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44</v>
      </c>
      <c r="G34" s="40"/>
      <c r="H34" s="40"/>
      <c r="I34" s="157" t="s">
        <v>43</v>
      </c>
      <c r="J34" s="157" t="s">
        <v>45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46</v>
      </c>
      <c r="E35" s="145" t="s">
        <v>47</v>
      </c>
      <c r="F35" s="159">
        <f>ROUND((SUM(BE91:BE136)),  2)</f>
        <v>0</v>
      </c>
      <c r="G35" s="40"/>
      <c r="H35" s="40"/>
      <c r="I35" s="160">
        <v>0.20999999999999999</v>
      </c>
      <c r="J35" s="159">
        <f>ROUND(((SUM(BE91:BE136))*I35),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ROUND((SUM(BF91:BF136)),  2)</f>
        <v>0</v>
      </c>
      <c r="G36" s="40"/>
      <c r="H36" s="40"/>
      <c r="I36" s="160">
        <v>0.14999999999999999</v>
      </c>
      <c r="J36" s="159">
        <f>ROUND(((SUM(BF91:BF136))*I36),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ROUND((SUM(BG91:BG136)),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ROUND((SUM(BH91:BH136)),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ROUND((SUM(BI91:BI136)),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Rekonstrukce objektu garáží nákladních vozidel - Jaroměř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104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1763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D.1.4.b - Silnoproudá elektrotechnika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Do Končin 396, 551 01 Jaroměř - Jakubské Předměstí</v>
      </c>
      <c r="G56" s="42"/>
      <c r="H56" s="42"/>
      <c r="I56" s="34" t="s">
        <v>23</v>
      </c>
      <c r="J56" s="74" t="str">
        <f>IF(J14="","",J14)</f>
        <v>15. 3. 2023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Údržba silnic Královehradeckého kraje a.s.</v>
      </c>
      <c r="G58" s="42"/>
      <c r="H58" s="42"/>
      <c r="I58" s="34" t="s">
        <v>33</v>
      </c>
      <c r="J58" s="38" t="str">
        <f>E23</f>
        <v>IRBOS s.r.o.-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108</v>
      </c>
    </row>
    <row r="64" s="9" customFormat="1" ht="24.96" customHeight="1">
      <c r="A64" s="9"/>
      <c r="B64" s="177"/>
      <c r="C64" s="178"/>
      <c r="D64" s="179" t="s">
        <v>1765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1766</v>
      </c>
      <c r="E65" s="185"/>
      <c r="F65" s="185"/>
      <c r="G65" s="185"/>
      <c r="H65" s="185"/>
      <c r="I65" s="185"/>
      <c r="J65" s="186">
        <f>J96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1767</v>
      </c>
      <c r="E66" s="185"/>
      <c r="F66" s="185"/>
      <c r="G66" s="185"/>
      <c r="H66" s="185"/>
      <c r="I66" s="185"/>
      <c r="J66" s="186">
        <f>J101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1768</v>
      </c>
      <c r="E67" s="185"/>
      <c r="F67" s="185"/>
      <c r="G67" s="185"/>
      <c r="H67" s="185"/>
      <c r="I67" s="185"/>
      <c r="J67" s="186">
        <f>J108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1769</v>
      </c>
      <c r="E68" s="185"/>
      <c r="F68" s="185"/>
      <c r="G68" s="185"/>
      <c r="H68" s="185"/>
      <c r="I68" s="185"/>
      <c r="J68" s="186">
        <f>J113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1770</v>
      </c>
      <c r="E69" s="185"/>
      <c r="F69" s="185"/>
      <c r="G69" s="185"/>
      <c r="H69" s="185"/>
      <c r="I69" s="185"/>
      <c r="J69" s="186">
        <f>J122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Rekonstrukce objektu garáží nákladních vozidel - Jaroměř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103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104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1763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D.1.4.b - Silnoproudá elektrotechnika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Do Končin 396, 551 01 Jaroměř - Jakubské Předměstí</v>
      </c>
      <c r="G85" s="42"/>
      <c r="H85" s="42"/>
      <c r="I85" s="34" t="s">
        <v>23</v>
      </c>
      <c r="J85" s="74" t="str">
        <f>IF(J14="","",J14)</f>
        <v>15. 3. 2023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Údržba silnic Královehradeckého kraje a.s.</v>
      </c>
      <c r="G87" s="42"/>
      <c r="H87" s="42"/>
      <c r="I87" s="34" t="s">
        <v>33</v>
      </c>
      <c r="J87" s="38" t="str">
        <f>E23</f>
        <v>IRBOS s.r.o.-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38</v>
      </c>
      <c r="J88" s="38" t="str">
        <f>E26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136</v>
      </c>
      <c r="D90" s="191" t="s">
        <v>61</v>
      </c>
      <c r="E90" s="191" t="s">
        <v>57</v>
      </c>
      <c r="F90" s="191" t="s">
        <v>58</v>
      </c>
      <c r="G90" s="191" t="s">
        <v>137</v>
      </c>
      <c r="H90" s="191" t="s">
        <v>138</v>
      </c>
      <c r="I90" s="191" t="s">
        <v>139</v>
      </c>
      <c r="J90" s="191" t="s">
        <v>107</v>
      </c>
      <c r="K90" s="192" t="s">
        <v>140</v>
      </c>
      <c r="L90" s="193"/>
      <c r="M90" s="94" t="s">
        <v>19</v>
      </c>
      <c r="N90" s="95" t="s">
        <v>46</v>
      </c>
      <c r="O90" s="95" t="s">
        <v>141</v>
      </c>
      <c r="P90" s="95" t="s">
        <v>142</v>
      </c>
      <c r="Q90" s="95" t="s">
        <v>143</v>
      </c>
      <c r="R90" s="95" t="s">
        <v>144</v>
      </c>
      <c r="S90" s="95" t="s">
        <v>145</v>
      </c>
      <c r="T90" s="96" t="s">
        <v>146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147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</f>
        <v>0</v>
      </c>
      <c r="Q91" s="98"/>
      <c r="R91" s="196">
        <f>R92</f>
        <v>0</v>
      </c>
      <c r="S91" s="98"/>
      <c r="T91" s="197">
        <f>T92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108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75</v>
      </c>
      <c r="E92" s="202" t="s">
        <v>1771</v>
      </c>
      <c r="F92" s="202" t="s">
        <v>1772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P93+SUM(P94:P96)+P101+P108+P113+P122</f>
        <v>0</v>
      </c>
      <c r="Q92" s="207"/>
      <c r="R92" s="208">
        <f>R93+SUM(R94:R96)+R101+R108+R113+R122</f>
        <v>0</v>
      </c>
      <c r="S92" s="207"/>
      <c r="T92" s="209">
        <f>T93+SUM(T94:T96)+T101+T108+T113+T122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83</v>
      </c>
      <c r="AT92" s="211" t="s">
        <v>75</v>
      </c>
      <c r="AU92" s="211" t="s">
        <v>76</v>
      </c>
      <c r="AY92" s="210" t="s">
        <v>150</v>
      </c>
      <c r="BK92" s="212">
        <f>BK93+SUM(BK94:BK96)+BK101+BK108+BK113+BK122</f>
        <v>0</v>
      </c>
    </row>
    <row r="93" s="2" customFormat="1" ht="21.75" customHeight="1">
      <c r="A93" s="40"/>
      <c r="B93" s="41"/>
      <c r="C93" s="215" t="s">
        <v>83</v>
      </c>
      <c r="D93" s="215" t="s">
        <v>152</v>
      </c>
      <c r="E93" s="216" t="s">
        <v>1773</v>
      </c>
      <c r="F93" s="217" t="s">
        <v>1774</v>
      </c>
      <c r="G93" s="218" t="s">
        <v>1588</v>
      </c>
      <c r="H93" s="219">
        <v>0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47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157</v>
      </c>
      <c r="AT93" s="226" t="s">
        <v>152</v>
      </c>
      <c r="AU93" s="226" t="s">
        <v>83</v>
      </c>
      <c r="AY93" s="19" t="s">
        <v>150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83</v>
      </c>
      <c r="BK93" s="227">
        <f>ROUND(I93*H93,2)</f>
        <v>0</v>
      </c>
      <c r="BL93" s="19" t="s">
        <v>157</v>
      </c>
      <c r="BM93" s="226" t="s">
        <v>85</v>
      </c>
    </row>
    <row r="94" s="2" customFormat="1">
      <c r="A94" s="40"/>
      <c r="B94" s="41"/>
      <c r="C94" s="42"/>
      <c r="D94" s="228" t="s">
        <v>159</v>
      </c>
      <c r="E94" s="42"/>
      <c r="F94" s="229" t="s">
        <v>1774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83</v>
      </c>
    </row>
    <row r="95" s="2" customFormat="1">
      <c r="A95" s="40"/>
      <c r="B95" s="41"/>
      <c r="C95" s="42"/>
      <c r="D95" s="228" t="s">
        <v>308</v>
      </c>
      <c r="E95" s="42"/>
      <c r="F95" s="277" t="s">
        <v>1775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308</v>
      </c>
      <c r="AU95" s="19" t="s">
        <v>83</v>
      </c>
    </row>
    <row r="96" s="12" customFormat="1" ht="22.8" customHeight="1">
      <c r="A96" s="12"/>
      <c r="B96" s="199"/>
      <c r="C96" s="200"/>
      <c r="D96" s="201" t="s">
        <v>75</v>
      </c>
      <c r="E96" s="213" t="s">
        <v>1776</v>
      </c>
      <c r="F96" s="213" t="s">
        <v>1777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SUM(P97:P100)</f>
        <v>0</v>
      </c>
      <c r="Q96" s="207"/>
      <c r="R96" s="208">
        <f>SUM(R97:R100)</f>
        <v>0</v>
      </c>
      <c r="S96" s="207"/>
      <c r="T96" s="209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83</v>
      </c>
      <c r="AT96" s="211" t="s">
        <v>75</v>
      </c>
      <c r="AU96" s="211" t="s">
        <v>83</v>
      </c>
      <c r="AY96" s="210" t="s">
        <v>150</v>
      </c>
      <c r="BK96" s="212">
        <f>SUM(BK97:BK100)</f>
        <v>0</v>
      </c>
    </row>
    <row r="97" s="2" customFormat="1" ht="16.5" customHeight="1">
      <c r="A97" s="40"/>
      <c r="B97" s="41"/>
      <c r="C97" s="215" t="s">
        <v>85</v>
      </c>
      <c r="D97" s="215" t="s">
        <v>152</v>
      </c>
      <c r="E97" s="216" t="s">
        <v>1778</v>
      </c>
      <c r="F97" s="217" t="s">
        <v>1779</v>
      </c>
      <c r="G97" s="218" t="s">
        <v>497</v>
      </c>
      <c r="H97" s="219">
        <v>120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47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157</v>
      </c>
      <c r="AT97" s="226" t="s">
        <v>152</v>
      </c>
      <c r="AU97" s="226" t="s">
        <v>85</v>
      </c>
      <c r="AY97" s="19" t="s">
        <v>150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83</v>
      </c>
      <c r="BK97" s="227">
        <f>ROUND(I97*H97,2)</f>
        <v>0</v>
      </c>
      <c r="BL97" s="19" t="s">
        <v>157</v>
      </c>
      <c r="BM97" s="226" t="s">
        <v>157</v>
      </c>
    </row>
    <row r="98" s="2" customFormat="1">
      <c r="A98" s="40"/>
      <c r="B98" s="41"/>
      <c r="C98" s="42"/>
      <c r="D98" s="228" t="s">
        <v>159</v>
      </c>
      <c r="E98" s="42"/>
      <c r="F98" s="229" t="s">
        <v>1779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85</v>
      </c>
    </row>
    <row r="99" s="2" customFormat="1" ht="16.5" customHeight="1">
      <c r="A99" s="40"/>
      <c r="B99" s="41"/>
      <c r="C99" s="215" t="s">
        <v>92</v>
      </c>
      <c r="D99" s="215" t="s">
        <v>152</v>
      </c>
      <c r="E99" s="216" t="s">
        <v>1780</v>
      </c>
      <c r="F99" s="217" t="s">
        <v>1781</v>
      </c>
      <c r="G99" s="218" t="s">
        <v>497</v>
      </c>
      <c r="H99" s="219">
        <v>190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47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157</v>
      </c>
      <c r="AT99" s="226" t="s">
        <v>152</v>
      </c>
      <c r="AU99" s="226" t="s">
        <v>85</v>
      </c>
      <c r="AY99" s="19" t="s">
        <v>150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83</v>
      </c>
      <c r="BK99" s="227">
        <f>ROUND(I99*H99,2)</f>
        <v>0</v>
      </c>
      <c r="BL99" s="19" t="s">
        <v>157</v>
      </c>
      <c r="BM99" s="226" t="s">
        <v>195</v>
      </c>
    </row>
    <row r="100" s="2" customFormat="1">
      <c r="A100" s="40"/>
      <c r="B100" s="41"/>
      <c r="C100" s="42"/>
      <c r="D100" s="228" t="s">
        <v>159</v>
      </c>
      <c r="E100" s="42"/>
      <c r="F100" s="229" t="s">
        <v>1781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85</v>
      </c>
    </row>
    <row r="101" s="12" customFormat="1" ht="22.8" customHeight="1">
      <c r="A101" s="12"/>
      <c r="B101" s="199"/>
      <c r="C101" s="200"/>
      <c r="D101" s="201" t="s">
        <v>75</v>
      </c>
      <c r="E101" s="213" t="s">
        <v>1782</v>
      </c>
      <c r="F101" s="213" t="s">
        <v>1783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SUM(P102:P107)</f>
        <v>0</v>
      </c>
      <c r="Q101" s="207"/>
      <c r="R101" s="208">
        <f>SUM(R102:R107)</f>
        <v>0</v>
      </c>
      <c r="S101" s="207"/>
      <c r="T101" s="209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83</v>
      </c>
      <c r="AT101" s="211" t="s">
        <v>75</v>
      </c>
      <c r="AU101" s="211" t="s">
        <v>83</v>
      </c>
      <c r="AY101" s="210" t="s">
        <v>150</v>
      </c>
      <c r="BK101" s="212">
        <f>SUM(BK102:BK107)</f>
        <v>0</v>
      </c>
    </row>
    <row r="102" s="2" customFormat="1" ht="16.5" customHeight="1">
      <c r="A102" s="40"/>
      <c r="B102" s="41"/>
      <c r="C102" s="215" t="s">
        <v>157</v>
      </c>
      <c r="D102" s="215" t="s">
        <v>152</v>
      </c>
      <c r="E102" s="216" t="s">
        <v>1784</v>
      </c>
      <c r="F102" s="217" t="s">
        <v>1785</v>
      </c>
      <c r="G102" s="218" t="s">
        <v>1595</v>
      </c>
      <c r="H102" s="219">
        <v>5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47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157</v>
      </c>
      <c r="AT102" s="226" t="s">
        <v>152</v>
      </c>
      <c r="AU102" s="226" t="s">
        <v>85</v>
      </c>
      <c r="AY102" s="19" t="s">
        <v>150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83</v>
      </c>
      <c r="BK102" s="227">
        <f>ROUND(I102*H102,2)</f>
        <v>0</v>
      </c>
      <c r="BL102" s="19" t="s">
        <v>157</v>
      </c>
      <c r="BM102" s="226" t="s">
        <v>211</v>
      </c>
    </row>
    <row r="103" s="2" customFormat="1">
      <c r="A103" s="40"/>
      <c r="B103" s="41"/>
      <c r="C103" s="42"/>
      <c r="D103" s="228" t="s">
        <v>159</v>
      </c>
      <c r="E103" s="42"/>
      <c r="F103" s="229" t="s">
        <v>1785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159</v>
      </c>
      <c r="AU103" s="19" t="s">
        <v>85</v>
      </c>
    </row>
    <row r="104" s="2" customFormat="1" ht="16.5" customHeight="1">
      <c r="A104" s="40"/>
      <c r="B104" s="41"/>
      <c r="C104" s="215" t="s">
        <v>187</v>
      </c>
      <c r="D104" s="215" t="s">
        <v>152</v>
      </c>
      <c r="E104" s="216" t="s">
        <v>1786</v>
      </c>
      <c r="F104" s="217" t="s">
        <v>1787</v>
      </c>
      <c r="G104" s="218" t="s">
        <v>1595</v>
      </c>
      <c r="H104" s="219">
        <v>25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47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157</v>
      </c>
      <c r="AT104" s="226" t="s">
        <v>152</v>
      </c>
      <c r="AU104" s="226" t="s">
        <v>85</v>
      </c>
      <c r="AY104" s="19" t="s">
        <v>150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83</v>
      </c>
      <c r="BK104" s="227">
        <f>ROUND(I104*H104,2)</f>
        <v>0</v>
      </c>
      <c r="BL104" s="19" t="s">
        <v>157</v>
      </c>
      <c r="BM104" s="226" t="s">
        <v>225</v>
      </c>
    </row>
    <row r="105" s="2" customFormat="1">
      <c r="A105" s="40"/>
      <c r="B105" s="41"/>
      <c r="C105" s="42"/>
      <c r="D105" s="228" t="s">
        <v>159</v>
      </c>
      <c r="E105" s="42"/>
      <c r="F105" s="229" t="s">
        <v>1787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85</v>
      </c>
    </row>
    <row r="106" s="2" customFormat="1" ht="21.75" customHeight="1">
      <c r="A106" s="40"/>
      <c r="B106" s="41"/>
      <c r="C106" s="215" t="s">
        <v>195</v>
      </c>
      <c r="D106" s="215" t="s">
        <v>152</v>
      </c>
      <c r="E106" s="216" t="s">
        <v>1788</v>
      </c>
      <c r="F106" s="217" t="s">
        <v>1789</v>
      </c>
      <c r="G106" s="218" t="s">
        <v>1595</v>
      </c>
      <c r="H106" s="219">
        <v>5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47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157</v>
      </c>
      <c r="AT106" s="226" t="s">
        <v>152</v>
      </c>
      <c r="AU106" s="226" t="s">
        <v>85</v>
      </c>
      <c r="AY106" s="19" t="s">
        <v>150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157</v>
      </c>
      <c r="BM106" s="226" t="s">
        <v>246</v>
      </c>
    </row>
    <row r="107" s="2" customFormat="1">
      <c r="A107" s="40"/>
      <c r="B107" s="41"/>
      <c r="C107" s="42"/>
      <c r="D107" s="228" t="s">
        <v>159</v>
      </c>
      <c r="E107" s="42"/>
      <c r="F107" s="229" t="s">
        <v>1789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85</v>
      </c>
    </row>
    <row r="108" s="12" customFormat="1" ht="22.8" customHeight="1">
      <c r="A108" s="12"/>
      <c r="B108" s="199"/>
      <c r="C108" s="200"/>
      <c r="D108" s="201" t="s">
        <v>75</v>
      </c>
      <c r="E108" s="213" t="s">
        <v>1790</v>
      </c>
      <c r="F108" s="213" t="s">
        <v>1791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SUM(P109:P112)</f>
        <v>0</v>
      </c>
      <c r="Q108" s="207"/>
      <c r="R108" s="208">
        <f>SUM(R109:R112)</f>
        <v>0</v>
      </c>
      <c r="S108" s="207"/>
      <c r="T108" s="209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83</v>
      </c>
      <c r="AT108" s="211" t="s">
        <v>75</v>
      </c>
      <c r="AU108" s="211" t="s">
        <v>83</v>
      </c>
      <c r="AY108" s="210" t="s">
        <v>150</v>
      </c>
      <c r="BK108" s="212">
        <f>SUM(BK109:BK112)</f>
        <v>0</v>
      </c>
    </row>
    <row r="109" s="2" customFormat="1" ht="24.15" customHeight="1">
      <c r="A109" s="40"/>
      <c r="B109" s="41"/>
      <c r="C109" s="215" t="s">
        <v>203</v>
      </c>
      <c r="D109" s="215" t="s">
        <v>152</v>
      </c>
      <c r="E109" s="216" t="s">
        <v>1792</v>
      </c>
      <c r="F109" s="217" t="s">
        <v>1793</v>
      </c>
      <c r="G109" s="218" t="s">
        <v>497</v>
      </c>
      <c r="H109" s="219">
        <v>65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47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157</v>
      </c>
      <c r="AT109" s="226" t="s">
        <v>152</v>
      </c>
      <c r="AU109" s="226" t="s">
        <v>85</v>
      </c>
      <c r="AY109" s="19" t="s">
        <v>150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83</v>
      </c>
      <c r="BK109" s="227">
        <f>ROUND(I109*H109,2)</f>
        <v>0</v>
      </c>
      <c r="BL109" s="19" t="s">
        <v>157</v>
      </c>
      <c r="BM109" s="226" t="s">
        <v>261</v>
      </c>
    </row>
    <row r="110" s="2" customFormat="1">
      <c r="A110" s="40"/>
      <c r="B110" s="41"/>
      <c r="C110" s="42"/>
      <c r="D110" s="228" t="s">
        <v>159</v>
      </c>
      <c r="E110" s="42"/>
      <c r="F110" s="229" t="s">
        <v>1793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85</v>
      </c>
    </row>
    <row r="111" s="2" customFormat="1" ht="16.5" customHeight="1">
      <c r="A111" s="40"/>
      <c r="B111" s="41"/>
      <c r="C111" s="215" t="s">
        <v>211</v>
      </c>
      <c r="D111" s="215" t="s">
        <v>152</v>
      </c>
      <c r="E111" s="216" t="s">
        <v>1794</v>
      </c>
      <c r="F111" s="217" t="s">
        <v>1795</v>
      </c>
      <c r="G111" s="218" t="s">
        <v>497</v>
      </c>
      <c r="H111" s="219">
        <v>6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47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157</v>
      </c>
      <c r="AT111" s="226" t="s">
        <v>152</v>
      </c>
      <c r="AU111" s="226" t="s">
        <v>85</v>
      </c>
      <c r="AY111" s="19" t="s">
        <v>150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83</v>
      </c>
      <c r="BK111" s="227">
        <f>ROUND(I111*H111,2)</f>
        <v>0</v>
      </c>
      <c r="BL111" s="19" t="s">
        <v>157</v>
      </c>
      <c r="BM111" s="226" t="s">
        <v>278</v>
      </c>
    </row>
    <row r="112" s="2" customFormat="1">
      <c r="A112" s="40"/>
      <c r="B112" s="41"/>
      <c r="C112" s="42"/>
      <c r="D112" s="228" t="s">
        <v>159</v>
      </c>
      <c r="E112" s="42"/>
      <c r="F112" s="229" t="s">
        <v>1795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85</v>
      </c>
    </row>
    <row r="113" s="12" customFormat="1" ht="22.8" customHeight="1">
      <c r="A113" s="12"/>
      <c r="B113" s="199"/>
      <c r="C113" s="200"/>
      <c r="D113" s="201" t="s">
        <v>75</v>
      </c>
      <c r="E113" s="213" t="s">
        <v>1796</v>
      </c>
      <c r="F113" s="213" t="s">
        <v>1797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SUM(P114:P121)</f>
        <v>0</v>
      </c>
      <c r="Q113" s="207"/>
      <c r="R113" s="208">
        <f>SUM(R114:R121)</f>
        <v>0</v>
      </c>
      <c r="S113" s="207"/>
      <c r="T113" s="209">
        <f>SUM(T114:T121)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83</v>
      </c>
      <c r="AT113" s="211" t="s">
        <v>75</v>
      </c>
      <c r="AU113" s="211" t="s">
        <v>83</v>
      </c>
      <c r="AY113" s="210" t="s">
        <v>150</v>
      </c>
      <c r="BK113" s="212">
        <f>SUM(BK114:BK121)</f>
        <v>0</v>
      </c>
    </row>
    <row r="114" s="2" customFormat="1" ht="24.15" customHeight="1">
      <c r="A114" s="40"/>
      <c r="B114" s="41"/>
      <c r="C114" s="215" t="s">
        <v>217</v>
      </c>
      <c r="D114" s="215" t="s">
        <v>152</v>
      </c>
      <c r="E114" s="216" t="s">
        <v>1798</v>
      </c>
      <c r="F114" s="217" t="s">
        <v>1799</v>
      </c>
      <c r="G114" s="218" t="s">
        <v>1595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47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157</v>
      </c>
      <c r="AT114" s="226" t="s">
        <v>152</v>
      </c>
      <c r="AU114" s="226" t="s">
        <v>85</v>
      </c>
      <c r="AY114" s="19" t="s">
        <v>150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83</v>
      </c>
      <c r="BK114" s="227">
        <f>ROUND(I114*H114,2)</f>
        <v>0</v>
      </c>
      <c r="BL114" s="19" t="s">
        <v>157</v>
      </c>
      <c r="BM114" s="226" t="s">
        <v>294</v>
      </c>
    </row>
    <row r="115" s="2" customFormat="1">
      <c r="A115" s="40"/>
      <c r="B115" s="41"/>
      <c r="C115" s="42"/>
      <c r="D115" s="228" t="s">
        <v>159</v>
      </c>
      <c r="E115" s="42"/>
      <c r="F115" s="229" t="s">
        <v>1799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85</v>
      </c>
    </row>
    <row r="116" s="2" customFormat="1" ht="16.5" customHeight="1">
      <c r="A116" s="40"/>
      <c r="B116" s="41"/>
      <c r="C116" s="215" t="s">
        <v>225</v>
      </c>
      <c r="D116" s="215" t="s">
        <v>152</v>
      </c>
      <c r="E116" s="216" t="s">
        <v>1800</v>
      </c>
      <c r="F116" s="217" t="s">
        <v>1801</v>
      </c>
      <c r="G116" s="218" t="s">
        <v>497</v>
      </c>
      <c r="H116" s="219">
        <v>6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47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157</v>
      </c>
      <c r="AT116" s="226" t="s">
        <v>152</v>
      </c>
      <c r="AU116" s="226" t="s">
        <v>85</v>
      </c>
      <c r="AY116" s="19" t="s">
        <v>150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83</v>
      </c>
      <c r="BK116" s="227">
        <f>ROUND(I116*H116,2)</f>
        <v>0</v>
      </c>
      <c r="BL116" s="19" t="s">
        <v>157</v>
      </c>
      <c r="BM116" s="226" t="s">
        <v>311</v>
      </c>
    </row>
    <row r="117" s="2" customFormat="1">
      <c r="A117" s="40"/>
      <c r="B117" s="41"/>
      <c r="C117" s="42"/>
      <c r="D117" s="228" t="s">
        <v>159</v>
      </c>
      <c r="E117" s="42"/>
      <c r="F117" s="229" t="s">
        <v>1801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85</v>
      </c>
    </row>
    <row r="118" s="2" customFormat="1" ht="16.5" customHeight="1">
      <c r="A118" s="40"/>
      <c r="B118" s="41"/>
      <c r="C118" s="215" t="s">
        <v>236</v>
      </c>
      <c r="D118" s="215" t="s">
        <v>152</v>
      </c>
      <c r="E118" s="216" t="s">
        <v>1802</v>
      </c>
      <c r="F118" s="217" t="s">
        <v>1803</v>
      </c>
      <c r="G118" s="218" t="s">
        <v>1595</v>
      </c>
      <c r="H118" s="219">
        <v>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47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157</v>
      </c>
      <c r="AT118" s="226" t="s">
        <v>152</v>
      </c>
      <c r="AU118" s="226" t="s">
        <v>85</v>
      </c>
      <c r="AY118" s="19" t="s">
        <v>150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83</v>
      </c>
      <c r="BK118" s="227">
        <f>ROUND(I118*H118,2)</f>
        <v>0</v>
      </c>
      <c r="BL118" s="19" t="s">
        <v>157</v>
      </c>
      <c r="BM118" s="226" t="s">
        <v>325</v>
      </c>
    </row>
    <row r="119" s="2" customFormat="1">
      <c r="A119" s="40"/>
      <c r="B119" s="41"/>
      <c r="C119" s="42"/>
      <c r="D119" s="228" t="s">
        <v>159</v>
      </c>
      <c r="E119" s="42"/>
      <c r="F119" s="229" t="s">
        <v>1803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159</v>
      </c>
      <c r="AU119" s="19" t="s">
        <v>85</v>
      </c>
    </row>
    <row r="120" s="2" customFormat="1" ht="16.5" customHeight="1">
      <c r="A120" s="40"/>
      <c r="B120" s="41"/>
      <c r="C120" s="215" t="s">
        <v>246</v>
      </c>
      <c r="D120" s="215" t="s">
        <v>152</v>
      </c>
      <c r="E120" s="216" t="s">
        <v>1804</v>
      </c>
      <c r="F120" s="217" t="s">
        <v>1805</v>
      </c>
      <c r="G120" s="218" t="s">
        <v>1595</v>
      </c>
      <c r="H120" s="219">
        <v>2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47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157</v>
      </c>
      <c r="AT120" s="226" t="s">
        <v>152</v>
      </c>
      <c r="AU120" s="226" t="s">
        <v>85</v>
      </c>
      <c r="AY120" s="19" t="s">
        <v>150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83</v>
      </c>
      <c r="BK120" s="227">
        <f>ROUND(I120*H120,2)</f>
        <v>0</v>
      </c>
      <c r="BL120" s="19" t="s">
        <v>157</v>
      </c>
      <c r="BM120" s="226" t="s">
        <v>340</v>
      </c>
    </row>
    <row r="121" s="2" customFormat="1">
      <c r="A121" s="40"/>
      <c r="B121" s="41"/>
      <c r="C121" s="42"/>
      <c r="D121" s="228" t="s">
        <v>159</v>
      </c>
      <c r="E121" s="42"/>
      <c r="F121" s="229" t="s">
        <v>1805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85</v>
      </c>
    </row>
    <row r="122" s="12" customFormat="1" ht="22.8" customHeight="1">
      <c r="A122" s="12"/>
      <c r="B122" s="199"/>
      <c r="C122" s="200"/>
      <c r="D122" s="201" t="s">
        <v>75</v>
      </c>
      <c r="E122" s="213" t="s">
        <v>1806</v>
      </c>
      <c r="F122" s="213" t="s">
        <v>1807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SUM(P123:P136)</f>
        <v>0</v>
      </c>
      <c r="Q122" s="207"/>
      <c r="R122" s="208">
        <f>SUM(R123:R136)</f>
        <v>0</v>
      </c>
      <c r="S122" s="207"/>
      <c r="T122" s="209">
        <f>SUM(T123:T136)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83</v>
      </c>
      <c r="AT122" s="211" t="s">
        <v>75</v>
      </c>
      <c r="AU122" s="211" t="s">
        <v>83</v>
      </c>
      <c r="AY122" s="210" t="s">
        <v>150</v>
      </c>
      <c r="BK122" s="212">
        <f>SUM(BK123:BK136)</f>
        <v>0</v>
      </c>
    </row>
    <row r="123" s="2" customFormat="1" ht="24.15" customHeight="1">
      <c r="A123" s="40"/>
      <c r="B123" s="41"/>
      <c r="C123" s="215" t="s">
        <v>252</v>
      </c>
      <c r="D123" s="215" t="s">
        <v>152</v>
      </c>
      <c r="E123" s="216" t="s">
        <v>1808</v>
      </c>
      <c r="F123" s="217" t="s">
        <v>1809</v>
      </c>
      <c r="G123" s="218" t="s">
        <v>1588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47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157</v>
      </c>
      <c r="AT123" s="226" t="s">
        <v>152</v>
      </c>
      <c r="AU123" s="226" t="s">
        <v>85</v>
      </c>
      <c r="AY123" s="19" t="s">
        <v>150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83</v>
      </c>
      <c r="BK123" s="227">
        <f>ROUND(I123*H123,2)</f>
        <v>0</v>
      </c>
      <c r="BL123" s="19" t="s">
        <v>157</v>
      </c>
      <c r="BM123" s="226" t="s">
        <v>354</v>
      </c>
    </row>
    <row r="124" s="2" customFormat="1">
      <c r="A124" s="40"/>
      <c r="B124" s="41"/>
      <c r="C124" s="42"/>
      <c r="D124" s="228" t="s">
        <v>159</v>
      </c>
      <c r="E124" s="42"/>
      <c r="F124" s="229" t="s">
        <v>1809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159</v>
      </c>
      <c r="AU124" s="19" t="s">
        <v>85</v>
      </c>
    </row>
    <row r="125" s="2" customFormat="1" ht="16.5" customHeight="1">
      <c r="A125" s="40"/>
      <c r="B125" s="41"/>
      <c r="C125" s="215" t="s">
        <v>261</v>
      </c>
      <c r="D125" s="215" t="s">
        <v>152</v>
      </c>
      <c r="E125" s="216" t="s">
        <v>1810</v>
      </c>
      <c r="F125" s="217" t="s">
        <v>1811</v>
      </c>
      <c r="G125" s="218" t="s">
        <v>1812</v>
      </c>
      <c r="H125" s="219">
        <v>6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47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157</v>
      </c>
      <c r="AT125" s="226" t="s">
        <v>152</v>
      </c>
      <c r="AU125" s="226" t="s">
        <v>85</v>
      </c>
      <c r="AY125" s="19" t="s">
        <v>150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83</v>
      </c>
      <c r="BK125" s="227">
        <f>ROUND(I125*H125,2)</f>
        <v>0</v>
      </c>
      <c r="BL125" s="19" t="s">
        <v>157</v>
      </c>
      <c r="BM125" s="226" t="s">
        <v>369</v>
      </c>
    </row>
    <row r="126" s="2" customFormat="1">
      <c r="A126" s="40"/>
      <c r="B126" s="41"/>
      <c r="C126" s="42"/>
      <c r="D126" s="228" t="s">
        <v>159</v>
      </c>
      <c r="E126" s="42"/>
      <c r="F126" s="229" t="s">
        <v>1811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159</v>
      </c>
      <c r="AU126" s="19" t="s">
        <v>85</v>
      </c>
    </row>
    <row r="127" s="2" customFormat="1" ht="24.15" customHeight="1">
      <c r="A127" s="40"/>
      <c r="B127" s="41"/>
      <c r="C127" s="215" t="s">
        <v>8</v>
      </c>
      <c r="D127" s="215" t="s">
        <v>152</v>
      </c>
      <c r="E127" s="216" t="s">
        <v>1813</v>
      </c>
      <c r="F127" s="217" t="s">
        <v>1814</v>
      </c>
      <c r="G127" s="218" t="s">
        <v>1812</v>
      </c>
      <c r="H127" s="219">
        <v>40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47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157</v>
      </c>
      <c r="AT127" s="226" t="s">
        <v>152</v>
      </c>
      <c r="AU127" s="226" t="s">
        <v>85</v>
      </c>
      <c r="AY127" s="19" t="s">
        <v>150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83</v>
      </c>
      <c r="BK127" s="227">
        <f>ROUND(I127*H127,2)</f>
        <v>0</v>
      </c>
      <c r="BL127" s="19" t="s">
        <v>157</v>
      </c>
      <c r="BM127" s="226" t="s">
        <v>387</v>
      </c>
    </row>
    <row r="128" s="2" customFormat="1">
      <c r="A128" s="40"/>
      <c r="B128" s="41"/>
      <c r="C128" s="42"/>
      <c r="D128" s="228" t="s">
        <v>159</v>
      </c>
      <c r="E128" s="42"/>
      <c r="F128" s="229" t="s">
        <v>1814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85</v>
      </c>
    </row>
    <row r="129" s="2" customFormat="1" ht="16.5" customHeight="1">
      <c r="A129" s="40"/>
      <c r="B129" s="41"/>
      <c r="C129" s="215" t="s">
        <v>278</v>
      </c>
      <c r="D129" s="215" t="s">
        <v>152</v>
      </c>
      <c r="E129" s="216" t="s">
        <v>1815</v>
      </c>
      <c r="F129" s="217" t="s">
        <v>1816</v>
      </c>
      <c r="G129" s="218" t="s">
        <v>155</v>
      </c>
      <c r="H129" s="219">
        <v>0.40000000000000002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47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157</v>
      </c>
      <c r="AT129" s="226" t="s">
        <v>152</v>
      </c>
      <c r="AU129" s="226" t="s">
        <v>85</v>
      </c>
      <c r="AY129" s="19" t="s">
        <v>150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83</v>
      </c>
      <c r="BK129" s="227">
        <f>ROUND(I129*H129,2)</f>
        <v>0</v>
      </c>
      <c r="BL129" s="19" t="s">
        <v>157</v>
      </c>
      <c r="BM129" s="226" t="s">
        <v>411</v>
      </c>
    </row>
    <row r="130" s="2" customFormat="1">
      <c r="A130" s="40"/>
      <c r="B130" s="41"/>
      <c r="C130" s="42"/>
      <c r="D130" s="228" t="s">
        <v>159</v>
      </c>
      <c r="E130" s="42"/>
      <c r="F130" s="229" t="s">
        <v>1816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159</v>
      </c>
      <c r="AU130" s="19" t="s">
        <v>85</v>
      </c>
    </row>
    <row r="131" s="2" customFormat="1" ht="16.5" customHeight="1">
      <c r="A131" s="40"/>
      <c r="B131" s="41"/>
      <c r="C131" s="215" t="s">
        <v>286</v>
      </c>
      <c r="D131" s="215" t="s">
        <v>152</v>
      </c>
      <c r="E131" s="216" t="s">
        <v>1817</v>
      </c>
      <c r="F131" s="217" t="s">
        <v>1818</v>
      </c>
      <c r="G131" s="218" t="s">
        <v>1812</v>
      </c>
      <c r="H131" s="219">
        <v>50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47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157</v>
      </c>
      <c r="AT131" s="226" t="s">
        <v>152</v>
      </c>
      <c r="AU131" s="226" t="s">
        <v>85</v>
      </c>
      <c r="AY131" s="19" t="s">
        <v>150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83</v>
      </c>
      <c r="BK131" s="227">
        <f>ROUND(I131*H131,2)</f>
        <v>0</v>
      </c>
      <c r="BL131" s="19" t="s">
        <v>157</v>
      </c>
      <c r="BM131" s="226" t="s">
        <v>424</v>
      </c>
    </row>
    <row r="132" s="2" customFormat="1">
      <c r="A132" s="40"/>
      <c r="B132" s="41"/>
      <c r="C132" s="42"/>
      <c r="D132" s="228" t="s">
        <v>159</v>
      </c>
      <c r="E132" s="42"/>
      <c r="F132" s="229" t="s">
        <v>1818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159</v>
      </c>
      <c r="AU132" s="19" t="s">
        <v>85</v>
      </c>
    </row>
    <row r="133" s="2" customFormat="1" ht="16.5" customHeight="1">
      <c r="A133" s="40"/>
      <c r="B133" s="41"/>
      <c r="C133" s="215" t="s">
        <v>294</v>
      </c>
      <c r="D133" s="215" t="s">
        <v>152</v>
      </c>
      <c r="E133" s="216" t="s">
        <v>1819</v>
      </c>
      <c r="F133" s="217" t="s">
        <v>1820</v>
      </c>
      <c r="G133" s="218" t="s">
        <v>206</v>
      </c>
      <c r="H133" s="219">
        <v>0.10000000000000001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47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157</v>
      </c>
      <c r="AT133" s="226" t="s">
        <v>152</v>
      </c>
      <c r="AU133" s="226" t="s">
        <v>85</v>
      </c>
      <c r="AY133" s="19" t="s">
        <v>150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83</v>
      </c>
      <c r="BK133" s="227">
        <f>ROUND(I133*H133,2)</f>
        <v>0</v>
      </c>
      <c r="BL133" s="19" t="s">
        <v>157</v>
      </c>
      <c r="BM133" s="226" t="s">
        <v>440</v>
      </c>
    </row>
    <row r="134" s="2" customFormat="1">
      <c r="A134" s="40"/>
      <c r="B134" s="41"/>
      <c r="C134" s="42"/>
      <c r="D134" s="228" t="s">
        <v>159</v>
      </c>
      <c r="E134" s="42"/>
      <c r="F134" s="229" t="s">
        <v>1820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159</v>
      </c>
      <c r="AU134" s="19" t="s">
        <v>85</v>
      </c>
    </row>
    <row r="135" s="2" customFormat="1" ht="16.5" customHeight="1">
      <c r="A135" s="40"/>
      <c r="B135" s="41"/>
      <c r="C135" s="215" t="s">
        <v>304</v>
      </c>
      <c r="D135" s="215" t="s">
        <v>152</v>
      </c>
      <c r="E135" s="216" t="s">
        <v>1821</v>
      </c>
      <c r="F135" s="217" t="s">
        <v>1822</v>
      </c>
      <c r="G135" s="218" t="s">
        <v>1812</v>
      </c>
      <c r="H135" s="219">
        <v>15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47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157</v>
      </c>
      <c r="AT135" s="226" t="s">
        <v>152</v>
      </c>
      <c r="AU135" s="226" t="s">
        <v>85</v>
      </c>
      <c r="AY135" s="19" t="s">
        <v>150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83</v>
      </c>
      <c r="BK135" s="227">
        <f>ROUND(I135*H135,2)</f>
        <v>0</v>
      </c>
      <c r="BL135" s="19" t="s">
        <v>157</v>
      </c>
      <c r="BM135" s="226" t="s">
        <v>452</v>
      </c>
    </row>
    <row r="136" s="2" customFormat="1">
      <c r="A136" s="40"/>
      <c r="B136" s="41"/>
      <c r="C136" s="42"/>
      <c r="D136" s="228" t="s">
        <v>159</v>
      </c>
      <c r="E136" s="42"/>
      <c r="F136" s="229" t="s">
        <v>1822</v>
      </c>
      <c r="G136" s="42"/>
      <c r="H136" s="42"/>
      <c r="I136" s="230"/>
      <c r="J136" s="42"/>
      <c r="K136" s="42"/>
      <c r="L136" s="46"/>
      <c r="M136" s="290"/>
      <c r="N136" s="291"/>
      <c r="O136" s="292"/>
      <c r="P136" s="292"/>
      <c r="Q136" s="292"/>
      <c r="R136" s="292"/>
      <c r="S136" s="292"/>
      <c r="T136" s="293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159</v>
      </c>
      <c r="AU136" s="19" t="s">
        <v>85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46"/>
      <c r="M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autoFilter ref="C90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102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objektu garáží nákladních vozidel - Jaroměř</v>
      </c>
      <c r="F7" s="145"/>
      <c r="G7" s="145"/>
      <c r="H7" s="145"/>
      <c r="L7" s="22"/>
    </row>
    <row r="8">
      <c r="B8" s="22"/>
      <c r="D8" s="145" t="s">
        <v>103</v>
      </c>
      <c r="L8" s="22"/>
    </row>
    <row r="9" s="1" customFormat="1" ht="16.5" customHeight="1">
      <c r="B9" s="22"/>
      <c r="E9" s="146" t="s">
        <v>104</v>
      </c>
      <c r="F9" s="1"/>
      <c r="G9" s="1"/>
      <c r="H9" s="1"/>
      <c r="L9" s="22"/>
    </row>
    <row r="10" s="1" customFormat="1" ht="12" customHeight="1">
      <c r="B10" s="22"/>
      <c r="D10" s="145" t="s">
        <v>1763</v>
      </c>
      <c r="L10" s="22"/>
    </row>
    <row r="11" s="2" customFormat="1" ht="16.5" customHeight="1">
      <c r="A11" s="40"/>
      <c r="B11" s="46"/>
      <c r="C11" s="40"/>
      <c r="D11" s="40"/>
      <c r="E11" s="158" t="s">
        <v>1764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1823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1824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15. 3. 2023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30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29</v>
      </c>
      <c r="J25" s="135" t="s">
        <v>36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38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71.25" customHeight="1">
      <c r="A31" s="150"/>
      <c r="B31" s="151"/>
      <c r="C31" s="150"/>
      <c r="D31" s="150"/>
      <c r="E31" s="152" t="s">
        <v>41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42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44</v>
      </c>
      <c r="G36" s="40"/>
      <c r="H36" s="40"/>
      <c r="I36" s="157" t="s">
        <v>43</v>
      </c>
      <c r="J36" s="157" t="s">
        <v>45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46</v>
      </c>
      <c r="E37" s="145" t="s">
        <v>47</v>
      </c>
      <c r="F37" s="159">
        <f>ROUND((SUM(BE93:BE109)),  2)</f>
        <v>0</v>
      </c>
      <c r="G37" s="40"/>
      <c r="H37" s="40"/>
      <c r="I37" s="160">
        <v>0.20999999999999999</v>
      </c>
      <c r="J37" s="159">
        <f>ROUND(((SUM(BE93:BE109))*I37),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ROUND((SUM(BF93:BF109)),  2)</f>
        <v>0</v>
      </c>
      <c r="G38" s="40"/>
      <c r="H38" s="40"/>
      <c r="I38" s="160">
        <v>0.14999999999999999</v>
      </c>
      <c r="J38" s="159">
        <f>ROUND(((SUM(BF93:BF109))*I38),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ROUND((SUM(BG93:BG109)),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ROUND((SUM(BH93:BH109)),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ROUND((SUM(BI93:BI109)),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105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Rekonstrukce objektu garáží nákladních vozidel - Jaroměř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103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104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1763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1764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1823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D.1.4.1.b - RH-úprava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Do Končin 396, 551 01 Jaroměř - Jakubské Předměstí</v>
      </c>
      <c r="G60" s="42"/>
      <c r="H60" s="42"/>
      <c r="I60" s="34" t="s">
        <v>23</v>
      </c>
      <c r="J60" s="74" t="str">
        <f>IF(J16="","",J16)</f>
        <v>15. 3. 2023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Údržba silnic Královehradeckého kraje a.s.</v>
      </c>
      <c r="G62" s="42"/>
      <c r="H62" s="42"/>
      <c r="I62" s="34" t="s">
        <v>33</v>
      </c>
      <c r="J62" s="38" t="str">
        <f>E25</f>
        <v>IRBOS s.r.o.-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106</v>
      </c>
      <c r="D65" s="174"/>
      <c r="E65" s="174"/>
      <c r="F65" s="174"/>
      <c r="G65" s="174"/>
      <c r="H65" s="174"/>
      <c r="I65" s="174"/>
      <c r="J65" s="175" t="s">
        <v>107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74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108</v>
      </c>
    </row>
    <row r="68" s="9" customFormat="1" ht="24.96" customHeight="1">
      <c r="A68" s="9"/>
      <c r="B68" s="177"/>
      <c r="C68" s="178"/>
      <c r="D68" s="179" t="s">
        <v>1765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1825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Rekonstrukce objektu garáží nákladních vozidel - Jaroměř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103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104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1763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94" t="s">
        <v>1764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1823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D.1.4.1.b - RH-úprava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Do Končin 396, 551 01 Jaroměř - Jakubské Předměstí</v>
      </c>
      <c r="G87" s="42"/>
      <c r="H87" s="42"/>
      <c r="I87" s="34" t="s">
        <v>23</v>
      </c>
      <c r="J87" s="74" t="str">
        <f>IF(J16="","",J16)</f>
        <v>15. 3. 2023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Údržba silnic Královehradeckého kraje a.s.</v>
      </c>
      <c r="G89" s="42"/>
      <c r="H89" s="42"/>
      <c r="I89" s="34" t="s">
        <v>33</v>
      </c>
      <c r="J89" s="38" t="str">
        <f>E25</f>
        <v>IRBOS s.r.o.-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IF(E22="","",E22)</f>
        <v>Vyplň údaj</v>
      </c>
      <c r="G90" s="42"/>
      <c r="H90" s="42"/>
      <c r="I90" s="34" t="s">
        <v>38</v>
      </c>
      <c r="J90" s="38" t="str">
        <f>E28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136</v>
      </c>
      <c r="D92" s="191" t="s">
        <v>61</v>
      </c>
      <c r="E92" s="191" t="s">
        <v>57</v>
      </c>
      <c r="F92" s="191" t="s">
        <v>58</v>
      </c>
      <c r="G92" s="191" t="s">
        <v>137</v>
      </c>
      <c r="H92" s="191" t="s">
        <v>138</v>
      </c>
      <c r="I92" s="191" t="s">
        <v>139</v>
      </c>
      <c r="J92" s="191" t="s">
        <v>107</v>
      </c>
      <c r="K92" s="192" t="s">
        <v>140</v>
      </c>
      <c r="L92" s="193"/>
      <c r="M92" s="94" t="s">
        <v>19</v>
      </c>
      <c r="N92" s="95" t="s">
        <v>46</v>
      </c>
      <c r="O92" s="95" t="s">
        <v>141</v>
      </c>
      <c r="P92" s="95" t="s">
        <v>142</v>
      </c>
      <c r="Q92" s="95" t="s">
        <v>143</v>
      </c>
      <c r="R92" s="95" t="s">
        <v>144</v>
      </c>
      <c r="S92" s="95" t="s">
        <v>145</v>
      </c>
      <c r="T92" s="96" t="s">
        <v>146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147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108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75</v>
      </c>
      <c r="E94" s="202" t="s">
        <v>1771</v>
      </c>
      <c r="F94" s="202" t="s">
        <v>1772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83</v>
      </c>
      <c r="AT94" s="211" t="s">
        <v>75</v>
      </c>
      <c r="AU94" s="211" t="s">
        <v>76</v>
      </c>
      <c r="AY94" s="210" t="s">
        <v>150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75</v>
      </c>
      <c r="E95" s="213" t="s">
        <v>1776</v>
      </c>
      <c r="F95" s="213" t="s">
        <v>1826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SUM(P96:P109)</f>
        <v>0</v>
      </c>
      <c r="Q95" s="207"/>
      <c r="R95" s="208">
        <f>SUM(R96:R109)</f>
        <v>0</v>
      </c>
      <c r="S95" s="207"/>
      <c r="T95" s="209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83</v>
      </c>
      <c r="AT95" s="211" t="s">
        <v>75</v>
      </c>
      <c r="AU95" s="211" t="s">
        <v>83</v>
      </c>
      <c r="AY95" s="210" t="s">
        <v>150</v>
      </c>
      <c r="BK95" s="212">
        <f>SUM(BK96:BK109)</f>
        <v>0</v>
      </c>
    </row>
    <row r="96" s="2" customFormat="1" ht="16.5" customHeight="1">
      <c r="A96" s="40"/>
      <c r="B96" s="41"/>
      <c r="C96" s="215" t="s">
        <v>83</v>
      </c>
      <c r="D96" s="215" t="s">
        <v>152</v>
      </c>
      <c r="E96" s="216" t="s">
        <v>1827</v>
      </c>
      <c r="F96" s="217" t="s">
        <v>1828</v>
      </c>
      <c r="G96" s="218" t="s">
        <v>1595</v>
      </c>
      <c r="H96" s="219">
        <v>4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47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157</v>
      </c>
      <c r="AT96" s="226" t="s">
        <v>152</v>
      </c>
      <c r="AU96" s="226" t="s">
        <v>85</v>
      </c>
      <c r="AY96" s="19" t="s">
        <v>150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83</v>
      </c>
      <c r="BK96" s="227">
        <f>ROUND(I96*H96,2)</f>
        <v>0</v>
      </c>
      <c r="BL96" s="19" t="s">
        <v>157</v>
      </c>
      <c r="BM96" s="226" t="s">
        <v>85</v>
      </c>
    </row>
    <row r="97" s="2" customFormat="1">
      <c r="A97" s="40"/>
      <c r="B97" s="41"/>
      <c r="C97" s="42"/>
      <c r="D97" s="228" t="s">
        <v>159</v>
      </c>
      <c r="E97" s="42"/>
      <c r="F97" s="229" t="s">
        <v>1828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159</v>
      </c>
      <c r="AU97" s="19" t="s">
        <v>85</v>
      </c>
    </row>
    <row r="98" s="2" customFormat="1" ht="16.5" customHeight="1">
      <c r="A98" s="40"/>
      <c r="B98" s="41"/>
      <c r="C98" s="215" t="s">
        <v>85</v>
      </c>
      <c r="D98" s="215" t="s">
        <v>152</v>
      </c>
      <c r="E98" s="216" t="s">
        <v>1829</v>
      </c>
      <c r="F98" s="217" t="s">
        <v>1830</v>
      </c>
      <c r="G98" s="218" t="s">
        <v>1595</v>
      </c>
      <c r="H98" s="219">
        <v>3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47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157</v>
      </c>
      <c r="AT98" s="226" t="s">
        <v>152</v>
      </c>
      <c r="AU98" s="226" t="s">
        <v>85</v>
      </c>
      <c r="AY98" s="19" t="s">
        <v>150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83</v>
      </c>
      <c r="BK98" s="227">
        <f>ROUND(I98*H98,2)</f>
        <v>0</v>
      </c>
      <c r="BL98" s="19" t="s">
        <v>157</v>
      </c>
      <c r="BM98" s="226" t="s">
        <v>157</v>
      </c>
    </row>
    <row r="99" s="2" customFormat="1">
      <c r="A99" s="40"/>
      <c r="B99" s="41"/>
      <c r="C99" s="42"/>
      <c r="D99" s="228" t="s">
        <v>159</v>
      </c>
      <c r="E99" s="42"/>
      <c r="F99" s="229" t="s">
        <v>1830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85</v>
      </c>
    </row>
    <row r="100" s="2" customFormat="1" ht="16.5" customHeight="1">
      <c r="A100" s="40"/>
      <c r="B100" s="41"/>
      <c r="C100" s="215" t="s">
        <v>92</v>
      </c>
      <c r="D100" s="215" t="s">
        <v>152</v>
      </c>
      <c r="E100" s="216" t="s">
        <v>1831</v>
      </c>
      <c r="F100" s="217" t="s">
        <v>1832</v>
      </c>
      <c r="G100" s="218" t="s">
        <v>1595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47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157</v>
      </c>
      <c r="AT100" s="226" t="s">
        <v>152</v>
      </c>
      <c r="AU100" s="226" t="s">
        <v>85</v>
      </c>
      <c r="AY100" s="19" t="s">
        <v>150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83</v>
      </c>
      <c r="BK100" s="227">
        <f>ROUND(I100*H100,2)</f>
        <v>0</v>
      </c>
      <c r="BL100" s="19" t="s">
        <v>157</v>
      </c>
      <c r="BM100" s="226" t="s">
        <v>195</v>
      </c>
    </row>
    <row r="101" s="2" customFormat="1">
      <c r="A101" s="40"/>
      <c r="B101" s="41"/>
      <c r="C101" s="42"/>
      <c r="D101" s="228" t="s">
        <v>159</v>
      </c>
      <c r="E101" s="42"/>
      <c r="F101" s="229" t="s">
        <v>1832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85</v>
      </c>
    </row>
    <row r="102" s="2" customFormat="1" ht="16.5" customHeight="1">
      <c r="A102" s="40"/>
      <c r="B102" s="41"/>
      <c r="C102" s="215" t="s">
        <v>157</v>
      </c>
      <c r="D102" s="215" t="s">
        <v>152</v>
      </c>
      <c r="E102" s="216" t="s">
        <v>1833</v>
      </c>
      <c r="F102" s="217" t="s">
        <v>1834</v>
      </c>
      <c r="G102" s="218" t="s">
        <v>1595</v>
      </c>
      <c r="H102" s="219">
        <v>3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47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157</v>
      </c>
      <c r="AT102" s="226" t="s">
        <v>152</v>
      </c>
      <c r="AU102" s="226" t="s">
        <v>85</v>
      </c>
      <c r="AY102" s="19" t="s">
        <v>150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83</v>
      </c>
      <c r="BK102" s="227">
        <f>ROUND(I102*H102,2)</f>
        <v>0</v>
      </c>
      <c r="BL102" s="19" t="s">
        <v>157</v>
      </c>
      <c r="BM102" s="226" t="s">
        <v>211</v>
      </c>
    </row>
    <row r="103" s="2" customFormat="1">
      <c r="A103" s="40"/>
      <c r="B103" s="41"/>
      <c r="C103" s="42"/>
      <c r="D103" s="228" t="s">
        <v>159</v>
      </c>
      <c r="E103" s="42"/>
      <c r="F103" s="229" t="s">
        <v>1834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159</v>
      </c>
      <c r="AU103" s="19" t="s">
        <v>85</v>
      </c>
    </row>
    <row r="104" s="2" customFormat="1" ht="16.5" customHeight="1">
      <c r="A104" s="40"/>
      <c r="B104" s="41"/>
      <c r="C104" s="215" t="s">
        <v>187</v>
      </c>
      <c r="D104" s="215" t="s">
        <v>152</v>
      </c>
      <c r="E104" s="216" t="s">
        <v>1835</v>
      </c>
      <c r="F104" s="217" t="s">
        <v>1836</v>
      </c>
      <c r="G104" s="218" t="s">
        <v>1595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47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157</v>
      </c>
      <c r="AT104" s="226" t="s">
        <v>152</v>
      </c>
      <c r="AU104" s="226" t="s">
        <v>85</v>
      </c>
      <c r="AY104" s="19" t="s">
        <v>150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83</v>
      </c>
      <c r="BK104" s="227">
        <f>ROUND(I104*H104,2)</f>
        <v>0</v>
      </c>
      <c r="BL104" s="19" t="s">
        <v>157</v>
      </c>
      <c r="BM104" s="226" t="s">
        <v>225</v>
      </c>
    </row>
    <row r="105" s="2" customFormat="1">
      <c r="A105" s="40"/>
      <c r="B105" s="41"/>
      <c r="C105" s="42"/>
      <c r="D105" s="228" t="s">
        <v>159</v>
      </c>
      <c r="E105" s="42"/>
      <c r="F105" s="229" t="s">
        <v>1836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85</v>
      </c>
    </row>
    <row r="106" s="2" customFormat="1" ht="16.5" customHeight="1">
      <c r="A106" s="40"/>
      <c r="B106" s="41"/>
      <c r="C106" s="215" t="s">
        <v>195</v>
      </c>
      <c r="D106" s="215" t="s">
        <v>152</v>
      </c>
      <c r="E106" s="216" t="s">
        <v>1817</v>
      </c>
      <c r="F106" s="217" t="s">
        <v>1818</v>
      </c>
      <c r="G106" s="218" t="s">
        <v>1812</v>
      </c>
      <c r="H106" s="219">
        <v>4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47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157</v>
      </c>
      <c r="AT106" s="226" t="s">
        <v>152</v>
      </c>
      <c r="AU106" s="226" t="s">
        <v>85</v>
      </c>
      <c r="AY106" s="19" t="s">
        <v>150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157</v>
      </c>
      <c r="BM106" s="226" t="s">
        <v>246</v>
      </c>
    </row>
    <row r="107" s="2" customFormat="1">
      <c r="A107" s="40"/>
      <c r="B107" s="41"/>
      <c r="C107" s="42"/>
      <c r="D107" s="228" t="s">
        <v>159</v>
      </c>
      <c r="E107" s="42"/>
      <c r="F107" s="229" t="s">
        <v>1818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85</v>
      </c>
    </row>
    <row r="108" s="2" customFormat="1" ht="16.5" customHeight="1">
      <c r="A108" s="40"/>
      <c r="B108" s="41"/>
      <c r="C108" s="215" t="s">
        <v>203</v>
      </c>
      <c r="D108" s="215" t="s">
        <v>152</v>
      </c>
      <c r="E108" s="216" t="s">
        <v>1837</v>
      </c>
      <c r="F108" s="217" t="s">
        <v>1838</v>
      </c>
      <c r="G108" s="218" t="s">
        <v>1812</v>
      </c>
      <c r="H108" s="219">
        <v>5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47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157</v>
      </c>
      <c r="AT108" s="226" t="s">
        <v>152</v>
      </c>
      <c r="AU108" s="226" t="s">
        <v>85</v>
      </c>
      <c r="AY108" s="19" t="s">
        <v>150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83</v>
      </c>
      <c r="BK108" s="227">
        <f>ROUND(I108*H108,2)</f>
        <v>0</v>
      </c>
      <c r="BL108" s="19" t="s">
        <v>157</v>
      </c>
      <c r="BM108" s="226" t="s">
        <v>261</v>
      </c>
    </row>
    <row r="109" s="2" customFormat="1">
      <c r="A109" s="40"/>
      <c r="B109" s="41"/>
      <c r="C109" s="42"/>
      <c r="D109" s="228" t="s">
        <v>159</v>
      </c>
      <c r="E109" s="42"/>
      <c r="F109" s="229" t="s">
        <v>1838</v>
      </c>
      <c r="G109" s="42"/>
      <c r="H109" s="42"/>
      <c r="I109" s="230"/>
      <c r="J109" s="42"/>
      <c r="K109" s="42"/>
      <c r="L109" s="46"/>
      <c r="M109" s="290"/>
      <c r="N109" s="291"/>
      <c r="O109" s="292"/>
      <c r="P109" s="292"/>
      <c r="Q109" s="292"/>
      <c r="R109" s="292"/>
      <c r="S109" s="292"/>
      <c r="T109" s="293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85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autoFilter ref="C92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102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objektu garáží nákladních vozidel - Jaroměř</v>
      </c>
      <c r="F7" s="145"/>
      <c r="G7" s="145"/>
      <c r="H7" s="145"/>
      <c r="L7" s="22"/>
    </row>
    <row r="8" s="1" customFormat="1" ht="12" customHeight="1">
      <c r="B8" s="22"/>
      <c r="D8" s="145" t="s">
        <v>103</v>
      </c>
      <c r="L8" s="22"/>
    </row>
    <row r="9" s="2" customFormat="1" ht="16.5" customHeight="1">
      <c r="A9" s="40"/>
      <c r="B9" s="46"/>
      <c r="C9" s="40"/>
      <c r="D9" s="40"/>
      <c r="E9" s="146" t="s">
        <v>104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1763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1839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15. 3. 2023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29</v>
      </c>
      <c r="J23" s="135" t="s">
        <v>36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38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0"/>
      <c r="B29" s="151"/>
      <c r="C29" s="150"/>
      <c r="D29" s="150"/>
      <c r="E29" s="152" t="s">
        <v>41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42</v>
      </c>
      <c r="E32" s="40"/>
      <c r="F32" s="40"/>
      <c r="G32" s="40"/>
      <c r="H32" s="40"/>
      <c r="I32" s="40"/>
      <c r="J32" s="156">
        <f>ROUND(J101,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44</v>
      </c>
      <c r="G34" s="40"/>
      <c r="H34" s="40"/>
      <c r="I34" s="157" t="s">
        <v>43</v>
      </c>
      <c r="J34" s="157" t="s">
        <v>45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46</v>
      </c>
      <c r="E35" s="145" t="s">
        <v>47</v>
      </c>
      <c r="F35" s="159">
        <f>ROUND((SUM(BE101:BE238)),  2)</f>
        <v>0</v>
      </c>
      <c r="G35" s="40"/>
      <c r="H35" s="40"/>
      <c r="I35" s="160">
        <v>0.20999999999999999</v>
      </c>
      <c r="J35" s="159">
        <f>ROUND(((SUM(BE101:BE238))*I35),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ROUND((SUM(BF101:BF238)),  2)</f>
        <v>0</v>
      </c>
      <c r="G36" s="40"/>
      <c r="H36" s="40"/>
      <c r="I36" s="160">
        <v>0.14999999999999999</v>
      </c>
      <c r="J36" s="159">
        <f>ROUND(((SUM(BF101:BF238))*I36),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ROUND((SUM(BG101:BG238)),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ROUND((SUM(BH101:BH238)),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ROUND((SUM(BI101:BI238)),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Rekonstrukce objektu garáží nákladních vozidel - Jaroměř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104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1763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Vytápění - Rekonstrukce objektu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Do Končin 396, 551 01 Jaroměř - Jakubské Předměstí</v>
      </c>
      <c r="G56" s="42"/>
      <c r="H56" s="42"/>
      <c r="I56" s="34" t="s">
        <v>23</v>
      </c>
      <c r="J56" s="74" t="str">
        <f>IF(J14="","",J14)</f>
        <v>15. 3. 2023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Údržba silnic Královehradeckého kraje a.s.</v>
      </c>
      <c r="G58" s="42"/>
      <c r="H58" s="42"/>
      <c r="I58" s="34" t="s">
        <v>33</v>
      </c>
      <c r="J58" s="38" t="str">
        <f>E23</f>
        <v>IRBOS s.r.o.-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74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108</v>
      </c>
    </row>
    <row r="64" s="9" customFormat="1" ht="24.96" customHeight="1">
      <c r="A64" s="9"/>
      <c r="B64" s="177"/>
      <c r="C64" s="178"/>
      <c r="D64" s="179" t="s">
        <v>1840</v>
      </c>
      <c r="E64" s="180"/>
      <c r="F64" s="180"/>
      <c r="G64" s="180"/>
      <c r="H64" s="180"/>
      <c r="I64" s="180"/>
      <c r="J64" s="181">
        <f>J102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1841</v>
      </c>
      <c r="E65" s="185"/>
      <c r="F65" s="185"/>
      <c r="G65" s="185"/>
      <c r="H65" s="185"/>
      <c r="I65" s="185"/>
      <c r="J65" s="186">
        <f>J103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7"/>
      <c r="D66" s="184" t="s">
        <v>1842</v>
      </c>
      <c r="E66" s="185"/>
      <c r="F66" s="185"/>
      <c r="G66" s="185"/>
      <c r="H66" s="185"/>
      <c r="I66" s="185"/>
      <c r="J66" s="186">
        <f>J104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1843</v>
      </c>
      <c r="E67" s="180"/>
      <c r="F67" s="180"/>
      <c r="G67" s="180"/>
      <c r="H67" s="180"/>
      <c r="I67" s="180"/>
      <c r="J67" s="181">
        <f>J111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7"/>
      <c r="D68" s="184" t="s">
        <v>1844</v>
      </c>
      <c r="E68" s="185"/>
      <c r="F68" s="185"/>
      <c r="G68" s="185"/>
      <c r="H68" s="185"/>
      <c r="I68" s="185"/>
      <c r="J68" s="186">
        <f>J112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1845</v>
      </c>
      <c r="E69" s="185"/>
      <c r="F69" s="185"/>
      <c r="G69" s="185"/>
      <c r="H69" s="185"/>
      <c r="I69" s="185"/>
      <c r="J69" s="186">
        <f>J117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1846</v>
      </c>
      <c r="E70" s="185"/>
      <c r="F70" s="185"/>
      <c r="G70" s="185"/>
      <c r="H70" s="185"/>
      <c r="I70" s="185"/>
      <c r="J70" s="186">
        <f>J150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1847</v>
      </c>
      <c r="E71" s="185"/>
      <c r="F71" s="185"/>
      <c r="G71" s="185"/>
      <c r="H71" s="185"/>
      <c r="I71" s="185"/>
      <c r="J71" s="186">
        <f>J171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1848</v>
      </c>
      <c r="E72" s="185"/>
      <c r="F72" s="185"/>
      <c r="G72" s="185"/>
      <c r="H72" s="185"/>
      <c r="I72" s="185"/>
      <c r="J72" s="186">
        <f>J176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1849</v>
      </c>
      <c r="E73" s="185"/>
      <c r="F73" s="185"/>
      <c r="G73" s="185"/>
      <c r="H73" s="185"/>
      <c r="I73" s="185"/>
      <c r="J73" s="186">
        <f>J181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1850</v>
      </c>
      <c r="E74" s="185"/>
      <c r="F74" s="185"/>
      <c r="G74" s="185"/>
      <c r="H74" s="185"/>
      <c r="I74" s="185"/>
      <c r="J74" s="186">
        <f>J192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1851</v>
      </c>
      <c r="E75" s="185"/>
      <c r="F75" s="185"/>
      <c r="G75" s="185"/>
      <c r="H75" s="185"/>
      <c r="I75" s="185"/>
      <c r="J75" s="186">
        <f>J207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1852</v>
      </c>
      <c r="E76" s="185"/>
      <c r="F76" s="185"/>
      <c r="G76" s="185"/>
      <c r="H76" s="185"/>
      <c r="I76" s="185"/>
      <c r="J76" s="186">
        <f>J210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1853</v>
      </c>
      <c r="E77" s="185"/>
      <c r="F77" s="185"/>
      <c r="G77" s="185"/>
      <c r="H77" s="185"/>
      <c r="I77" s="185"/>
      <c r="J77" s="186">
        <f>J219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7"/>
      <c r="C78" s="178"/>
      <c r="D78" s="179" t="s">
        <v>1854</v>
      </c>
      <c r="E78" s="180"/>
      <c r="F78" s="180"/>
      <c r="G78" s="180"/>
      <c r="H78" s="180"/>
      <c r="I78" s="180"/>
      <c r="J78" s="181">
        <f>J228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1855</v>
      </c>
      <c r="E79" s="180"/>
      <c r="F79" s="180"/>
      <c r="G79" s="180"/>
      <c r="H79" s="180"/>
      <c r="I79" s="180"/>
      <c r="J79" s="181">
        <f>J232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135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Rekonstrukce objektu garáží nákladních vozidel - Jaroměř</v>
      </c>
      <c r="F89" s="34"/>
      <c r="G89" s="34"/>
      <c r="H89" s="34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103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2" t="s">
        <v>104</v>
      </c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1763</v>
      </c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Vytápění - Rekonstrukce objektu</v>
      </c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>Do Končin 396, 551 01 Jaroměř - Jakubské Předměstí</v>
      </c>
      <c r="G95" s="42"/>
      <c r="H95" s="42"/>
      <c r="I95" s="34" t="s">
        <v>23</v>
      </c>
      <c r="J95" s="74" t="str">
        <f>IF(J14="","",J14)</f>
        <v>15. 3. 2023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E17</f>
        <v>Údržba silnic Královehradeckého kraje a.s.</v>
      </c>
      <c r="G97" s="42"/>
      <c r="H97" s="42"/>
      <c r="I97" s="34" t="s">
        <v>33</v>
      </c>
      <c r="J97" s="38" t="str">
        <f>E23</f>
        <v>IRBOS s.r.o.-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31</v>
      </c>
      <c r="D98" s="42"/>
      <c r="E98" s="42"/>
      <c r="F98" s="29" t="str">
        <f>IF(E20="","",E20)</f>
        <v>Vyplň údaj</v>
      </c>
      <c r="G98" s="42"/>
      <c r="H98" s="42"/>
      <c r="I98" s="34" t="s">
        <v>38</v>
      </c>
      <c r="J98" s="38" t="str">
        <f>E26</f>
        <v xml:space="preserve"> 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8"/>
      <c r="B100" s="189"/>
      <c r="C100" s="190" t="s">
        <v>136</v>
      </c>
      <c r="D100" s="191" t="s">
        <v>61</v>
      </c>
      <c r="E100" s="191" t="s">
        <v>57</v>
      </c>
      <c r="F100" s="191" t="s">
        <v>58</v>
      </c>
      <c r="G100" s="191" t="s">
        <v>137</v>
      </c>
      <c r="H100" s="191" t="s">
        <v>138</v>
      </c>
      <c r="I100" s="191" t="s">
        <v>139</v>
      </c>
      <c r="J100" s="191" t="s">
        <v>107</v>
      </c>
      <c r="K100" s="192" t="s">
        <v>140</v>
      </c>
      <c r="L100" s="193"/>
      <c r="M100" s="94" t="s">
        <v>19</v>
      </c>
      <c r="N100" s="95" t="s">
        <v>46</v>
      </c>
      <c r="O100" s="95" t="s">
        <v>141</v>
      </c>
      <c r="P100" s="95" t="s">
        <v>142</v>
      </c>
      <c r="Q100" s="95" t="s">
        <v>143</v>
      </c>
      <c r="R100" s="95" t="s">
        <v>144</v>
      </c>
      <c r="S100" s="95" t="s">
        <v>145</v>
      </c>
      <c r="T100" s="96" t="s">
        <v>146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40"/>
      <c r="B101" s="41"/>
      <c r="C101" s="101" t="s">
        <v>147</v>
      </c>
      <c r="D101" s="42"/>
      <c r="E101" s="42"/>
      <c r="F101" s="42"/>
      <c r="G101" s="42"/>
      <c r="H101" s="42"/>
      <c r="I101" s="42"/>
      <c r="J101" s="194">
        <f>BK101</f>
        <v>0</v>
      </c>
      <c r="K101" s="42"/>
      <c r="L101" s="46"/>
      <c r="M101" s="97"/>
      <c r="N101" s="195"/>
      <c r="O101" s="98"/>
      <c r="P101" s="196">
        <f>P102+P111+P228+P232</f>
        <v>0</v>
      </c>
      <c r="Q101" s="98"/>
      <c r="R101" s="196">
        <f>R102+R111+R228+R232</f>
        <v>0</v>
      </c>
      <c r="S101" s="98"/>
      <c r="T101" s="197">
        <f>T102+T111+T228+T232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108</v>
      </c>
      <c r="BK101" s="198">
        <f>BK102+BK111+BK228+BK232</f>
        <v>0</v>
      </c>
    </row>
    <row r="102" s="12" customFormat="1" ht="25.92" customHeight="1">
      <c r="A102" s="12"/>
      <c r="B102" s="199"/>
      <c r="C102" s="200"/>
      <c r="D102" s="201" t="s">
        <v>75</v>
      </c>
      <c r="E102" s="202" t="s">
        <v>148</v>
      </c>
      <c r="F102" s="202" t="s">
        <v>1856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</f>
        <v>0</v>
      </c>
      <c r="Q102" s="207"/>
      <c r="R102" s="208">
        <f>R103</f>
        <v>0</v>
      </c>
      <c r="S102" s="207"/>
      <c r="T102" s="209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83</v>
      </c>
      <c r="AT102" s="211" t="s">
        <v>75</v>
      </c>
      <c r="AU102" s="211" t="s">
        <v>76</v>
      </c>
      <c r="AY102" s="210" t="s">
        <v>150</v>
      </c>
      <c r="BK102" s="212">
        <f>BK103</f>
        <v>0</v>
      </c>
    </row>
    <row r="103" s="12" customFormat="1" ht="22.8" customHeight="1">
      <c r="A103" s="12"/>
      <c r="B103" s="199"/>
      <c r="C103" s="200"/>
      <c r="D103" s="201" t="s">
        <v>75</v>
      </c>
      <c r="E103" s="213" t="s">
        <v>217</v>
      </c>
      <c r="F103" s="213" t="s">
        <v>1857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P104</f>
        <v>0</v>
      </c>
      <c r="Q103" s="207"/>
      <c r="R103" s="208">
        <f>R104</f>
        <v>0</v>
      </c>
      <c r="S103" s="207"/>
      <c r="T103" s="209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83</v>
      </c>
      <c r="AT103" s="211" t="s">
        <v>75</v>
      </c>
      <c r="AU103" s="211" t="s">
        <v>83</v>
      </c>
      <c r="AY103" s="210" t="s">
        <v>150</v>
      </c>
      <c r="BK103" s="212">
        <f>BK104</f>
        <v>0</v>
      </c>
    </row>
    <row r="104" s="12" customFormat="1" ht="20.88" customHeight="1">
      <c r="A104" s="12"/>
      <c r="B104" s="199"/>
      <c r="C104" s="200"/>
      <c r="D104" s="201" t="s">
        <v>75</v>
      </c>
      <c r="E104" s="213" t="s">
        <v>910</v>
      </c>
      <c r="F104" s="213" t="s">
        <v>1858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SUM(P105:P110)</f>
        <v>0</v>
      </c>
      <c r="Q104" s="207"/>
      <c r="R104" s="208">
        <f>SUM(R105:R110)</f>
        <v>0</v>
      </c>
      <c r="S104" s="207"/>
      <c r="T104" s="209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83</v>
      </c>
      <c r="AT104" s="211" t="s">
        <v>75</v>
      </c>
      <c r="AU104" s="211" t="s">
        <v>85</v>
      </c>
      <c r="AY104" s="210" t="s">
        <v>150</v>
      </c>
      <c r="BK104" s="212">
        <f>SUM(BK105:BK110)</f>
        <v>0</v>
      </c>
    </row>
    <row r="105" s="2" customFormat="1" ht="24.15" customHeight="1">
      <c r="A105" s="40"/>
      <c r="B105" s="41"/>
      <c r="C105" s="215" t="s">
        <v>83</v>
      </c>
      <c r="D105" s="215" t="s">
        <v>152</v>
      </c>
      <c r="E105" s="216" t="s">
        <v>1859</v>
      </c>
      <c r="F105" s="217" t="s">
        <v>1860</v>
      </c>
      <c r="G105" s="218" t="s">
        <v>155</v>
      </c>
      <c r="H105" s="219">
        <v>1.1000000000000001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47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157</v>
      </c>
      <c r="AT105" s="226" t="s">
        <v>152</v>
      </c>
      <c r="AU105" s="226" t="s">
        <v>92</v>
      </c>
      <c r="AY105" s="19" t="s">
        <v>150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83</v>
      </c>
      <c r="BK105" s="227">
        <f>ROUND(I105*H105,2)</f>
        <v>0</v>
      </c>
      <c r="BL105" s="19" t="s">
        <v>157</v>
      </c>
      <c r="BM105" s="226" t="s">
        <v>85</v>
      </c>
    </row>
    <row r="106" s="2" customFormat="1">
      <c r="A106" s="40"/>
      <c r="B106" s="41"/>
      <c r="C106" s="42"/>
      <c r="D106" s="228" t="s">
        <v>159</v>
      </c>
      <c r="E106" s="42"/>
      <c r="F106" s="229" t="s">
        <v>1860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92</v>
      </c>
    </row>
    <row r="107" s="2" customFormat="1" ht="24.15" customHeight="1">
      <c r="A107" s="40"/>
      <c r="B107" s="41"/>
      <c r="C107" s="215" t="s">
        <v>85</v>
      </c>
      <c r="D107" s="215" t="s">
        <v>152</v>
      </c>
      <c r="E107" s="216" t="s">
        <v>1861</v>
      </c>
      <c r="F107" s="217" t="s">
        <v>1862</v>
      </c>
      <c r="G107" s="218" t="s">
        <v>206</v>
      </c>
      <c r="H107" s="219">
        <v>0.17299999999999999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47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157</v>
      </c>
      <c r="AT107" s="226" t="s">
        <v>152</v>
      </c>
      <c r="AU107" s="226" t="s">
        <v>92</v>
      </c>
      <c r="AY107" s="19" t="s">
        <v>150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83</v>
      </c>
      <c r="BK107" s="227">
        <f>ROUND(I107*H107,2)</f>
        <v>0</v>
      </c>
      <c r="BL107" s="19" t="s">
        <v>157</v>
      </c>
      <c r="BM107" s="226" t="s">
        <v>157</v>
      </c>
    </row>
    <row r="108" s="2" customFormat="1">
      <c r="A108" s="40"/>
      <c r="B108" s="41"/>
      <c r="C108" s="42"/>
      <c r="D108" s="228" t="s">
        <v>159</v>
      </c>
      <c r="E108" s="42"/>
      <c r="F108" s="229" t="s">
        <v>1862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92</v>
      </c>
    </row>
    <row r="109" s="2" customFormat="1" ht="21.75" customHeight="1">
      <c r="A109" s="40"/>
      <c r="B109" s="41"/>
      <c r="C109" s="215" t="s">
        <v>92</v>
      </c>
      <c r="D109" s="215" t="s">
        <v>152</v>
      </c>
      <c r="E109" s="216" t="s">
        <v>1863</v>
      </c>
      <c r="F109" s="217" t="s">
        <v>1864</v>
      </c>
      <c r="G109" s="218" t="s">
        <v>175</v>
      </c>
      <c r="H109" s="219">
        <v>0.074999999999999997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47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157</v>
      </c>
      <c r="AT109" s="226" t="s">
        <v>152</v>
      </c>
      <c r="AU109" s="226" t="s">
        <v>92</v>
      </c>
      <c r="AY109" s="19" t="s">
        <v>150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83</v>
      </c>
      <c r="BK109" s="227">
        <f>ROUND(I109*H109,2)</f>
        <v>0</v>
      </c>
      <c r="BL109" s="19" t="s">
        <v>157</v>
      </c>
      <c r="BM109" s="226" t="s">
        <v>195</v>
      </c>
    </row>
    <row r="110" s="2" customFormat="1">
      <c r="A110" s="40"/>
      <c r="B110" s="41"/>
      <c r="C110" s="42"/>
      <c r="D110" s="228" t="s">
        <v>159</v>
      </c>
      <c r="E110" s="42"/>
      <c r="F110" s="229" t="s">
        <v>1864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92</v>
      </c>
    </row>
    <row r="111" s="12" customFormat="1" ht="25.92" customHeight="1">
      <c r="A111" s="12"/>
      <c r="B111" s="199"/>
      <c r="C111" s="200"/>
      <c r="D111" s="201" t="s">
        <v>75</v>
      </c>
      <c r="E111" s="202" t="s">
        <v>939</v>
      </c>
      <c r="F111" s="202" t="s">
        <v>1865</v>
      </c>
      <c r="G111" s="200"/>
      <c r="H111" s="200"/>
      <c r="I111" s="203"/>
      <c r="J111" s="204">
        <f>BK111</f>
        <v>0</v>
      </c>
      <c r="K111" s="200"/>
      <c r="L111" s="205"/>
      <c r="M111" s="206"/>
      <c r="N111" s="207"/>
      <c r="O111" s="207"/>
      <c r="P111" s="208">
        <f>P112+P117+P150+P171+P176+P181+P192+P207+P210+P219</f>
        <v>0</v>
      </c>
      <c r="Q111" s="207"/>
      <c r="R111" s="208">
        <f>R112+R117+R150+R171+R176+R181+R192+R207+R210+R219</f>
        <v>0</v>
      </c>
      <c r="S111" s="207"/>
      <c r="T111" s="209">
        <f>T112+T117+T150+T171+T176+T181+T192+T207+T210+T219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85</v>
      </c>
      <c r="AT111" s="211" t="s">
        <v>75</v>
      </c>
      <c r="AU111" s="211" t="s">
        <v>76</v>
      </c>
      <c r="AY111" s="210" t="s">
        <v>150</v>
      </c>
      <c r="BK111" s="212">
        <f>BK112+BK117+BK150+BK171+BK176+BK181+BK192+BK207+BK210+BK219</f>
        <v>0</v>
      </c>
    </row>
    <row r="112" s="12" customFormat="1" ht="22.8" customHeight="1">
      <c r="A112" s="12"/>
      <c r="B112" s="199"/>
      <c r="C112" s="200"/>
      <c r="D112" s="201" t="s">
        <v>75</v>
      </c>
      <c r="E112" s="213" t="s">
        <v>1084</v>
      </c>
      <c r="F112" s="213" t="s">
        <v>1866</v>
      </c>
      <c r="G112" s="200"/>
      <c r="H112" s="200"/>
      <c r="I112" s="203"/>
      <c r="J112" s="214">
        <f>BK112</f>
        <v>0</v>
      </c>
      <c r="K112" s="200"/>
      <c r="L112" s="205"/>
      <c r="M112" s="206"/>
      <c r="N112" s="207"/>
      <c r="O112" s="207"/>
      <c r="P112" s="208">
        <f>SUM(P113:P116)</f>
        <v>0</v>
      </c>
      <c r="Q112" s="207"/>
      <c r="R112" s="208">
        <f>SUM(R113:R116)</f>
        <v>0</v>
      </c>
      <c r="S112" s="207"/>
      <c r="T112" s="209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85</v>
      </c>
      <c r="AT112" s="211" t="s">
        <v>75</v>
      </c>
      <c r="AU112" s="211" t="s">
        <v>83</v>
      </c>
      <c r="AY112" s="210" t="s">
        <v>150</v>
      </c>
      <c r="BK112" s="212">
        <f>SUM(BK113:BK116)</f>
        <v>0</v>
      </c>
    </row>
    <row r="113" s="2" customFormat="1" ht="24.15" customHeight="1">
      <c r="A113" s="40"/>
      <c r="B113" s="41"/>
      <c r="C113" s="215" t="s">
        <v>157</v>
      </c>
      <c r="D113" s="215" t="s">
        <v>152</v>
      </c>
      <c r="E113" s="216" t="s">
        <v>1867</v>
      </c>
      <c r="F113" s="217" t="s">
        <v>1868</v>
      </c>
      <c r="G113" s="218" t="s">
        <v>175</v>
      </c>
      <c r="H113" s="219">
        <v>0.66000000000000003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47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278</v>
      </c>
      <c r="AT113" s="226" t="s">
        <v>152</v>
      </c>
      <c r="AU113" s="226" t="s">
        <v>85</v>
      </c>
      <c r="AY113" s="19" t="s">
        <v>150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83</v>
      </c>
      <c r="BK113" s="227">
        <f>ROUND(I113*H113,2)</f>
        <v>0</v>
      </c>
      <c r="BL113" s="19" t="s">
        <v>278</v>
      </c>
      <c r="BM113" s="226" t="s">
        <v>211</v>
      </c>
    </row>
    <row r="114" s="2" customFormat="1">
      <c r="A114" s="40"/>
      <c r="B114" s="41"/>
      <c r="C114" s="42"/>
      <c r="D114" s="228" t="s">
        <v>159</v>
      </c>
      <c r="E114" s="42"/>
      <c r="F114" s="229" t="s">
        <v>1868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85</v>
      </c>
    </row>
    <row r="115" s="2" customFormat="1" ht="37.8" customHeight="1">
      <c r="A115" s="40"/>
      <c r="B115" s="41"/>
      <c r="C115" s="215" t="s">
        <v>187</v>
      </c>
      <c r="D115" s="215" t="s">
        <v>152</v>
      </c>
      <c r="E115" s="216" t="s">
        <v>1869</v>
      </c>
      <c r="F115" s="217" t="s">
        <v>1870</v>
      </c>
      <c r="G115" s="218" t="s">
        <v>497</v>
      </c>
      <c r="H115" s="219">
        <v>50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47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278</v>
      </c>
      <c r="AT115" s="226" t="s">
        <v>152</v>
      </c>
      <c r="AU115" s="226" t="s">
        <v>85</v>
      </c>
      <c r="AY115" s="19" t="s">
        <v>150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83</v>
      </c>
      <c r="BK115" s="227">
        <f>ROUND(I115*H115,2)</f>
        <v>0</v>
      </c>
      <c r="BL115" s="19" t="s">
        <v>278</v>
      </c>
      <c r="BM115" s="226" t="s">
        <v>225</v>
      </c>
    </row>
    <row r="116" s="2" customFormat="1">
      <c r="A116" s="40"/>
      <c r="B116" s="41"/>
      <c r="C116" s="42"/>
      <c r="D116" s="228" t="s">
        <v>159</v>
      </c>
      <c r="E116" s="42"/>
      <c r="F116" s="229" t="s">
        <v>1870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85</v>
      </c>
    </row>
    <row r="117" s="12" customFormat="1" ht="22.8" customHeight="1">
      <c r="A117" s="12"/>
      <c r="B117" s="199"/>
      <c r="C117" s="200"/>
      <c r="D117" s="201" t="s">
        <v>75</v>
      </c>
      <c r="E117" s="213" t="s">
        <v>1871</v>
      </c>
      <c r="F117" s="213" t="s">
        <v>1872</v>
      </c>
      <c r="G117" s="200"/>
      <c r="H117" s="200"/>
      <c r="I117" s="203"/>
      <c r="J117" s="214">
        <f>BK117</f>
        <v>0</v>
      </c>
      <c r="K117" s="200"/>
      <c r="L117" s="205"/>
      <c r="M117" s="206"/>
      <c r="N117" s="207"/>
      <c r="O117" s="207"/>
      <c r="P117" s="208">
        <f>SUM(P118:P149)</f>
        <v>0</v>
      </c>
      <c r="Q117" s="207"/>
      <c r="R117" s="208">
        <f>SUM(R118:R149)</f>
        <v>0</v>
      </c>
      <c r="S117" s="207"/>
      <c r="T117" s="209">
        <f>SUM(T118:T149)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85</v>
      </c>
      <c r="AT117" s="211" t="s">
        <v>75</v>
      </c>
      <c r="AU117" s="211" t="s">
        <v>83</v>
      </c>
      <c r="AY117" s="210" t="s">
        <v>150</v>
      </c>
      <c r="BK117" s="212">
        <f>SUM(BK118:BK149)</f>
        <v>0</v>
      </c>
    </row>
    <row r="118" s="2" customFormat="1" ht="16.5" customHeight="1">
      <c r="A118" s="40"/>
      <c r="B118" s="41"/>
      <c r="C118" s="215" t="s">
        <v>195</v>
      </c>
      <c r="D118" s="215" t="s">
        <v>152</v>
      </c>
      <c r="E118" s="216" t="s">
        <v>1873</v>
      </c>
      <c r="F118" s="217" t="s">
        <v>1874</v>
      </c>
      <c r="G118" s="218" t="s">
        <v>1009</v>
      </c>
      <c r="H118" s="289"/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47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278</v>
      </c>
      <c r="AT118" s="226" t="s">
        <v>152</v>
      </c>
      <c r="AU118" s="226" t="s">
        <v>85</v>
      </c>
      <c r="AY118" s="19" t="s">
        <v>150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83</v>
      </c>
      <c r="BK118" s="227">
        <f>ROUND(I118*H118,2)</f>
        <v>0</v>
      </c>
      <c r="BL118" s="19" t="s">
        <v>278</v>
      </c>
      <c r="BM118" s="226" t="s">
        <v>246</v>
      </c>
    </row>
    <row r="119" s="2" customFormat="1">
      <c r="A119" s="40"/>
      <c r="B119" s="41"/>
      <c r="C119" s="42"/>
      <c r="D119" s="228" t="s">
        <v>159</v>
      </c>
      <c r="E119" s="42"/>
      <c r="F119" s="229" t="s">
        <v>1874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159</v>
      </c>
      <c r="AU119" s="19" t="s">
        <v>85</v>
      </c>
    </row>
    <row r="120" s="2" customFormat="1" ht="24.15" customHeight="1">
      <c r="A120" s="40"/>
      <c r="B120" s="41"/>
      <c r="C120" s="215" t="s">
        <v>203</v>
      </c>
      <c r="D120" s="215" t="s">
        <v>152</v>
      </c>
      <c r="E120" s="216" t="s">
        <v>1875</v>
      </c>
      <c r="F120" s="217" t="s">
        <v>1876</v>
      </c>
      <c r="G120" s="218" t="s">
        <v>497</v>
      </c>
      <c r="H120" s="219">
        <v>6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47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278</v>
      </c>
      <c r="AT120" s="226" t="s">
        <v>152</v>
      </c>
      <c r="AU120" s="226" t="s">
        <v>85</v>
      </c>
      <c r="AY120" s="19" t="s">
        <v>150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83</v>
      </c>
      <c r="BK120" s="227">
        <f>ROUND(I120*H120,2)</f>
        <v>0</v>
      </c>
      <c r="BL120" s="19" t="s">
        <v>278</v>
      </c>
      <c r="BM120" s="226" t="s">
        <v>261</v>
      </c>
    </row>
    <row r="121" s="2" customFormat="1">
      <c r="A121" s="40"/>
      <c r="B121" s="41"/>
      <c r="C121" s="42"/>
      <c r="D121" s="228" t="s">
        <v>159</v>
      </c>
      <c r="E121" s="42"/>
      <c r="F121" s="229" t="s">
        <v>1876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85</v>
      </c>
    </row>
    <row r="122" s="2" customFormat="1" ht="24.15" customHeight="1">
      <c r="A122" s="40"/>
      <c r="B122" s="41"/>
      <c r="C122" s="215" t="s">
        <v>211</v>
      </c>
      <c r="D122" s="215" t="s">
        <v>152</v>
      </c>
      <c r="E122" s="216" t="s">
        <v>1877</v>
      </c>
      <c r="F122" s="217" t="s">
        <v>1878</v>
      </c>
      <c r="G122" s="218" t="s">
        <v>497</v>
      </c>
      <c r="H122" s="219">
        <v>4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47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278</v>
      </c>
      <c r="AT122" s="226" t="s">
        <v>152</v>
      </c>
      <c r="AU122" s="226" t="s">
        <v>85</v>
      </c>
      <c r="AY122" s="19" t="s">
        <v>150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83</v>
      </c>
      <c r="BK122" s="227">
        <f>ROUND(I122*H122,2)</f>
        <v>0</v>
      </c>
      <c r="BL122" s="19" t="s">
        <v>278</v>
      </c>
      <c r="BM122" s="226" t="s">
        <v>278</v>
      </c>
    </row>
    <row r="123" s="2" customFormat="1">
      <c r="A123" s="40"/>
      <c r="B123" s="41"/>
      <c r="C123" s="42"/>
      <c r="D123" s="228" t="s">
        <v>159</v>
      </c>
      <c r="E123" s="42"/>
      <c r="F123" s="229" t="s">
        <v>1878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85</v>
      </c>
    </row>
    <row r="124" s="2" customFormat="1" ht="24.15" customHeight="1">
      <c r="A124" s="40"/>
      <c r="B124" s="41"/>
      <c r="C124" s="215" t="s">
        <v>217</v>
      </c>
      <c r="D124" s="215" t="s">
        <v>152</v>
      </c>
      <c r="E124" s="216" t="s">
        <v>1879</v>
      </c>
      <c r="F124" s="217" t="s">
        <v>1880</v>
      </c>
      <c r="G124" s="218" t="s">
        <v>497</v>
      </c>
      <c r="H124" s="219">
        <v>44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47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278</v>
      </c>
      <c r="AT124" s="226" t="s">
        <v>152</v>
      </c>
      <c r="AU124" s="226" t="s">
        <v>85</v>
      </c>
      <c r="AY124" s="19" t="s">
        <v>150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83</v>
      </c>
      <c r="BK124" s="227">
        <f>ROUND(I124*H124,2)</f>
        <v>0</v>
      </c>
      <c r="BL124" s="19" t="s">
        <v>278</v>
      </c>
      <c r="BM124" s="226" t="s">
        <v>294</v>
      </c>
    </row>
    <row r="125" s="2" customFormat="1">
      <c r="A125" s="40"/>
      <c r="B125" s="41"/>
      <c r="C125" s="42"/>
      <c r="D125" s="228" t="s">
        <v>159</v>
      </c>
      <c r="E125" s="42"/>
      <c r="F125" s="229" t="s">
        <v>1880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85</v>
      </c>
    </row>
    <row r="126" s="2" customFormat="1" ht="24.15" customHeight="1">
      <c r="A126" s="40"/>
      <c r="B126" s="41"/>
      <c r="C126" s="215" t="s">
        <v>225</v>
      </c>
      <c r="D126" s="215" t="s">
        <v>152</v>
      </c>
      <c r="E126" s="216" t="s">
        <v>1881</v>
      </c>
      <c r="F126" s="217" t="s">
        <v>1882</v>
      </c>
      <c r="G126" s="218" t="s">
        <v>497</v>
      </c>
      <c r="H126" s="219">
        <v>46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47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278</v>
      </c>
      <c r="AT126" s="226" t="s">
        <v>152</v>
      </c>
      <c r="AU126" s="226" t="s">
        <v>85</v>
      </c>
      <c r="AY126" s="19" t="s">
        <v>150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83</v>
      </c>
      <c r="BK126" s="227">
        <f>ROUND(I126*H126,2)</f>
        <v>0</v>
      </c>
      <c r="BL126" s="19" t="s">
        <v>278</v>
      </c>
      <c r="BM126" s="226" t="s">
        <v>311</v>
      </c>
    </row>
    <row r="127" s="2" customFormat="1">
      <c r="A127" s="40"/>
      <c r="B127" s="41"/>
      <c r="C127" s="42"/>
      <c r="D127" s="228" t="s">
        <v>159</v>
      </c>
      <c r="E127" s="42"/>
      <c r="F127" s="229" t="s">
        <v>1882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85</v>
      </c>
    </row>
    <row r="128" s="2" customFormat="1" ht="16.5" customHeight="1">
      <c r="A128" s="40"/>
      <c r="B128" s="41"/>
      <c r="C128" s="215" t="s">
        <v>236</v>
      </c>
      <c r="D128" s="215" t="s">
        <v>152</v>
      </c>
      <c r="E128" s="216" t="s">
        <v>1883</v>
      </c>
      <c r="F128" s="217" t="s">
        <v>1884</v>
      </c>
      <c r="G128" s="218" t="s">
        <v>497</v>
      </c>
      <c r="H128" s="219">
        <v>0.45000000000000001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47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278</v>
      </c>
      <c r="AT128" s="226" t="s">
        <v>152</v>
      </c>
      <c r="AU128" s="226" t="s">
        <v>85</v>
      </c>
      <c r="AY128" s="19" t="s">
        <v>150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83</v>
      </c>
      <c r="BK128" s="227">
        <f>ROUND(I128*H128,2)</f>
        <v>0</v>
      </c>
      <c r="BL128" s="19" t="s">
        <v>278</v>
      </c>
      <c r="BM128" s="226" t="s">
        <v>325</v>
      </c>
    </row>
    <row r="129" s="2" customFormat="1">
      <c r="A129" s="40"/>
      <c r="B129" s="41"/>
      <c r="C129" s="42"/>
      <c r="D129" s="228" t="s">
        <v>159</v>
      </c>
      <c r="E129" s="42"/>
      <c r="F129" s="229" t="s">
        <v>1884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85</v>
      </c>
    </row>
    <row r="130" s="2" customFormat="1" ht="16.5" customHeight="1">
      <c r="A130" s="40"/>
      <c r="B130" s="41"/>
      <c r="C130" s="215" t="s">
        <v>246</v>
      </c>
      <c r="D130" s="215" t="s">
        <v>152</v>
      </c>
      <c r="E130" s="216" t="s">
        <v>1885</v>
      </c>
      <c r="F130" s="217" t="s">
        <v>1886</v>
      </c>
      <c r="G130" s="218" t="s">
        <v>497</v>
      </c>
      <c r="H130" s="219">
        <v>1.05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47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278</v>
      </c>
      <c r="AT130" s="226" t="s">
        <v>152</v>
      </c>
      <c r="AU130" s="226" t="s">
        <v>85</v>
      </c>
      <c r="AY130" s="19" t="s">
        <v>150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83</v>
      </c>
      <c r="BK130" s="227">
        <f>ROUND(I130*H130,2)</f>
        <v>0</v>
      </c>
      <c r="BL130" s="19" t="s">
        <v>278</v>
      </c>
      <c r="BM130" s="226" t="s">
        <v>340</v>
      </c>
    </row>
    <row r="131" s="2" customFormat="1">
      <c r="A131" s="40"/>
      <c r="B131" s="41"/>
      <c r="C131" s="42"/>
      <c r="D131" s="228" t="s">
        <v>159</v>
      </c>
      <c r="E131" s="42"/>
      <c r="F131" s="229" t="s">
        <v>1886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85</v>
      </c>
    </row>
    <row r="132" s="2" customFormat="1" ht="21.75" customHeight="1">
      <c r="A132" s="40"/>
      <c r="B132" s="41"/>
      <c r="C132" s="215" t="s">
        <v>252</v>
      </c>
      <c r="D132" s="215" t="s">
        <v>152</v>
      </c>
      <c r="E132" s="216" t="s">
        <v>1887</v>
      </c>
      <c r="F132" s="217" t="s">
        <v>1888</v>
      </c>
      <c r="G132" s="218" t="s">
        <v>497</v>
      </c>
      <c r="H132" s="219">
        <v>4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47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278</v>
      </c>
      <c r="AT132" s="226" t="s">
        <v>152</v>
      </c>
      <c r="AU132" s="226" t="s">
        <v>85</v>
      </c>
      <c r="AY132" s="19" t="s">
        <v>150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83</v>
      </c>
      <c r="BK132" s="227">
        <f>ROUND(I132*H132,2)</f>
        <v>0</v>
      </c>
      <c r="BL132" s="19" t="s">
        <v>278</v>
      </c>
      <c r="BM132" s="226" t="s">
        <v>354</v>
      </c>
    </row>
    <row r="133" s="2" customFormat="1">
      <c r="A133" s="40"/>
      <c r="B133" s="41"/>
      <c r="C133" s="42"/>
      <c r="D133" s="228" t="s">
        <v>159</v>
      </c>
      <c r="E133" s="42"/>
      <c r="F133" s="229" t="s">
        <v>1888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85</v>
      </c>
    </row>
    <row r="134" s="2" customFormat="1" ht="16.5" customHeight="1">
      <c r="A134" s="40"/>
      <c r="B134" s="41"/>
      <c r="C134" s="215" t="s">
        <v>261</v>
      </c>
      <c r="D134" s="215" t="s">
        <v>152</v>
      </c>
      <c r="E134" s="216" t="s">
        <v>1889</v>
      </c>
      <c r="F134" s="217" t="s">
        <v>1890</v>
      </c>
      <c r="G134" s="218" t="s">
        <v>349</v>
      </c>
      <c r="H134" s="219">
        <v>4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47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278</v>
      </c>
      <c r="AT134" s="226" t="s">
        <v>152</v>
      </c>
      <c r="AU134" s="226" t="s">
        <v>85</v>
      </c>
      <c r="AY134" s="19" t="s">
        <v>150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83</v>
      </c>
      <c r="BK134" s="227">
        <f>ROUND(I134*H134,2)</f>
        <v>0</v>
      </c>
      <c r="BL134" s="19" t="s">
        <v>278</v>
      </c>
      <c r="BM134" s="226" t="s">
        <v>369</v>
      </c>
    </row>
    <row r="135" s="2" customFormat="1">
      <c r="A135" s="40"/>
      <c r="B135" s="41"/>
      <c r="C135" s="42"/>
      <c r="D135" s="228" t="s">
        <v>159</v>
      </c>
      <c r="E135" s="42"/>
      <c r="F135" s="229" t="s">
        <v>1890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85</v>
      </c>
    </row>
    <row r="136" s="2" customFormat="1" ht="16.5" customHeight="1">
      <c r="A136" s="40"/>
      <c r="B136" s="41"/>
      <c r="C136" s="215" t="s">
        <v>8</v>
      </c>
      <c r="D136" s="215" t="s">
        <v>152</v>
      </c>
      <c r="E136" s="216" t="s">
        <v>1891</v>
      </c>
      <c r="F136" s="217" t="s">
        <v>1892</v>
      </c>
      <c r="G136" s="218" t="s">
        <v>497</v>
      </c>
      <c r="H136" s="219">
        <v>100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47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278</v>
      </c>
      <c r="AT136" s="226" t="s">
        <v>152</v>
      </c>
      <c r="AU136" s="226" t="s">
        <v>85</v>
      </c>
      <c r="AY136" s="19" t="s">
        <v>150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83</v>
      </c>
      <c r="BK136" s="227">
        <f>ROUND(I136*H136,2)</f>
        <v>0</v>
      </c>
      <c r="BL136" s="19" t="s">
        <v>278</v>
      </c>
      <c r="BM136" s="226" t="s">
        <v>387</v>
      </c>
    </row>
    <row r="137" s="2" customFormat="1">
      <c r="A137" s="40"/>
      <c r="B137" s="41"/>
      <c r="C137" s="42"/>
      <c r="D137" s="228" t="s">
        <v>159</v>
      </c>
      <c r="E137" s="42"/>
      <c r="F137" s="229" t="s">
        <v>1892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159</v>
      </c>
      <c r="AU137" s="19" t="s">
        <v>85</v>
      </c>
    </row>
    <row r="138" s="2" customFormat="1" ht="21.75" customHeight="1">
      <c r="A138" s="40"/>
      <c r="B138" s="41"/>
      <c r="C138" s="215" t="s">
        <v>278</v>
      </c>
      <c r="D138" s="215" t="s">
        <v>152</v>
      </c>
      <c r="E138" s="216" t="s">
        <v>1893</v>
      </c>
      <c r="F138" s="217" t="s">
        <v>1894</v>
      </c>
      <c r="G138" s="218" t="s">
        <v>349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47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278</v>
      </c>
      <c r="AT138" s="226" t="s">
        <v>152</v>
      </c>
      <c r="AU138" s="226" t="s">
        <v>85</v>
      </c>
      <c r="AY138" s="19" t="s">
        <v>150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83</v>
      </c>
      <c r="BK138" s="227">
        <f>ROUND(I138*H138,2)</f>
        <v>0</v>
      </c>
      <c r="BL138" s="19" t="s">
        <v>278</v>
      </c>
      <c r="BM138" s="226" t="s">
        <v>411</v>
      </c>
    </row>
    <row r="139" s="2" customFormat="1">
      <c r="A139" s="40"/>
      <c r="B139" s="41"/>
      <c r="C139" s="42"/>
      <c r="D139" s="228" t="s">
        <v>159</v>
      </c>
      <c r="E139" s="42"/>
      <c r="F139" s="229" t="s">
        <v>1894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85</v>
      </c>
    </row>
    <row r="140" s="2" customFormat="1" ht="33" customHeight="1">
      <c r="A140" s="40"/>
      <c r="B140" s="41"/>
      <c r="C140" s="215" t="s">
        <v>286</v>
      </c>
      <c r="D140" s="215" t="s">
        <v>152</v>
      </c>
      <c r="E140" s="216" t="s">
        <v>1895</v>
      </c>
      <c r="F140" s="217" t="s">
        <v>1896</v>
      </c>
      <c r="G140" s="218" t="s">
        <v>349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47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278</v>
      </c>
      <c r="AT140" s="226" t="s">
        <v>152</v>
      </c>
      <c r="AU140" s="226" t="s">
        <v>85</v>
      </c>
      <c r="AY140" s="19" t="s">
        <v>150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83</v>
      </c>
      <c r="BK140" s="227">
        <f>ROUND(I140*H140,2)</f>
        <v>0</v>
      </c>
      <c r="BL140" s="19" t="s">
        <v>278</v>
      </c>
      <c r="BM140" s="226" t="s">
        <v>424</v>
      </c>
    </row>
    <row r="141" s="2" customFormat="1">
      <c r="A141" s="40"/>
      <c r="B141" s="41"/>
      <c r="C141" s="42"/>
      <c r="D141" s="228" t="s">
        <v>159</v>
      </c>
      <c r="E141" s="42"/>
      <c r="F141" s="229" t="s">
        <v>1896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85</v>
      </c>
    </row>
    <row r="142" s="2" customFormat="1" ht="33" customHeight="1">
      <c r="A142" s="40"/>
      <c r="B142" s="41"/>
      <c r="C142" s="215" t="s">
        <v>294</v>
      </c>
      <c r="D142" s="215" t="s">
        <v>152</v>
      </c>
      <c r="E142" s="216" t="s">
        <v>1897</v>
      </c>
      <c r="F142" s="217" t="s">
        <v>1898</v>
      </c>
      <c r="G142" s="218" t="s">
        <v>349</v>
      </c>
      <c r="H142" s="219">
        <v>4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47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278</v>
      </c>
      <c r="AT142" s="226" t="s">
        <v>152</v>
      </c>
      <c r="AU142" s="226" t="s">
        <v>85</v>
      </c>
      <c r="AY142" s="19" t="s">
        <v>150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83</v>
      </c>
      <c r="BK142" s="227">
        <f>ROUND(I142*H142,2)</f>
        <v>0</v>
      </c>
      <c r="BL142" s="19" t="s">
        <v>278</v>
      </c>
      <c r="BM142" s="226" t="s">
        <v>440</v>
      </c>
    </row>
    <row r="143" s="2" customFormat="1">
      <c r="A143" s="40"/>
      <c r="B143" s="41"/>
      <c r="C143" s="42"/>
      <c r="D143" s="228" t="s">
        <v>159</v>
      </c>
      <c r="E143" s="42"/>
      <c r="F143" s="229" t="s">
        <v>1898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85</v>
      </c>
    </row>
    <row r="144" s="2" customFormat="1" ht="33" customHeight="1">
      <c r="A144" s="40"/>
      <c r="B144" s="41"/>
      <c r="C144" s="215" t="s">
        <v>304</v>
      </c>
      <c r="D144" s="215" t="s">
        <v>152</v>
      </c>
      <c r="E144" s="216" t="s">
        <v>1899</v>
      </c>
      <c r="F144" s="217" t="s">
        <v>1900</v>
      </c>
      <c r="G144" s="218" t="s">
        <v>349</v>
      </c>
      <c r="H144" s="219">
        <v>4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47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278</v>
      </c>
      <c r="AT144" s="226" t="s">
        <v>152</v>
      </c>
      <c r="AU144" s="226" t="s">
        <v>85</v>
      </c>
      <c r="AY144" s="19" t="s">
        <v>150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83</v>
      </c>
      <c r="BK144" s="227">
        <f>ROUND(I144*H144,2)</f>
        <v>0</v>
      </c>
      <c r="BL144" s="19" t="s">
        <v>278</v>
      </c>
      <c r="BM144" s="226" t="s">
        <v>452</v>
      </c>
    </row>
    <row r="145" s="2" customFormat="1">
      <c r="A145" s="40"/>
      <c r="B145" s="41"/>
      <c r="C145" s="42"/>
      <c r="D145" s="228" t="s">
        <v>159</v>
      </c>
      <c r="E145" s="42"/>
      <c r="F145" s="229" t="s">
        <v>1900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159</v>
      </c>
      <c r="AU145" s="19" t="s">
        <v>85</v>
      </c>
    </row>
    <row r="146" s="2" customFormat="1" ht="33" customHeight="1">
      <c r="A146" s="40"/>
      <c r="B146" s="41"/>
      <c r="C146" s="215" t="s">
        <v>311</v>
      </c>
      <c r="D146" s="215" t="s">
        <v>152</v>
      </c>
      <c r="E146" s="216" t="s">
        <v>1901</v>
      </c>
      <c r="F146" s="217" t="s">
        <v>1902</v>
      </c>
      <c r="G146" s="218" t="s">
        <v>349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47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278</v>
      </c>
      <c r="AT146" s="226" t="s">
        <v>152</v>
      </c>
      <c r="AU146" s="226" t="s">
        <v>85</v>
      </c>
      <c r="AY146" s="19" t="s">
        <v>150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83</v>
      </c>
      <c r="BK146" s="227">
        <f>ROUND(I146*H146,2)</f>
        <v>0</v>
      </c>
      <c r="BL146" s="19" t="s">
        <v>278</v>
      </c>
      <c r="BM146" s="226" t="s">
        <v>471</v>
      </c>
    </row>
    <row r="147" s="2" customFormat="1">
      <c r="A147" s="40"/>
      <c r="B147" s="41"/>
      <c r="C147" s="42"/>
      <c r="D147" s="228" t="s">
        <v>159</v>
      </c>
      <c r="E147" s="42"/>
      <c r="F147" s="229" t="s">
        <v>1902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159</v>
      </c>
      <c r="AU147" s="19" t="s">
        <v>85</v>
      </c>
    </row>
    <row r="148" s="2" customFormat="1" ht="24.15" customHeight="1">
      <c r="A148" s="40"/>
      <c r="B148" s="41"/>
      <c r="C148" s="215" t="s">
        <v>7</v>
      </c>
      <c r="D148" s="215" t="s">
        <v>152</v>
      </c>
      <c r="E148" s="216" t="s">
        <v>1903</v>
      </c>
      <c r="F148" s="217" t="s">
        <v>1904</v>
      </c>
      <c r="G148" s="218" t="s">
        <v>1009</v>
      </c>
      <c r="H148" s="289"/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47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278</v>
      </c>
      <c r="AT148" s="226" t="s">
        <v>152</v>
      </c>
      <c r="AU148" s="226" t="s">
        <v>85</v>
      </c>
      <c r="AY148" s="19" t="s">
        <v>150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83</v>
      </c>
      <c r="BK148" s="227">
        <f>ROUND(I148*H148,2)</f>
        <v>0</v>
      </c>
      <c r="BL148" s="19" t="s">
        <v>278</v>
      </c>
      <c r="BM148" s="226" t="s">
        <v>486</v>
      </c>
    </row>
    <row r="149" s="2" customFormat="1">
      <c r="A149" s="40"/>
      <c r="B149" s="41"/>
      <c r="C149" s="42"/>
      <c r="D149" s="228" t="s">
        <v>159</v>
      </c>
      <c r="E149" s="42"/>
      <c r="F149" s="229" t="s">
        <v>1904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159</v>
      </c>
      <c r="AU149" s="19" t="s">
        <v>85</v>
      </c>
    </row>
    <row r="150" s="12" customFormat="1" ht="22.8" customHeight="1">
      <c r="A150" s="12"/>
      <c r="B150" s="199"/>
      <c r="C150" s="200"/>
      <c r="D150" s="201" t="s">
        <v>75</v>
      </c>
      <c r="E150" s="213" t="s">
        <v>1905</v>
      </c>
      <c r="F150" s="213" t="s">
        <v>1906</v>
      </c>
      <c r="G150" s="200"/>
      <c r="H150" s="200"/>
      <c r="I150" s="203"/>
      <c r="J150" s="214">
        <f>BK150</f>
        <v>0</v>
      </c>
      <c r="K150" s="200"/>
      <c r="L150" s="205"/>
      <c r="M150" s="206"/>
      <c r="N150" s="207"/>
      <c r="O150" s="207"/>
      <c r="P150" s="208">
        <f>SUM(P151:P170)</f>
        <v>0</v>
      </c>
      <c r="Q150" s="207"/>
      <c r="R150" s="208">
        <f>SUM(R151:R170)</f>
        <v>0</v>
      </c>
      <c r="S150" s="207"/>
      <c r="T150" s="209">
        <f>SUM(T151:T170)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85</v>
      </c>
      <c r="AT150" s="211" t="s">
        <v>75</v>
      </c>
      <c r="AU150" s="211" t="s">
        <v>83</v>
      </c>
      <c r="AY150" s="210" t="s">
        <v>150</v>
      </c>
      <c r="BK150" s="212">
        <f>SUM(BK151:BK170)</f>
        <v>0</v>
      </c>
    </row>
    <row r="151" s="2" customFormat="1" ht="33" customHeight="1">
      <c r="A151" s="40"/>
      <c r="B151" s="41"/>
      <c r="C151" s="215" t="s">
        <v>325</v>
      </c>
      <c r="D151" s="215" t="s">
        <v>152</v>
      </c>
      <c r="E151" s="216" t="s">
        <v>1907</v>
      </c>
      <c r="F151" s="217" t="s">
        <v>1908</v>
      </c>
      <c r="G151" s="218" t="s">
        <v>349</v>
      </c>
      <c r="H151" s="219">
        <v>4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47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278</v>
      </c>
      <c r="AT151" s="226" t="s">
        <v>152</v>
      </c>
      <c r="AU151" s="226" t="s">
        <v>85</v>
      </c>
      <c r="AY151" s="19" t="s">
        <v>150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83</v>
      </c>
      <c r="BK151" s="227">
        <f>ROUND(I151*H151,2)</f>
        <v>0</v>
      </c>
      <c r="BL151" s="19" t="s">
        <v>278</v>
      </c>
      <c r="BM151" s="226" t="s">
        <v>504</v>
      </c>
    </row>
    <row r="152" s="2" customFormat="1">
      <c r="A152" s="40"/>
      <c r="B152" s="41"/>
      <c r="C152" s="42"/>
      <c r="D152" s="228" t="s">
        <v>159</v>
      </c>
      <c r="E152" s="42"/>
      <c r="F152" s="229" t="s">
        <v>1908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159</v>
      </c>
      <c r="AU152" s="19" t="s">
        <v>85</v>
      </c>
    </row>
    <row r="153" s="2" customFormat="1" ht="37.8" customHeight="1">
      <c r="A153" s="40"/>
      <c r="B153" s="41"/>
      <c r="C153" s="215" t="s">
        <v>333</v>
      </c>
      <c r="D153" s="215" t="s">
        <v>152</v>
      </c>
      <c r="E153" s="216" t="s">
        <v>1909</v>
      </c>
      <c r="F153" s="217" t="s">
        <v>1910</v>
      </c>
      <c r="G153" s="218" t="s">
        <v>1588</v>
      </c>
      <c r="H153" s="219">
        <v>4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47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278</v>
      </c>
      <c r="AT153" s="226" t="s">
        <v>152</v>
      </c>
      <c r="AU153" s="226" t="s">
        <v>85</v>
      </c>
      <c r="AY153" s="19" t="s">
        <v>150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83</v>
      </c>
      <c r="BK153" s="227">
        <f>ROUND(I153*H153,2)</f>
        <v>0</v>
      </c>
      <c r="BL153" s="19" t="s">
        <v>278</v>
      </c>
      <c r="BM153" s="226" t="s">
        <v>528</v>
      </c>
    </row>
    <row r="154" s="2" customFormat="1">
      <c r="A154" s="40"/>
      <c r="B154" s="41"/>
      <c r="C154" s="42"/>
      <c r="D154" s="228" t="s">
        <v>159</v>
      </c>
      <c r="E154" s="42"/>
      <c r="F154" s="229" t="s">
        <v>1910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85</v>
      </c>
    </row>
    <row r="155" s="2" customFormat="1" ht="16.5" customHeight="1">
      <c r="A155" s="40"/>
      <c r="B155" s="41"/>
      <c r="C155" s="215" t="s">
        <v>340</v>
      </c>
      <c r="D155" s="215" t="s">
        <v>152</v>
      </c>
      <c r="E155" s="216" t="s">
        <v>1911</v>
      </c>
      <c r="F155" s="217" t="s">
        <v>1912</v>
      </c>
      <c r="G155" s="218" t="s">
        <v>349</v>
      </c>
      <c r="H155" s="219">
        <v>4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47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278</v>
      </c>
      <c r="AT155" s="226" t="s">
        <v>152</v>
      </c>
      <c r="AU155" s="226" t="s">
        <v>85</v>
      </c>
      <c r="AY155" s="19" t="s">
        <v>150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83</v>
      </c>
      <c r="BK155" s="227">
        <f>ROUND(I155*H155,2)</f>
        <v>0</v>
      </c>
      <c r="BL155" s="19" t="s">
        <v>278</v>
      </c>
      <c r="BM155" s="226" t="s">
        <v>544</v>
      </c>
    </row>
    <row r="156" s="2" customFormat="1">
      <c r="A156" s="40"/>
      <c r="B156" s="41"/>
      <c r="C156" s="42"/>
      <c r="D156" s="228" t="s">
        <v>159</v>
      </c>
      <c r="E156" s="42"/>
      <c r="F156" s="229" t="s">
        <v>1912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85</v>
      </c>
    </row>
    <row r="157" s="2" customFormat="1" ht="44.25" customHeight="1">
      <c r="A157" s="40"/>
      <c r="B157" s="41"/>
      <c r="C157" s="215" t="s">
        <v>346</v>
      </c>
      <c r="D157" s="215" t="s">
        <v>152</v>
      </c>
      <c r="E157" s="216" t="s">
        <v>1913</v>
      </c>
      <c r="F157" s="217" t="s">
        <v>1914</v>
      </c>
      <c r="G157" s="218" t="s">
        <v>349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47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278</v>
      </c>
      <c r="AT157" s="226" t="s">
        <v>152</v>
      </c>
      <c r="AU157" s="226" t="s">
        <v>85</v>
      </c>
      <c r="AY157" s="19" t="s">
        <v>150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83</v>
      </c>
      <c r="BK157" s="227">
        <f>ROUND(I157*H157,2)</f>
        <v>0</v>
      </c>
      <c r="BL157" s="19" t="s">
        <v>278</v>
      </c>
      <c r="BM157" s="226" t="s">
        <v>570</v>
      </c>
    </row>
    <row r="158" s="2" customFormat="1">
      <c r="A158" s="40"/>
      <c r="B158" s="41"/>
      <c r="C158" s="42"/>
      <c r="D158" s="228" t="s">
        <v>159</v>
      </c>
      <c r="E158" s="42"/>
      <c r="F158" s="229" t="s">
        <v>1914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159</v>
      </c>
      <c r="AU158" s="19" t="s">
        <v>85</v>
      </c>
    </row>
    <row r="159" s="2" customFormat="1" ht="21.75" customHeight="1">
      <c r="A159" s="40"/>
      <c r="B159" s="41"/>
      <c r="C159" s="215" t="s">
        <v>354</v>
      </c>
      <c r="D159" s="215" t="s">
        <v>152</v>
      </c>
      <c r="E159" s="216" t="s">
        <v>1915</v>
      </c>
      <c r="F159" s="217" t="s">
        <v>1916</v>
      </c>
      <c r="G159" s="218" t="s">
        <v>349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47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278</v>
      </c>
      <c r="AT159" s="226" t="s">
        <v>152</v>
      </c>
      <c r="AU159" s="226" t="s">
        <v>85</v>
      </c>
      <c r="AY159" s="19" t="s">
        <v>150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83</v>
      </c>
      <c r="BK159" s="227">
        <f>ROUND(I159*H159,2)</f>
        <v>0</v>
      </c>
      <c r="BL159" s="19" t="s">
        <v>278</v>
      </c>
      <c r="BM159" s="226" t="s">
        <v>597</v>
      </c>
    </row>
    <row r="160" s="2" customFormat="1">
      <c r="A160" s="40"/>
      <c r="B160" s="41"/>
      <c r="C160" s="42"/>
      <c r="D160" s="228" t="s">
        <v>159</v>
      </c>
      <c r="E160" s="42"/>
      <c r="F160" s="229" t="s">
        <v>1916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159</v>
      </c>
      <c r="AU160" s="19" t="s">
        <v>85</v>
      </c>
    </row>
    <row r="161" s="2" customFormat="1" ht="16.5" customHeight="1">
      <c r="A161" s="40"/>
      <c r="B161" s="41"/>
      <c r="C161" s="215" t="s">
        <v>361</v>
      </c>
      <c r="D161" s="215" t="s">
        <v>152</v>
      </c>
      <c r="E161" s="216" t="s">
        <v>1917</v>
      </c>
      <c r="F161" s="217" t="s">
        <v>1918</v>
      </c>
      <c r="G161" s="218" t="s">
        <v>349</v>
      </c>
      <c r="H161" s="219">
        <v>4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47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278</v>
      </c>
      <c r="AT161" s="226" t="s">
        <v>152</v>
      </c>
      <c r="AU161" s="226" t="s">
        <v>85</v>
      </c>
      <c r="AY161" s="19" t="s">
        <v>150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83</v>
      </c>
      <c r="BK161" s="227">
        <f>ROUND(I161*H161,2)</f>
        <v>0</v>
      </c>
      <c r="BL161" s="19" t="s">
        <v>278</v>
      </c>
      <c r="BM161" s="226" t="s">
        <v>607</v>
      </c>
    </row>
    <row r="162" s="2" customFormat="1">
      <c r="A162" s="40"/>
      <c r="B162" s="41"/>
      <c r="C162" s="42"/>
      <c r="D162" s="228" t="s">
        <v>159</v>
      </c>
      <c r="E162" s="42"/>
      <c r="F162" s="229" t="s">
        <v>1918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85</v>
      </c>
    </row>
    <row r="163" s="2" customFormat="1" ht="16.5" customHeight="1">
      <c r="A163" s="40"/>
      <c r="B163" s="41"/>
      <c r="C163" s="215" t="s">
        <v>369</v>
      </c>
      <c r="D163" s="215" t="s">
        <v>152</v>
      </c>
      <c r="E163" s="216" t="s">
        <v>1919</v>
      </c>
      <c r="F163" s="217" t="s">
        <v>1920</v>
      </c>
      <c r="G163" s="218" t="s">
        <v>349</v>
      </c>
      <c r="H163" s="219">
        <v>4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47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278</v>
      </c>
      <c r="AT163" s="226" t="s">
        <v>152</v>
      </c>
      <c r="AU163" s="226" t="s">
        <v>85</v>
      </c>
      <c r="AY163" s="19" t="s">
        <v>150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83</v>
      </c>
      <c r="BK163" s="227">
        <f>ROUND(I163*H163,2)</f>
        <v>0</v>
      </c>
      <c r="BL163" s="19" t="s">
        <v>278</v>
      </c>
      <c r="BM163" s="226" t="s">
        <v>617</v>
      </c>
    </row>
    <row r="164" s="2" customFormat="1">
      <c r="A164" s="40"/>
      <c r="B164" s="41"/>
      <c r="C164" s="42"/>
      <c r="D164" s="228" t="s">
        <v>159</v>
      </c>
      <c r="E164" s="42"/>
      <c r="F164" s="229" t="s">
        <v>1920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159</v>
      </c>
      <c r="AU164" s="19" t="s">
        <v>85</v>
      </c>
    </row>
    <row r="165" s="2" customFormat="1" ht="33" customHeight="1">
      <c r="A165" s="40"/>
      <c r="B165" s="41"/>
      <c r="C165" s="215" t="s">
        <v>379</v>
      </c>
      <c r="D165" s="215" t="s">
        <v>152</v>
      </c>
      <c r="E165" s="216" t="s">
        <v>1921</v>
      </c>
      <c r="F165" s="217" t="s">
        <v>1922</v>
      </c>
      <c r="G165" s="218" t="s">
        <v>349</v>
      </c>
      <c r="H165" s="219">
        <v>4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47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278</v>
      </c>
      <c r="AT165" s="226" t="s">
        <v>152</v>
      </c>
      <c r="AU165" s="226" t="s">
        <v>85</v>
      </c>
      <c r="AY165" s="19" t="s">
        <v>150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83</v>
      </c>
      <c r="BK165" s="227">
        <f>ROUND(I165*H165,2)</f>
        <v>0</v>
      </c>
      <c r="BL165" s="19" t="s">
        <v>278</v>
      </c>
      <c r="BM165" s="226" t="s">
        <v>629</v>
      </c>
    </row>
    <row r="166" s="2" customFormat="1">
      <c r="A166" s="40"/>
      <c r="B166" s="41"/>
      <c r="C166" s="42"/>
      <c r="D166" s="228" t="s">
        <v>159</v>
      </c>
      <c r="E166" s="42"/>
      <c r="F166" s="229" t="s">
        <v>1922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159</v>
      </c>
      <c r="AU166" s="19" t="s">
        <v>85</v>
      </c>
    </row>
    <row r="167" s="2" customFormat="1" ht="24.15" customHeight="1">
      <c r="A167" s="40"/>
      <c r="B167" s="41"/>
      <c r="C167" s="215" t="s">
        <v>387</v>
      </c>
      <c r="D167" s="215" t="s">
        <v>152</v>
      </c>
      <c r="E167" s="216" t="s">
        <v>1923</v>
      </c>
      <c r="F167" s="217" t="s">
        <v>1924</v>
      </c>
      <c r="G167" s="218" t="s">
        <v>349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47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278</v>
      </c>
      <c r="AT167" s="226" t="s">
        <v>152</v>
      </c>
      <c r="AU167" s="226" t="s">
        <v>85</v>
      </c>
      <c r="AY167" s="19" t="s">
        <v>150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83</v>
      </c>
      <c r="BK167" s="227">
        <f>ROUND(I167*H167,2)</f>
        <v>0</v>
      </c>
      <c r="BL167" s="19" t="s">
        <v>278</v>
      </c>
      <c r="BM167" s="226" t="s">
        <v>642</v>
      </c>
    </row>
    <row r="168" s="2" customFormat="1">
      <c r="A168" s="40"/>
      <c r="B168" s="41"/>
      <c r="C168" s="42"/>
      <c r="D168" s="228" t="s">
        <v>159</v>
      </c>
      <c r="E168" s="42"/>
      <c r="F168" s="229" t="s">
        <v>1924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159</v>
      </c>
      <c r="AU168" s="19" t="s">
        <v>85</v>
      </c>
    </row>
    <row r="169" s="2" customFormat="1" ht="16.5" customHeight="1">
      <c r="A169" s="40"/>
      <c r="B169" s="41"/>
      <c r="C169" s="215" t="s">
        <v>393</v>
      </c>
      <c r="D169" s="215" t="s">
        <v>152</v>
      </c>
      <c r="E169" s="216" t="s">
        <v>1925</v>
      </c>
      <c r="F169" s="217" t="s">
        <v>1926</v>
      </c>
      <c r="G169" s="218" t="s">
        <v>349</v>
      </c>
      <c r="H169" s="219">
        <v>4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47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278</v>
      </c>
      <c r="AT169" s="226" t="s">
        <v>152</v>
      </c>
      <c r="AU169" s="226" t="s">
        <v>85</v>
      </c>
      <c r="AY169" s="19" t="s">
        <v>150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83</v>
      </c>
      <c r="BK169" s="227">
        <f>ROUND(I169*H169,2)</f>
        <v>0</v>
      </c>
      <c r="BL169" s="19" t="s">
        <v>278</v>
      </c>
      <c r="BM169" s="226" t="s">
        <v>658</v>
      </c>
    </row>
    <row r="170" s="2" customFormat="1">
      <c r="A170" s="40"/>
      <c r="B170" s="41"/>
      <c r="C170" s="42"/>
      <c r="D170" s="228" t="s">
        <v>159</v>
      </c>
      <c r="E170" s="42"/>
      <c r="F170" s="229" t="s">
        <v>1926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159</v>
      </c>
      <c r="AU170" s="19" t="s">
        <v>85</v>
      </c>
    </row>
    <row r="171" s="12" customFormat="1" ht="22.8" customHeight="1">
      <c r="A171" s="12"/>
      <c r="B171" s="199"/>
      <c r="C171" s="200"/>
      <c r="D171" s="201" t="s">
        <v>75</v>
      </c>
      <c r="E171" s="213" t="s">
        <v>1927</v>
      </c>
      <c r="F171" s="213" t="s">
        <v>1928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SUM(P172:P175)</f>
        <v>0</v>
      </c>
      <c r="Q171" s="207"/>
      <c r="R171" s="208">
        <f>SUM(R172:R175)</f>
        <v>0</v>
      </c>
      <c r="S171" s="207"/>
      <c r="T171" s="209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85</v>
      </c>
      <c r="AT171" s="211" t="s">
        <v>75</v>
      </c>
      <c r="AU171" s="211" t="s">
        <v>83</v>
      </c>
      <c r="AY171" s="210" t="s">
        <v>150</v>
      </c>
      <c r="BK171" s="212">
        <f>SUM(BK172:BK175)</f>
        <v>0</v>
      </c>
    </row>
    <row r="172" s="2" customFormat="1" ht="33" customHeight="1">
      <c r="A172" s="40"/>
      <c r="B172" s="41"/>
      <c r="C172" s="215" t="s">
        <v>411</v>
      </c>
      <c r="D172" s="215" t="s">
        <v>152</v>
      </c>
      <c r="E172" s="216" t="s">
        <v>1929</v>
      </c>
      <c r="F172" s="217" t="s">
        <v>1930</v>
      </c>
      <c r="G172" s="218" t="s">
        <v>1595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47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278</v>
      </c>
      <c r="AT172" s="226" t="s">
        <v>152</v>
      </c>
      <c r="AU172" s="226" t="s">
        <v>85</v>
      </c>
      <c r="AY172" s="19" t="s">
        <v>150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83</v>
      </c>
      <c r="BK172" s="227">
        <f>ROUND(I172*H172,2)</f>
        <v>0</v>
      </c>
      <c r="BL172" s="19" t="s">
        <v>278</v>
      </c>
      <c r="BM172" s="226" t="s">
        <v>673</v>
      </c>
    </row>
    <row r="173" s="2" customFormat="1">
      <c r="A173" s="40"/>
      <c r="B173" s="41"/>
      <c r="C173" s="42"/>
      <c r="D173" s="228" t="s">
        <v>159</v>
      </c>
      <c r="E173" s="42"/>
      <c r="F173" s="229" t="s">
        <v>1930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85</v>
      </c>
    </row>
    <row r="174" s="2" customFormat="1" ht="33" customHeight="1">
      <c r="A174" s="40"/>
      <c r="B174" s="41"/>
      <c r="C174" s="215" t="s">
        <v>419</v>
      </c>
      <c r="D174" s="215" t="s">
        <v>152</v>
      </c>
      <c r="E174" s="216" t="s">
        <v>1931</v>
      </c>
      <c r="F174" s="217" t="s">
        <v>1932</v>
      </c>
      <c r="G174" s="218" t="s">
        <v>1595</v>
      </c>
      <c r="H174" s="219">
        <v>3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47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278</v>
      </c>
      <c r="AT174" s="226" t="s">
        <v>152</v>
      </c>
      <c r="AU174" s="226" t="s">
        <v>85</v>
      </c>
      <c r="AY174" s="19" t="s">
        <v>150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83</v>
      </c>
      <c r="BK174" s="227">
        <f>ROUND(I174*H174,2)</f>
        <v>0</v>
      </c>
      <c r="BL174" s="19" t="s">
        <v>278</v>
      </c>
      <c r="BM174" s="226" t="s">
        <v>687</v>
      </c>
    </row>
    <row r="175" s="2" customFormat="1">
      <c r="A175" s="40"/>
      <c r="B175" s="41"/>
      <c r="C175" s="42"/>
      <c r="D175" s="228" t="s">
        <v>159</v>
      </c>
      <c r="E175" s="42"/>
      <c r="F175" s="229" t="s">
        <v>1932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159</v>
      </c>
      <c r="AU175" s="19" t="s">
        <v>85</v>
      </c>
    </row>
    <row r="176" s="12" customFormat="1" ht="22.8" customHeight="1">
      <c r="A176" s="12"/>
      <c r="B176" s="199"/>
      <c r="C176" s="200"/>
      <c r="D176" s="201" t="s">
        <v>75</v>
      </c>
      <c r="E176" s="213" t="s">
        <v>1933</v>
      </c>
      <c r="F176" s="213" t="s">
        <v>1934</v>
      </c>
      <c r="G176" s="200"/>
      <c r="H176" s="200"/>
      <c r="I176" s="203"/>
      <c r="J176" s="214">
        <f>BK176</f>
        <v>0</v>
      </c>
      <c r="K176" s="200"/>
      <c r="L176" s="205"/>
      <c r="M176" s="206"/>
      <c r="N176" s="207"/>
      <c r="O176" s="207"/>
      <c r="P176" s="208">
        <f>SUM(P177:P180)</f>
        <v>0</v>
      </c>
      <c r="Q176" s="207"/>
      <c r="R176" s="208">
        <f>SUM(R177:R180)</f>
        <v>0</v>
      </c>
      <c r="S176" s="207"/>
      <c r="T176" s="209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85</v>
      </c>
      <c r="AT176" s="211" t="s">
        <v>75</v>
      </c>
      <c r="AU176" s="211" t="s">
        <v>83</v>
      </c>
      <c r="AY176" s="210" t="s">
        <v>150</v>
      </c>
      <c r="BK176" s="212">
        <f>SUM(BK177:BK180)</f>
        <v>0</v>
      </c>
    </row>
    <row r="177" s="2" customFormat="1" ht="24.15" customHeight="1">
      <c r="A177" s="40"/>
      <c r="B177" s="41"/>
      <c r="C177" s="215" t="s">
        <v>424</v>
      </c>
      <c r="D177" s="215" t="s">
        <v>152</v>
      </c>
      <c r="E177" s="216" t="s">
        <v>1935</v>
      </c>
      <c r="F177" s="217" t="s">
        <v>1936</v>
      </c>
      <c r="G177" s="218" t="s">
        <v>1937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47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278</v>
      </c>
      <c r="AT177" s="226" t="s">
        <v>152</v>
      </c>
      <c r="AU177" s="226" t="s">
        <v>85</v>
      </c>
      <c r="AY177" s="19" t="s">
        <v>150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83</v>
      </c>
      <c r="BK177" s="227">
        <f>ROUND(I177*H177,2)</f>
        <v>0</v>
      </c>
      <c r="BL177" s="19" t="s">
        <v>278</v>
      </c>
      <c r="BM177" s="226" t="s">
        <v>702</v>
      </c>
    </row>
    <row r="178" s="2" customFormat="1">
      <c r="A178" s="40"/>
      <c r="B178" s="41"/>
      <c r="C178" s="42"/>
      <c r="D178" s="228" t="s">
        <v>159</v>
      </c>
      <c r="E178" s="42"/>
      <c r="F178" s="229" t="s">
        <v>1936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159</v>
      </c>
      <c r="AU178" s="19" t="s">
        <v>85</v>
      </c>
    </row>
    <row r="179" s="2" customFormat="1" ht="24.15" customHeight="1">
      <c r="A179" s="40"/>
      <c r="B179" s="41"/>
      <c r="C179" s="215" t="s">
        <v>433</v>
      </c>
      <c r="D179" s="215" t="s">
        <v>152</v>
      </c>
      <c r="E179" s="216" t="s">
        <v>1938</v>
      </c>
      <c r="F179" s="217" t="s">
        <v>1939</v>
      </c>
      <c r="G179" s="218" t="s">
        <v>349</v>
      </c>
      <c r="H179" s="219">
        <v>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47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278</v>
      </c>
      <c r="AT179" s="226" t="s">
        <v>152</v>
      </c>
      <c r="AU179" s="226" t="s">
        <v>85</v>
      </c>
      <c r="AY179" s="19" t="s">
        <v>150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83</v>
      </c>
      <c r="BK179" s="227">
        <f>ROUND(I179*H179,2)</f>
        <v>0</v>
      </c>
      <c r="BL179" s="19" t="s">
        <v>278</v>
      </c>
      <c r="BM179" s="226" t="s">
        <v>714</v>
      </c>
    </row>
    <row r="180" s="2" customFormat="1">
      <c r="A180" s="40"/>
      <c r="B180" s="41"/>
      <c r="C180" s="42"/>
      <c r="D180" s="228" t="s">
        <v>159</v>
      </c>
      <c r="E180" s="42"/>
      <c r="F180" s="229" t="s">
        <v>1939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159</v>
      </c>
      <c r="AU180" s="19" t="s">
        <v>85</v>
      </c>
    </row>
    <row r="181" s="12" customFormat="1" ht="22.8" customHeight="1">
      <c r="A181" s="12"/>
      <c r="B181" s="199"/>
      <c r="C181" s="200"/>
      <c r="D181" s="201" t="s">
        <v>75</v>
      </c>
      <c r="E181" s="213" t="s">
        <v>1940</v>
      </c>
      <c r="F181" s="213" t="s">
        <v>1941</v>
      </c>
      <c r="G181" s="200"/>
      <c r="H181" s="200"/>
      <c r="I181" s="203"/>
      <c r="J181" s="214">
        <f>BK181</f>
        <v>0</v>
      </c>
      <c r="K181" s="200"/>
      <c r="L181" s="205"/>
      <c r="M181" s="206"/>
      <c r="N181" s="207"/>
      <c r="O181" s="207"/>
      <c r="P181" s="208">
        <f>SUM(P182:P191)</f>
        <v>0</v>
      </c>
      <c r="Q181" s="207"/>
      <c r="R181" s="208">
        <f>SUM(R182:R191)</f>
        <v>0</v>
      </c>
      <c r="S181" s="207"/>
      <c r="T181" s="209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0" t="s">
        <v>85</v>
      </c>
      <c r="AT181" s="211" t="s">
        <v>75</v>
      </c>
      <c r="AU181" s="211" t="s">
        <v>83</v>
      </c>
      <c r="AY181" s="210" t="s">
        <v>150</v>
      </c>
      <c r="BK181" s="212">
        <f>SUM(BK182:BK191)</f>
        <v>0</v>
      </c>
    </row>
    <row r="182" s="2" customFormat="1" ht="21.75" customHeight="1">
      <c r="A182" s="40"/>
      <c r="B182" s="41"/>
      <c r="C182" s="215" t="s">
        <v>440</v>
      </c>
      <c r="D182" s="215" t="s">
        <v>152</v>
      </c>
      <c r="E182" s="216" t="s">
        <v>1942</v>
      </c>
      <c r="F182" s="217" t="s">
        <v>1943</v>
      </c>
      <c r="G182" s="218" t="s">
        <v>497</v>
      </c>
      <c r="H182" s="219">
        <v>50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47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278</v>
      </c>
      <c r="AT182" s="226" t="s">
        <v>152</v>
      </c>
      <c r="AU182" s="226" t="s">
        <v>85</v>
      </c>
      <c r="AY182" s="19" t="s">
        <v>150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83</v>
      </c>
      <c r="BK182" s="227">
        <f>ROUND(I182*H182,2)</f>
        <v>0</v>
      </c>
      <c r="BL182" s="19" t="s">
        <v>278</v>
      </c>
      <c r="BM182" s="226" t="s">
        <v>726</v>
      </c>
    </row>
    <row r="183" s="2" customFormat="1">
      <c r="A183" s="40"/>
      <c r="B183" s="41"/>
      <c r="C183" s="42"/>
      <c r="D183" s="228" t="s">
        <v>159</v>
      </c>
      <c r="E183" s="42"/>
      <c r="F183" s="229" t="s">
        <v>1943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159</v>
      </c>
      <c r="AU183" s="19" t="s">
        <v>85</v>
      </c>
    </row>
    <row r="184" s="2" customFormat="1" ht="21.75" customHeight="1">
      <c r="A184" s="40"/>
      <c r="B184" s="41"/>
      <c r="C184" s="215" t="s">
        <v>446</v>
      </c>
      <c r="D184" s="215" t="s">
        <v>152</v>
      </c>
      <c r="E184" s="216" t="s">
        <v>1944</v>
      </c>
      <c r="F184" s="217" t="s">
        <v>1945</v>
      </c>
      <c r="G184" s="218" t="s">
        <v>497</v>
      </c>
      <c r="H184" s="219">
        <v>45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47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278</v>
      </c>
      <c r="AT184" s="226" t="s">
        <v>152</v>
      </c>
      <c r="AU184" s="226" t="s">
        <v>85</v>
      </c>
      <c r="AY184" s="19" t="s">
        <v>150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83</v>
      </c>
      <c r="BK184" s="227">
        <f>ROUND(I184*H184,2)</f>
        <v>0</v>
      </c>
      <c r="BL184" s="19" t="s">
        <v>278</v>
      </c>
      <c r="BM184" s="226" t="s">
        <v>738</v>
      </c>
    </row>
    <row r="185" s="2" customFormat="1">
      <c r="A185" s="40"/>
      <c r="B185" s="41"/>
      <c r="C185" s="42"/>
      <c r="D185" s="228" t="s">
        <v>159</v>
      </c>
      <c r="E185" s="42"/>
      <c r="F185" s="229" t="s">
        <v>1945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159</v>
      </c>
      <c r="AU185" s="19" t="s">
        <v>85</v>
      </c>
    </row>
    <row r="186" s="2" customFormat="1" ht="24.15" customHeight="1">
      <c r="A186" s="40"/>
      <c r="B186" s="41"/>
      <c r="C186" s="215" t="s">
        <v>452</v>
      </c>
      <c r="D186" s="215" t="s">
        <v>152</v>
      </c>
      <c r="E186" s="216" t="s">
        <v>1946</v>
      </c>
      <c r="F186" s="217" t="s">
        <v>1947</v>
      </c>
      <c r="G186" s="218" t="s">
        <v>497</v>
      </c>
      <c r="H186" s="219">
        <v>4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47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278</v>
      </c>
      <c r="AT186" s="226" t="s">
        <v>152</v>
      </c>
      <c r="AU186" s="226" t="s">
        <v>85</v>
      </c>
      <c r="AY186" s="19" t="s">
        <v>150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83</v>
      </c>
      <c r="BK186" s="227">
        <f>ROUND(I186*H186,2)</f>
        <v>0</v>
      </c>
      <c r="BL186" s="19" t="s">
        <v>278</v>
      </c>
      <c r="BM186" s="226" t="s">
        <v>748</v>
      </c>
    </row>
    <row r="187" s="2" customFormat="1">
      <c r="A187" s="40"/>
      <c r="B187" s="41"/>
      <c r="C187" s="42"/>
      <c r="D187" s="228" t="s">
        <v>159</v>
      </c>
      <c r="E187" s="42"/>
      <c r="F187" s="229" t="s">
        <v>1947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159</v>
      </c>
      <c r="AU187" s="19" t="s">
        <v>85</v>
      </c>
    </row>
    <row r="188" s="2" customFormat="1" ht="16.5" customHeight="1">
      <c r="A188" s="40"/>
      <c r="B188" s="41"/>
      <c r="C188" s="215" t="s">
        <v>459</v>
      </c>
      <c r="D188" s="215" t="s">
        <v>152</v>
      </c>
      <c r="E188" s="216" t="s">
        <v>1948</v>
      </c>
      <c r="F188" s="217" t="s">
        <v>1949</v>
      </c>
      <c r="G188" s="218" t="s">
        <v>497</v>
      </c>
      <c r="H188" s="219">
        <v>4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47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278</v>
      </c>
      <c r="AT188" s="226" t="s">
        <v>152</v>
      </c>
      <c r="AU188" s="226" t="s">
        <v>85</v>
      </c>
      <c r="AY188" s="19" t="s">
        <v>150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83</v>
      </c>
      <c r="BK188" s="227">
        <f>ROUND(I188*H188,2)</f>
        <v>0</v>
      </c>
      <c r="BL188" s="19" t="s">
        <v>278</v>
      </c>
      <c r="BM188" s="226" t="s">
        <v>766</v>
      </c>
    </row>
    <row r="189" s="2" customFormat="1">
      <c r="A189" s="40"/>
      <c r="B189" s="41"/>
      <c r="C189" s="42"/>
      <c r="D189" s="228" t="s">
        <v>159</v>
      </c>
      <c r="E189" s="42"/>
      <c r="F189" s="229" t="s">
        <v>1949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159</v>
      </c>
      <c r="AU189" s="19" t="s">
        <v>85</v>
      </c>
    </row>
    <row r="190" s="2" customFormat="1" ht="24.15" customHeight="1">
      <c r="A190" s="40"/>
      <c r="B190" s="41"/>
      <c r="C190" s="215" t="s">
        <v>471</v>
      </c>
      <c r="D190" s="215" t="s">
        <v>152</v>
      </c>
      <c r="E190" s="216" t="s">
        <v>1950</v>
      </c>
      <c r="F190" s="217" t="s">
        <v>1951</v>
      </c>
      <c r="G190" s="218" t="s">
        <v>1009</v>
      </c>
      <c r="H190" s="289"/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47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278</v>
      </c>
      <c r="AT190" s="226" t="s">
        <v>152</v>
      </c>
      <c r="AU190" s="226" t="s">
        <v>85</v>
      </c>
      <c r="AY190" s="19" t="s">
        <v>150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83</v>
      </c>
      <c r="BK190" s="227">
        <f>ROUND(I190*H190,2)</f>
        <v>0</v>
      </c>
      <c r="BL190" s="19" t="s">
        <v>278</v>
      </c>
      <c r="BM190" s="226" t="s">
        <v>782</v>
      </c>
    </row>
    <row r="191" s="2" customFormat="1">
      <c r="A191" s="40"/>
      <c r="B191" s="41"/>
      <c r="C191" s="42"/>
      <c r="D191" s="228" t="s">
        <v>159</v>
      </c>
      <c r="E191" s="42"/>
      <c r="F191" s="229" t="s">
        <v>1951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159</v>
      </c>
      <c r="AU191" s="19" t="s">
        <v>85</v>
      </c>
    </row>
    <row r="192" s="12" customFormat="1" ht="22.8" customHeight="1">
      <c r="A192" s="12"/>
      <c r="B192" s="199"/>
      <c r="C192" s="200"/>
      <c r="D192" s="201" t="s">
        <v>75</v>
      </c>
      <c r="E192" s="213" t="s">
        <v>1952</v>
      </c>
      <c r="F192" s="213" t="s">
        <v>1953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SUM(P193:P206)</f>
        <v>0</v>
      </c>
      <c r="Q192" s="207"/>
      <c r="R192" s="208">
        <f>SUM(R193:R206)</f>
        <v>0</v>
      </c>
      <c r="S192" s="207"/>
      <c r="T192" s="209">
        <f>SUM(T193:T206)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85</v>
      </c>
      <c r="AT192" s="211" t="s">
        <v>75</v>
      </c>
      <c r="AU192" s="211" t="s">
        <v>83</v>
      </c>
      <c r="AY192" s="210" t="s">
        <v>150</v>
      </c>
      <c r="BK192" s="212">
        <f>SUM(BK193:BK206)</f>
        <v>0</v>
      </c>
    </row>
    <row r="193" s="2" customFormat="1" ht="21.75" customHeight="1">
      <c r="A193" s="40"/>
      <c r="B193" s="41"/>
      <c r="C193" s="215" t="s">
        <v>478</v>
      </c>
      <c r="D193" s="215" t="s">
        <v>152</v>
      </c>
      <c r="E193" s="216" t="s">
        <v>1954</v>
      </c>
      <c r="F193" s="217" t="s">
        <v>1955</v>
      </c>
      <c r="G193" s="218" t="s">
        <v>349</v>
      </c>
      <c r="H193" s="219">
        <v>2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47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278</v>
      </c>
      <c r="AT193" s="226" t="s">
        <v>152</v>
      </c>
      <c r="AU193" s="226" t="s">
        <v>85</v>
      </c>
      <c r="AY193" s="19" t="s">
        <v>150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83</v>
      </c>
      <c r="BK193" s="227">
        <f>ROUND(I193*H193,2)</f>
        <v>0</v>
      </c>
      <c r="BL193" s="19" t="s">
        <v>278</v>
      </c>
      <c r="BM193" s="226" t="s">
        <v>796</v>
      </c>
    </row>
    <row r="194" s="2" customFormat="1">
      <c r="A194" s="40"/>
      <c r="B194" s="41"/>
      <c r="C194" s="42"/>
      <c r="D194" s="228" t="s">
        <v>159</v>
      </c>
      <c r="E194" s="42"/>
      <c r="F194" s="229" t="s">
        <v>1955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159</v>
      </c>
      <c r="AU194" s="19" t="s">
        <v>85</v>
      </c>
    </row>
    <row r="195" s="2" customFormat="1" ht="21.75" customHeight="1">
      <c r="A195" s="40"/>
      <c r="B195" s="41"/>
      <c r="C195" s="215" t="s">
        <v>486</v>
      </c>
      <c r="D195" s="215" t="s">
        <v>152</v>
      </c>
      <c r="E195" s="216" t="s">
        <v>1956</v>
      </c>
      <c r="F195" s="217" t="s">
        <v>1957</v>
      </c>
      <c r="G195" s="218" t="s">
        <v>349</v>
      </c>
      <c r="H195" s="219">
        <v>7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47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278</v>
      </c>
      <c r="AT195" s="226" t="s">
        <v>152</v>
      </c>
      <c r="AU195" s="226" t="s">
        <v>85</v>
      </c>
      <c r="AY195" s="19" t="s">
        <v>150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83</v>
      </c>
      <c r="BK195" s="227">
        <f>ROUND(I195*H195,2)</f>
        <v>0</v>
      </c>
      <c r="BL195" s="19" t="s">
        <v>278</v>
      </c>
      <c r="BM195" s="226" t="s">
        <v>810</v>
      </c>
    </row>
    <row r="196" s="2" customFormat="1">
      <c r="A196" s="40"/>
      <c r="B196" s="41"/>
      <c r="C196" s="42"/>
      <c r="D196" s="228" t="s">
        <v>159</v>
      </c>
      <c r="E196" s="42"/>
      <c r="F196" s="229" t="s">
        <v>1957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159</v>
      </c>
      <c r="AU196" s="19" t="s">
        <v>85</v>
      </c>
    </row>
    <row r="197" s="2" customFormat="1" ht="21.75" customHeight="1">
      <c r="A197" s="40"/>
      <c r="B197" s="41"/>
      <c r="C197" s="215" t="s">
        <v>494</v>
      </c>
      <c r="D197" s="215" t="s">
        <v>152</v>
      </c>
      <c r="E197" s="216" t="s">
        <v>1958</v>
      </c>
      <c r="F197" s="217" t="s">
        <v>1959</v>
      </c>
      <c r="G197" s="218" t="s">
        <v>349</v>
      </c>
      <c r="H197" s="219">
        <v>4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47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278</v>
      </c>
      <c r="AT197" s="226" t="s">
        <v>152</v>
      </c>
      <c r="AU197" s="226" t="s">
        <v>85</v>
      </c>
      <c r="AY197" s="19" t="s">
        <v>150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83</v>
      </c>
      <c r="BK197" s="227">
        <f>ROUND(I197*H197,2)</f>
        <v>0</v>
      </c>
      <c r="BL197" s="19" t="s">
        <v>278</v>
      </c>
      <c r="BM197" s="226" t="s">
        <v>828</v>
      </c>
    </row>
    <row r="198" s="2" customFormat="1">
      <c r="A198" s="40"/>
      <c r="B198" s="41"/>
      <c r="C198" s="42"/>
      <c r="D198" s="228" t="s">
        <v>159</v>
      </c>
      <c r="E198" s="42"/>
      <c r="F198" s="229" t="s">
        <v>1959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159</v>
      </c>
      <c r="AU198" s="19" t="s">
        <v>85</v>
      </c>
    </row>
    <row r="199" s="2" customFormat="1" ht="24.15" customHeight="1">
      <c r="A199" s="40"/>
      <c r="B199" s="41"/>
      <c r="C199" s="215" t="s">
        <v>504</v>
      </c>
      <c r="D199" s="215" t="s">
        <v>152</v>
      </c>
      <c r="E199" s="216" t="s">
        <v>1960</v>
      </c>
      <c r="F199" s="217" t="s">
        <v>1961</v>
      </c>
      <c r="G199" s="218" t="s">
        <v>349</v>
      </c>
      <c r="H199" s="219">
        <v>2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47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278</v>
      </c>
      <c r="AT199" s="226" t="s">
        <v>152</v>
      </c>
      <c r="AU199" s="226" t="s">
        <v>85</v>
      </c>
      <c r="AY199" s="19" t="s">
        <v>150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83</v>
      </c>
      <c r="BK199" s="227">
        <f>ROUND(I199*H199,2)</f>
        <v>0</v>
      </c>
      <c r="BL199" s="19" t="s">
        <v>278</v>
      </c>
      <c r="BM199" s="226" t="s">
        <v>844</v>
      </c>
    </row>
    <row r="200" s="2" customFormat="1">
      <c r="A200" s="40"/>
      <c r="B200" s="41"/>
      <c r="C200" s="42"/>
      <c r="D200" s="228" t="s">
        <v>159</v>
      </c>
      <c r="E200" s="42"/>
      <c r="F200" s="229" t="s">
        <v>1961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159</v>
      </c>
      <c r="AU200" s="19" t="s">
        <v>85</v>
      </c>
    </row>
    <row r="201" s="2" customFormat="1" ht="24.15" customHeight="1">
      <c r="A201" s="40"/>
      <c r="B201" s="41"/>
      <c r="C201" s="215" t="s">
        <v>509</v>
      </c>
      <c r="D201" s="215" t="s">
        <v>152</v>
      </c>
      <c r="E201" s="216" t="s">
        <v>1962</v>
      </c>
      <c r="F201" s="217" t="s">
        <v>1963</v>
      </c>
      <c r="G201" s="218" t="s">
        <v>349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47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278</v>
      </c>
      <c r="AT201" s="226" t="s">
        <v>152</v>
      </c>
      <c r="AU201" s="226" t="s">
        <v>85</v>
      </c>
      <c r="AY201" s="19" t="s">
        <v>150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83</v>
      </c>
      <c r="BK201" s="227">
        <f>ROUND(I201*H201,2)</f>
        <v>0</v>
      </c>
      <c r="BL201" s="19" t="s">
        <v>278</v>
      </c>
      <c r="BM201" s="226" t="s">
        <v>859</v>
      </c>
    </row>
    <row r="202" s="2" customFormat="1">
      <c r="A202" s="40"/>
      <c r="B202" s="41"/>
      <c r="C202" s="42"/>
      <c r="D202" s="228" t="s">
        <v>159</v>
      </c>
      <c r="E202" s="42"/>
      <c r="F202" s="229" t="s">
        <v>1964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85</v>
      </c>
    </row>
    <row r="203" s="2" customFormat="1" ht="37.8" customHeight="1">
      <c r="A203" s="40"/>
      <c r="B203" s="41"/>
      <c r="C203" s="215" t="s">
        <v>528</v>
      </c>
      <c r="D203" s="215" t="s">
        <v>152</v>
      </c>
      <c r="E203" s="216" t="s">
        <v>1965</v>
      </c>
      <c r="F203" s="217" t="s">
        <v>1966</v>
      </c>
      <c r="G203" s="218" t="s">
        <v>1588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47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278</v>
      </c>
      <c r="AT203" s="226" t="s">
        <v>152</v>
      </c>
      <c r="AU203" s="226" t="s">
        <v>85</v>
      </c>
      <c r="AY203" s="19" t="s">
        <v>150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83</v>
      </c>
      <c r="BK203" s="227">
        <f>ROUND(I203*H203,2)</f>
        <v>0</v>
      </c>
      <c r="BL203" s="19" t="s">
        <v>278</v>
      </c>
      <c r="BM203" s="226" t="s">
        <v>874</v>
      </c>
    </row>
    <row r="204" s="2" customFormat="1">
      <c r="A204" s="40"/>
      <c r="B204" s="41"/>
      <c r="C204" s="42"/>
      <c r="D204" s="228" t="s">
        <v>159</v>
      </c>
      <c r="E204" s="42"/>
      <c r="F204" s="229" t="s">
        <v>1967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159</v>
      </c>
      <c r="AU204" s="19" t="s">
        <v>85</v>
      </c>
    </row>
    <row r="205" s="2" customFormat="1" ht="16.5" customHeight="1">
      <c r="A205" s="40"/>
      <c r="B205" s="41"/>
      <c r="C205" s="215" t="s">
        <v>537</v>
      </c>
      <c r="D205" s="215" t="s">
        <v>152</v>
      </c>
      <c r="E205" s="216" t="s">
        <v>1968</v>
      </c>
      <c r="F205" s="217" t="s">
        <v>1969</v>
      </c>
      <c r="G205" s="218" t="s">
        <v>349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47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278</v>
      </c>
      <c r="AT205" s="226" t="s">
        <v>152</v>
      </c>
      <c r="AU205" s="226" t="s">
        <v>85</v>
      </c>
      <c r="AY205" s="19" t="s">
        <v>150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83</v>
      </c>
      <c r="BK205" s="227">
        <f>ROUND(I205*H205,2)</f>
        <v>0</v>
      </c>
      <c r="BL205" s="19" t="s">
        <v>278</v>
      </c>
      <c r="BM205" s="226" t="s">
        <v>898</v>
      </c>
    </row>
    <row r="206" s="2" customFormat="1">
      <c r="A206" s="40"/>
      <c r="B206" s="41"/>
      <c r="C206" s="42"/>
      <c r="D206" s="228" t="s">
        <v>159</v>
      </c>
      <c r="E206" s="42"/>
      <c r="F206" s="229" t="s">
        <v>1969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85</v>
      </c>
    </row>
    <row r="207" s="12" customFormat="1" ht="22.8" customHeight="1">
      <c r="A207" s="12"/>
      <c r="B207" s="199"/>
      <c r="C207" s="200"/>
      <c r="D207" s="201" t="s">
        <v>75</v>
      </c>
      <c r="E207" s="213" t="s">
        <v>1970</v>
      </c>
      <c r="F207" s="213" t="s">
        <v>1971</v>
      </c>
      <c r="G207" s="200"/>
      <c r="H207" s="200"/>
      <c r="I207" s="203"/>
      <c r="J207" s="214">
        <f>BK207</f>
        <v>0</v>
      </c>
      <c r="K207" s="200"/>
      <c r="L207" s="205"/>
      <c r="M207" s="206"/>
      <c r="N207" s="207"/>
      <c r="O207" s="207"/>
      <c r="P207" s="208">
        <f>SUM(P208:P209)</f>
        <v>0</v>
      </c>
      <c r="Q207" s="207"/>
      <c r="R207" s="208">
        <f>SUM(R208:R209)</f>
        <v>0</v>
      </c>
      <c r="S207" s="207"/>
      <c r="T207" s="209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85</v>
      </c>
      <c r="AT207" s="211" t="s">
        <v>75</v>
      </c>
      <c r="AU207" s="211" t="s">
        <v>83</v>
      </c>
      <c r="AY207" s="210" t="s">
        <v>150</v>
      </c>
      <c r="BK207" s="212">
        <f>SUM(BK208:BK209)</f>
        <v>0</v>
      </c>
    </row>
    <row r="208" s="2" customFormat="1" ht="24.15" customHeight="1">
      <c r="A208" s="40"/>
      <c r="B208" s="41"/>
      <c r="C208" s="215" t="s">
        <v>544</v>
      </c>
      <c r="D208" s="215" t="s">
        <v>152</v>
      </c>
      <c r="E208" s="216" t="s">
        <v>1972</v>
      </c>
      <c r="F208" s="217" t="s">
        <v>1973</v>
      </c>
      <c r="G208" s="218" t="s">
        <v>155</v>
      </c>
      <c r="H208" s="219">
        <v>34.32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47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278</v>
      </c>
      <c r="AT208" s="226" t="s">
        <v>152</v>
      </c>
      <c r="AU208" s="226" t="s">
        <v>85</v>
      </c>
      <c r="AY208" s="19" t="s">
        <v>150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83</v>
      </c>
      <c r="BK208" s="227">
        <f>ROUND(I208*H208,2)</f>
        <v>0</v>
      </c>
      <c r="BL208" s="19" t="s">
        <v>278</v>
      </c>
      <c r="BM208" s="226" t="s">
        <v>910</v>
      </c>
    </row>
    <row r="209" s="2" customFormat="1">
      <c r="A209" s="40"/>
      <c r="B209" s="41"/>
      <c r="C209" s="42"/>
      <c r="D209" s="228" t="s">
        <v>159</v>
      </c>
      <c r="E209" s="42"/>
      <c r="F209" s="229" t="s">
        <v>1973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159</v>
      </c>
      <c r="AU209" s="19" t="s">
        <v>85</v>
      </c>
    </row>
    <row r="210" s="12" customFormat="1" ht="22.8" customHeight="1">
      <c r="A210" s="12"/>
      <c r="B210" s="199"/>
      <c r="C210" s="200"/>
      <c r="D210" s="201" t="s">
        <v>75</v>
      </c>
      <c r="E210" s="213" t="s">
        <v>1483</v>
      </c>
      <c r="F210" s="213" t="s">
        <v>1974</v>
      </c>
      <c r="G210" s="200"/>
      <c r="H210" s="200"/>
      <c r="I210" s="203"/>
      <c r="J210" s="214">
        <f>BK210</f>
        <v>0</v>
      </c>
      <c r="K210" s="200"/>
      <c r="L210" s="205"/>
      <c r="M210" s="206"/>
      <c r="N210" s="207"/>
      <c r="O210" s="207"/>
      <c r="P210" s="208">
        <f>SUM(P211:P218)</f>
        <v>0</v>
      </c>
      <c r="Q210" s="207"/>
      <c r="R210" s="208">
        <f>SUM(R211:R218)</f>
        <v>0</v>
      </c>
      <c r="S210" s="207"/>
      <c r="T210" s="209">
        <f>SUM(T211:T218)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0" t="s">
        <v>85</v>
      </c>
      <c r="AT210" s="211" t="s">
        <v>75</v>
      </c>
      <c r="AU210" s="211" t="s">
        <v>83</v>
      </c>
      <c r="AY210" s="210" t="s">
        <v>150</v>
      </c>
      <c r="BK210" s="212">
        <f>SUM(BK211:BK218)</f>
        <v>0</v>
      </c>
    </row>
    <row r="211" s="2" customFormat="1" ht="16.5" customHeight="1">
      <c r="A211" s="40"/>
      <c r="B211" s="41"/>
      <c r="C211" s="215" t="s">
        <v>564</v>
      </c>
      <c r="D211" s="215" t="s">
        <v>152</v>
      </c>
      <c r="E211" s="216" t="s">
        <v>1975</v>
      </c>
      <c r="F211" s="217" t="s">
        <v>1976</v>
      </c>
      <c r="G211" s="218" t="s">
        <v>349</v>
      </c>
      <c r="H211" s="219">
        <v>18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47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278</v>
      </c>
      <c r="AT211" s="226" t="s">
        <v>152</v>
      </c>
      <c r="AU211" s="226" t="s">
        <v>85</v>
      </c>
      <c r="AY211" s="19" t="s">
        <v>150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83</v>
      </c>
      <c r="BK211" s="227">
        <f>ROUND(I211*H211,2)</f>
        <v>0</v>
      </c>
      <c r="BL211" s="19" t="s">
        <v>278</v>
      </c>
      <c r="BM211" s="226" t="s">
        <v>925</v>
      </c>
    </row>
    <row r="212" s="2" customFormat="1">
      <c r="A212" s="40"/>
      <c r="B212" s="41"/>
      <c r="C212" s="42"/>
      <c r="D212" s="228" t="s">
        <v>159</v>
      </c>
      <c r="E212" s="42"/>
      <c r="F212" s="229" t="s">
        <v>1976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159</v>
      </c>
      <c r="AU212" s="19" t="s">
        <v>85</v>
      </c>
    </row>
    <row r="213" s="2" customFormat="1" ht="37.8" customHeight="1">
      <c r="A213" s="40"/>
      <c r="B213" s="41"/>
      <c r="C213" s="215" t="s">
        <v>570</v>
      </c>
      <c r="D213" s="215" t="s">
        <v>152</v>
      </c>
      <c r="E213" s="216" t="s">
        <v>1977</v>
      </c>
      <c r="F213" s="217" t="s">
        <v>1978</v>
      </c>
      <c r="G213" s="218" t="s">
        <v>1567</v>
      </c>
      <c r="H213" s="219">
        <v>80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47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278</v>
      </c>
      <c r="AT213" s="226" t="s">
        <v>152</v>
      </c>
      <c r="AU213" s="226" t="s">
        <v>85</v>
      </c>
      <c r="AY213" s="19" t="s">
        <v>150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83</v>
      </c>
      <c r="BK213" s="227">
        <f>ROUND(I213*H213,2)</f>
        <v>0</v>
      </c>
      <c r="BL213" s="19" t="s">
        <v>278</v>
      </c>
      <c r="BM213" s="226" t="s">
        <v>943</v>
      </c>
    </row>
    <row r="214" s="2" customFormat="1">
      <c r="A214" s="40"/>
      <c r="B214" s="41"/>
      <c r="C214" s="42"/>
      <c r="D214" s="228" t="s">
        <v>159</v>
      </c>
      <c r="E214" s="42"/>
      <c r="F214" s="229" t="s">
        <v>1978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159</v>
      </c>
      <c r="AU214" s="19" t="s">
        <v>85</v>
      </c>
    </row>
    <row r="215" s="2" customFormat="1" ht="16.5" customHeight="1">
      <c r="A215" s="40"/>
      <c r="B215" s="41"/>
      <c r="C215" s="215" t="s">
        <v>576</v>
      </c>
      <c r="D215" s="215" t="s">
        <v>152</v>
      </c>
      <c r="E215" s="216" t="s">
        <v>1979</v>
      </c>
      <c r="F215" s="217" t="s">
        <v>1980</v>
      </c>
      <c r="G215" s="218" t="s">
        <v>1009</v>
      </c>
      <c r="H215" s="289"/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47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278</v>
      </c>
      <c r="AT215" s="226" t="s">
        <v>152</v>
      </c>
      <c r="AU215" s="226" t="s">
        <v>85</v>
      </c>
      <c r="AY215" s="19" t="s">
        <v>150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83</v>
      </c>
      <c r="BK215" s="227">
        <f>ROUND(I215*H215,2)</f>
        <v>0</v>
      </c>
      <c r="BL215" s="19" t="s">
        <v>278</v>
      </c>
      <c r="BM215" s="226" t="s">
        <v>958</v>
      </c>
    </row>
    <row r="216" s="2" customFormat="1">
      <c r="A216" s="40"/>
      <c r="B216" s="41"/>
      <c r="C216" s="42"/>
      <c r="D216" s="228" t="s">
        <v>159</v>
      </c>
      <c r="E216" s="42"/>
      <c r="F216" s="229" t="s">
        <v>1980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159</v>
      </c>
      <c r="AU216" s="19" t="s">
        <v>85</v>
      </c>
    </row>
    <row r="217" s="2" customFormat="1" ht="24.15" customHeight="1">
      <c r="A217" s="40"/>
      <c r="B217" s="41"/>
      <c r="C217" s="215" t="s">
        <v>597</v>
      </c>
      <c r="D217" s="215" t="s">
        <v>152</v>
      </c>
      <c r="E217" s="216" t="s">
        <v>1981</v>
      </c>
      <c r="F217" s="217" t="s">
        <v>1982</v>
      </c>
      <c r="G217" s="218" t="s">
        <v>1009</v>
      </c>
      <c r="H217" s="289"/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47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278</v>
      </c>
      <c r="AT217" s="226" t="s">
        <v>152</v>
      </c>
      <c r="AU217" s="226" t="s">
        <v>85</v>
      </c>
      <c r="AY217" s="19" t="s">
        <v>150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83</v>
      </c>
      <c r="BK217" s="227">
        <f>ROUND(I217*H217,2)</f>
        <v>0</v>
      </c>
      <c r="BL217" s="19" t="s">
        <v>278</v>
      </c>
      <c r="BM217" s="226" t="s">
        <v>971</v>
      </c>
    </row>
    <row r="218" s="2" customFormat="1">
      <c r="A218" s="40"/>
      <c r="B218" s="41"/>
      <c r="C218" s="42"/>
      <c r="D218" s="228" t="s">
        <v>159</v>
      </c>
      <c r="E218" s="42"/>
      <c r="F218" s="229" t="s">
        <v>1982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159</v>
      </c>
      <c r="AU218" s="19" t="s">
        <v>85</v>
      </c>
    </row>
    <row r="219" s="12" customFormat="1" ht="22.8" customHeight="1">
      <c r="A219" s="12"/>
      <c r="B219" s="199"/>
      <c r="C219" s="200"/>
      <c r="D219" s="201" t="s">
        <v>75</v>
      </c>
      <c r="E219" s="213" t="s">
        <v>1665</v>
      </c>
      <c r="F219" s="213" t="s">
        <v>1983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SUM(P220:P227)</f>
        <v>0</v>
      </c>
      <c r="Q219" s="207"/>
      <c r="R219" s="208">
        <f>SUM(R220:R227)</f>
        <v>0</v>
      </c>
      <c r="S219" s="207"/>
      <c r="T219" s="209">
        <f>SUM(T220:T227)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85</v>
      </c>
      <c r="AT219" s="211" t="s">
        <v>75</v>
      </c>
      <c r="AU219" s="211" t="s">
        <v>83</v>
      </c>
      <c r="AY219" s="210" t="s">
        <v>150</v>
      </c>
      <c r="BK219" s="212">
        <f>SUM(BK220:BK227)</f>
        <v>0</v>
      </c>
    </row>
    <row r="220" s="2" customFormat="1" ht="24.15" customHeight="1">
      <c r="A220" s="40"/>
      <c r="B220" s="41"/>
      <c r="C220" s="215" t="s">
        <v>602</v>
      </c>
      <c r="D220" s="215" t="s">
        <v>152</v>
      </c>
      <c r="E220" s="216" t="s">
        <v>1984</v>
      </c>
      <c r="F220" s="217" t="s">
        <v>1985</v>
      </c>
      <c r="G220" s="218" t="s">
        <v>155</v>
      </c>
      <c r="H220" s="219">
        <v>2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47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278</v>
      </c>
      <c r="AT220" s="226" t="s">
        <v>152</v>
      </c>
      <c r="AU220" s="226" t="s">
        <v>85</v>
      </c>
      <c r="AY220" s="19" t="s">
        <v>150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83</v>
      </c>
      <c r="BK220" s="227">
        <f>ROUND(I220*H220,2)</f>
        <v>0</v>
      </c>
      <c r="BL220" s="19" t="s">
        <v>278</v>
      </c>
      <c r="BM220" s="226" t="s">
        <v>982</v>
      </c>
    </row>
    <row r="221" s="2" customFormat="1">
      <c r="A221" s="40"/>
      <c r="B221" s="41"/>
      <c r="C221" s="42"/>
      <c r="D221" s="228" t="s">
        <v>159</v>
      </c>
      <c r="E221" s="42"/>
      <c r="F221" s="229" t="s">
        <v>1985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159</v>
      </c>
      <c r="AU221" s="19" t="s">
        <v>85</v>
      </c>
    </row>
    <row r="222" s="2" customFormat="1" ht="16.5" customHeight="1">
      <c r="A222" s="40"/>
      <c r="B222" s="41"/>
      <c r="C222" s="215" t="s">
        <v>607</v>
      </c>
      <c r="D222" s="215" t="s">
        <v>152</v>
      </c>
      <c r="E222" s="216" t="s">
        <v>1986</v>
      </c>
      <c r="F222" s="217" t="s">
        <v>1987</v>
      </c>
      <c r="G222" s="218" t="s">
        <v>497</v>
      </c>
      <c r="H222" s="219">
        <v>100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47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278</v>
      </c>
      <c r="AT222" s="226" t="s">
        <v>152</v>
      </c>
      <c r="AU222" s="226" t="s">
        <v>85</v>
      </c>
      <c r="AY222" s="19" t="s">
        <v>150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83</v>
      </c>
      <c r="BK222" s="227">
        <f>ROUND(I222*H222,2)</f>
        <v>0</v>
      </c>
      <c r="BL222" s="19" t="s">
        <v>278</v>
      </c>
      <c r="BM222" s="226" t="s">
        <v>993</v>
      </c>
    </row>
    <row r="223" s="2" customFormat="1">
      <c r="A223" s="40"/>
      <c r="B223" s="41"/>
      <c r="C223" s="42"/>
      <c r="D223" s="228" t="s">
        <v>159</v>
      </c>
      <c r="E223" s="42"/>
      <c r="F223" s="229" t="s">
        <v>1987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159</v>
      </c>
      <c r="AU223" s="19" t="s">
        <v>85</v>
      </c>
    </row>
    <row r="224" s="2" customFormat="1" ht="24.15" customHeight="1">
      <c r="A224" s="40"/>
      <c r="B224" s="41"/>
      <c r="C224" s="215" t="s">
        <v>612</v>
      </c>
      <c r="D224" s="215" t="s">
        <v>152</v>
      </c>
      <c r="E224" s="216" t="s">
        <v>1988</v>
      </c>
      <c r="F224" s="217" t="s">
        <v>1989</v>
      </c>
      <c r="G224" s="218" t="s">
        <v>497</v>
      </c>
      <c r="H224" s="219">
        <v>100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47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278</v>
      </c>
      <c r="AT224" s="226" t="s">
        <v>152</v>
      </c>
      <c r="AU224" s="226" t="s">
        <v>85</v>
      </c>
      <c r="AY224" s="19" t="s">
        <v>150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83</v>
      </c>
      <c r="BK224" s="227">
        <f>ROUND(I224*H224,2)</f>
        <v>0</v>
      </c>
      <c r="BL224" s="19" t="s">
        <v>278</v>
      </c>
      <c r="BM224" s="226" t="s">
        <v>1003</v>
      </c>
    </row>
    <row r="225" s="2" customFormat="1">
      <c r="A225" s="40"/>
      <c r="B225" s="41"/>
      <c r="C225" s="42"/>
      <c r="D225" s="228" t="s">
        <v>159</v>
      </c>
      <c r="E225" s="42"/>
      <c r="F225" s="229" t="s">
        <v>1989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159</v>
      </c>
      <c r="AU225" s="19" t="s">
        <v>85</v>
      </c>
    </row>
    <row r="226" s="2" customFormat="1" ht="24.15" customHeight="1">
      <c r="A226" s="40"/>
      <c r="B226" s="41"/>
      <c r="C226" s="215" t="s">
        <v>617</v>
      </c>
      <c r="D226" s="215" t="s">
        <v>152</v>
      </c>
      <c r="E226" s="216" t="s">
        <v>1990</v>
      </c>
      <c r="F226" s="217" t="s">
        <v>1991</v>
      </c>
      <c r="G226" s="218" t="s">
        <v>497</v>
      </c>
      <c r="H226" s="219">
        <v>100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47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278</v>
      </c>
      <c r="AT226" s="226" t="s">
        <v>152</v>
      </c>
      <c r="AU226" s="226" t="s">
        <v>85</v>
      </c>
      <c r="AY226" s="19" t="s">
        <v>150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83</v>
      </c>
      <c r="BK226" s="227">
        <f>ROUND(I226*H226,2)</f>
        <v>0</v>
      </c>
      <c r="BL226" s="19" t="s">
        <v>278</v>
      </c>
      <c r="BM226" s="226" t="s">
        <v>1015</v>
      </c>
    </row>
    <row r="227" s="2" customFormat="1">
      <c r="A227" s="40"/>
      <c r="B227" s="41"/>
      <c r="C227" s="42"/>
      <c r="D227" s="228" t="s">
        <v>159</v>
      </c>
      <c r="E227" s="42"/>
      <c r="F227" s="229" t="s">
        <v>1991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159</v>
      </c>
      <c r="AU227" s="19" t="s">
        <v>85</v>
      </c>
    </row>
    <row r="228" s="12" customFormat="1" ht="25.92" customHeight="1">
      <c r="A228" s="12"/>
      <c r="B228" s="199"/>
      <c r="C228" s="200"/>
      <c r="D228" s="201" t="s">
        <v>75</v>
      </c>
      <c r="E228" s="202" t="s">
        <v>1992</v>
      </c>
      <c r="F228" s="202" t="s">
        <v>1993</v>
      </c>
      <c r="G228" s="200"/>
      <c r="H228" s="200"/>
      <c r="I228" s="203"/>
      <c r="J228" s="204">
        <f>BK228</f>
        <v>0</v>
      </c>
      <c r="K228" s="200"/>
      <c r="L228" s="205"/>
      <c r="M228" s="206"/>
      <c r="N228" s="207"/>
      <c r="O228" s="207"/>
      <c r="P228" s="208">
        <f>SUM(P229:P231)</f>
        <v>0</v>
      </c>
      <c r="Q228" s="207"/>
      <c r="R228" s="208">
        <f>SUM(R229:R231)</f>
        <v>0</v>
      </c>
      <c r="S228" s="207"/>
      <c r="T228" s="209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157</v>
      </c>
      <c r="AT228" s="211" t="s">
        <v>75</v>
      </c>
      <c r="AU228" s="211" t="s">
        <v>76</v>
      </c>
      <c r="AY228" s="210" t="s">
        <v>150</v>
      </c>
      <c r="BK228" s="212">
        <f>SUM(BK229:BK231)</f>
        <v>0</v>
      </c>
    </row>
    <row r="229" s="2" customFormat="1" ht="16.5" customHeight="1">
      <c r="A229" s="40"/>
      <c r="B229" s="41"/>
      <c r="C229" s="215" t="s">
        <v>623</v>
      </c>
      <c r="D229" s="215" t="s">
        <v>152</v>
      </c>
      <c r="E229" s="216" t="s">
        <v>1994</v>
      </c>
      <c r="F229" s="217" t="s">
        <v>1995</v>
      </c>
      <c r="G229" s="218" t="s">
        <v>1183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47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1996</v>
      </c>
      <c r="AT229" s="226" t="s">
        <v>152</v>
      </c>
      <c r="AU229" s="226" t="s">
        <v>83</v>
      </c>
      <c r="AY229" s="19" t="s">
        <v>150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83</v>
      </c>
      <c r="BK229" s="227">
        <f>ROUND(I229*H229,2)</f>
        <v>0</v>
      </c>
      <c r="BL229" s="19" t="s">
        <v>1996</v>
      </c>
      <c r="BM229" s="226" t="s">
        <v>1028</v>
      </c>
    </row>
    <row r="230" s="2" customFormat="1">
      <c r="A230" s="40"/>
      <c r="B230" s="41"/>
      <c r="C230" s="42"/>
      <c r="D230" s="228" t="s">
        <v>159</v>
      </c>
      <c r="E230" s="42"/>
      <c r="F230" s="229" t="s">
        <v>1995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159</v>
      </c>
      <c r="AU230" s="19" t="s">
        <v>83</v>
      </c>
    </row>
    <row r="231" s="2" customFormat="1">
      <c r="A231" s="40"/>
      <c r="B231" s="41"/>
      <c r="C231" s="42"/>
      <c r="D231" s="228" t="s">
        <v>308</v>
      </c>
      <c r="E231" s="42"/>
      <c r="F231" s="277" t="s">
        <v>1997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308</v>
      </c>
      <c r="AU231" s="19" t="s">
        <v>83</v>
      </c>
    </row>
    <row r="232" s="12" customFormat="1" ht="25.92" customHeight="1">
      <c r="A232" s="12"/>
      <c r="B232" s="199"/>
      <c r="C232" s="200"/>
      <c r="D232" s="201" t="s">
        <v>75</v>
      </c>
      <c r="E232" s="202" t="s">
        <v>1998</v>
      </c>
      <c r="F232" s="202" t="s">
        <v>1999</v>
      </c>
      <c r="G232" s="200"/>
      <c r="H232" s="200"/>
      <c r="I232" s="203"/>
      <c r="J232" s="204">
        <f>BK232</f>
        <v>0</v>
      </c>
      <c r="K232" s="200"/>
      <c r="L232" s="205"/>
      <c r="M232" s="206"/>
      <c r="N232" s="207"/>
      <c r="O232" s="207"/>
      <c r="P232" s="208">
        <f>SUM(P233:P238)</f>
        <v>0</v>
      </c>
      <c r="Q232" s="207"/>
      <c r="R232" s="208">
        <f>SUM(R233:R238)</f>
        <v>0</v>
      </c>
      <c r="S232" s="207"/>
      <c r="T232" s="209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157</v>
      </c>
      <c r="AT232" s="211" t="s">
        <v>75</v>
      </c>
      <c r="AU232" s="211" t="s">
        <v>76</v>
      </c>
      <c r="AY232" s="210" t="s">
        <v>150</v>
      </c>
      <c r="BK232" s="212">
        <f>SUM(BK233:BK238)</f>
        <v>0</v>
      </c>
    </row>
    <row r="233" s="2" customFormat="1" ht="37.8" customHeight="1">
      <c r="A233" s="40"/>
      <c r="B233" s="41"/>
      <c r="C233" s="215" t="s">
        <v>629</v>
      </c>
      <c r="D233" s="215" t="s">
        <v>152</v>
      </c>
      <c r="E233" s="216" t="s">
        <v>2000</v>
      </c>
      <c r="F233" s="217" t="s">
        <v>2001</v>
      </c>
      <c r="G233" s="218" t="s">
        <v>1812</v>
      </c>
      <c r="H233" s="219">
        <v>1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47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1996</v>
      </c>
      <c r="AT233" s="226" t="s">
        <v>152</v>
      </c>
      <c r="AU233" s="226" t="s">
        <v>83</v>
      </c>
      <c r="AY233" s="19" t="s">
        <v>150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83</v>
      </c>
      <c r="BK233" s="227">
        <f>ROUND(I233*H233,2)</f>
        <v>0</v>
      </c>
      <c r="BL233" s="19" t="s">
        <v>1996</v>
      </c>
      <c r="BM233" s="226" t="s">
        <v>1046</v>
      </c>
    </row>
    <row r="234" s="2" customFormat="1">
      <c r="A234" s="40"/>
      <c r="B234" s="41"/>
      <c r="C234" s="42"/>
      <c r="D234" s="228" t="s">
        <v>159</v>
      </c>
      <c r="E234" s="42"/>
      <c r="F234" s="229" t="s">
        <v>2001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159</v>
      </c>
      <c r="AU234" s="19" t="s">
        <v>83</v>
      </c>
    </row>
    <row r="235" s="2" customFormat="1" ht="16.5" customHeight="1">
      <c r="A235" s="40"/>
      <c r="B235" s="41"/>
      <c r="C235" s="215" t="s">
        <v>635</v>
      </c>
      <c r="D235" s="215" t="s">
        <v>152</v>
      </c>
      <c r="E235" s="216" t="s">
        <v>2002</v>
      </c>
      <c r="F235" s="217" t="s">
        <v>2003</v>
      </c>
      <c r="G235" s="218" t="s">
        <v>1183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47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1996</v>
      </c>
      <c r="AT235" s="226" t="s">
        <v>152</v>
      </c>
      <c r="AU235" s="226" t="s">
        <v>83</v>
      </c>
      <c r="AY235" s="19" t="s">
        <v>150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83</v>
      </c>
      <c r="BK235" s="227">
        <f>ROUND(I235*H235,2)</f>
        <v>0</v>
      </c>
      <c r="BL235" s="19" t="s">
        <v>1996</v>
      </c>
      <c r="BM235" s="226" t="s">
        <v>1058</v>
      </c>
    </row>
    <row r="236" s="2" customFormat="1">
      <c r="A236" s="40"/>
      <c r="B236" s="41"/>
      <c r="C236" s="42"/>
      <c r="D236" s="228" t="s">
        <v>159</v>
      </c>
      <c r="E236" s="42"/>
      <c r="F236" s="229" t="s">
        <v>2003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159</v>
      </c>
      <c r="AU236" s="19" t="s">
        <v>83</v>
      </c>
    </row>
    <row r="237" s="2" customFormat="1" ht="21.75" customHeight="1">
      <c r="A237" s="40"/>
      <c r="B237" s="41"/>
      <c r="C237" s="215" t="s">
        <v>642</v>
      </c>
      <c r="D237" s="215" t="s">
        <v>152</v>
      </c>
      <c r="E237" s="216" t="s">
        <v>2004</v>
      </c>
      <c r="F237" s="217" t="s">
        <v>2005</v>
      </c>
      <c r="G237" s="218" t="s">
        <v>1812</v>
      </c>
      <c r="H237" s="219">
        <v>8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47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1996</v>
      </c>
      <c r="AT237" s="226" t="s">
        <v>152</v>
      </c>
      <c r="AU237" s="226" t="s">
        <v>83</v>
      </c>
      <c r="AY237" s="19" t="s">
        <v>150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83</v>
      </c>
      <c r="BK237" s="227">
        <f>ROUND(I237*H237,2)</f>
        <v>0</v>
      </c>
      <c r="BL237" s="19" t="s">
        <v>1996</v>
      </c>
      <c r="BM237" s="226" t="s">
        <v>1069</v>
      </c>
    </row>
    <row r="238" s="2" customFormat="1">
      <c r="A238" s="40"/>
      <c r="B238" s="41"/>
      <c r="C238" s="42"/>
      <c r="D238" s="228" t="s">
        <v>159</v>
      </c>
      <c r="E238" s="42"/>
      <c r="F238" s="229" t="s">
        <v>2005</v>
      </c>
      <c r="G238" s="42"/>
      <c r="H238" s="42"/>
      <c r="I238" s="230"/>
      <c r="J238" s="42"/>
      <c r="K238" s="42"/>
      <c r="L238" s="46"/>
      <c r="M238" s="290"/>
      <c r="N238" s="291"/>
      <c r="O238" s="292"/>
      <c r="P238" s="292"/>
      <c r="Q238" s="292"/>
      <c r="R238" s="292"/>
      <c r="S238" s="292"/>
      <c r="T238" s="293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159</v>
      </c>
      <c r="AU238" s="19" t="s">
        <v>83</v>
      </c>
    </row>
    <row r="239" s="2" customFormat="1" ht="6.96" customHeight="1">
      <c r="A239" s="40"/>
      <c r="B239" s="61"/>
      <c r="C239" s="62"/>
      <c r="D239" s="62"/>
      <c r="E239" s="62"/>
      <c r="F239" s="62"/>
      <c r="G239" s="62"/>
      <c r="H239" s="62"/>
      <c r="I239" s="62"/>
      <c r="J239" s="62"/>
      <c r="K239" s="62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autoFilter ref="C100:K2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102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objektu garáží nákladních vozidel - Jaroměř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103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2006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15. 3. 2023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27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30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31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33</v>
      </c>
      <c r="E20" s="40"/>
      <c r="F20" s="40"/>
      <c r="G20" s="40"/>
      <c r="H20" s="40"/>
      <c r="I20" s="145" t="s">
        <v>26</v>
      </c>
      <c r="J20" s="135" t="s">
        <v>34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5" t="s">
        <v>29</v>
      </c>
      <c r="J21" s="135" t="s">
        <v>36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38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29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40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0"/>
      <c r="B27" s="151"/>
      <c r="C27" s="150"/>
      <c r="D27" s="150"/>
      <c r="E27" s="152" t="s">
        <v>41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42</v>
      </c>
      <c r="E30" s="40"/>
      <c r="F30" s="40"/>
      <c r="G30" s="40"/>
      <c r="H30" s="40"/>
      <c r="I30" s="40"/>
      <c r="J30" s="156">
        <f>ROUND(J84,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44</v>
      </c>
      <c r="G32" s="40"/>
      <c r="H32" s="40"/>
      <c r="I32" s="157" t="s">
        <v>43</v>
      </c>
      <c r="J32" s="157" t="s">
        <v>45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46</v>
      </c>
      <c r="E33" s="145" t="s">
        <v>47</v>
      </c>
      <c r="F33" s="159">
        <f>ROUND((SUM(BE84:BE134)),  2)</f>
        <v>0</v>
      </c>
      <c r="G33" s="40"/>
      <c r="H33" s="40"/>
      <c r="I33" s="160">
        <v>0.20999999999999999</v>
      </c>
      <c r="J33" s="159">
        <f>ROUND(((SUM(BE84:BE134))*I33),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48</v>
      </c>
      <c r="F34" s="159">
        <f>ROUND((SUM(BF84:BF134)),  2)</f>
        <v>0</v>
      </c>
      <c r="G34" s="40"/>
      <c r="H34" s="40"/>
      <c r="I34" s="160">
        <v>0.14999999999999999</v>
      </c>
      <c r="J34" s="159">
        <f>ROUND(((SUM(BF84:BF134))*I34),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49</v>
      </c>
      <c r="F35" s="159">
        <f>ROUND((SUM(BG84:BG134)),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50</v>
      </c>
      <c r="F36" s="159">
        <f>ROUND((SUM(BH84:BH134)),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51</v>
      </c>
      <c r="F37" s="159">
        <f>ROUND((SUM(BI84:BI134)),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105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Rekonstrukce objektu garáží nákladních vozidel - Jaroměř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103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Do Končin 396, 551 01 Jaroměř - Jakubské Předměstí</v>
      </c>
      <c r="G52" s="42"/>
      <c r="H52" s="42"/>
      <c r="I52" s="34" t="s">
        <v>23</v>
      </c>
      <c r="J52" s="74" t="str">
        <f>IF(J12="","",J12)</f>
        <v>15. 3. 2023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Údržba silnic Královehradeckého kraje a.s.</v>
      </c>
      <c r="G54" s="42"/>
      <c r="H54" s="42"/>
      <c r="I54" s="34" t="s">
        <v>33</v>
      </c>
      <c r="J54" s="38" t="str">
        <f>E21</f>
        <v>IRBOS s.r.o.-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106</v>
      </c>
      <c r="D57" s="174"/>
      <c r="E57" s="174"/>
      <c r="F57" s="174"/>
      <c r="G57" s="174"/>
      <c r="H57" s="174"/>
      <c r="I57" s="174"/>
      <c r="J57" s="175" t="s">
        <v>107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74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108</v>
      </c>
    </row>
    <row r="60" s="9" customFormat="1" ht="24.96" customHeight="1">
      <c r="A60" s="9"/>
      <c r="B60" s="177"/>
      <c r="C60" s="178"/>
      <c r="D60" s="179" t="s">
        <v>2006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2007</v>
      </c>
      <c r="E61" s="185"/>
      <c r="F61" s="185"/>
      <c r="G61" s="185"/>
      <c r="H61" s="185"/>
      <c r="I61" s="185"/>
      <c r="J61" s="186">
        <f>J86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2008</v>
      </c>
      <c r="E62" s="185"/>
      <c r="F62" s="185"/>
      <c r="G62" s="185"/>
      <c r="H62" s="185"/>
      <c r="I62" s="185"/>
      <c r="J62" s="186">
        <f>J109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2009</v>
      </c>
      <c r="E63" s="185"/>
      <c r="F63" s="185"/>
      <c r="G63" s="185"/>
      <c r="H63" s="185"/>
      <c r="I63" s="185"/>
      <c r="J63" s="186">
        <f>J114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2010</v>
      </c>
      <c r="E64" s="185"/>
      <c r="F64" s="185"/>
      <c r="G64" s="185"/>
      <c r="H64" s="185"/>
      <c r="I64" s="185"/>
      <c r="J64" s="186">
        <f>J127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2" t="str">
        <f>E7</f>
        <v>Rekonstrukce objektu garáží nákladních vozidel - Jaroměř</v>
      </c>
      <c r="F74" s="34"/>
      <c r="G74" s="34"/>
      <c r="H74" s="34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103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VRN - Vedlejší rozpočtové náklady</v>
      </c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Do Končin 396, 551 01 Jaroměř - Jakubské Předměstí</v>
      </c>
      <c r="G78" s="42"/>
      <c r="H78" s="42"/>
      <c r="I78" s="34" t="s">
        <v>23</v>
      </c>
      <c r="J78" s="74" t="str">
        <f>IF(J12="","",J12)</f>
        <v>15. 3. 2023</v>
      </c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Údržba silnic Královehradeckého kraje a.s.</v>
      </c>
      <c r="G80" s="42"/>
      <c r="H80" s="42"/>
      <c r="I80" s="34" t="s">
        <v>33</v>
      </c>
      <c r="J80" s="38" t="str">
        <f>E21</f>
        <v>IRBOS s.r.o.-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38</v>
      </c>
      <c r="J81" s="38" t="str">
        <f>E24</f>
        <v xml:space="preserve"> 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8"/>
      <c r="B83" s="189"/>
      <c r="C83" s="190" t="s">
        <v>136</v>
      </c>
      <c r="D83" s="191" t="s">
        <v>61</v>
      </c>
      <c r="E83" s="191" t="s">
        <v>57</v>
      </c>
      <c r="F83" s="191" t="s">
        <v>58</v>
      </c>
      <c r="G83" s="191" t="s">
        <v>137</v>
      </c>
      <c r="H83" s="191" t="s">
        <v>138</v>
      </c>
      <c r="I83" s="191" t="s">
        <v>139</v>
      </c>
      <c r="J83" s="191" t="s">
        <v>107</v>
      </c>
      <c r="K83" s="192" t="s">
        <v>140</v>
      </c>
      <c r="L83" s="193"/>
      <c r="M83" s="94" t="s">
        <v>19</v>
      </c>
      <c r="N83" s="95" t="s">
        <v>46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94">
        <f>BK84</f>
        <v>0</v>
      </c>
      <c r="K84" s="42"/>
      <c r="L84" s="46"/>
      <c r="M84" s="97"/>
      <c r="N84" s="195"/>
      <c r="O84" s="98"/>
      <c r="P84" s="196">
        <f>P85</f>
        <v>0</v>
      </c>
      <c r="Q84" s="98"/>
      <c r="R84" s="196">
        <f>R85</f>
        <v>0</v>
      </c>
      <c r="S84" s="98"/>
      <c r="T84" s="197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75</v>
      </c>
      <c r="AU84" s="19" t="s">
        <v>108</v>
      </c>
      <c r="BK84" s="198">
        <f>BK85</f>
        <v>0</v>
      </c>
    </row>
    <row r="85" s="12" customFormat="1" ht="25.92" customHeight="1">
      <c r="A85" s="12"/>
      <c r="B85" s="199"/>
      <c r="C85" s="200"/>
      <c r="D85" s="201" t="s">
        <v>75</v>
      </c>
      <c r="E85" s="202" t="s">
        <v>99</v>
      </c>
      <c r="F85" s="202" t="s">
        <v>100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P86+P109+P114+P127</f>
        <v>0</v>
      </c>
      <c r="Q85" s="207"/>
      <c r="R85" s="208">
        <f>R86+R109+R114+R127</f>
        <v>0</v>
      </c>
      <c r="S85" s="207"/>
      <c r="T85" s="209">
        <f>T86+T109+T114+T127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187</v>
      </c>
      <c r="AT85" s="211" t="s">
        <v>75</v>
      </c>
      <c r="AU85" s="211" t="s">
        <v>76</v>
      </c>
      <c r="AY85" s="210" t="s">
        <v>150</v>
      </c>
      <c r="BK85" s="212">
        <f>BK86+BK109+BK114+BK127</f>
        <v>0</v>
      </c>
    </row>
    <row r="86" s="12" customFormat="1" ht="22.8" customHeight="1">
      <c r="A86" s="12"/>
      <c r="B86" s="199"/>
      <c r="C86" s="200"/>
      <c r="D86" s="201" t="s">
        <v>75</v>
      </c>
      <c r="E86" s="213" t="s">
        <v>2011</v>
      </c>
      <c r="F86" s="213" t="s">
        <v>2012</v>
      </c>
      <c r="G86" s="200"/>
      <c r="H86" s="200"/>
      <c r="I86" s="203"/>
      <c r="J86" s="214">
        <f>BK86</f>
        <v>0</v>
      </c>
      <c r="K86" s="200"/>
      <c r="L86" s="205"/>
      <c r="M86" s="206"/>
      <c r="N86" s="207"/>
      <c r="O86" s="207"/>
      <c r="P86" s="208">
        <f>SUM(P87:P108)</f>
        <v>0</v>
      </c>
      <c r="Q86" s="207"/>
      <c r="R86" s="208">
        <f>SUM(R87:R108)</f>
        <v>0</v>
      </c>
      <c r="S86" s="207"/>
      <c r="T86" s="209">
        <f>SUM(T87:T108)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187</v>
      </c>
      <c r="AT86" s="211" t="s">
        <v>75</v>
      </c>
      <c r="AU86" s="211" t="s">
        <v>83</v>
      </c>
      <c r="AY86" s="210" t="s">
        <v>150</v>
      </c>
      <c r="BK86" s="212">
        <f>SUM(BK87:BK108)</f>
        <v>0</v>
      </c>
    </row>
    <row r="87" s="2" customFormat="1" ht="16.5" customHeight="1">
      <c r="A87" s="40"/>
      <c r="B87" s="41"/>
      <c r="C87" s="215" t="s">
        <v>83</v>
      </c>
      <c r="D87" s="215" t="s">
        <v>152</v>
      </c>
      <c r="E87" s="216" t="s">
        <v>2013</v>
      </c>
      <c r="F87" s="217" t="s">
        <v>2014</v>
      </c>
      <c r="G87" s="218" t="s">
        <v>2015</v>
      </c>
      <c r="H87" s="219">
        <v>1</v>
      </c>
      <c r="I87" s="220"/>
      <c r="J87" s="221">
        <f>ROUND(I87*H87,2)</f>
        <v>0</v>
      </c>
      <c r="K87" s="217" t="s">
        <v>156</v>
      </c>
      <c r="L87" s="46"/>
      <c r="M87" s="222" t="s">
        <v>19</v>
      </c>
      <c r="N87" s="223" t="s">
        <v>47</v>
      </c>
      <c r="O87" s="86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6" t="s">
        <v>2016</v>
      </c>
      <c r="AT87" s="226" t="s">
        <v>152</v>
      </c>
      <c r="AU87" s="226" t="s">
        <v>85</v>
      </c>
      <c r="AY87" s="19" t="s">
        <v>150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9" t="s">
        <v>83</v>
      </c>
      <c r="BK87" s="227">
        <f>ROUND(I87*H87,2)</f>
        <v>0</v>
      </c>
      <c r="BL87" s="19" t="s">
        <v>2016</v>
      </c>
      <c r="BM87" s="226" t="s">
        <v>2017</v>
      </c>
    </row>
    <row r="88" s="2" customFormat="1">
      <c r="A88" s="40"/>
      <c r="B88" s="41"/>
      <c r="C88" s="42"/>
      <c r="D88" s="228" t="s">
        <v>159</v>
      </c>
      <c r="E88" s="42"/>
      <c r="F88" s="229" t="s">
        <v>2014</v>
      </c>
      <c r="G88" s="42"/>
      <c r="H88" s="42"/>
      <c r="I88" s="230"/>
      <c r="J88" s="42"/>
      <c r="K88" s="42"/>
      <c r="L88" s="46"/>
      <c r="M88" s="231"/>
      <c r="N88" s="232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85</v>
      </c>
    </row>
    <row r="89" s="2" customFormat="1">
      <c r="A89" s="40"/>
      <c r="B89" s="41"/>
      <c r="C89" s="42"/>
      <c r="D89" s="233" t="s">
        <v>161</v>
      </c>
      <c r="E89" s="42"/>
      <c r="F89" s="234" t="s">
        <v>2018</v>
      </c>
      <c r="G89" s="42"/>
      <c r="H89" s="42"/>
      <c r="I89" s="230"/>
      <c r="J89" s="42"/>
      <c r="K89" s="42"/>
      <c r="L89" s="46"/>
      <c r="M89" s="231"/>
      <c r="N89" s="23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161</v>
      </c>
      <c r="AU89" s="19" t="s">
        <v>85</v>
      </c>
    </row>
    <row r="90" s="2" customFormat="1">
      <c r="A90" s="40"/>
      <c r="B90" s="41"/>
      <c r="C90" s="42"/>
      <c r="D90" s="228" t="s">
        <v>308</v>
      </c>
      <c r="E90" s="42"/>
      <c r="F90" s="277" t="s">
        <v>2019</v>
      </c>
      <c r="G90" s="42"/>
      <c r="H90" s="42"/>
      <c r="I90" s="230"/>
      <c r="J90" s="42"/>
      <c r="K90" s="42"/>
      <c r="L90" s="46"/>
      <c r="M90" s="231"/>
      <c r="N90" s="23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308</v>
      </c>
      <c r="AU90" s="19" t="s">
        <v>85</v>
      </c>
    </row>
    <row r="91" s="2" customFormat="1" ht="16.5" customHeight="1">
      <c r="A91" s="40"/>
      <c r="B91" s="41"/>
      <c r="C91" s="215" t="s">
        <v>85</v>
      </c>
      <c r="D91" s="215" t="s">
        <v>152</v>
      </c>
      <c r="E91" s="216" t="s">
        <v>2020</v>
      </c>
      <c r="F91" s="217" t="s">
        <v>2021</v>
      </c>
      <c r="G91" s="218" t="s">
        <v>2015</v>
      </c>
      <c r="H91" s="219">
        <v>1</v>
      </c>
      <c r="I91" s="220"/>
      <c r="J91" s="221">
        <f>ROUND(I91*H91,2)</f>
        <v>0</v>
      </c>
      <c r="K91" s="217" t="s">
        <v>156</v>
      </c>
      <c r="L91" s="46"/>
      <c r="M91" s="222" t="s">
        <v>19</v>
      </c>
      <c r="N91" s="223" t="s">
        <v>47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2016</v>
      </c>
      <c r="AT91" s="226" t="s">
        <v>152</v>
      </c>
      <c r="AU91" s="226" t="s">
        <v>85</v>
      </c>
      <c r="AY91" s="19" t="s">
        <v>150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83</v>
      </c>
      <c r="BK91" s="227">
        <f>ROUND(I91*H91,2)</f>
        <v>0</v>
      </c>
      <c r="BL91" s="19" t="s">
        <v>2016</v>
      </c>
      <c r="BM91" s="226" t="s">
        <v>2022</v>
      </c>
    </row>
    <row r="92" s="2" customFormat="1">
      <c r="A92" s="40"/>
      <c r="B92" s="41"/>
      <c r="C92" s="42"/>
      <c r="D92" s="228" t="s">
        <v>159</v>
      </c>
      <c r="E92" s="42"/>
      <c r="F92" s="229" t="s">
        <v>2021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159</v>
      </c>
      <c r="AU92" s="19" t="s">
        <v>85</v>
      </c>
    </row>
    <row r="93" s="2" customFormat="1">
      <c r="A93" s="40"/>
      <c r="B93" s="41"/>
      <c r="C93" s="42"/>
      <c r="D93" s="233" t="s">
        <v>161</v>
      </c>
      <c r="E93" s="42"/>
      <c r="F93" s="234" t="s">
        <v>2023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161</v>
      </c>
      <c r="AU93" s="19" t="s">
        <v>85</v>
      </c>
    </row>
    <row r="94" s="2" customFormat="1">
      <c r="A94" s="40"/>
      <c r="B94" s="41"/>
      <c r="C94" s="42"/>
      <c r="D94" s="228" t="s">
        <v>308</v>
      </c>
      <c r="E94" s="42"/>
      <c r="F94" s="277" t="s">
        <v>2024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308</v>
      </c>
      <c r="AU94" s="19" t="s">
        <v>85</v>
      </c>
    </row>
    <row r="95" s="2" customFormat="1" ht="16.5" customHeight="1">
      <c r="A95" s="40"/>
      <c r="B95" s="41"/>
      <c r="C95" s="215" t="s">
        <v>92</v>
      </c>
      <c r="D95" s="215" t="s">
        <v>152</v>
      </c>
      <c r="E95" s="216" t="s">
        <v>2025</v>
      </c>
      <c r="F95" s="217" t="s">
        <v>2026</v>
      </c>
      <c r="G95" s="218" t="s">
        <v>2015</v>
      </c>
      <c r="H95" s="219">
        <v>1</v>
      </c>
      <c r="I95" s="220"/>
      <c r="J95" s="221">
        <f>ROUND(I95*H95,2)</f>
        <v>0</v>
      </c>
      <c r="K95" s="217" t="s">
        <v>156</v>
      </c>
      <c r="L95" s="46"/>
      <c r="M95" s="222" t="s">
        <v>19</v>
      </c>
      <c r="N95" s="223" t="s">
        <v>47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2016</v>
      </c>
      <c r="AT95" s="226" t="s">
        <v>152</v>
      </c>
      <c r="AU95" s="226" t="s">
        <v>85</v>
      </c>
      <c r="AY95" s="19" t="s">
        <v>150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83</v>
      </c>
      <c r="BK95" s="227">
        <f>ROUND(I95*H95,2)</f>
        <v>0</v>
      </c>
      <c r="BL95" s="19" t="s">
        <v>2016</v>
      </c>
      <c r="BM95" s="226" t="s">
        <v>2027</v>
      </c>
    </row>
    <row r="96" s="2" customFormat="1">
      <c r="A96" s="40"/>
      <c r="B96" s="41"/>
      <c r="C96" s="42"/>
      <c r="D96" s="228" t="s">
        <v>159</v>
      </c>
      <c r="E96" s="42"/>
      <c r="F96" s="229" t="s">
        <v>2026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85</v>
      </c>
    </row>
    <row r="97" s="2" customFormat="1">
      <c r="A97" s="40"/>
      <c r="B97" s="41"/>
      <c r="C97" s="42"/>
      <c r="D97" s="233" t="s">
        <v>161</v>
      </c>
      <c r="E97" s="42"/>
      <c r="F97" s="234" t="s">
        <v>2028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161</v>
      </c>
      <c r="AU97" s="19" t="s">
        <v>85</v>
      </c>
    </row>
    <row r="98" s="2" customFormat="1" ht="16.5" customHeight="1">
      <c r="A98" s="40"/>
      <c r="B98" s="41"/>
      <c r="C98" s="215" t="s">
        <v>157</v>
      </c>
      <c r="D98" s="215" t="s">
        <v>152</v>
      </c>
      <c r="E98" s="216" t="s">
        <v>2029</v>
      </c>
      <c r="F98" s="217" t="s">
        <v>2030</v>
      </c>
      <c r="G98" s="218" t="s">
        <v>2015</v>
      </c>
      <c r="H98" s="219">
        <v>1</v>
      </c>
      <c r="I98" s="220"/>
      <c r="J98" s="221">
        <f>ROUND(I98*H98,2)</f>
        <v>0</v>
      </c>
      <c r="K98" s="217" t="s">
        <v>156</v>
      </c>
      <c r="L98" s="46"/>
      <c r="M98" s="222" t="s">
        <v>19</v>
      </c>
      <c r="N98" s="223" t="s">
        <v>47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2016</v>
      </c>
      <c r="AT98" s="226" t="s">
        <v>152</v>
      </c>
      <c r="AU98" s="226" t="s">
        <v>85</v>
      </c>
      <c r="AY98" s="19" t="s">
        <v>150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83</v>
      </c>
      <c r="BK98" s="227">
        <f>ROUND(I98*H98,2)</f>
        <v>0</v>
      </c>
      <c r="BL98" s="19" t="s">
        <v>2016</v>
      </c>
      <c r="BM98" s="226" t="s">
        <v>2031</v>
      </c>
    </row>
    <row r="99" s="2" customFormat="1">
      <c r="A99" s="40"/>
      <c r="B99" s="41"/>
      <c r="C99" s="42"/>
      <c r="D99" s="228" t="s">
        <v>159</v>
      </c>
      <c r="E99" s="42"/>
      <c r="F99" s="229" t="s">
        <v>2030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85</v>
      </c>
    </row>
    <row r="100" s="2" customFormat="1">
      <c r="A100" s="40"/>
      <c r="B100" s="41"/>
      <c r="C100" s="42"/>
      <c r="D100" s="233" t="s">
        <v>161</v>
      </c>
      <c r="E100" s="42"/>
      <c r="F100" s="234" t="s">
        <v>2032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161</v>
      </c>
      <c r="AU100" s="19" t="s">
        <v>85</v>
      </c>
    </row>
    <row r="101" s="2" customFormat="1">
      <c r="A101" s="40"/>
      <c r="B101" s="41"/>
      <c r="C101" s="42"/>
      <c r="D101" s="228" t="s">
        <v>308</v>
      </c>
      <c r="E101" s="42"/>
      <c r="F101" s="277" t="s">
        <v>2033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308</v>
      </c>
      <c r="AU101" s="19" t="s">
        <v>85</v>
      </c>
    </row>
    <row r="102" s="2" customFormat="1" ht="16.5" customHeight="1">
      <c r="A102" s="40"/>
      <c r="B102" s="41"/>
      <c r="C102" s="215" t="s">
        <v>187</v>
      </c>
      <c r="D102" s="215" t="s">
        <v>152</v>
      </c>
      <c r="E102" s="216" t="s">
        <v>2034</v>
      </c>
      <c r="F102" s="217" t="s">
        <v>2035</v>
      </c>
      <c r="G102" s="218" t="s">
        <v>2015</v>
      </c>
      <c r="H102" s="219">
        <v>1</v>
      </c>
      <c r="I102" s="220"/>
      <c r="J102" s="221">
        <f>ROUND(I102*H102,2)</f>
        <v>0</v>
      </c>
      <c r="K102" s="217" t="s">
        <v>156</v>
      </c>
      <c r="L102" s="46"/>
      <c r="M102" s="222" t="s">
        <v>19</v>
      </c>
      <c r="N102" s="223" t="s">
        <v>47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2016</v>
      </c>
      <c r="AT102" s="226" t="s">
        <v>152</v>
      </c>
      <c r="AU102" s="226" t="s">
        <v>85</v>
      </c>
      <c r="AY102" s="19" t="s">
        <v>150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83</v>
      </c>
      <c r="BK102" s="227">
        <f>ROUND(I102*H102,2)</f>
        <v>0</v>
      </c>
      <c r="BL102" s="19" t="s">
        <v>2016</v>
      </c>
      <c r="BM102" s="226" t="s">
        <v>2036</v>
      </c>
    </row>
    <row r="103" s="2" customFormat="1">
      <c r="A103" s="40"/>
      <c r="B103" s="41"/>
      <c r="C103" s="42"/>
      <c r="D103" s="228" t="s">
        <v>159</v>
      </c>
      <c r="E103" s="42"/>
      <c r="F103" s="229" t="s">
        <v>2035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159</v>
      </c>
      <c r="AU103" s="19" t="s">
        <v>85</v>
      </c>
    </row>
    <row r="104" s="2" customFormat="1">
      <c r="A104" s="40"/>
      <c r="B104" s="41"/>
      <c r="C104" s="42"/>
      <c r="D104" s="233" t="s">
        <v>161</v>
      </c>
      <c r="E104" s="42"/>
      <c r="F104" s="234" t="s">
        <v>2037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161</v>
      </c>
      <c r="AU104" s="19" t="s">
        <v>85</v>
      </c>
    </row>
    <row r="105" s="2" customFormat="1">
      <c r="A105" s="40"/>
      <c r="B105" s="41"/>
      <c r="C105" s="42"/>
      <c r="D105" s="228" t="s">
        <v>308</v>
      </c>
      <c r="E105" s="42"/>
      <c r="F105" s="277" t="s">
        <v>2038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308</v>
      </c>
      <c r="AU105" s="19" t="s">
        <v>85</v>
      </c>
    </row>
    <row r="106" s="2" customFormat="1" ht="16.5" customHeight="1">
      <c r="A106" s="40"/>
      <c r="B106" s="41"/>
      <c r="C106" s="215" t="s">
        <v>195</v>
      </c>
      <c r="D106" s="215" t="s">
        <v>152</v>
      </c>
      <c r="E106" s="216" t="s">
        <v>2039</v>
      </c>
      <c r="F106" s="217" t="s">
        <v>2040</v>
      </c>
      <c r="G106" s="218" t="s">
        <v>2015</v>
      </c>
      <c r="H106" s="219">
        <v>1</v>
      </c>
      <c r="I106" s="220"/>
      <c r="J106" s="221">
        <f>ROUND(I106*H106,2)</f>
        <v>0</v>
      </c>
      <c r="K106" s="217" t="s">
        <v>156</v>
      </c>
      <c r="L106" s="46"/>
      <c r="M106" s="222" t="s">
        <v>19</v>
      </c>
      <c r="N106" s="223" t="s">
        <v>47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2016</v>
      </c>
      <c r="AT106" s="226" t="s">
        <v>152</v>
      </c>
      <c r="AU106" s="226" t="s">
        <v>85</v>
      </c>
      <c r="AY106" s="19" t="s">
        <v>150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2016</v>
      </c>
      <c r="BM106" s="226" t="s">
        <v>2041</v>
      </c>
    </row>
    <row r="107" s="2" customFormat="1">
      <c r="A107" s="40"/>
      <c r="B107" s="41"/>
      <c r="C107" s="42"/>
      <c r="D107" s="228" t="s">
        <v>159</v>
      </c>
      <c r="E107" s="42"/>
      <c r="F107" s="229" t="s">
        <v>2040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85</v>
      </c>
    </row>
    <row r="108" s="2" customFormat="1">
      <c r="A108" s="40"/>
      <c r="B108" s="41"/>
      <c r="C108" s="42"/>
      <c r="D108" s="233" t="s">
        <v>161</v>
      </c>
      <c r="E108" s="42"/>
      <c r="F108" s="234" t="s">
        <v>2042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161</v>
      </c>
      <c r="AU108" s="19" t="s">
        <v>85</v>
      </c>
    </row>
    <row r="109" s="12" customFormat="1" ht="22.8" customHeight="1">
      <c r="A109" s="12"/>
      <c r="B109" s="199"/>
      <c r="C109" s="200"/>
      <c r="D109" s="201" t="s">
        <v>75</v>
      </c>
      <c r="E109" s="213" t="s">
        <v>2043</v>
      </c>
      <c r="F109" s="213" t="s">
        <v>2044</v>
      </c>
      <c r="G109" s="200"/>
      <c r="H109" s="200"/>
      <c r="I109" s="203"/>
      <c r="J109" s="214">
        <f>BK109</f>
        <v>0</v>
      </c>
      <c r="K109" s="200"/>
      <c r="L109" s="205"/>
      <c r="M109" s="206"/>
      <c r="N109" s="207"/>
      <c r="O109" s="207"/>
      <c r="P109" s="208">
        <f>SUM(P110:P113)</f>
        <v>0</v>
      </c>
      <c r="Q109" s="207"/>
      <c r="R109" s="208">
        <f>SUM(R110:R113)</f>
        <v>0</v>
      </c>
      <c r="S109" s="207"/>
      <c r="T109" s="209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187</v>
      </c>
      <c r="AT109" s="211" t="s">
        <v>75</v>
      </c>
      <c r="AU109" s="211" t="s">
        <v>83</v>
      </c>
      <c r="AY109" s="210" t="s">
        <v>150</v>
      </c>
      <c r="BK109" s="212">
        <f>SUM(BK110:BK113)</f>
        <v>0</v>
      </c>
    </row>
    <row r="110" s="2" customFormat="1" ht="16.5" customHeight="1">
      <c r="A110" s="40"/>
      <c r="B110" s="41"/>
      <c r="C110" s="215" t="s">
        <v>203</v>
      </c>
      <c r="D110" s="215" t="s">
        <v>152</v>
      </c>
      <c r="E110" s="216" t="s">
        <v>2045</v>
      </c>
      <c r="F110" s="217" t="s">
        <v>2044</v>
      </c>
      <c r="G110" s="218" t="s">
        <v>2015</v>
      </c>
      <c r="H110" s="219">
        <v>1</v>
      </c>
      <c r="I110" s="220"/>
      <c r="J110" s="221">
        <f>ROUND(I110*H110,2)</f>
        <v>0</v>
      </c>
      <c r="K110" s="217" t="s">
        <v>156</v>
      </c>
      <c r="L110" s="46"/>
      <c r="M110" s="222" t="s">
        <v>19</v>
      </c>
      <c r="N110" s="223" t="s">
        <v>47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2016</v>
      </c>
      <c r="AT110" s="226" t="s">
        <v>152</v>
      </c>
      <c r="AU110" s="226" t="s">
        <v>85</v>
      </c>
      <c r="AY110" s="19" t="s">
        <v>150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83</v>
      </c>
      <c r="BK110" s="227">
        <f>ROUND(I110*H110,2)</f>
        <v>0</v>
      </c>
      <c r="BL110" s="19" t="s">
        <v>2016</v>
      </c>
      <c r="BM110" s="226" t="s">
        <v>2046</v>
      </c>
    </row>
    <row r="111" s="2" customFormat="1">
      <c r="A111" s="40"/>
      <c r="B111" s="41"/>
      <c r="C111" s="42"/>
      <c r="D111" s="228" t="s">
        <v>159</v>
      </c>
      <c r="E111" s="42"/>
      <c r="F111" s="229" t="s">
        <v>2044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85</v>
      </c>
    </row>
    <row r="112" s="2" customFormat="1">
      <c r="A112" s="40"/>
      <c r="B112" s="41"/>
      <c r="C112" s="42"/>
      <c r="D112" s="233" t="s">
        <v>161</v>
      </c>
      <c r="E112" s="42"/>
      <c r="F112" s="234" t="s">
        <v>2047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85</v>
      </c>
    </row>
    <row r="113" s="2" customFormat="1">
      <c r="A113" s="40"/>
      <c r="B113" s="41"/>
      <c r="C113" s="42"/>
      <c r="D113" s="228" t="s">
        <v>308</v>
      </c>
      <c r="E113" s="42"/>
      <c r="F113" s="277" t="s">
        <v>2048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308</v>
      </c>
      <c r="AU113" s="19" t="s">
        <v>85</v>
      </c>
    </row>
    <row r="114" s="12" customFormat="1" ht="22.8" customHeight="1">
      <c r="A114" s="12"/>
      <c r="B114" s="199"/>
      <c r="C114" s="200"/>
      <c r="D114" s="201" t="s">
        <v>75</v>
      </c>
      <c r="E114" s="213" t="s">
        <v>2049</v>
      </c>
      <c r="F114" s="213" t="s">
        <v>2050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SUM(P115:P126)</f>
        <v>0</v>
      </c>
      <c r="Q114" s="207"/>
      <c r="R114" s="208">
        <f>SUM(R115:R126)</f>
        <v>0</v>
      </c>
      <c r="S114" s="207"/>
      <c r="T114" s="209">
        <f>SUM(T115:T126)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187</v>
      </c>
      <c r="AT114" s="211" t="s">
        <v>75</v>
      </c>
      <c r="AU114" s="211" t="s">
        <v>83</v>
      </c>
      <c r="AY114" s="210" t="s">
        <v>150</v>
      </c>
      <c r="BK114" s="212">
        <f>SUM(BK115:BK126)</f>
        <v>0</v>
      </c>
    </row>
    <row r="115" s="2" customFormat="1" ht="16.5" customHeight="1">
      <c r="A115" s="40"/>
      <c r="B115" s="41"/>
      <c r="C115" s="215" t="s">
        <v>211</v>
      </c>
      <c r="D115" s="215" t="s">
        <v>152</v>
      </c>
      <c r="E115" s="216" t="s">
        <v>2051</v>
      </c>
      <c r="F115" s="217" t="s">
        <v>2052</v>
      </c>
      <c r="G115" s="218" t="s">
        <v>2015</v>
      </c>
      <c r="H115" s="219">
        <v>1</v>
      </c>
      <c r="I115" s="220"/>
      <c r="J115" s="221">
        <f>ROUND(I115*H115,2)</f>
        <v>0</v>
      </c>
      <c r="K115" s="217" t="s">
        <v>156</v>
      </c>
      <c r="L115" s="46"/>
      <c r="M115" s="222" t="s">
        <v>19</v>
      </c>
      <c r="N115" s="223" t="s">
        <v>47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2016</v>
      </c>
      <c r="AT115" s="226" t="s">
        <v>152</v>
      </c>
      <c r="AU115" s="226" t="s">
        <v>85</v>
      </c>
      <c r="AY115" s="19" t="s">
        <v>150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83</v>
      </c>
      <c r="BK115" s="227">
        <f>ROUND(I115*H115,2)</f>
        <v>0</v>
      </c>
      <c r="BL115" s="19" t="s">
        <v>2016</v>
      </c>
      <c r="BM115" s="226" t="s">
        <v>2053</v>
      </c>
    </row>
    <row r="116" s="2" customFormat="1">
      <c r="A116" s="40"/>
      <c r="B116" s="41"/>
      <c r="C116" s="42"/>
      <c r="D116" s="228" t="s">
        <v>159</v>
      </c>
      <c r="E116" s="42"/>
      <c r="F116" s="229" t="s">
        <v>2052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85</v>
      </c>
    </row>
    <row r="117" s="2" customFormat="1">
      <c r="A117" s="40"/>
      <c r="B117" s="41"/>
      <c r="C117" s="42"/>
      <c r="D117" s="233" t="s">
        <v>161</v>
      </c>
      <c r="E117" s="42"/>
      <c r="F117" s="234" t="s">
        <v>2054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161</v>
      </c>
      <c r="AU117" s="19" t="s">
        <v>85</v>
      </c>
    </row>
    <row r="118" s="2" customFormat="1">
      <c r="A118" s="40"/>
      <c r="B118" s="41"/>
      <c r="C118" s="42"/>
      <c r="D118" s="228" t="s">
        <v>308</v>
      </c>
      <c r="E118" s="42"/>
      <c r="F118" s="277" t="s">
        <v>2055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308</v>
      </c>
      <c r="AU118" s="19" t="s">
        <v>85</v>
      </c>
    </row>
    <row r="119" s="2" customFormat="1" ht="16.5" customHeight="1">
      <c r="A119" s="40"/>
      <c r="B119" s="41"/>
      <c r="C119" s="215" t="s">
        <v>217</v>
      </c>
      <c r="D119" s="215" t="s">
        <v>152</v>
      </c>
      <c r="E119" s="216" t="s">
        <v>2056</v>
      </c>
      <c r="F119" s="217" t="s">
        <v>2057</v>
      </c>
      <c r="G119" s="218" t="s">
        <v>2015</v>
      </c>
      <c r="H119" s="219">
        <v>1</v>
      </c>
      <c r="I119" s="220"/>
      <c r="J119" s="221">
        <f>ROUND(I119*H119,2)</f>
        <v>0</v>
      </c>
      <c r="K119" s="217" t="s">
        <v>156</v>
      </c>
      <c r="L119" s="46"/>
      <c r="M119" s="222" t="s">
        <v>19</v>
      </c>
      <c r="N119" s="223" t="s">
        <v>47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2016</v>
      </c>
      <c r="AT119" s="226" t="s">
        <v>152</v>
      </c>
      <c r="AU119" s="226" t="s">
        <v>85</v>
      </c>
      <c r="AY119" s="19" t="s">
        <v>150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83</v>
      </c>
      <c r="BK119" s="227">
        <f>ROUND(I119*H119,2)</f>
        <v>0</v>
      </c>
      <c r="BL119" s="19" t="s">
        <v>2016</v>
      </c>
      <c r="BM119" s="226" t="s">
        <v>2058</v>
      </c>
    </row>
    <row r="120" s="2" customFormat="1">
      <c r="A120" s="40"/>
      <c r="B120" s="41"/>
      <c r="C120" s="42"/>
      <c r="D120" s="228" t="s">
        <v>159</v>
      </c>
      <c r="E120" s="42"/>
      <c r="F120" s="229" t="s">
        <v>2057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159</v>
      </c>
      <c r="AU120" s="19" t="s">
        <v>85</v>
      </c>
    </row>
    <row r="121" s="2" customFormat="1">
      <c r="A121" s="40"/>
      <c r="B121" s="41"/>
      <c r="C121" s="42"/>
      <c r="D121" s="233" t="s">
        <v>161</v>
      </c>
      <c r="E121" s="42"/>
      <c r="F121" s="234" t="s">
        <v>2059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161</v>
      </c>
      <c r="AU121" s="19" t="s">
        <v>85</v>
      </c>
    </row>
    <row r="122" s="2" customFormat="1">
      <c r="A122" s="40"/>
      <c r="B122" s="41"/>
      <c r="C122" s="42"/>
      <c r="D122" s="228" t="s">
        <v>308</v>
      </c>
      <c r="E122" s="42"/>
      <c r="F122" s="277" t="s">
        <v>2060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308</v>
      </c>
      <c r="AU122" s="19" t="s">
        <v>85</v>
      </c>
    </row>
    <row r="123" s="2" customFormat="1" ht="16.5" customHeight="1">
      <c r="A123" s="40"/>
      <c r="B123" s="41"/>
      <c r="C123" s="215" t="s">
        <v>225</v>
      </c>
      <c r="D123" s="215" t="s">
        <v>152</v>
      </c>
      <c r="E123" s="216" t="s">
        <v>2061</v>
      </c>
      <c r="F123" s="217" t="s">
        <v>2062</v>
      </c>
      <c r="G123" s="218" t="s">
        <v>2015</v>
      </c>
      <c r="H123" s="219">
        <v>1</v>
      </c>
      <c r="I123" s="220"/>
      <c r="J123" s="221">
        <f>ROUND(I123*H123,2)</f>
        <v>0</v>
      </c>
      <c r="K123" s="217" t="s">
        <v>156</v>
      </c>
      <c r="L123" s="46"/>
      <c r="M123" s="222" t="s">
        <v>19</v>
      </c>
      <c r="N123" s="223" t="s">
        <v>47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2016</v>
      </c>
      <c r="AT123" s="226" t="s">
        <v>152</v>
      </c>
      <c r="AU123" s="226" t="s">
        <v>85</v>
      </c>
      <c r="AY123" s="19" t="s">
        <v>150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83</v>
      </c>
      <c r="BK123" s="227">
        <f>ROUND(I123*H123,2)</f>
        <v>0</v>
      </c>
      <c r="BL123" s="19" t="s">
        <v>2016</v>
      </c>
      <c r="BM123" s="226" t="s">
        <v>2063</v>
      </c>
    </row>
    <row r="124" s="2" customFormat="1">
      <c r="A124" s="40"/>
      <c r="B124" s="41"/>
      <c r="C124" s="42"/>
      <c r="D124" s="228" t="s">
        <v>159</v>
      </c>
      <c r="E124" s="42"/>
      <c r="F124" s="229" t="s">
        <v>2062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159</v>
      </c>
      <c r="AU124" s="19" t="s">
        <v>85</v>
      </c>
    </row>
    <row r="125" s="2" customFormat="1">
      <c r="A125" s="40"/>
      <c r="B125" s="41"/>
      <c r="C125" s="42"/>
      <c r="D125" s="233" t="s">
        <v>161</v>
      </c>
      <c r="E125" s="42"/>
      <c r="F125" s="234" t="s">
        <v>2064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161</v>
      </c>
      <c r="AU125" s="19" t="s">
        <v>85</v>
      </c>
    </row>
    <row r="126" s="2" customFormat="1">
      <c r="A126" s="40"/>
      <c r="B126" s="41"/>
      <c r="C126" s="42"/>
      <c r="D126" s="228" t="s">
        <v>308</v>
      </c>
      <c r="E126" s="42"/>
      <c r="F126" s="277" t="s">
        <v>2065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308</v>
      </c>
      <c r="AU126" s="19" t="s">
        <v>85</v>
      </c>
    </row>
    <row r="127" s="12" customFormat="1" ht="22.8" customHeight="1">
      <c r="A127" s="12"/>
      <c r="B127" s="199"/>
      <c r="C127" s="200"/>
      <c r="D127" s="201" t="s">
        <v>75</v>
      </c>
      <c r="E127" s="213" t="s">
        <v>2066</v>
      </c>
      <c r="F127" s="213" t="s">
        <v>2067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SUM(P128:P134)</f>
        <v>0</v>
      </c>
      <c r="Q127" s="207"/>
      <c r="R127" s="208">
        <f>SUM(R128:R134)</f>
        <v>0</v>
      </c>
      <c r="S127" s="207"/>
      <c r="T127" s="209">
        <f>SUM(T128:T134)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187</v>
      </c>
      <c r="AT127" s="211" t="s">
        <v>75</v>
      </c>
      <c r="AU127" s="211" t="s">
        <v>83</v>
      </c>
      <c r="AY127" s="210" t="s">
        <v>150</v>
      </c>
      <c r="BK127" s="212">
        <f>SUM(BK128:BK134)</f>
        <v>0</v>
      </c>
    </row>
    <row r="128" s="2" customFormat="1" ht="16.5" customHeight="1">
      <c r="A128" s="40"/>
      <c r="B128" s="41"/>
      <c r="C128" s="215" t="s">
        <v>236</v>
      </c>
      <c r="D128" s="215" t="s">
        <v>152</v>
      </c>
      <c r="E128" s="216" t="s">
        <v>2068</v>
      </c>
      <c r="F128" s="217" t="s">
        <v>2067</v>
      </c>
      <c r="G128" s="218" t="s">
        <v>2015</v>
      </c>
      <c r="H128" s="219">
        <v>1</v>
      </c>
      <c r="I128" s="220"/>
      <c r="J128" s="221">
        <f>ROUND(I128*H128,2)</f>
        <v>0</v>
      </c>
      <c r="K128" s="217" t="s">
        <v>156</v>
      </c>
      <c r="L128" s="46"/>
      <c r="M128" s="222" t="s">
        <v>19</v>
      </c>
      <c r="N128" s="223" t="s">
        <v>47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2016</v>
      </c>
      <c r="AT128" s="226" t="s">
        <v>152</v>
      </c>
      <c r="AU128" s="226" t="s">
        <v>85</v>
      </c>
      <c r="AY128" s="19" t="s">
        <v>150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83</v>
      </c>
      <c r="BK128" s="227">
        <f>ROUND(I128*H128,2)</f>
        <v>0</v>
      </c>
      <c r="BL128" s="19" t="s">
        <v>2016</v>
      </c>
      <c r="BM128" s="226" t="s">
        <v>2069</v>
      </c>
    </row>
    <row r="129" s="2" customFormat="1">
      <c r="A129" s="40"/>
      <c r="B129" s="41"/>
      <c r="C129" s="42"/>
      <c r="D129" s="228" t="s">
        <v>159</v>
      </c>
      <c r="E129" s="42"/>
      <c r="F129" s="229" t="s">
        <v>2067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85</v>
      </c>
    </row>
    <row r="130" s="2" customFormat="1">
      <c r="A130" s="40"/>
      <c r="B130" s="41"/>
      <c r="C130" s="42"/>
      <c r="D130" s="233" t="s">
        <v>161</v>
      </c>
      <c r="E130" s="42"/>
      <c r="F130" s="234" t="s">
        <v>2070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161</v>
      </c>
      <c r="AU130" s="19" t="s">
        <v>85</v>
      </c>
    </row>
    <row r="131" s="2" customFormat="1">
      <c r="A131" s="40"/>
      <c r="B131" s="41"/>
      <c r="C131" s="42"/>
      <c r="D131" s="228" t="s">
        <v>308</v>
      </c>
      <c r="E131" s="42"/>
      <c r="F131" s="277" t="s">
        <v>2071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308</v>
      </c>
      <c r="AU131" s="19" t="s">
        <v>85</v>
      </c>
    </row>
    <row r="132" s="2" customFormat="1" ht="16.5" customHeight="1">
      <c r="A132" s="40"/>
      <c r="B132" s="41"/>
      <c r="C132" s="215" t="s">
        <v>246</v>
      </c>
      <c r="D132" s="215" t="s">
        <v>152</v>
      </c>
      <c r="E132" s="216" t="s">
        <v>2072</v>
      </c>
      <c r="F132" s="217" t="s">
        <v>2073</v>
      </c>
      <c r="G132" s="218" t="s">
        <v>2015</v>
      </c>
      <c r="H132" s="219">
        <v>1</v>
      </c>
      <c r="I132" s="220"/>
      <c r="J132" s="221">
        <f>ROUND(I132*H132,2)</f>
        <v>0</v>
      </c>
      <c r="K132" s="217" t="s">
        <v>156</v>
      </c>
      <c r="L132" s="46"/>
      <c r="M132" s="222" t="s">
        <v>19</v>
      </c>
      <c r="N132" s="223" t="s">
        <v>47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2016</v>
      </c>
      <c r="AT132" s="226" t="s">
        <v>152</v>
      </c>
      <c r="AU132" s="226" t="s">
        <v>85</v>
      </c>
      <c r="AY132" s="19" t="s">
        <v>150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83</v>
      </c>
      <c r="BK132" s="227">
        <f>ROUND(I132*H132,2)</f>
        <v>0</v>
      </c>
      <c r="BL132" s="19" t="s">
        <v>2016</v>
      </c>
      <c r="BM132" s="226" t="s">
        <v>2074</v>
      </c>
    </row>
    <row r="133" s="2" customFormat="1">
      <c r="A133" s="40"/>
      <c r="B133" s="41"/>
      <c r="C133" s="42"/>
      <c r="D133" s="228" t="s">
        <v>159</v>
      </c>
      <c r="E133" s="42"/>
      <c r="F133" s="229" t="s">
        <v>2073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85</v>
      </c>
    </row>
    <row r="134" s="2" customFormat="1">
      <c r="A134" s="40"/>
      <c r="B134" s="41"/>
      <c r="C134" s="42"/>
      <c r="D134" s="233" t="s">
        <v>161</v>
      </c>
      <c r="E134" s="42"/>
      <c r="F134" s="234" t="s">
        <v>2075</v>
      </c>
      <c r="G134" s="42"/>
      <c r="H134" s="42"/>
      <c r="I134" s="230"/>
      <c r="J134" s="42"/>
      <c r="K134" s="42"/>
      <c r="L134" s="46"/>
      <c r="M134" s="290"/>
      <c r="N134" s="291"/>
      <c r="O134" s="292"/>
      <c r="P134" s="292"/>
      <c r="Q134" s="292"/>
      <c r="R134" s="292"/>
      <c r="S134" s="292"/>
      <c r="T134" s="293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161</v>
      </c>
      <c r="AU134" s="19" t="s">
        <v>85</v>
      </c>
    </row>
    <row r="135" s="2" customFormat="1" ht="6.96" customHeight="1">
      <c r="A135" s="40"/>
      <c r="B135" s="61"/>
      <c r="C135" s="62"/>
      <c r="D135" s="62"/>
      <c r="E135" s="62"/>
      <c r="F135" s="62"/>
      <c r="G135" s="62"/>
      <c r="H135" s="62"/>
      <c r="I135" s="62"/>
      <c r="J135" s="62"/>
      <c r="K135" s="62"/>
      <c r="L135" s="46"/>
      <c r="M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</sheetData>
  <autoFilter ref="C83:K13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1/011002000"/>
    <hyperlink ref="F93" r:id="rId2" display="https://podminky.urs.cz/item/CS_URS_2023_01/012103000"/>
    <hyperlink ref="F97" r:id="rId3" display="https://podminky.urs.cz/item/CS_URS_2023_01/012203000"/>
    <hyperlink ref="F100" r:id="rId4" display="https://podminky.urs.cz/item/CS_URS_2023_01/012303000"/>
    <hyperlink ref="F104" r:id="rId5" display="https://podminky.urs.cz/item/CS_URS_2023_01/013203000"/>
    <hyperlink ref="F108" r:id="rId6" display="https://podminky.urs.cz/item/CS_URS_2023_01/013254000"/>
    <hyperlink ref="F112" r:id="rId7" display="https://podminky.urs.cz/item/CS_URS_2023_01/030001000"/>
    <hyperlink ref="F117" r:id="rId8" display="https://podminky.urs.cz/item/CS_URS_2023_01/043002000"/>
    <hyperlink ref="F121" r:id="rId9" display="https://podminky.urs.cz/item/CS_URS_2023_01/043203003"/>
    <hyperlink ref="F125" r:id="rId10" display="https://podminky.urs.cz/item/CS_URS_2023_01/045002000"/>
    <hyperlink ref="F130" r:id="rId11" display="https://podminky.urs.cz/item/CS_URS_2023_01/070001000"/>
    <hyperlink ref="F134" r:id="rId12" display="https://podminky.urs.cz/item/CS_URS_2023_01/07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2076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2077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2078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2079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2080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2081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2082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2083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2084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2085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2086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82</v>
      </c>
      <c r="F18" s="306" t="s">
        <v>2087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2088</v>
      </c>
      <c r="F19" s="306" t="s">
        <v>2089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2090</v>
      </c>
      <c r="F20" s="306" t="s">
        <v>2091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2092</v>
      </c>
      <c r="F21" s="306" t="s">
        <v>2093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1998</v>
      </c>
      <c r="F22" s="306" t="s">
        <v>2094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87</v>
      </c>
      <c r="F23" s="306" t="s">
        <v>2095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2096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2097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2098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2099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2100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2101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2102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2103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2104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136</v>
      </c>
      <c r="F36" s="306"/>
      <c r="G36" s="306" t="s">
        <v>2105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2106</v>
      </c>
      <c r="F37" s="306"/>
      <c r="G37" s="306" t="s">
        <v>2107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57</v>
      </c>
      <c r="F38" s="306"/>
      <c r="G38" s="306" t="s">
        <v>2108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58</v>
      </c>
      <c r="F39" s="306"/>
      <c r="G39" s="306" t="s">
        <v>2109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137</v>
      </c>
      <c r="F40" s="306"/>
      <c r="G40" s="306" t="s">
        <v>2110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138</v>
      </c>
      <c r="F41" s="306"/>
      <c r="G41" s="306" t="s">
        <v>2111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2112</v>
      </c>
      <c r="F42" s="306"/>
      <c r="G42" s="306" t="s">
        <v>2113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2114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2115</v>
      </c>
      <c r="F44" s="306"/>
      <c r="G44" s="306" t="s">
        <v>2116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140</v>
      </c>
      <c r="F45" s="306"/>
      <c r="G45" s="306" t="s">
        <v>2117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2118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2119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2120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2121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2122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2123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2124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2125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2126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2127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2128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2129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2130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2131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2132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2133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2134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2135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2136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2137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2138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2139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2140</v>
      </c>
      <c r="D76" s="324"/>
      <c r="E76" s="324"/>
      <c r="F76" s="324" t="s">
        <v>2141</v>
      </c>
      <c r="G76" s="325"/>
      <c r="H76" s="324" t="s">
        <v>58</v>
      </c>
      <c r="I76" s="324" t="s">
        <v>61</v>
      </c>
      <c r="J76" s="324" t="s">
        <v>2142</v>
      </c>
      <c r="K76" s="323"/>
    </row>
    <row r="77" s="1" customFormat="1" ht="17.25" customHeight="1">
      <c r="B77" s="321"/>
      <c r="C77" s="326" t="s">
        <v>2143</v>
      </c>
      <c r="D77" s="326"/>
      <c r="E77" s="326"/>
      <c r="F77" s="327" t="s">
        <v>2144</v>
      </c>
      <c r="G77" s="328"/>
      <c r="H77" s="326"/>
      <c r="I77" s="326"/>
      <c r="J77" s="326" t="s">
        <v>2145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57</v>
      </c>
      <c r="D79" s="331"/>
      <c r="E79" s="331"/>
      <c r="F79" s="332" t="s">
        <v>2146</v>
      </c>
      <c r="G79" s="333"/>
      <c r="H79" s="309" t="s">
        <v>2147</v>
      </c>
      <c r="I79" s="309" t="s">
        <v>2148</v>
      </c>
      <c r="J79" s="309">
        <v>20</v>
      </c>
      <c r="K79" s="323"/>
    </row>
    <row r="80" s="1" customFormat="1" ht="15" customHeight="1">
      <c r="B80" s="321"/>
      <c r="C80" s="309" t="s">
        <v>2149</v>
      </c>
      <c r="D80" s="309"/>
      <c r="E80" s="309"/>
      <c r="F80" s="332" t="s">
        <v>2146</v>
      </c>
      <c r="G80" s="333"/>
      <c r="H80" s="309" t="s">
        <v>2150</v>
      </c>
      <c r="I80" s="309" t="s">
        <v>2148</v>
      </c>
      <c r="J80" s="309">
        <v>120</v>
      </c>
      <c r="K80" s="323"/>
    </row>
    <row r="81" s="1" customFormat="1" ht="15" customHeight="1">
      <c r="B81" s="334"/>
      <c r="C81" s="309" t="s">
        <v>2151</v>
      </c>
      <c r="D81" s="309"/>
      <c r="E81" s="309"/>
      <c r="F81" s="332" t="s">
        <v>2152</v>
      </c>
      <c r="G81" s="333"/>
      <c r="H81" s="309" t="s">
        <v>2153</v>
      </c>
      <c r="I81" s="309" t="s">
        <v>2148</v>
      </c>
      <c r="J81" s="309">
        <v>50</v>
      </c>
      <c r="K81" s="323"/>
    </row>
    <row r="82" s="1" customFormat="1" ht="15" customHeight="1">
      <c r="B82" s="334"/>
      <c r="C82" s="309" t="s">
        <v>2154</v>
      </c>
      <c r="D82" s="309"/>
      <c r="E82" s="309"/>
      <c r="F82" s="332" t="s">
        <v>2146</v>
      </c>
      <c r="G82" s="333"/>
      <c r="H82" s="309" t="s">
        <v>2155</v>
      </c>
      <c r="I82" s="309" t="s">
        <v>2156</v>
      </c>
      <c r="J82" s="309"/>
      <c r="K82" s="323"/>
    </row>
    <row r="83" s="1" customFormat="1" ht="15" customHeight="1">
      <c r="B83" s="334"/>
      <c r="C83" s="335" t="s">
        <v>2157</v>
      </c>
      <c r="D83" s="335"/>
      <c r="E83" s="335"/>
      <c r="F83" s="336" t="s">
        <v>2152</v>
      </c>
      <c r="G83" s="335"/>
      <c r="H83" s="335" t="s">
        <v>2158</v>
      </c>
      <c r="I83" s="335" t="s">
        <v>2148</v>
      </c>
      <c r="J83" s="335">
        <v>15</v>
      </c>
      <c r="K83" s="323"/>
    </row>
    <row r="84" s="1" customFormat="1" ht="15" customHeight="1">
      <c r="B84" s="334"/>
      <c r="C84" s="335" t="s">
        <v>2159</v>
      </c>
      <c r="D84" s="335"/>
      <c r="E84" s="335"/>
      <c r="F84" s="336" t="s">
        <v>2152</v>
      </c>
      <c r="G84" s="335"/>
      <c r="H84" s="335" t="s">
        <v>2160</v>
      </c>
      <c r="I84" s="335" t="s">
        <v>2148</v>
      </c>
      <c r="J84" s="335">
        <v>15</v>
      </c>
      <c r="K84" s="323"/>
    </row>
    <row r="85" s="1" customFormat="1" ht="15" customHeight="1">
      <c r="B85" s="334"/>
      <c r="C85" s="335" t="s">
        <v>2161</v>
      </c>
      <c r="D85" s="335"/>
      <c r="E85" s="335"/>
      <c r="F85" s="336" t="s">
        <v>2152</v>
      </c>
      <c r="G85" s="335"/>
      <c r="H85" s="335" t="s">
        <v>2162</v>
      </c>
      <c r="I85" s="335" t="s">
        <v>2148</v>
      </c>
      <c r="J85" s="335">
        <v>20</v>
      </c>
      <c r="K85" s="323"/>
    </row>
    <row r="86" s="1" customFormat="1" ht="15" customHeight="1">
      <c r="B86" s="334"/>
      <c r="C86" s="335" t="s">
        <v>2163</v>
      </c>
      <c r="D86" s="335"/>
      <c r="E86" s="335"/>
      <c r="F86" s="336" t="s">
        <v>2152</v>
      </c>
      <c r="G86" s="335"/>
      <c r="H86" s="335" t="s">
        <v>2164</v>
      </c>
      <c r="I86" s="335" t="s">
        <v>2148</v>
      </c>
      <c r="J86" s="335">
        <v>20</v>
      </c>
      <c r="K86" s="323"/>
    </row>
    <row r="87" s="1" customFormat="1" ht="15" customHeight="1">
      <c r="B87" s="334"/>
      <c r="C87" s="309" t="s">
        <v>2165</v>
      </c>
      <c r="D87" s="309"/>
      <c r="E87" s="309"/>
      <c r="F87" s="332" t="s">
        <v>2152</v>
      </c>
      <c r="G87" s="333"/>
      <c r="H87" s="309" t="s">
        <v>2166</v>
      </c>
      <c r="I87" s="309" t="s">
        <v>2148</v>
      </c>
      <c r="J87" s="309">
        <v>50</v>
      </c>
      <c r="K87" s="323"/>
    </row>
    <row r="88" s="1" customFormat="1" ht="15" customHeight="1">
      <c r="B88" s="334"/>
      <c r="C88" s="309" t="s">
        <v>2167</v>
      </c>
      <c r="D88" s="309"/>
      <c r="E88" s="309"/>
      <c r="F88" s="332" t="s">
        <v>2152</v>
      </c>
      <c r="G88" s="333"/>
      <c r="H88" s="309" t="s">
        <v>2168</v>
      </c>
      <c r="I88" s="309" t="s">
        <v>2148</v>
      </c>
      <c r="J88" s="309">
        <v>20</v>
      </c>
      <c r="K88" s="323"/>
    </row>
    <row r="89" s="1" customFormat="1" ht="15" customHeight="1">
      <c r="B89" s="334"/>
      <c r="C89" s="309" t="s">
        <v>2169</v>
      </c>
      <c r="D89" s="309"/>
      <c r="E89" s="309"/>
      <c r="F89" s="332" t="s">
        <v>2152</v>
      </c>
      <c r="G89" s="333"/>
      <c r="H89" s="309" t="s">
        <v>2170</v>
      </c>
      <c r="I89" s="309" t="s">
        <v>2148</v>
      </c>
      <c r="J89" s="309">
        <v>20</v>
      </c>
      <c r="K89" s="323"/>
    </row>
    <row r="90" s="1" customFormat="1" ht="15" customHeight="1">
      <c r="B90" s="334"/>
      <c r="C90" s="309" t="s">
        <v>2171</v>
      </c>
      <c r="D90" s="309"/>
      <c r="E90" s="309"/>
      <c r="F90" s="332" t="s">
        <v>2152</v>
      </c>
      <c r="G90" s="333"/>
      <c r="H90" s="309" t="s">
        <v>2172</v>
      </c>
      <c r="I90" s="309" t="s">
        <v>2148</v>
      </c>
      <c r="J90" s="309">
        <v>50</v>
      </c>
      <c r="K90" s="323"/>
    </row>
    <row r="91" s="1" customFormat="1" ht="15" customHeight="1">
      <c r="B91" s="334"/>
      <c r="C91" s="309" t="s">
        <v>2173</v>
      </c>
      <c r="D91" s="309"/>
      <c r="E91" s="309"/>
      <c r="F91" s="332" t="s">
        <v>2152</v>
      </c>
      <c r="G91" s="333"/>
      <c r="H91" s="309" t="s">
        <v>2173</v>
      </c>
      <c r="I91" s="309" t="s">
        <v>2148</v>
      </c>
      <c r="J91" s="309">
        <v>50</v>
      </c>
      <c r="K91" s="323"/>
    </row>
    <row r="92" s="1" customFormat="1" ht="15" customHeight="1">
      <c r="B92" s="334"/>
      <c r="C92" s="309" t="s">
        <v>1995</v>
      </c>
      <c r="D92" s="309"/>
      <c r="E92" s="309"/>
      <c r="F92" s="332" t="s">
        <v>2152</v>
      </c>
      <c r="G92" s="333"/>
      <c r="H92" s="309" t="s">
        <v>2174</v>
      </c>
      <c r="I92" s="309" t="s">
        <v>2148</v>
      </c>
      <c r="J92" s="309">
        <v>255</v>
      </c>
      <c r="K92" s="323"/>
    </row>
    <row r="93" s="1" customFormat="1" ht="15" customHeight="1">
      <c r="B93" s="334"/>
      <c r="C93" s="309" t="s">
        <v>2175</v>
      </c>
      <c r="D93" s="309"/>
      <c r="E93" s="309"/>
      <c r="F93" s="332" t="s">
        <v>2146</v>
      </c>
      <c r="G93" s="333"/>
      <c r="H93" s="309" t="s">
        <v>2176</v>
      </c>
      <c r="I93" s="309" t="s">
        <v>2177</v>
      </c>
      <c r="J93" s="309"/>
      <c r="K93" s="323"/>
    </row>
    <row r="94" s="1" customFormat="1" ht="15" customHeight="1">
      <c r="B94" s="334"/>
      <c r="C94" s="309" t="s">
        <v>2178</v>
      </c>
      <c r="D94" s="309"/>
      <c r="E94" s="309"/>
      <c r="F94" s="332" t="s">
        <v>2146</v>
      </c>
      <c r="G94" s="333"/>
      <c r="H94" s="309" t="s">
        <v>2179</v>
      </c>
      <c r="I94" s="309" t="s">
        <v>2180</v>
      </c>
      <c r="J94" s="309"/>
      <c r="K94" s="323"/>
    </row>
    <row r="95" s="1" customFormat="1" ht="15" customHeight="1">
      <c r="B95" s="334"/>
      <c r="C95" s="309" t="s">
        <v>2181</v>
      </c>
      <c r="D95" s="309"/>
      <c r="E95" s="309"/>
      <c r="F95" s="332" t="s">
        <v>2146</v>
      </c>
      <c r="G95" s="333"/>
      <c r="H95" s="309" t="s">
        <v>2181</v>
      </c>
      <c r="I95" s="309" t="s">
        <v>2180</v>
      </c>
      <c r="J95" s="309"/>
      <c r="K95" s="323"/>
    </row>
    <row r="96" s="1" customFormat="1" ht="15" customHeight="1">
      <c r="B96" s="334"/>
      <c r="C96" s="309" t="s">
        <v>42</v>
      </c>
      <c r="D96" s="309"/>
      <c r="E96" s="309"/>
      <c r="F96" s="332" t="s">
        <v>2146</v>
      </c>
      <c r="G96" s="333"/>
      <c r="H96" s="309" t="s">
        <v>2182</v>
      </c>
      <c r="I96" s="309" t="s">
        <v>2180</v>
      </c>
      <c r="J96" s="309"/>
      <c r="K96" s="323"/>
    </row>
    <row r="97" s="1" customFormat="1" ht="15" customHeight="1">
      <c r="B97" s="334"/>
      <c r="C97" s="309" t="s">
        <v>52</v>
      </c>
      <c r="D97" s="309"/>
      <c r="E97" s="309"/>
      <c r="F97" s="332" t="s">
        <v>2146</v>
      </c>
      <c r="G97" s="333"/>
      <c r="H97" s="309" t="s">
        <v>2183</v>
      </c>
      <c r="I97" s="309" t="s">
        <v>2180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2184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2140</v>
      </c>
      <c r="D103" s="324"/>
      <c r="E103" s="324"/>
      <c r="F103" s="324" t="s">
        <v>2141</v>
      </c>
      <c r="G103" s="325"/>
      <c r="H103" s="324" t="s">
        <v>58</v>
      </c>
      <c r="I103" s="324" t="s">
        <v>61</v>
      </c>
      <c r="J103" s="324" t="s">
        <v>2142</v>
      </c>
      <c r="K103" s="323"/>
    </row>
    <row r="104" s="1" customFormat="1" ht="17.25" customHeight="1">
      <c r="B104" s="321"/>
      <c r="C104" s="326" t="s">
        <v>2143</v>
      </c>
      <c r="D104" s="326"/>
      <c r="E104" s="326"/>
      <c r="F104" s="327" t="s">
        <v>2144</v>
      </c>
      <c r="G104" s="328"/>
      <c r="H104" s="326"/>
      <c r="I104" s="326"/>
      <c r="J104" s="326" t="s">
        <v>2145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57</v>
      </c>
      <c r="D106" s="331"/>
      <c r="E106" s="331"/>
      <c r="F106" s="332" t="s">
        <v>2146</v>
      </c>
      <c r="G106" s="309"/>
      <c r="H106" s="309" t="s">
        <v>2185</v>
      </c>
      <c r="I106" s="309" t="s">
        <v>2148</v>
      </c>
      <c r="J106" s="309">
        <v>20</v>
      </c>
      <c r="K106" s="323"/>
    </row>
    <row r="107" s="1" customFormat="1" ht="15" customHeight="1">
      <c r="B107" s="321"/>
      <c r="C107" s="309" t="s">
        <v>2149</v>
      </c>
      <c r="D107" s="309"/>
      <c r="E107" s="309"/>
      <c r="F107" s="332" t="s">
        <v>2146</v>
      </c>
      <c r="G107" s="309"/>
      <c r="H107" s="309" t="s">
        <v>2185</v>
      </c>
      <c r="I107" s="309" t="s">
        <v>2148</v>
      </c>
      <c r="J107" s="309">
        <v>120</v>
      </c>
      <c r="K107" s="323"/>
    </row>
    <row r="108" s="1" customFormat="1" ht="15" customHeight="1">
      <c r="B108" s="334"/>
      <c r="C108" s="309" t="s">
        <v>2151</v>
      </c>
      <c r="D108" s="309"/>
      <c r="E108" s="309"/>
      <c r="F108" s="332" t="s">
        <v>2152</v>
      </c>
      <c r="G108" s="309"/>
      <c r="H108" s="309" t="s">
        <v>2185</v>
      </c>
      <c r="I108" s="309" t="s">
        <v>2148</v>
      </c>
      <c r="J108" s="309">
        <v>50</v>
      </c>
      <c r="K108" s="323"/>
    </row>
    <row r="109" s="1" customFormat="1" ht="15" customHeight="1">
      <c r="B109" s="334"/>
      <c r="C109" s="309" t="s">
        <v>2154</v>
      </c>
      <c r="D109" s="309"/>
      <c r="E109" s="309"/>
      <c r="F109" s="332" t="s">
        <v>2146</v>
      </c>
      <c r="G109" s="309"/>
      <c r="H109" s="309" t="s">
        <v>2185</v>
      </c>
      <c r="I109" s="309" t="s">
        <v>2156</v>
      </c>
      <c r="J109" s="309"/>
      <c r="K109" s="323"/>
    </row>
    <row r="110" s="1" customFormat="1" ht="15" customHeight="1">
      <c r="B110" s="334"/>
      <c r="C110" s="309" t="s">
        <v>2165</v>
      </c>
      <c r="D110" s="309"/>
      <c r="E110" s="309"/>
      <c r="F110" s="332" t="s">
        <v>2152</v>
      </c>
      <c r="G110" s="309"/>
      <c r="H110" s="309" t="s">
        <v>2185</v>
      </c>
      <c r="I110" s="309" t="s">
        <v>2148</v>
      </c>
      <c r="J110" s="309">
        <v>50</v>
      </c>
      <c r="K110" s="323"/>
    </row>
    <row r="111" s="1" customFormat="1" ht="15" customHeight="1">
      <c r="B111" s="334"/>
      <c r="C111" s="309" t="s">
        <v>2173</v>
      </c>
      <c r="D111" s="309"/>
      <c r="E111" s="309"/>
      <c r="F111" s="332" t="s">
        <v>2152</v>
      </c>
      <c r="G111" s="309"/>
      <c r="H111" s="309" t="s">
        <v>2185</v>
      </c>
      <c r="I111" s="309" t="s">
        <v>2148</v>
      </c>
      <c r="J111" s="309">
        <v>50</v>
      </c>
      <c r="K111" s="323"/>
    </row>
    <row r="112" s="1" customFormat="1" ht="15" customHeight="1">
      <c r="B112" s="334"/>
      <c r="C112" s="309" t="s">
        <v>2171</v>
      </c>
      <c r="D112" s="309"/>
      <c r="E112" s="309"/>
      <c r="F112" s="332" t="s">
        <v>2152</v>
      </c>
      <c r="G112" s="309"/>
      <c r="H112" s="309" t="s">
        <v>2185</v>
      </c>
      <c r="I112" s="309" t="s">
        <v>2148</v>
      </c>
      <c r="J112" s="309">
        <v>50</v>
      </c>
      <c r="K112" s="323"/>
    </row>
    <row r="113" s="1" customFormat="1" ht="15" customHeight="1">
      <c r="B113" s="334"/>
      <c r="C113" s="309" t="s">
        <v>57</v>
      </c>
      <c r="D113" s="309"/>
      <c r="E113" s="309"/>
      <c r="F113" s="332" t="s">
        <v>2146</v>
      </c>
      <c r="G113" s="309"/>
      <c r="H113" s="309" t="s">
        <v>2186</v>
      </c>
      <c r="I113" s="309" t="s">
        <v>2148</v>
      </c>
      <c r="J113" s="309">
        <v>20</v>
      </c>
      <c r="K113" s="323"/>
    </row>
    <row r="114" s="1" customFormat="1" ht="15" customHeight="1">
      <c r="B114" s="334"/>
      <c r="C114" s="309" t="s">
        <v>2187</v>
      </c>
      <c r="D114" s="309"/>
      <c r="E114" s="309"/>
      <c r="F114" s="332" t="s">
        <v>2146</v>
      </c>
      <c r="G114" s="309"/>
      <c r="H114" s="309" t="s">
        <v>2188</v>
      </c>
      <c r="I114" s="309" t="s">
        <v>2148</v>
      </c>
      <c r="J114" s="309">
        <v>120</v>
      </c>
      <c r="K114" s="323"/>
    </row>
    <row r="115" s="1" customFormat="1" ht="15" customHeight="1">
      <c r="B115" s="334"/>
      <c r="C115" s="309" t="s">
        <v>42</v>
      </c>
      <c r="D115" s="309"/>
      <c r="E115" s="309"/>
      <c r="F115" s="332" t="s">
        <v>2146</v>
      </c>
      <c r="G115" s="309"/>
      <c r="H115" s="309" t="s">
        <v>2189</v>
      </c>
      <c r="I115" s="309" t="s">
        <v>2180</v>
      </c>
      <c r="J115" s="309"/>
      <c r="K115" s="323"/>
    </row>
    <row r="116" s="1" customFormat="1" ht="15" customHeight="1">
      <c r="B116" s="334"/>
      <c r="C116" s="309" t="s">
        <v>52</v>
      </c>
      <c r="D116" s="309"/>
      <c r="E116" s="309"/>
      <c r="F116" s="332" t="s">
        <v>2146</v>
      </c>
      <c r="G116" s="309"/>
      <c r="H116" s="309" t="s">
        <v>2190</v>
      </c>
      <c r="I116" s="309" t="s">
        <v>2180</v>
      </c>
      <c r="J116" s="309"/>
      <c r="K116" s="323"/>
    </row>
    <row r="117" s="1" customFormat="1" ht="15" customHeight="1">
      <c r="B117" s="334"/>
      <c r="C117" s="309" t="s">
        <v>61</v>
      </c>
      <c r="D117" s="309"/>
      <c r="E117" s="309"/>
      <c r="F117" s="332" t="s">
        <v>2146</v>
      </c>
      <c r="G117" s="309"/>
      <c r="H117" s="309" t="s">
        <v>2191</v>
      </c>
      <c r="I117" s="309" t="s">
        <v>2192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2193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2140</v>
      </c>
      <c r="D123" s="324"/>
      <c r="E123" s="324"/>
      <c r="F123" s="324" t="s">
        <v>2141</v>
      </c>
      <c r="G123" s="325"/>
      <c r="H123" s="324" t="s">
        <v>58</v>
      </c>
      <c r="I123" s="324" t="s">
        <v>61</v>
      </c>
      <c r="J123" s="324" t="s">
        <v>2142</v>
      </c>
      <c r="K123" s="353"/>
    </row>
    <row r="124" s="1" customFormat="1" ht="17.25" customHeight="1">
      <c r="B124" s="352"/>
      <c r="C124" s="326" t="s">
        <v>2143</v>
      </c>
      <c r="D124" s="326"/>
      <c r="E124" s="326"/>
      <c r="F124" s="327" t="s">
        <v>2144</v>
      </c>
      <c r="G124" s="328"/>
      <c r="H124" s="326"/>
      <c r="I124" s="326"/>
      <c r="J124" s="326" t="s">
        <v>2145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2149</v>
      </c>
      <c r="D126" s="331"/>
      <c r="E126" s="331"/>
      <c r="F126" s="332" t="s">
        <v>2146</v>
      </c>
      <c r="G126" s="309"/>
      <c r="H126" s="309" t="s">
        <v>2185</v>
      </c>
      <c r="I126" s="309" t="s">
        <v>2148</v>
      </c>
      <c r="J126" s="309">
        <v>120</v>
      </c>
      <c r="K126" s="357"/>
    </row>
    <row r="127" s="1" customFormat="1" ht="15" customHeight="1">
      <c r="B127" s="354"/>
      <c r="C127" s="309" t="s">
        <v>2194</v>
      </c>
      <c r="D127" s="309"/>
      <c r="E127" s="309"/>
      <c r="F127" s="332" t="s">
        <v>2146</v>
      </c>
      <c r="G127" s="309"/>
      <c r="H127" s="309" t="s">
        <v>2195</v>
      </c>
      <c r="I127" s="309" t="s">
        <v>2148</v>
      </c>
      <c r="J127" s="309" t="s">
        <v>2196</v>
      </c>
      <c r="K127" s="357"/>
    </row>
    <row r="128" s="1" customFormat="1" ht="15" customHeight="1">
      <c r="B128" s="354"/>
      <c r="C128" s="309" t="s">
        <v>87</v>
      </c>
      <c r="D128" s="309"/>
      <c r="E128" s="309"/>
      <c r="F128" s="332" t="s">
        <v>2146</v>
      </c>
      <c r="G128" s="309"/>
      <c r="H128" s="309" t="s">
        <v>2197</v>
      </c>
      <c r="I128" s="309" t="s">
        <v>2148</v>
      </c>
      <c r="J128" s="309" t="s">
        <v>2196</v>
      </c>
      <c r="K128" s="357"/>
    </row>
    <row r="129" s="1" customFormat="1" ht="15" customHeight="1">
      <c r="B129" s="354"/>
      <c r="C129" s="309" t="s">
        <v>2157</v>
      </c>
      <c r="D129" s="309"/>
      <c r="E129" s="309"/>
      <c r="F129" s="332" t="s">
        <v>2152</v>
      </c>
      <c r="G129" s="309"/>
      <c r="H129" s="309" t="s">
        <v>2158</v>
      </c>
      <c r="I129" s="309" t="s">
        <v>2148</v>
      </c>
      <c r="J129" s="309">
        <v>15</v>
      </c>
      <c r="K129" s="357"/>
    </row>
    <row r="130" s="1" customFormat="1" ht="15" customHeight="1">
      <c r="B130" s="354"/>
      <c r="C130" s="335" t="s">
        <v>2159</v>
      </c>
      <c r="D130" s="335"/>
      <c r="E130" s="335"/>
      <c r="F130" s="336" t="s">
        <v>2152</v>
      </c>
      <c r="G130" s="335"/>
      <c r="H130" s="335" t="s">
        <v>2160</v>
      </c>
      <c r="I130" s="335" t="s">
        <v>2148</v>
      </c>
      <c r="J130" s="335">
        <v>15</v>
      </c>
      <c r="K130" s="357"/>
    </row>
    <row r="131" s="1" customFormat="1" ht="15" customHeight="1">
      <c r="B131" s="354"/>
      <c r="C131" s="335" t="s">
        <v>2161</v>
      </c>
      <c r="D131" s="335"/>
      <c r="E131" s="335"/>
      <c r="F131" s="336" t="s">
        <v>2152</v>
      </c>
      <c r="G131" s="335"/>
      <c r="H131" s="335" t="s">
        <v>2162</v>
      </c>
      <c r="I131" s="335" t="s">
        <v>2148</v>
      </c>
      <c r="J131" s="335">
        <v>20</v>
      </c>
      <c r="K131" s="357"/>
    </row>
    <row r="132" s="1" customFormat="1" ht="15" customHeight="1">
      <c r="B132" s="354"/>
      <c r="C132" s="335" t="s">
        <v>2163</v>
      </c>
      <c r="D132" s="335"/>
      <c r="E132" s="335"/>
      <c r="F132" s="336" t="s">
        <v>2152</v>
      </c>
      <c r="G132" s="335"/>
      <c r="H132" s="335" t="s">
        <v>2164</v>
      </c>
      <c r="I132" s="335" t="s">
        <v>2148</v>
      </c>
      <c r="J132" s="335">
        <v>20</v>
      </c>
      <c r="K132" s="357"/>
    </row>
    <row r="133" s="1" customFormat="1" ht="15" customHeight="1">
      <c r="B133" s="354"/>
      <c r="C133" s="309" t="s">
        <v>2151</v>
      </c>
      <c r="D133" s="309"/>
      <c r="E133" s="309"/>
      <c r="F133" s="332" t="s">
        <v>2152</v>
      </c>
      <c r="G133" s="309"/>
      <c r="H133" s="309" t="s">
        <v>2185</v>
      </c>
      <c r="I133" s="309" t="s">
        <v>2148</v>
      </c>
      <c r="J133" s="309">
        <v>50</v>
      </c>
      <c r="K133" s="357"/>
    </row>
    <row r="134" s="1" customFormat="1" ht="15" customHeight="1">
      <c r="B134" s="354"/>
      <c r="C134" s="309" t="s">
        <v>2165</v>
      </c>
      <c r="D134" s="309"/>
      <c r="E134" s="309"/>
      <c r="F134" s="332" t="s">
        <v>2152</v>
      </c>
      <c r="G134" s="309"/>
      <c r="H134" s="309" t="s">
        <v>2185</v>
      </c>
      <c r="I134" s="309" t="s">
        <v>2148</v>
      </c>
      <c r="J134" s="309">
        <v>50</v>
      </c>
      <c r="K134" s="357"/>
    </row>
    <row r="135" s="1" customFormat="1" ht="15" customHeight="1">
      <c r="B135" s="354"/>
      <c r="C135" s="309" t="s">
        <v>2171</v>
      </c>
      <c r="D135" s="309"/>
      <c r="E135" s="309"/>
      <c r="F135" s="332" t="s">
        <v>2152</v>
      </c>
      <c r="G135" s="309"/>
      <c r="H135" s="309" t="s">
        <v>2185</v>
      </c>
      <c r="I135" s="309" t="s">
        <v>2148</v>
      </c>
      <c r="J135" s="309">
        <v>50</v>
      </c>
      <c r="K135" s="357"/>
    </row>
    <row r="136" s="1" customFormat="1" ht="15" customHeight="1">
      <c r="B136" s="354"/>
      <c r="C136" s="309" t="s">
        <v>2173</v>
      </c>
      <c r="D136" s="309"/>
      <c r="E136" s="309"/>
      <c r="F136" s="332" t="s">
        <v>2152</v>
      </c>
      <c r="G136" s="309"/>
      <c r="H136" s="309" t="s">
        <v>2185</v>
      </c>
      <c r="I136" s="309" t="s">
        <v>2148</v>
      </c>
      <c r="J136" s="309">
        <v>50</v>
      </c>
      <c r="K136" s="357"/>
    </row>
    <row r="137" s="1" customFormat="1" ht="15" customHeight="1">
      <c r="B137" s="354"/>
      <c r="C137" s="309" t="s">
        <v>1995</v>
      </c>
      <c r="D137" s="309"/>
      <c r="E137" s="309"/>
      <c r="F137" s="332" t="s">
        <v>2152</v>
      </c>
      <c r="G137" s="309"/>
      <c r="H137" s="309" t="s">
        <v>2198</v>
      </c>
      <c r="I137" s="309" t="s">
        <v>2148</v>
      </c>
      <c r="J137" s="309">
        <v>255</v>
      </c>
      <c r="K137" s="357"/>
    </row>
    <row r="138" s="1" customFormat="1" ht="15" customHeight="1">
      <c r="B138" s="354"/>
      <c r="C138" s="309" t="s">
        <v>2175</v>
      </c>
      <c r="D138" s="309"/>
      <c r="E138" s="309"/>
      <c r="F138" s="332" t="s">
        <v>2146</v>
      </c>
      <c r="G138" s="309"/>
      <c r="H138" s="309" t="s">
        <v>2199</v>
      </c>
      <c r="I138" s="309" t="s">
        <v>2177</v>
      </c>
      <c r="J138" s="309"/>
      <c r="K138" s="357"/>
    </row>
    <row r="139" s="1" customFormat="1" ht="15" customHeight="1">
      <c r="B139" s="354"/>
      <c r="C139" s="309" t="s">
        <v>2178</v>
      </c>
      <c r="D139" s="309"/>
      <c r="E139" s="309"/>
      <c r="F139" s="332" t="s">
        <v>2146</v>
      </c>
      <c r="G139" s="309"/>
      <c r="H139" s="309" t="s">
        <v>2200</v>
      </c>
      <c r="I139" s="309" t="s">
        <v>2180</v>
      </c>
      <c r="J139" s="309"/>
      <c r="K139" s="357"/>
    </row>
    <row r="140" s="1" customFormat="1" ht="15" customHeight="1">
      <c r="B140" s="354"/>
      <c r="C140" s="309" t="s">
        <v>2181</v>
      </c>
      <c r="D140" s="309"/>
      <c r="E140" s="309"/>
      <c r="F140" s="332" t="s">
        <v>2146</v>
      </c>
      <c r="G140" s="309"/>
      <c r="H140" s="309" t="s">
        <v>2181</v>
      </c>
      <c r="I140" s="309" t="s">
        <v>2180</v>
      </c>
      <c r="J140" s="309"/>
      <c r="K140" s="357"/>
    </row>
    <row r="141" s="1" customFormat="1" ht="15" customHeight="1">
      <c r="B141" s="354"/>
      <c r="C141" s="309" t="s">
        <v>42</v>
      </c>
      <c r="D141" s="309"/>
      <c r="E141" s="309"/>
      <c r="F141" s="332" t="s">
        <v>2146</v>
      </c>
      <c r="G141" s="309"/>
      <c r="H141" s="309" t="s">
        <v>2201</v>
      </c>
      <c r="I141" s="309" t="s">
        <v>2180</v>
      </c>
      <c r="J141" s="309"/>
      <c r="K141" s="357"/>
    </row>
    <row r="142" s="1" customFormat="1" ht="15" customHeight="1">
      <c r="B142" s="354"/>
      <c r="C142" s="309" t="s">
        <v>2202</v>
      </c>
      <c r="D142" s="309"/>
      <c r="E142" s="309"/>
      <c r="F142" s="332" t="s">
        <v>2146</v>
      </c>
      <c r="G142" s="309"/>
      <c r="H142" s="309" t="s">
        <v>2203</v>
      </c>
      <c r="I142" s="309" t="s">
        <v>2180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2204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2140</v>
      </c>
      <c r="D148" s="324"/>
      <c r="E148" s="324"/>
      <c r="F148" s="324" t="s">
        <v>2141</v>
      </c>
      <c r="G148" s="325"/>
      <c r="H148" s="324" t="s">
        <v>58</v>
      </c>
      <c r="I148" s="324" t="s">
        <v>61</v>
      </c>
      <c r="J148" s="324" t="s">
        <v>2142</v>
      </c>
      <c r="K148" s="323"/>
    </row>
    <row r="149" s="1" customFormat="1" ht="17.25" customHeight="1">
      <c r="B149" s="321"/>
      <c r="C149" s="326" t="s">
        <v>2143</v>
      </c>
      <c r="D149" s="326"/>
      <c r="E149" s="326"/>
      <c r="F149" s="327" t="s">
        <v>2144</v>
      </c>
      <c r="G149" s="328"/>
      <c r="H149" s="326"/>
      <c r="I149" s="326"/>
      <c r="J149" s="326" t="s">
        <v>2145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2149</v>
      </c>
      <c r="D151" s="309"/>
      <c r="E151" s="309"/>
      <c r="F151" s="362" t="s">
        <v>2146</v>
      </c>
      <c r="G151" s="309"/>
      <c r="H151" s="361" t="s">
        <v>2185</v>
      </c>
      <c r="I151" s="361" t="s">
        <v>2148</v>
      </c>
      <c r="J151" s="361">
        <v>120</v>
      </c>
      <c r="K151" s="357"/>
    </row>
    <row r="152" s="1" customFormat="1" ht="15" customHeight="1">
      <c r="B152" s="334"/>
      <c r="C152" s="361" t="s">
        <v>2194</v>
      </c>
      <c r="D152" s="309"/>
      <c r="E152" s="309"/>
      <c r="F152" s="362" t="s">
        <v>2146</v>
      </c>
      <c r="G152" s="309"/>
      <c r="H152" s="361" t="s">
        <v>2205</v>
      </c>
      <c r="I152" s="361" t="s">
        <v>2148</v>
      </c>
      <c r="J152" s="361" t="s">
        <v>2196</v>
      </c>
      <c r="K152" s="357"/>
    </row>
    <row r="153" s="1" customFormat="1" ht="15" customHeight="1">
      <c r="B153" s="334"/>
      <c r="C153" s="361" t="s">
        <v>87</v>
      </c>
      <c r="D153" s="309"/>
      <c r="E153" s="309"/>
      <c r="F153" s="362" t="s">
        <v>2146</v>
      </c>
      <c r="G153" s="309"/>
      <c r="H153" s="361" t="s">
        <v>2206</v>
      </c>
      <c r="I153" s="361" t="s">
        <v>2148</v>
      </c>
      <c r="J153" s="361" t="s">
        <v>2196</v>
      </c>
      <c r="K153" s="357"/>
    </row>
    <row r="154" s="1" customFormat="1" ht="15" customHeight="1">
      <c r="B154" s="334"/>
      <c r="C154" s="361" t="s">
        <v>2151</v>
      </c>
      <c r="D154" s="309"/>
      <c r="E154" s="309"/>
      <c r="F154" s="362" t="s">
        <v>2152</v>
      </c>
      <c r="G154" s="309"/>
      <c r="H154" s="361" t="s">
        <v>2185</v>
      </c>
      <c r="I154" s="361" t="s">
        <v>2148</v>
      </c>
      <c r="J154" s="361">
        <v>50</v>
      </c>
      <c r="K154" s="357"/>
    </row>
    <row r="155" s="1" customFormat="1" ht="15" customHeight="1">
      <c r="B155" s="334"/>
      <c r="C155" s="361" t="s">
        <v>2154</v>
      </c>
      <c r="D155" s="309"/>
      <c r="E155" s="309"/>
      <c r="F155" s="362" t="s">
        <v>2146</v>
      </c>
      <c r="G155" s="309"/>
      <c r="H155" s="361" t="s">
        <v>2185</v>
      </c>
      <c r="I155" s="361" t="s">
        <v>2156</v>
      </c>
      <c r="J155" s="361"/>
      <c r="K155" s="357"/>
    </row>
    <row r="156" s="1" customFormat="1" ht="15" customHeight="1">
      <c r="B156" s="334"/>
      <c r="C156" s="361" t="s">
        <v>2165</v>
      </c>
      <c r="D156" s="309"/>
      <c r="E156" s="309"/>
      <c r="F156" s="362" t="s">
        <v>2152</v>
      </c>
      <c r="G156" s="309"/>
      <c r="H156" s="361" t="s">
        <v>2185</v>
      </c>
      <c r="I156" s="361" t="s">
        <v>2148</v>
      </c>
      <c r="J156" s="361">
        <v>50</v>
      </c>
      <c r="K156" s="357"/>
    </row>
    <row r="157" s="1" customFormat="1" ht="15" customHeight="1">
      <c r="B157" s="334"/>
      <c r="C157" s="361" t="s">
        <v>2173</v>
      </c>
      <c r="D157" s="309"/>
      <c r="E157" s="309"/>
      <c r="F157" s="362" t="s">
        <v>2152</v>
      </c>
      <c r="G157" s="309"/>
      <c r="H157" s="361" t="s">
        <v>2185</v>
      </c>
      <c r="I157" s="361" t="s">
        <v>2148</v>
      </c>
      <c r="J157" s="361">
        <v>50</v>
      </c>
      <c r="K157" s="357"/>
    </row>
    <row r="158" s="1" customFormat="1" ht="15" customHeight="1">
      <c r="B158" s="334"/>
      <c r="C158" s="361" t="s">
        <v>2171</v>
      </c>
      <c r="D158" s="309"/>
      <c r="E158" s="309"/>
      <c r="F158" s="362" t="s">
        <v>2152</v>
      </c>
      <c r="G158" s="309"/>
      <c r="H158" s="361" t="s">
        <v>2185</v>
      </c>
      <c r="I158" s="361" t="s">
        <v>2148</v>
      </c>
      <c r="J158" s="361">
        <v>50</v>
      </c>
      <c r="K158" s="357"/>
    </row>
    <row r="159" s="1" customFormat="1" ht="15" customHeight="1">
      <c r="B159" s="334"/>
      <c r="C159" s="361" t="s">
        <v>106</v>
      </c>
      <c r="D159" s="309"/>
      <c r="E159" s="309"/>
      <c r="F159" s="362" t="s">
        <v>2146</v>
      </c>
      <c r="G159" s="309"/>
      <c r="H159" s="361" t="s">
        <v>2207</v>
      </c>
      <c r="I159" s="361" t="s">
        <v>2148</v>
      </c>
      <c r="J159" s="361" t="s">
        <v>2208</v>
      </c>
      <c r="K159" s="357"/>
    </row>
    <row r="160" s="1" customFormat="1" ht="15" customHeight="1">
      <c r="B160" s="334"/>
      <c r="C160" s="361" t="s">
        <v>2209</v>
      </c>
      <c r="D160" s="309"/>
      <c r="E160" s="309"/>
      <c r="F160" s="362" t="s">
        <v>2146</v>
      </c>
      <c r="G160" s="309"/>
      <c r="H160" s="361" t="s">
        <v>2210</v>
      </c>
      <c r="I160" s="361" t="s">
        <v>2180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2211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2140</v>
      </c>
      <c r="D166" s="324"/>
      <c r="E166" s="324"/>
      <c r="F166" s="324" t="s">
        <v>2141</v>
      </c>
      <c r="G166" s="366"/>
      <c r="H166" s="367" t="s">
        <v>58</v>
      </c>
      <c r="I166" s="367" t="s">
        <v>61</v>
      </c>
      <c r="J166" s="324" t="s">
        <v>2142</v>
      </c>
      <c r="K166" s="301"/>
    </row>
    <row r="167" s="1" customFormat="1" ht="17.25" customHeight="1">
      <c r="B167" s="302"/>
      <c r="C167" s="326" t="s">
        <v>2143</v>
      </c>
      <c r="D167" s="326"/>
      <c r="E167" s="326"/>
      <c r="F167" s="327" t="s">
        <v>2144</v>
      </c>
      <c r="G167" s="368"/>
      <c r="H167" s="369"/>
      <c r="I167" s="369"/>
      <c r="J167" s="326" t="s">
        <v>2145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2149</v>
      </c>
      <c r="D169" s="309"/>
      <c r="E169" s="309"/>
      <c r="F169" s="332" t="s">
        <v>2146</v>
      </c>
      <c r="G169" s="309"/>
      <c r="H169" s="309" t="s">
        <v>2185</v>
      </c>
      <c r="I169" s="309" t="s">
        <v>2148</v>
      </c>
      <c r="J169" s="309">
        <v>120</v>
      </c>
      <c r="K169" s="357"/>
    </row>
    <row r="170" s="1" customFormat="1" ht="15" customHeight="1">
      <c r="B170" s="334"/>
      <c r="C170" s="309" t="s">
        <v>2194</v>
      </c>
      <c r="D170" s="309"/>
      <c r="E170" s="309"/>
      <c r="F170" s="332" t="s">
        <v>2146</v>
      </c>
      <c r="G170" s="309"/>
      <c r="H170" s="309" t="s">
        <v>2195</v>
      </c>
      <c r="I170" s="309" t="s">
        <v>2148</v>
      </c>
      <c r="J170" s="309" t="s">
        <v>2196</v>
      </c>
      <c r="K170" s="357"/>
    </row>
    <row r="171" s="1" customFormat="1" ht="15" customHeight="1">
      <c r="B171" s="334"/>
      <c r="C171" s="309" t="s">
        <v>87</v>
      </c>
      <c r="D171" s="309"/>
      <c r="E171" s="309"/>
      <c r="F171" s="332" t="s">
        <v>2146</v>
      </c>
      <c r="G171" s="309"/>
      <c r="H171" s="309" t="s">
        <v>2212</v>
      </c>
      <c r="I171" s="309" t="s">
        <v>2148</v>
      </c>
      <c r="J171" s="309" t="s">
        <v>2196</v>
      </c>
      <c r="K171" s="357"/>
    </row>
    <row r="172" s="1" customFormat="1" ht="15" customHeight="1">
      <c r="B172" s="334"/>
      <c r="C172" s="309" t="s">
        <v>2151</v>
      </c>
      <c r="D172" s="309"/>
      <c r="E172" s="309"/>
      <c r="F172" s="332" t="s">
        <v>2152</v>
      </c>
      <c r="G172" s="309"/>
      <c r="H172" s="309" t="s">
        <v>2212</v>
      </c>
      <c r="I172" s="309" t="s">
        <v>2148</v>
      </c>
      <c r="J172" s="309">
        <v>50</v>
      </c>
      <c r="K172" s="357"/>
    </row>
    <row r="173" s="1" customFormat="1" ht="15" customHeight="1">
      <c r="B173" s="334"/>
      <c r="C173" s="309" t="s">
        <v>2154</v>
      </c>
      <c r="D173" s="309"/>
      <c r="E173" s="309"/>
      <c r="F173" s="332" t="s">
        <v>2146</v>
      </c>
      <c r="G173" s="309"/>
      <c r="H173" s="309" t="s">
        <v>2212</v>
      </c>
      <c r="I173" s="309" t="s">
        <v>2156</v>
      </c>
      <c r="J173" s="309"/>
      <c r="K173" s="357"/>
    </row>
    <row r="174" s="1" customFormat="1" ht="15" customHeight="1">
      <c r="B174" s="334"/>
      <c r="C174" s="309" t="s">
        <v>2165</v>
      </c>
      <c r="D174" s="309"/>
      <c r="E174" s="309"/>
      <c r="F174" s="332" t="s">
        <v>2152</v>
      </c>
      <c r="G174" s="309"/>
      <c r="H174" s="309" t="s">
        <v>2212</v>
      </c>
      <c r="I174" s="309" t="s">
        <v>2148</v>
      </c>
      <c r="J174" s="309">
        <v>50</v>
      </c>
      <c r="K174" s="357"/>
    </row>
    <row r="175" s="1" customFormat="1" ht="15" customHeight="1">
      <c r="B175" s="334"/>
      <c r="C175" s="309" t="s">
        <v>2173</v>
      </c>
      <c r="D175" s="309"/>
      <c r="E175" s="309"/>
      <c r="F175" s="332" t="s">
        <v>2152</v>
      </c>
      <c r="G175" s="309"/>
      <c r="H175" s="309" t="s">
        <v>2212</v>
      </c>
      <c r="I175" s="309" t="s">
        <v>2148</v>
      </c>
      <c r="J175" s="309">
        <v>50</v>
      </c>
      <c r="K175" s="357"/>
    </row>
    <row r="176" s="1" customFormat="1" ht="15" customHeight="1">
      <c r="B176" s="334"/>
      <c r="C176" s="309" t="s">
        <v>2171</v>
      </c>
      <c r="D176" s="309"/>
      <c r="E176" s="309"/>
      <c r="F176" s="332" t="s">
        <v>2152</v>
      </c>
      <c r="G176" s="309"/>
      <c r="H176" s="309" t="s">
        <v>2212</v>
      </c>
      <c r="I176" s="309" t="s">
        <v>2148</v>
      </c>
      <c r="J176" s="309">
        <v>50</v>
      </c>
      <c r="K176" s="357"/>
    </row>
    <row r="177" s="1" customFormat="1" ht="15" customHeight="1">
      <c r="B177" s="334"/>
      <c r="C177" s="309" t="s">
        <v>136</v>
      </c>
      <c r="D177" s="309"/>
      <c r="E177" s="309"/>
      <c r="F177" s="332" t="s">
        <v>2146</v>
      </c>
      <c r="G177" s="309"/>
      <c r="H177" s="309" t="s">
        <v>2213</v>
      </c>
      <c r="I177" s="309" t="s">
        <v>2214</v>
      </c>
      <c r="J177" s="309"/>
      <c r="K177" s="357"/>
    </row>
    <row r="178" s="1" customFormat="1" ht="15" customHeight="1">
      <c r="B178" s="334"/>
      <c r="C178" s="309" t="s">
        <v>61</v>
      </c>
      <c r="D178" s="309"/>
      <c r="E178" s="309"/>
      <c r="F178" s="332" t="s">
        <v>2146</v>
      </c>
      <c r="G178" s="309"/>
      <c r="H178" s="309" t="s">
        <v>2215</v>
      </c>
      <c r="I178" s="309" t="s">
        <v>2216</v>
      </c>
      <c r="J178" s="309">
        <v>1</v>
      </c>
      <c r="K178" s="357"/>
    </row>
    <row r="179" s="1" customFormat="1" ht="15" customHeight="1">
      <c r="B179" s="334"/>
      <c r="C179" s="309" t="s">
        <v>57</v>
      </c>
      <c r="D179" s="309"/>
      <c r="E179" s="309"/>
      <c r="F179" s="332" t="s">
        <v>2146</v>
      </c>
      <c r="G179" s="309"/>
      <c r="H179" s="309" t="s">
        <v>2217</v>
      </c>
      <c r="I179" s="309" t="s">
        <v>2148</v>
      </c>
      <c r="J179" s="309">
        <v>20</v>
      </c>
      <c r="K179" s="357"/>
    </row>
    <row r="180" s="1" customFormat="1" ht="15" customHeight="1">
      <c r="B180" s="334"/>
      <c r="C180" s="309" t="s">
        <v>58</v>
      </c>
      <c r="D180" s="309"/>
      <c r="E180" s="309"/>
      <c r="F180" s="332" t="s">
        <v>2146</v>
      </c>
      <c r="G180" s="309"/>
      <c r="H180" s="309" t="s">
        <v>2218</v>
      </c>
      <c r="I180" s="309" t="s">
        <v>2148</v>
      </c>
      <c r="J180" s="309">
        <v>255</v>
      </c>
      <c r="K180" s="357"/>
    </row>
    <row r="181" s="1" customFormat="1" ht="15" customHeight="1">
      <c r="B181" s="334"/>
      <c r="C181" s="309" t="s">
        <v>137</v>
      </c>
      <c r="D181" s="309"/>
      <c r="E181" s="309"/>
      <c r="F181" s="332" t="s">
        <v>2146</v>
      </c>
      <c r="G181" s="309"/>
      <c r="H181" s="309" t="s">
        <v>2110</v>
      </c>
      <c r="I181" s="309" t="s">
        <v>2148</v>
      </c>
      <c r="J181" s="309">
        <v>10</v>
      </c>
      <c r="K181" s="357"/>
    </row>
    <row r="182" s="1" customFormat="1" ht="15" customHeight="1">
      <c r="B182" s="334"/>
      <c r="C182" s="309" t="s">
        <v>138</v>
      </c>
      <c r="D182" s="309"/>
      <c r="E182" s="309"/>
      <c r="F182" s="332" t="s">
        <v>2146</v>
      </c>
      <c r="G182" s="309"/>
      <c r="H182" s="309" t="s">
        <v>2219</v>
      </c>
      <c r="I182" s="309" t="s">
        <v>2180</v>
      </c>
      <c r="J182" s="309"/>
      <c r="K182" s="357"/>
    </row>
    <row r="183" s="1" customFormat="1" ht="15" customHeight="1">
      <c r="B183" s="334"/>
      <c r="C183" s="309" t="s">
        <v>2220</v>
      </c>
      <c r="D183" s="309"/>
      <c r="E183" s="309"/>
      <c r="F183" s="332" t="s">
        <v>2146</v>
      </c>
      <c r="G183" s="309"/>
      <c r="H183" s="309" t="s">
        <v>2221</v>
      </c>
      <c r="I183" s="309" t="s">
        <v>2180</v>
      </c>
      <c r="J183" s="309"/>
      <c r="K183" s="357"/>
    </row>
    <row r="184" s="1" customFormat="1" ht="15" customHeight="1">
      <c r="B184" s="334"/>
      <c r="C184" s="309" t="s">
        <v>2209</v>
      </c>
      <c r="D184" s="309"/>
      <c r="E184" s="309"/>
      <c r="F184" s="332" t="s">
        <v>2146</v>
      </c>
      <c r="G184" s="309"/>
      <c r="H184" s="309" t="s">
        <v>2222</v>
      </c>
      <c r="I184" s="309" t="s">
        <v>2180</v>
      </c>
      <c r="J184" s="309"/>
      <c r="K184" s="357"/>
    </row>
    <row r="185" s="1" customFormat="1" ht="15" customHeight="1">
      <c r="B185" s="334"/>
      <c r="C185" s="309" t="s">
        <v>140</v>
      </c>
      <c r="D185" s="309"/>
      <c r="E185" s="309"/>
      <c r="F185" s="332" t="s">
        <v>2152</v>
      </c>
      <c r="G185" s="309"/>
      <c r="H185" s="309" t="s">
        <v>2223</v>
      </c>
      <c r="I185" s="309" t="s">
        <v>2148</v>
      </c>
      <c r="J185" s="309">
        <v>50</v>
      </c>
      <c r="K185" s="357"/>
    </row>
    <row r="186" s="1" customFormat="1" ht="15" customHeight="1">
      <c r="B186" s="334"/>
      <c r="C186" s="309" t="s">
        <v>2224</v>
      </c>
      <c r="D186" s="309"/>
      <c r="E186" s="309"/>
      <c r="F186" s="332" t="s">
        <v>2152</v>
      </c>
      <c r="G186" s="309"/>
      <c r="H186" s="309" t="s">
        <v>2225</v>
      </c>
      <c r="I186" s="309" t="s">
        <v>2226</v>
      </c>
      <c r="J186" s="309"/>
      <c r="K186" s="357"/>
    </row>
    <row r="187" s="1" customFormat="1" ht="15" customHeight="1">
      <c r="B187" s="334"/>
      <c r="C187" s="309" t="s">
        <v>2227</v>
      </c>
      <c r="D187" s="309"/>
      <c r="E187" s="309"/>
      <c r="F187" s="332" t="s">
        <v>2152</v>
      </c>
      <c r="G187" s="309"/>
      <c r="H187" s="309" t="s">
        <v>2228</v>
      </c>
      <c r="I187" s="309" t="s">
        <v>2226</v>
      </c>
      <c r="J187" s="309"/>
      <c r="K187" s="357"/>
    </row>
    <row r="188" s="1" customFormat="1" ht="15" customHeight="1">
      <c r="B188" s="334"/>
      <c r="C188" s="309" t="s">
        <v>2229</v>
      </c>
      <c r="D188" s="309"/>
      <c r="E188" s="309"/>
      <c r="F188" s="332" t="s">
        <v>2152</v>
      </c>
      <c r="G188" s="309"/>
      <c r="H188" s="309" t="s">
        <v>2230</v>
      </c>
      <c r="I188" s="309" t="s">
        <v>2226</v>
      </c>
      <c r="J188" s="309"/>
      <c r="K188" s="357"/>
    </row>
    <row r="189" s="1" customFormat="1" ht="15" customHeight="1">
      <c r="B189" s="334"/>
      <c r="C189" s="370" t="s">
        <v>2231</v>
      </c>
      <c r="D189" s="309"/>
      <c r="E189" s="309"/>
      <c r="F189" s="332" t="s">
        <v>2152</v>
      </c>
      <c r="G189" s="309"/>
      <c r="H189" s="309" t="s">
        <v>2232</v>
      </c>
      <c r="I189" s="309" t="s">
        <v>2233</v>
      </c>
      <c r="J189" s="371" t="s">
        <v>2234</v>
      </c>
      <c r="K189" s="357"/>
    </row>
    <row r="190" s="1" customFormat="1" ht="15" customHeight="1">
      <c r="B190" s="334"/>
      <c r="C190" s="370" t="s">
        <v>46</v>
      </c>
      <c r="D190" s="309"/>
      <c r="E190" s="309"/>
      <c r="F190" s="332" t="s">
        <v>2146</v>
      </c>
      <c r="G190" s="309"/>
      <c r="H190" s="306" t="s">
        <v>2235</v>
      </c>
      <c r="I190" s="309" t="s">
        <v>2236</v>
      </c>
      <c r="J190" s="309"/>
      <c r="K190" s="357"/>
    </row>
    <row r="191" s="1" customFormat="1" ht="15" customHeight="1">
      <c r="B191" s="334"/>
      <c r="C191" s="370" t="s">
        <v>2237</v>
      </c>
      <c r="D191" s="309"/>
      <c r="E191" s="309"/>
      <c r="F191" s="332" t="s">
        <v>2146</v>
      </c>
      <c r="G191" s="309"/>
      <c r="H191" s="309" t="s">
        <v>2238</v>
      </c>
      <c r="I191" s="309" t="s">
        <v>2180</v>
      </c>
      <c r="J191" s="309"/>
      <c r="K191" s="357"/>
    </row>
    <row r="192" s="1" customFormat="1" ht="15" customHeight="1">
      <c r="B192" s="334"/>
      <c r="C192" s="370" t="s">
        <v>2239</v>
      </c>
      <c r="D192" s="309"/>
      <c r="E192" s="309"/>
      <c r="F192" s="332" t="s">
        <v>2146</v>
      </c>
      <c r="G192" s="309"/>
      <c r="H192" s="309" t="s">
        <v>2240</v>
      </c>
      <c r="I192" s="309" t="s">
        <v>2180</v>
      </c>
      <c r="J192" s="309"/>
      <c r="K192" s="357"/>
    </row>
    <row r="193" s="1" customFormat="1" ht="15" customHeight="1">
      <c r="B193" s="334"/>
      <c r="C193" s="370" t="s">
        <v>2241</v>
      </c>
      <c r="D193" s="309"/>
      <c r="E193" s="309"/>
      <c r="F193" s="332" t="s">
        <v>2152</v>
      </c>
      <c r="G193" s="309"/>
      <c r="H193" s="309" t="s">
        <v>2242</v>
      </c>
      <c r="I193" s="309" t="s">
        <v>2180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 ht="13.5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2243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2244</v>
      </c>
      <c r="D200" s="373"/>
      <c r="E200" s="373"/>
      <c r="F200" s="373" t="s">
        <v>2245</v>
      </c>
      <c r="G200" s="374"/>
      <c r="H200" s="373" t="s">
        <v>2246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2236</v>
      </c>
      <c r="D202" s="309"/>
      <c r="E202" s="309"/>
      <c r="F202" s="332" t="s">
        <v>47</v>
      </c>
      <c r="G202" s="309"/>
      <c r="H202" s="309" t="s">
        <v>2247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48</v>
      </c>
      <c r="G203" s="309"/>
      <c r="H203" s="309" t="s">
        <v>2248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51</v>
      </c>
      <c r="G204" s="309"/>
      <c r="H204" s="309" t="s">
        <v>2249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49</v>
      </c>
      <c r="G205" s="309"/>
      <c r="H205" s="309" t="s">
        <v>2250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50</v>
      </c>
      <c r="G206" s="309"/>
      <c r="H206" s="309" t="s">
        <v>2251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2192</v>
      </c>
      <c r="D208" s="309"/>
      <c r="E208" s="309"/>
      <c r="F208" s="332" t="s">
        <v>82</v>
      </c>
      <c r="G208" s="309"/>
      <c r="H208" s="309" t="s">
        <v>2252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2090</v>
      </c>
      <c r="G209" s="309"/>
      <c r="H209" s="309" t="s">
        <v>2091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2088</v>
      </c>
      <c r="G210" s="309"/>
      <c r="H210" s="309" t="s">
        <v>2253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2092</v>
      </c>
      <c r="G211" s="370"/>
      <c r="H211" s="361" t="s">
        <v>2093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1998</v>
      </c>
      <c r="G212" s="370"/>
      <c r="H212" s="361" t="s">
        <v>2254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2216</v>
      </c>
      <c r="D214" s="309"/>
      <c r="E214" s="309"/>
      <c r="F214" s="332">
        <v>1</v>
      </c>
      <c r="G214" s="370"/>
      <c r="H214" s="361" t="s">
        <v>2255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2256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2257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2258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ondrej.vanicek</cp:lastModifiedBy>
  <dcterms:created xsi:type="dcterms:W3CDTF">2023-03-15T08:35:08Z</dcterms:created>
  <dcterms:modified xsi:type="dcterms:W3CDTF">2023-03-15T08:35:23Z</dcterms:modified>
</cp:coreProperties>
</file>