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Hajnice II\INTERIÉR\zadávací dokumentace SO1\"/>
    </mc:Choice>
  </mc:AlternateContent>
  <xr:revisionPtr revIDLastSave="0" documentId="14_{38DA6569-601F-4CE0-9CAB-11028B18A624}" xr6:coauthVersionLast="47" xr6:coauthVersionMax="47" xr10:uidLastSave="{00000000-0000-0000-0000-000000000000}"/>
  <bookViews>
    <workbookView xWindow="28680" yWindow="-120" windowWidth="29040" windowHeight="15840" xr2:uid="{3E6254D3-201E-483D-A686-D3D2F852988D}"/>
  </bookViews>
  <sheets>
    <sheet name="zdravotnické vybavení" sheetId="1" r:id="rId1"/>
  </sheets>
  <externalReferences>
    <externalReference r:id="rId2"/>
  </externalReferences>
  <definedNames>
    <definedName name="_xlnm._FilterDatabase" localSheetId="0" hidden="1">'zdravotnické vybavení'!$C$90:$K$105</definedName>
    <definedName name="_xlnm.Print_Titles" localSheetId="0">'zdravotnické vybavení'!$90:$90</definedName>
    <definedName name="_xlnm.Print_Area" localSheetId="0">'zdravotnické vybavení'!$C$4:$J$41,'zdravotnické vybavení'!$C$47:$J$70,'zdravotnické vybavení'!$C$76:$K$105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05" i="1" l="1"/>
  <c r="BI105" i="1"/>
  <c r="BH105" i="1"/>
  <c r="BG105" i="1"/>
  <c r="BF105" i="1"/>
  <c r="T105" i="1"/>
  <c r="R105" i="1"/>
  <c r="P105" i="1"/>
  <c r="J105" i="1"/>
  <c r="BE105" i="1" s="1"/>
  <c r="BK104" i="1"/>
  <c r="BI104" i="1"/>
  <c r="BH104" i="1"/>
  <c r="BG104" i="1"/>
  <c r="BF104" i="1"/>
  <c r="T104" i="1"/>
  <c r="R104" i="1"/>
  <c r="P104" i="1"/>
  <c r="J104" i="1"/>
  <c r="BE104" i="1" s="1"/>
  <c r="BK103" i="1"/>
  <c r="BI103" i="1"/>
  <c r="BH103" i="1"/>
  <c r="BG103" i="1"/>
  <c r="BF103" i="1"/>
  <c r="T103" i="1"/>
  <c r="R103" i="1"/>
  <c r="P103" i="1"/>
  <c r="J103" i="1"/>
  <c r="BE103" i="1" s="1"/>
  <c r="BK102" i="1"/>
  <c r="BI102" i="1"/>
  <c r="BH102" i="1"/>
  <c r="BG102" i="1"/>
  <c r="BF102" i="1"/>
  <c r="T102" i="1"/>
  <c r="R102" i="1"/>
  <c r="P102" i="1"/>
  <c r="J102" i="1"/>
  <c r="BE102" i="1" s="1"/>
  <c r="BK101" i="1"/>
  <c r="BI101" i="1"/>
  <c r="BH101" i="1"/>
  <c r="BG101" i="1"/>
  <c r="BF101" i="1"/>
  <c r="T101" i="1"/>
  <c r="R101" i="1"/>
  <c r="P101" i="1"/>
  <c r="J101" i="1"/>
  <c r="BE101" i="1" s="1"/>
  <c r="BK100" i="1"/>
  <c r="BI100" i="1"/>
  <c r="BH100" i="1"/>
  <c r="BG100" i="1"/>
  <c r="BF100" i="1"/>
  <c r="T100" i="1"/>
  <c r="R100" i="1"/>
  <c r="P100" i="1"/>
  <c r="J100" i="1"/>
  <c r="BE100" i="1" s="1"/>
  <c r="BK99" i="1"/>
  <c r="BI99" i="1"/>
  <c r="BH99" i="1"/>
  <c r="BG99" i="1"/>
  <c r="BF99" i="1"/>
  <c r="T99" i="1"/>
  <c r="T93" i="1" s="1"/>
  <c r="T92" i="1" s="1"/>
  <c r="T91" i="1" s="1"/>
  <c r="R99" i="1"/>
  <c r="P99" i="1"/>
  <c r="J99" i="1"/>
  <c r="BE99" i="1" s="1"/>
  <c r="BK98" i="1"/>
  <c r="BI98" i="1"/>
  <c r="BH98" i="1"/>
  <c r="BG98" i="1"/>
  <c r="BF98" i="1"/>
  <c r="BE98" i="1"/>
  <c r="T98" i="1"/>
  <c r="R98" i="1"/>
  <c r="P98" i="1"/>
  <c r="J98" i="1"/>
  <c r="BK97" i="1"/>
  <c r="BI97" i="1"/>
  <c r="BH97" i="1"/>
  <c r="BG97" i="1"/>
  <c r="BF97" i="1"/>
  <c r="T97" i="1"/>
  <c r="R97" i="1"/>
  <c r="P97" i="1"/>
  <c r="J97" i="1"/>
  <c r="BE97" i="1" s="1"/>
  <c r="BK96" i="1"/>
  <c r="BI96" i="1"/>
  <c r="BH96" i="1"/>
  <c r="BG96" i="1"/>
  <c r="BF96" i="1"/>
  <c r="T96" i="1"/>
  <c r="R96" i="1"/>
  <c r="P96" i="1"/>
  <c r="J96" i="1"/>
  <c r="BE96" i="1" s="1"/>
  <c r="BK95" i="1"/>
  <c r="BI95" i="1"/>
  <c r="BH95" i="1"/>
  <c r="BG95" i="1"/>
  <c r="BF95" i="1"/>
  <c r="T95" i="1"/>
  <c r="R95" i="1"/>
  <c r="P95" i="1"/>
  <c r="J95" i="1"/>
  <c r="BE95" i="1" s="1"/>
  <c r="BK94" i="1"/>
  <c r="BI94" i="1"/>
  <c r="BH94" i="1"/>
  <c r="F38" i="1" s="1"/>
  <c r="BG94" i="1"/>
  <c r="BF94" i="1"/>
  <c r="T94" i="1"/>
  <c r="R94" i="1"/>
  <c r="P94" i="1"/>
  <c r="P93" i="1" s="1"/>
  <c r="P92" i="1" s="1"/>
  <c r="P91" i="1" s="1"/>
  <c r="J94" i="1"/>
  <c r="BE94" i="1" s="1"/>
  <c r="F85" i="1"/>
  <c r="E83" i="1"/>
  <c r="F56" i="1"/>
  <c r="E54" i="1"/>
  <c r="J39" i="1"/>
  <c r="J38" i="1"/>
  <c r="J37" i="1"/>
  <c r="J26" i="1"/>
  <c r="E26" i="1"/>
  <c r="J88" i="1" s="1"/>
  <c r="J25" i="1"/>
  <c r="J23" i="1"/>
  <c r="E23" i="1"/>
  <c r="J58" i="1" s="1"/>
  <c r="J22" i="1"/>
  <c r="J20" i="1"/>
  <c r="E20" i="1"/>
  <c r="F88" i="1" s="1"/>
  <c r="J19" i="1"/>
  <c r="J17" i="1"/>
  <c r="E17" i="1"/>
  <c r="F87" i="1" s="1"/>
  <c r="J16" i="1"/>
  <c r="J14" i="1"/>
  <c r="J56" i="1" s="1"/>
  <c r="E7" i="1"/>
  <c r="E50" i="1" s="1"/>
  <c r="R93" i="1" l="1"/>
  <c r="R92" i="1" s="1"/>
  <c r="R91" i="1" s="1"/>
  <c r="J36" i="1"/>
  <c r="F58" i="1"/>
  <c r="J59" i="1"/>
  <c r="E79" i="1"/>
  <c r="F37" i="1"/>
  <c r="BK93" i="1"/>
  <c r="J93" i="1" s="1"/>
  <c r="F39" i="1"/>
  <c r="F36" i="1"/>
  <c r="F35" i="1"/>
  <c r="J35" i="1"/>
  <c r="F59" i="1"/>
  <c r="J85" i="1"/>
  <c r="J87" i="1"/>
  <c r="BK92" i="1" l="1"/>
  <c r="BK91" i="1" s="1"/>
  <c r="J66" i="1"/>
  <c r="J92" i="1"/>
  <c r="J91" i="1" l="1"/>
  <c r="J64" i="1"/>
  <c r="J32" i="1" l="1"/>
  <c r="J41" i="1" s="1"/>
  <c r="J63" i="1"/>
</calcChain>
</file>

<file path=xl/sharedStrings.xml><?xml version="1.0" encoding="utf-8"?>
<sst xmlns="http://schemas.openxmlformats.org/spreadsheetml/2006/main" count="287" uniqueCount="119">
  <si>
    <t>&gt;&gt;  skryté sloupce  &lt;&lt;</t>
  </si>
  <si>
    <t>{37cc022c-d1e4-46f7-9b89-22dc6232b53d}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</si>
  <si>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</si>
  <si>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</si>
  <si>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</si>
  <si>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</si>
  <si>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</si>
  <si>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</si>
  <si>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Ubytovací budova</t>
  </si>
  <si>
    <t>Soupis:</t>
  </si>
  <si>
    <t>SO 01-008 - Interiér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</si>
  <si>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</si>
  <si>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</si>
  <si>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</si>
  <si>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</si>
  <si>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</si>
  <si>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</si>
  <si>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</si>
  <si>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</si>
  <si>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</si>
  <si>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</si>
  <si>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</si>
  <si>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</si>
  <si>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</si>
  <si>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</si>
  <si>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</si>
  <si>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</si>
  <si>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</si>
  <si>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</si>
  <si>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</si>
  <si>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</si>
  <si>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</si>
  <si>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</si>
  <si>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</si>
  <si>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</si>
  <si>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</si>
  <si>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</si>
  <si>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</si>
  <si>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</si>
  <si>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</si>
  <si>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</si>
  <si>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-1</t>
  </si>
  <si>
    <t>D1 - SO-01: Ubytovací budova</t>
  </si>
  <si>
    <t xml:space="preserve">    D3 - Zdravotnické vybavení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</si>
  <si>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</si>
  <si>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</si>
  <si>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</si>
  <si>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</si>
  <si>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</si>
  <si>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</si>
  <si>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</si>
  <si>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</si>
  <si>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</si>
  <si>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</si>
  <si>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</si>
  <si>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</si>
  <si>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</si>
  <si>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</si>
  <si>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</si>
  <si>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</si>
  <si>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</si>
  <si>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</si>
  <si>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SO-01: Ubytovací budova</t>
  </si>
  <si>
    <t>1</t>
  </si>
  <si>
    <t>0</t>
  </si>
  <si>
    <t>ROZPOCET</t>
  </si>
  <si>
    <t>D3</t>
  </si>
  <si>
    <t>Zdravotnické vybavení</t>
  </si>
  <si>
    <t>66</t>
  </si>
  <si>
    <t>K</t>
  </si>
  <si>
    <t>Z03</t>
  </si>
  <si>
    <t>Vyšetřovací lehátko</t>
  </si>
  <si>
    <t>ks</t>
  </si>
  <si>
    <t>4</t>
  </si>
  <si>
    <t>132</t>
  </si>
  <si>
    <t>67</t>
  </si>
  <si>
    <t>Z04</t>
  </si>
  <si>
    <t>Převazový vozík</t>
  </si>
  <si>
    <t>134</t>
  </si>
  <si>
    <t>68</t>
  </si>
  <si>
    <t>Z05</t>
  </si>
  <si>
    <t>Nerezové plato</t>
  </si>
  <si>
    <t>136</t>
  </si>
  <si>
    <t>69</t>
  </si>
  <si>
    <t>Z06</t>
  </si>
  <si>
    <t>Odběrové křeslo</t>
  </si>
  <si>
    <t>138</t>
  </si>
  <si>
    <t>72</t>
  </si>
  <si>
    <t>Z09</t>
  </si>
  <si>
    <t>Chladící skříň pro skladování léků</t>
  </si>
  <si>
    <t>144</t>
  </si>
  <si>
    <t>73</t>
  </si>
  <si>
    <t>Z10</t>
  </si>
  <si>
    <t>Léková skříň</t>
  </si>
  <si>
    <t>146</t>
  </si>
  <si>
    <t>74</t>
  </si>
  <si>
    <t>Z11</t>
  </si>
  <si>
    <t>Léková skříň - vestavná</t>
  </si>
  <si>
    <t>148</t>
  </si>
  <si>
    <t>75</t>
  </si>
  <si>
    <t>Z12</t>
  </si>
  <si>
    <t>Převlékací lehátko</t>
  </si>
  <si>
    <t>150</t>
  </si>
  <si>
    <t>77</t>
  </si>
  <si>
    <t>Z16</t>
  </si>
  <si>
    <t>Nerezový stolek</t>
  </si>
  <si>
    <t>154</t>
  </si>
  <si>
    <t>78</t>
  </si>
  <si>
    <t>Z17</t>
  </si>
  <si>
    <t>Monitor vitálních funkcí</t>
  </si>
  <si>
    <t>156</t>
  </si>
  <si>
    <t>79</t>
  </si>
  <si>
    <t>Z18</t>
  </si>
  <si>
    <t>Polohovací toaletní a sprchové křeslo</t>
  </si>
  <si>
    <t>158</t>
  </si>
  <si>
    <t>80</t>
  </si>
  <si>
    <t>Z19</t>
  </si>
  <si>
    <t>Pojízdné toaletní a sprchové křeslo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</si>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</sst>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19" x14ac:knownFonts="1"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4">
    <xf numFmtId="0" fontId="0" fillId="0" borderId="0" xfId="0"/>
    <xf numFmtId="4" fontId="11" fillId="4" borderId="18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4" fontId="11" fillId="0" borderId="18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166" fontId="15" fillId="0" borderId="0" xfId="0" applyNumberFormat="1" applyFont="1" applyAlignment="1" applyProtection="1">
      <alignment vertical="center"/>
    </xf>
    <xf numFmtId="166" fontId="15" fillId="0" borderId="17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1" fillId="0" borderId="18" xfId="0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7" fontId="11" fillId="0" borderId="18" xfId="0" applyNumberFormat="1" applyFont="1" applyBorder="1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10" fillId="3" borderId="5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right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6" xfId="0" applyNumberFormat="1" applyFont="1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vertical="center"/>
    </xf>
    <xf numFmtId="4" fontId="13" fillId="0" borderId="10" xfId="0" applyNumberFormat="1" applyFont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0" xfId="0" applyFont="1" applyBorder="1" applyAlignment="1" applyProtection="1">
      <alignment vertical="center"/>
    </xf>
    <xf numFmtId="4" fontId="14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Protection="1"/>
    <xf numFmtId="0" fontId="0" fillId="0" borderId="14" xfId="0" applyBorder="1" applyAlignment="1" applyProtection="1">
      <alignment vertical="center"/>
    </xf>
    <xf numFmtId="166" fontId="16" fillId="0" borderId="4" xfId="0" applyNumberFormat="1" applyFont="1" applyBorder="1" applyProtection="1"/>
    <xf numFmtId="166" fontId="16" fillId="0" borderId="15" xfId="0" applyNumberFormat="1" applyFont="1" applyBorder="1" applyProtection="1"/>
    <xf numFmtId="4" fontId="17" fillId="0" borderId="0" xfId="0" applyNumberFormat="1" applyFont="1" applyAlignment="1" applyProtection="1">
      <alignment vertical="center"/>
    </xf>
    <xf numFmtId="0" fontId="18" fillId="0" borderId="0" xfId="0" applyFont="1" applyProtection="1"/>
    <xf numFmtId="0" fontId="18" fillId="0" borderId="3" xfId="0" applyFont="1" applyBorder="1" applyProtection="1"/>
    <xf numFmtId="0" fontId="18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4" fontId="13" fillId="0" borderId="0" xfId="0" applyNumberFormat="1" applyFont="1" applyProtection="1"/>
    <xf numFmtId="0" fontId="18" fillId="0" borderId="16" xfId="0" applyFont="1" applyBorder="1" applyProtection="1"/>
    <xf numFmtId="166" fontId="18" fillId="0" borderId="0" xfId="0" applyNumberFormat="1" applyFont="1" applyProtection="1"/>
    <xf numFmtId="166" fontId="18" fillId="0" borderId="17" xfId="0" applyNumberFormat="1" applyFont="1" applyBorder="1" applyProtection="1"/>
    <xf numFmtId="0" fontId="18" fillId="0" borderId="0" xfId="0" applyFont="1" applyAlignment="1" applyProtection="1">
      <alignment horizontal="center"/>
    </xf>
    <xf numFmtId="4" fontId="18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/>
    </xf>
    <xf numFmtId="4" fontId="14" fillId="0" borderId="0" xfId="0" applyNumberFormat="1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5D900AE-D93E-47EC-889B-9825066D1E0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(2)/Hajnice%20II/k%20p&#345;ed&#225;n&#237;/PD/DPS/G%20Celkov&#253;%20rozpo&#269;et/190603%20-%20Barevn&#233;%20domky%20Haj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 - Vedlejší a ostatní ..."/>
      <sheetName val="SO 01-001 - Stavební část"/>
      <sheetName val="SO 01-002 - Zdravotně tec..."/>
      <sheetName val="SO 01-003 - Ústřední vytá..."/>
      <sheetName val="SO 01-004 - Vzduchotechnika"/>
      <sheetName val="SO 01-005 - Silnoproudé r..."/>
      <sheetName val="SO 01-006 - Slaboproudé r..."/>
      <sheetName val="SO 01-007 - Měření a regu..."/>
      <sheetName val="SO 01-008 - Interiér"/>
      <sheetName val="SO 01-009 - Stropní zveda..."/>
      <sheetName val="SO 02-001 - Stavební část"/>
      <sheetName val="SO 02-002 - Zdravotně tec..."/>
      <sheetName val="SO 02-003 - Ústřední vytá..."/>
      <sheetName val="SO 02-004 - Vzduchotechnika"/>
      <sheetName val="SO 02-005 - Silnoproudé r..."/>
      <sheetName val="SO 02-006 - Slaboproudé r..."/>
      <sheetName val="SO 02-007 - Měření a regu..."/>
      <sheetName val="SO 02-008 - Interiér"/>
      <sheetName val="SO 02-009 - Stropní zveda..."/>
      <sheetName val="SO 03-001 - Stavební část"/>
      <sheetName val="SO 03-002 - Zdravotně tec..."/>
      <sheetName val="SO 03-004 - Vzduchotechnika"/>
      <sheetName val="SO 03-005 - Silnoproudé r..."/>
      <sheetName val="SO 03-006 - Slaboproudé r..."/>
      <sheetName val="SO 03-008 - Interiér"/>
      <sheetName val="SO 04 - Bourané objekty"/>
      <sheetName val="SO 20-001 - Pozemní komun..."/>
      <sheetName val="SO 20-002 - Venkovní stav..."/>
      <sheetName val="SO 31 -  Venkovní kanalizace"/>
      <sheetName val="SO 32 - Venkovní vodovod"/>
      <sheetName val="SO 35-002 - Kabelové rozv..."/>
      <sheetName val="SO 35-003 - Venkovní osvě..."/>
      <sheetName val="SO 35-004 - Přeložka veře..."/>
      <sheetName val="SO 36 - Venkovní rozvody ..."/>
      <sheetName val="SO 37 - Vrty a venkovní r..."/>
      <sheetName val="T 01-001 - 1PP"/>
      <sheetName val="T 01-002 - 1NP"/>
      <sheetName val="T 01-003 - Doprava, montáž"/>
      <sheetName val="T 02 - Prádelna"/>
      <sheetName val="Seznam figur"/>
      <sheetName val="Pokyny pro vyplnění"/>
    </sheetNames>
    <sheetDataSet>
      <sheetData sheetId="0">
        <row r="6">
          <cell r="K6" t="str">
            <v>Barevné domky Hajnice</v>
          </cell>
        </row>
        <row r="8">
          <cell r="AN8" t="str">
            <v>6. 5. 2020</v>
          </cell>
        </row>
        <row r="10">
          <cell r="AN10" t="str">
            <v/>
          </cell>
        </row>
        <row r="11">
          <cell r="E11" t="str">
            <v>Královehradecký kraj, Hradec Králové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ATIP a.s. Trutnov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Ing. Lenka Kasperová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D1E82-5AC4-4953-84A6-FB7B52E4A278}">
  <sheetPr>
    <pageSetUpPr fitToPage="1"/>
  </sheetPr>
  <dimension ref="B2:BM105"/>
  <sheetViews>
    <sheetView showGridLines="0" tabSelected="1" workbookViewId="0">
      <selection activeCell="A98" sqref="A98:XFD99"/>
    </sheetView>
  </sheetViews>
  <sheetFormatPr defaultRowHeight="10" x14ac:dyDescent="0.2"/>
  <cols>
    <col min="1" max="1" width="8.33203125" style="2" customWidth="1"/>
    <col min="2" max="2" width="1.6640625" style="2" customWidth="1"/>
    <col min="3" max="3" width="4.109375" style="2" customWidth="1"/>
    <col min="4" max="4" width="4.33203125" style="2" customWidth="1"/>
    <col min="5" max="5" width="17.109375" style="2" customWidth="1"/>
    <col min="6" max="6" width="50.77734375" style="2" customWidth="1"/>
    <col min="7" max="7" width="7" style="2" customWidth="1"/>
    <col min="8" max="8" width="11.44140625" style="2" customWidth="1"/>
    <col min="9" max="11" width="20.109375" style="2" customWidth="1"/>
    <col min="12" max="12" width="9.33203125" style="2" customWidth="1"/>
    <col min="13" max="13" width="10.77734375" style="2" hidden="1" customWidth="1"/>
    <col min="14" max="14" width="8.88671875" style="2"/>
    <col min="15" max="20" width="14.10937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332031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16384" width="8.88671875" style="2"/>
  </cols>
  <sheetData>
    <row r="2" spans="2:46" ht="37" customHeight="1" x14ac:dyDescent="0.2">
      <c r="L2" s="90" t="s">
        <v>0</v>
      </c>
      <c r="M2" s="91"/>
      <c r="N2" s="91"/>
      <c r="O2" s="91"/>
      <c r="P2" s="91"/>
      <c r="Q2" s="91"/>
      <c r="R2" s="91"/>
      <c r="S2" s="91"/>
      <c r="T2" s="91"/>
      <c r="U2" s="91"/>
      <c r="V2" s="91"/>
      <c r="AT2" s="12" t="s">
        <v>1</v>
      </c>
    </row>
    <row r="3" spans="2:46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2" t="s">
        <v>2</v>
      </c>
    </row>
    <row r="4" spans="2:46" ht="25" customHeight="1" x14ac:dyDescent="0.2">
      <c r="B4" s="20"/>
      <c r="D4" s="21" t="s">
        <v>3</v>
      </c>
      <c r="L4" s="20"/>
      <c r="M4" s="22" t="s">
        <v>4</v>
      </c>
      <c r="AT4" s="12" t="s">
        <v>5</v>
      </c>
    </row>
    <row r="5" spans="2:46" ht="7" customHeight="1" x14ac:dyDescent="0.2">
      <c r="B5" s="20"/>
      <c r="L5" s="20"/>
    </row>
    <row r="6" spans="2:46" ht="12" customHeight="1" x14ac:dyDescent="0.2">
      <c r="B6" s="20"/>
      <c r="D6" s="23" t="s">
        <v>6</v>
      </c>
      <c r="L6" s="20"/>
    </row>
    <row r="7" spans="2:46" ht="16.5" customHeight="1" x14ac:dyDescent="0.2">
      <c r="B7" s="20"/>
      <c r="E7" s="86" t="str">
        <f>'[1]Rekapitulace stavby'!K6</f>
        <v>Barevné domky Hajnice</v>
      </c>
      <c r="F7" s="87"/>
      <c r="G7" s="87"/>
      <c r="H7" s="87"/>
      <c r="L7" s="20"/>
    </row>
    <row r="8" spans="2:46" ht="12" customHeight="1" x14ac:dyDescent="0.2">
      <c r="B8" s="20"/>
      <c r="D8" s="23" t="s">
        <v>7</v>
      </c>
      <c r="L8" s="20"/>
    </row>
    <row r="9" spans="2:46" s="10" customFormat="1" ht="16.5" customHeight="1" x14ac:dyDescent="0.2">
      <c r="B9" s="5"/>
      <c r="E9" s="86" t="s">
        <v>8</v>
      </c>
      <c r="F9" s="88"/>
      <c r="G9" s="88"/>
      <c r="H9" s="88"/>
      <c r="L9" s="5"/>
    </row>
    <row r="10" spans="2:46" s="10" customFormat="1" ht="12" customHeight="1" x14ac:dyDescent="0.2">
      <c r="B10" s="5"/>
      <c r="D10" s="23" t="s">
        <v>9</v>
      </c>
      <c r="L10" s="5"/>
    </row>
    <row r="11" spans="2:46" s="10" customFormat="1" ht="16.5" customHeight="1" x14ac:dyDescent="0.2">
      <c r="B11" s="5"/>
      <c r="E11" s="89" t="s">
        <v>10</v>
      </c>
      <c r="F11" s="88"/>
      <c r="G11" s="88"/>
      <c r="H11" s="88"/>
      <c r="L11" s="5"/>
    </row>
    <row r="12" spans="2:46" s="10" customFormat="1" x14ac:dyDescent="0.2">
      <c r="B12" s="5"/>
      <c r="L12" s="5"/>
    </row>
    <row r="13" spans="2:46" s="10" customFormat="1" ht="12" customHeight="1" x14ac:dyDescent="0.2">
      <c r="B13" s="5"/>
      <c r="D13" s="23" t="s">
        <v>11</v>
      </c>
      <c r="F13" s="24" t="s">
        <v>12</v>
      </c>
      <c r="I13" s="23" t="s">
        <v>13</v>
      </c>
      <c r="J13" s="24" t="s">
        <v>12</v>
      </c>
      <c r="L13" s="5"/>
    </row>
    <row r="14" spans="2:46" s="10" customFormat="1" ht="12" customHeight="1" x14ac:dyDescent="0.2">
      <c r="B14" s="5"/>
      <c r="D14" s="23" t="s">
        <v>14</v>
      </c>
      <c r="F14" s="24" t="s">
        <v>15</v>
      </c>
      <c r="I14" s="23" t="s">
        <v>16</v>
      </c>
      <c r="J14" s="25" t="str">
        <f>'[1]Rekapitulace stavby'!AN8</f>
        <v>6. 5. 2020</v>
      </c>
      <c r="L14" s="5"/>
    </row>
    <row r="15" spans="2:46" s="10" customFormat="1" ht="10.75" customHeight="1" x14ac:dyDescent="0.2">
      <c r="B15" s="5"/>
      <c r="L15" s="5"/>
    </row>
    <row r="16" spans="2:46" s="10" customFormat="1" ht="12" customHeight="1" x14ac:dyDescent="0.2">
      <c r="B16" s="5"/>
      <c r="D16" s="23" t="s">
        <v>17</v>
      </c>
      <c r="I16" s="23" t="s">
        <v>18</v>
      </c>
      <c r="J16" s="24" t="str">
        <f>IF('[1]Rekapitulace stavby'!AN10="","",'[1]Rekapitulace stavby'!AN10)</f>
        <v/>
      </c>
      <c r="L16" s="5"/>
    </row>
    <row r="17" spans="2:12" s="10" customFormat="1" ht="18" customHeight="1" x14ac:dyDescent="0.2">
      <c r="B17" s="5"/>
      <c r="E17" s="24" t="str">
        <f>IF('[1]Rekapitulace stavby'!E11="","",'[1]Rekapitulace stavby'!E11)</f>
        <v>Královehradecký kraj, Hradec Králové</v>
      </c>
      <c r="I17" s="23" t="s">
        <v>19</v>
      </c>
      <c r="J17" s="24" t="str">
        <f>IF('[1]Rekapitulace stavby'!AN11="","",'[1]Rekapitulace stavby'!AN11)</f>
        <v/>
      </c>
      <c r="L17" s="5"/>
    </row>
    <row r="18" spans="2:12" s="10" customFormat="1" ht="7" customHeight="1" x14ac:dyDescent="0.2">
      <c r="B18" s="5"/>
      <c r="L18" s="5"/>
    </row>
    <row r="19" spans="2:12" s="10" customFormat="1" ht="12" customHeight="1" x14ac:dyDescent="0.2">
      <c r="B19" s="5"/>
      <c r="D19" s="23" t="s">
        <v>20</v>
      </c>
      <c r="I19" s="23" t="s">
        <v>18</v>
      </c>
      <c r="J19" s="24" t="str">
        <f>'[1]Rekapitulace stavby'!AN13</f>
        <v/>
      </c>
      <c r="L19" s="5"/>
    </row>
    <row r="20" spans="2:12" s="10" customFormat="1" ht="18" customHeight="1" x14ac:dyDescent="0.2">
      <c r="B20" s="5"/>
      <c r="E20" s="92" t="str">
        <f>'[1]Rekapitulace stavby'!E14</f>
        <v xml:space="preserve"> </v>
      </c>
      <c r="F20" s="92"/>
      <c r="G20" s="92"/>
      <c r="H20" s="92"/>
      <c r="I20" s="23" t="s">
        <v>19</v>
      </c>
      <c r="J20" s="24" t="str">
        <f>'[1]Rekapitulace stavby'!AN14</f>
        <v/>
      </c>
      <c r="L20" s="5"/>
    </row>
    <row r="21" spans="2:12" s="10" customFormat="1" ht="7" customHeight="1" x14ac:dyDescent="0.2">
      <c r="B21" s="5"/>
      <c r="L21" s="5"/>
    </row>
    <row r="22" spans="2:12" s="10" customFormat="1" ht="12" customHeight="1" x14ac:dyDescent="0.2">
      <c r="B22" s="5"/>
      <c r="D22" s="23" t="s">
        <v>21</v>
      </c>
      <c r="I22" s="23" t="s">
        <v>18</v>
      </c>
      <c r="J22" s="24" t="str">
        <f>IF('[1]Rekapitulace stavby'!AN16="","",'[1]Rekapitulace stavby'!AN16)</f>
        <v/>
      </c>
      <c r="L22" s="5"/>
    </row>
    <row r="23" spans="2:12" s="10" customFormat="1" ht="18" customHeight="1" x14ac:dyDescent="0.2">
      <c r="B23" s="5"/>
      <c r="E23" s="24" t="str">
        <f>IF('[1]Rekapitulace stavby'!E17="","",'[1]Rekapitulace stavby'!E17)</f>
        <v>ATIP a.s. Trutnov</v>
      </c>
      <c r="I23" s="23" t="s">
        <v>19</v>
      </c>
      <c r="J23" s="24" t="str">
        <f>IF('[1]Rekapitulace stavby'!AN17="","",'[1]Rekapitulace stavby'!AN17)</f>
        <v/>
      </c>
      <c r="L23" s="5"/>
    </row>
    <row r="24" spans="2:12" s="10" customFormat="1" ht="7" customHeight="1" x14ac:dyDescent="0.2">
      <c r="B24" s="5"/>
      <c r="L24" s="5"/>
    </row>
    <row r="25" spans="2:12" s="10" customFormat="1" ht="12" customHeight="1" x14ac:dyDescent="0.2">
      <c r="B25" s="5"/>
      <c r="D25" s="23" t="s">
        <v>22</v>
      </c>
      <c r="I25" s="23" t="s">
        <v>18</v>
      </c>
      <c r="J25" s="24" t="str">
        <f>IF('[1]Rekapitulace stavby'!AN19="","",'[1]Rekapitulace stavby'!AN19)</f>
        <v/>
      </c>
      <c r="L25" s="5"/>
    </row>
    <row r="26" spans="2:12" s="10" customFormat="1" ht="18" customHeight="1" x14ac:dyDescent="0.2">
      <c r="B26" s="5"/>
      <c r="E26" s="24" t="str">
        <f>IF('[1]Rekapitulace stavby'!E20="","",'[1]Rekapitulace stavby'!E20)</f>
        <v>Ing. Lenka Kasperová</v>
      </c>
      <c r="I26" s="23" t="s">
        <v>19</v>
      </c>
      <c r="J26" s="24" t="str">
        <f>IF('[1]Rekapitulace stavby'!AN20="","",'[1]Rekapitulace stavby'!AN20)</f>
        <v/>
      </c>
      <c r="L26" s="5"/>
    </row>
    <row r="27" spans="2:12" s="10" customFormat="1" ht="7" customHeight="1" x14ac:dyDescent="0.2">
      <c r="B27" s="5"/>
      <c r="L27" s="5"/>
    </row>
    <row r="28" spans="2:12" s="10" customFormat="1" ht="12" customHeight="1" x14ac:dyDescent="0.2">
      <c r="B28" s="5"/>
      <c r="D28" s="23" t="s">
        <v>23</v>
      </c>
      <c r="L28" s="5"/>
    </row>
    <row r="29" spans="2:12" s="27" customFormat="1" ht="16.5" customHeight="1" x14ac:dyDescent="0.2">
      <c r="B29" s="26"/>
      <c r="E29" s="93" t="s">
        <v>12</v>
      </c>
      <c r="F29" s="93"/>
      <c r="G29" s="93"/>
      <c r="H29" s="93"/>
      <c r="L29" s="26"/>
    </row>
    <row r="30" spans="2:12" s="10" customFormat="1" ht="7" customHeight="1" x14ac:dyDescent="0.2">
      <c r="B30" s="5"/>
      <c r="L30" s="5"/>
    </row>
    <row r="31" spans="2:12" s="10" customFormat="1" ht="7" customHeight="1" x14ac:dyDescent="0.2">
      <c r="B31" s="5"/>
      <c r="D31" s="28"/>
      <c r="E31" s="28"/>
      <c r="F31" s="28"/>
      <c r="G31" s="28"/>
      <c r="H31" s="28"/>
      <c r="I31" s="28"/>
      <c r="J31" s="28"/>
      <c r="K31" s="28"/>
      <c r="L31" s="5"/>
    </row>
    <row r="32" spans="2:12" s="10" customFormat="1" ht="25.4" customHeight="1" x14ac:dyDescent="0.2">
      <c r="B32" s="5"/>
      <c r="D32" s="29" t="s">
        <v>24</v>
      </c>
      <c r="J32" s="30">
        <f>ROUND(J91, 2)</f>
        <v>0</v>
      </c>
      <c r="L32" s="5"/>
    </row>
    <row r="33" spans="2:12" s="10" customFormat="1" ht="7" customHeight="1" x14ac:dyDescent="0.2">
      <c r="B33" s="5"/>
      <c r="D33" s="28"/>
      <c r="E33" s="28"/>
      <c r="F33" s="28"/>
      <c r="G33" s="28"/>
      <c r="H33" s="28"/>
      <c r="I33" s="28"/>
      <c r="J33" s="28"/>
      <c r="K33" s="28"/>
      <c r="L33" s="5"/>
    </row>
    <row r="34" spans="2:12" s="10" customFormat="1" ht="14.4" customHeight="1" x14ac:dyDescent="0.2">
      <c r="B34" s="5"/>
      <c r="F34" s="31" t="s">
        <v>25</v>
      </c>
      <c r="I34" s="31" t="s">
        <v>26</v>
      </c>
      <c r="J34" s="31" t="s">
        <v>27</v>
      </c>
      <c r="L34" s="5"/>
    </row>
    <row r="35" spans="2:12" s="10" customFormat="1" ht="14.4" customHeight="1" x14ac:dyDescent="0.2">
      <c r="B35" s="5"/>
      <c r="D35" s="32" t="s">
        <v>28</v>
      </c>
      <c r="E35" s="23" t="s">
        <v>29</v>
      </c>
      <c r="F35" s="33">
        <f>ROUND((SUM(BE91:BE105)),  2)</f>
        <v>0</v>
      </c>
      <c r="I35" s="34">
        <v>0.21</v>
      </c>
      <c r="J35" s="33">
        <f>ROUND(((SUM(BE91:BE105))*I35),  2)</f>
        <v>0</v>
      </c>
      <c r="L35" s="5"/>
    </row>
    <row r="36" spans="2:12" s="10" customFormat="1" ht="14.4" customHeight="1" x14ac:dyDescent="0.2">
      <c r="B36" s="5"/>
      <c r="E36" s="23" t="s">
        <v>30</v>
      </c>
      <c r="F36" s="33">
        <f>ROUND((SUM(BF91:BF105)),  2)</f>
        <v>0</v>
      </c>
      <c r="I36" s="34">
        <v>0.15</v>
      </c>
      <c r="J36" s="33">
        <f>ROUND(((SUM(BF91:BF105))*I36),  2)</f>
        <v>0</v>
      </c>
      <c r="L36" s="5"/>
    </row>
    <row r="37" spans="2:12" s="10" customFormat="1" ht="14.4" hidden="1" customHeight="1" x14ac:dyDescent="0.2">
      <c r="B37" s="5"/>
      <c r="E37" s="23" t="s">
        <v>31</v>
      </c>
      <c r="F37" s="33">
        <f>ROUND((SUM(BG91:BG105)),  2)</f>
        <v>0</v>
      </c>
      <c r="I37" s="34">
        <v>0.21</v>
      </c>
      <c r="J37" s="33">
        <f>0</f>
        <v>0</v>
      </c>
      <c r="L37" s="5"/>
    </row>
    <row r="38" spans="2:12" s="10" customFormat="1" ht="14.4" hidden="1" customHeight="1" x14ac:dyDescent="0.2">
      <c r="B38" s="5"/>
      <c r="E38" s="23" t="s">
        <v>32</v>
      </c>
      <c r="F38" s="33">
        <f>ROUND((SUM(BH91:BH105)),  2)</f>
        <v>0</v>
      </c>
      <c r="I38" s="34">
        <v>0.15</v>
      </c>
      <c r="J38" s="33">
        <f>0</f>
        <v>0</v>
      </c>
      <c r="L38" s="5"/>
    </row>
    <row r="39" spans="2:12" s="10" customFormat="1" ht="14.4" hidden="1" customHeight="1" x14ac:dyDescent="0.2">
      <c r="B39" s="5"/>
      <c r="E39" s="23" t="s">
        <v>33</v>
      </c>
      <c r="F39" s="33">
        <f>ROUND((SUM(BI91:BI105)),  2)</f>
        <v>0</v>
      </c>
      <c r="I39" s="34">
        <v>0</v>
      </c>
      <c r="J39" s="33">
        <f>0</f>
        <v>0</v>
      </c>
      <c r="L39" s="5"/>
    </row>
    <row r="40" spans="2:12" s="10" customFormat="1" ht="7" customHeight="1" x14ac:dyDescent="0.2">
      <c r="B40" s="5"/>
      <c r="L40" s="5"/>
    </row>
    <row r="41" spans="2:12" s="10" customFormat="1" ht="25.4" customHeight="1" x14ac:dyDescent="0.2">
      <c r="B41" s="5"/>
      <c r="C41" s="35"/>
      <c r="D41" s="36" t="s">
        <v>34</v>
      </c>
      <c r="E41" s="37"/>
      <c r="F41" s="37"/>
      <c r="G41" s="38" t="s">
        <v>35</v>
      </c>
      <c r="H41" s="39" t="s">
        <v>36</v>
      </c>
      <c r="I41" s="37"/>
      <c r="J41" s="40">
        <f>SUM(J32:J39)</f>
        <v>0</v>
      </c>
      <c r="K41" s="41"/>
      <c r="L41" s="5"/>
    </row>
    <row r="42" spans="2:12" s="10" customFormat="1" ht="14.4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5"/>
    </row>
    <row r="46" spans="2:12" s="10" customFormat="1" ht="7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5"/>
    </row>
    <row r="47" spans="2:12" s="10" customFormat="1" ht="25" customHeight="1" x14ac:dyDescent="0.2">
      <c r="B47" s="5"/>
      <c r="C47" s="21" t="s">
        <v>37</v>
      </c>
      <c r="L47" s="5"/>
    </row>
    <row r="48" spans="2:12" s="10" customFormat="1" ht="7" customHeight="1" x14ac:dyDescent="0.2">
      <c r="B48" s="5"/>
      <c r="L48" s="5"/>
    </row>
    <row r="49" spans="2:47" s="10" customFormat="1" ht="12" customHeight="1" x14ac:dyDescent="0.2">
      <c r="B49" s="5"/>
      <c r="C49" s="23" t="s">
        <v>6</v>
      </c>
      <c r="L49" s="5"/>
    </row>
    <row r="50" spans="2:47" s="10" customFormat="1" ht="16.5" customHeight="1" x14ac:dyDescent="0.2">
      <c r="B50" s="5"/>
      <c r="E50" s="86" t="str">
        <f>E7</f>
        <v>Barevné domky Hajnice</v>
      </c>
      <c r="F50" s="87"/>
      <c r="G50" s="87"/>
      <c r="H50" s="87"/>
      <c r="L50" s="5"/>
    </row>
    <row r="51" spans="2:47" ht="12" customHeight="1" x14ac:dyDescent="0.2">
      <c r="B51" s="20"/>
      <c r="C51" s="23" t="s">
        <v>7</v>
      </c>
      <c r="L51" s="20"/>
    </row>
    <row r="52" spans="2:47" s="10" customFormat="1" ht="16.5" customHeight="1" x14ac:dyDescent="0.2">
      <c r="B52" s="5"/>
      <c r="E52" s="86" t="s">
        <v>8</v>
      </c>
      <c r="F52" s="88"/>
      <c r="G52" s="88"/>
      <c r="H52" s="88"/>
      <c r="L52" s="5"/>
    </row>
    <row r="53" spans="2:47" s="10" customFormat="1" ht="12" customHeight="1" x14ac:dyDescent="0.2">
      <c r="B53" s="5"/>
      <c r="C53" s="23" t="s">
        <v>9</v>
      </c>
      <c r="L53" s="5"/>
    </row>
    <row r="54" spans="2:47" s="10" customFormat="1" ht="16.5" customHeight="1" x14ac:dyDescent="0.2">
      <c r="B54" s="5"/>
      <c r="E54" s="89" t="str">
        <f>E11</f>
        <v>SO 01-008 - Interiér</v>
      </c>
      <c r="F54" s="88"/>
      <c r="G54" s="88"/>
      <c r="H54" s="88"/>
      <c r="L54" s="5"/>
    </row>
    <row r="55" spans="2:47" s="10" customFormat="1" ht="7" customHeight="1" x14ac:dyDescent="0.2">
      <c r="B55" s="5"/>
      <c r="L55" s="5"/>
    </row>
    <row r="56" spans="2:47" s="10" customFormat="1" ht="12" customHeight="1" x14ac:dyDescent="0.2">
      <c r="B56" s="5"/>
      <c r="C56" s="23" t="s">
        <v>14</v>
      </c>
      <c r="F56" s="24" t="str">
        <f>F14</f>
        <v xml:space="preserve"> </v>
      </c>
      <c r="I56" s="23" t="s">
        <v>16</v>
      </c>
      <c r="J56" s="25" t="str">
        <f>IF(J14="","",J14)</f>
        <v>6. 5. 2020</v>
      </c>
      <c r="L56" s="5"/>
    </row>
    <row r="57" spans="2:47" s="10" customFormat="1" ht="7" customHeight="1" x14ac:dyDescent="0.2">
      <c r="B57" s="5"/>
      <c r="L57" s="5"/>
    </row>
    <row r="58" spans="2:47" s="10" customFormat="1" ht="15.15" customHeight="1" x14ac:dyDescent="0.2">
      <c r="B58" s="5"/>
      <c r="C58" s="23" t="s">
        <v>17</v>
      </c>
      <c r="F58" s="24" t="str">
        <f>E17</f>
        <v>Královehradecký kraj, Hradec Králové</v>
      </c>
      <c r="I58" s="23" t="s">
        <v>21</v>
      </c>
      <c r="J58" s="46" t="str">
        <f>E23</f>
        <v>ATIP a.s. Trutnov</v>
      </c>
      <c r="L58" s="5"/>
    </row>
    <row r="59" spans="2:47" s="10" customFormat="1" ht="25.65" customHeight="1" x14ac:dyDescent="0.2">
      <c r="B59" s="5"/>
      <c r="C59" s="23" t="s">
        <v>20</v>
      </c>
      <c r="F59" s="24" t="str">
        <f>IF(E20="","",E20)</f>
        <v xml:space="preserve"> </v>
      </c>
      <c r="I59" s="23" t="s">
        <v>22</v>
      </c>
      <c r="J59" s="46" t="str">
        <f>E26</f>
        <v>Ing. Lenka Kasperová</v>
      </c>
      <c r="L59" s="5"/>
    </row>
    <row r="60" spans="2:47" s="10" customFormat="1" ht="10.25" customHeight="1" x14ac:dyDescent="0.2">
      <c r="B60" s="5"/>
      <c r="L60" s="5"/>
    </row>
    <row r="61" spans="2:47" s="10" customFormat="1" ht="29.25" customHeight="1" x14ac:dyDescent="0.2">
      <c r="B61" s="5"/>
      <c r="C61" s="47" t="s">
        <v>38</v>
      </c>
      <c r="D61" s="35"/>
      <c r="E61" s="35"/>
      <c r="F61" s="35"/>
      <c r="G61" s="35"/>
      <c r="H61" s="35"/>
      <c r="I61" s="35"/>
      <c r="J61" s="48" t="s">
        <v>39</v>
      </c>
      <c r="K61" s="35"/>
      <c r="L61" s="5"/>
    </row>
    <row r="62" spans="2:47" s="10" customFormat="1" ht="10.25" customHeight="1" x14ac:dyDescent="0.2">
      <c r="B62" s="5"/>
      <c r="L62" s="5"/>
    </row>
    <row r="63" spans="2:47" s="10" customFormat="1" ht="22.75" customHeight="1" x14ac:dyDescent="0.2">
      <c r="B63" s="5"/>
      <c r="C63" s="49" t="s">
        <v>40</v>
      </c>
      <c r="J63" s="30">
        <f>J91</f>
        <v>0</v>
      </c>
      <c r="L63" s="5"/>
      <c r="AU63" s="12" t="s">
        <v>41</v>
      </c>
    </row>
    <row r="64" spans="2:47" s="51" customFormat="1" ht="25" customHeight="1" x14ac:dyDescent="0.2">
      <c r="B64" s="50"/>
      <c r="D64" s="52" t="s">
        <v>42</v>
      </c>
      <c r="E64" s="53"/>
      <c r="F64" s="53"/>
      <c r="G64" s="53"/>
      <c r="H64" s="53"/>
      <c r="I64" s="53"/>
      <c r="J64" s="54">
        <f>J92</f>
        <v>0</v>
      </c>
      <c r="L64" s="50"/>
    </row>
    <row r="65" spans="2:12" s="56" customFormat="1" ht="19.899999999999999" customHeight="1" x14ac:dyDescent="0.2">
      <c r="B65" s="55"/>
      <c r="D65" s="57"/>
      <c r="E65" s="58"/>
      <c r="F65" s="58"/>
      <c r="G65" s="58"/>
      <c r="H65" s="58"/>
      <c r="I65" s="58"/>
      <c r="J65" s="59"/>
      <c r="L65" s="55"/>
    </row>
    <row r="66" spans="2:12" s="56" customFormat="1" ht="19.899999999999999" customHeight="1" x14ac:dyDescent="0.2">
      <c r="B66" s="55"/>
      <c r="D66" s="57" t="s">
        <v>43</v>
      </c>
      <c r="E66" s="58"/>
      <c r="F66" s="58"/>
      <c r="G66" s="58"/>
      <c r="H66" s="58"/>
      <c r="I66" s="58"/>
      <c r="J66" s="59">
        <f>J93</f>
        <v>0</v>
      </c>
      <c r="L66" s="55"/>
    </row>
    <row r="67" spans="2:12" s="56" customFormat="1" ht="19.899999999999999" customHeight="1" x14ac:dyDescent="0.2">
      <c r="B67" s="55"/>
      <c r="D67" s="57"/>
      <c r="E67" s="58"/>
      <c r="F67" s="58"/>
      <c r="G67" s="58"/>
      <c r="H67" s="58"/>
      <c r="I67" s="58"/>
      <c r="J67" s="59"/>
      <c r="L67" s="55"/>
    </row>
    <row r="68" spans="2:12" s="56" customFormat="1" ht="19.899999999999999" customHeight="1" x14ac:dyDescent="0.2">
      <c r="B68" s="55"/>
      <c r="D68" s="57"/>
      <c r="E68" s="58"/>
      <c r="F68" s="58"/>
      <c r="G68" s="58"/>
      <c r="H68" s="58"/>
      <c r="I68" s="58"/>
      <c r="J68" s="59"/>
      <c r="L68" s="55"/>
    </row>
    <row r="69" spans="2:12" s="56" customFormat="1" ht="19.899999999999999" customHeight="1" x14ac:dyDescent="0.2">
      <c r="B69" s="55"/>
      <c r="D69" s="57"/>
      <c r="E69" s="58"/>
      <c r="F69" s="58"/>
      <c r="G69" s="58"/>
      <c r="H69" s="58"/>
      <c r="I69" s="58"/>
      <c r="J69" s="59"/>
      <c r="L69" s="55"/>
    </row>
    <row r="70" spans="2:12" s="10" customFormat="1" ht="21.75" customHeight="1" x14ac:dyDescent="0.2">
      <c r="B70" s="5"/>
      <c r="L70" s="5"/>
    </row>
    <row r="71" spans="2:12" s="10" customFormat="1" ht="7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5"/>
    </row>
    <row r="75" spans="2:12" s="10" customFormat="1" ht="7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5"/>
    </row>
    <row r="76" spans="2:12" s="10" customFormat="1" ht="25" customHeight="1" x14ac:dyDescent="0.2">
      <c r="B76" s="5"/>
      <c r="C76" s="21" t="s">
        <v>44</v>
      </c>
      <c r="L76" s="5"/>
    </row>
    <row r="77" spans="2:12" s="10" customFormat="1" ht="7" customHeight="1" x14ac:dyDescent="0.2">
      <c r="B77" s="5"/>
      <c r="L77" s="5"/>
    </row>
    <row r="78" spans="2:12" s="10" customFormat="1" ht="12" customHeight="1" x14ac:dyDescent="0.2">
      <c r="B78" s="5"/>
      <c r="C78" s="23" t="s">
        <v>6</v>
      </c>
      <c r="L78" s="5"/>
    </row>
    <row r="79" spans="2:12" s="10" customFormat="1" ht="16.5" customHeight="1" x14ac:dyDescent="0.2">
      <c r="B79" s="5"/>
      <c r="E79" s="86" t="str">
        <f>E7</f>
        <v>Barevné domky Hajnice</v>
      </c>
      <c r="F79" s="87"/>
      <c r="G79" s="87"/>
      <c r="H79" s="87"/>
      <c r="L79" s="5"/>
    </row>
    <row r="80" spans="2:12" ht="12" customHeight="1" x14ac:dyDescent="0.2">
      <c r="B80" s="20"/>
      <c r="C80" s="23" t="s">
        <v>7</v>
      </c>
      <c r="L80" s="20"/>
    </row>
    <row r="81" spans="2:65" s="10" customFormat="1" ht="16.5" customHeight="1" x14ac:dyDescent="0.2">
      <c r="B81" s="5"/>
      <c r="E81" s="86" t="s">
        <v>8</v>
      </c>
      <c r="F81" s="88"/>
      <c r="G81" s="88"/>
      <c r="H81" s="88"/>
      <c r="L81" s="5"/>
    </row>
    <row r="82" spans="2:65" s="10" customFormat="1" ht="12" customHeight="1" x14ac:dyDescent="0.2">
      <c r="B82" s="5"/>
      <c r="C82" s="23" t="s">
        <v>9</v>
      </c>
      <c r="L82" s="5"/>
    </row>
    <row r="83" spans="2:65" s="10" customFormat="1" ht="16.5" customHeight="1" x14ac:dyDescent="0.2">
      <c r="B83" s="5"/>
      <c r="E83" s="89" t="str">
        <f>E11</f>
        <v>SO 01-008 - Interiér</v>
      </c>
      <c r="F83" s="88"/>
      <c r="G83" s="88"/>
      <c r="H83" s="88"/>
      <c r="L83" s="5"/>
    </row>
    <row r="84" spans="2:65" s="10" customFormat="1" ht="7" customHeight="1" x14ac:dyDescent="0.2">
      <c r="B84" s="5"/>
      <c r="L84" s="5"/>
    </row>
    <row r="85" spans="2:65" s="10" customFormat="1" ht="12" customHeight="1" x14ac:dyDescent="0.2">
      <c r="B85" s="5"/>
      <c r="C85" s="23" t="s">
        <v>14</v>
      </c>
      <c r="F85" s="24" t="str">
        <f>F14</f>
        <v xml:space="preserve"> </v>
      </c>
      <c r="I85" s="23" t="s">
        <v>16</v>
      </c>
      <c r="J85" s="25" t="str">
        <f>IF(J14="","",J14)</f>
        <v>6. 5. 2020</v>
      </c>
      <c r="L85" s="5"/>
    </row>
    <row r="86" spans="2:65" s="10" customFormat="1" ht="7" customHeight="1" x14ac:dyDescent="0.2">
      <c r="B86" s="5"/>
      <c r="L86" s="5"/>
    </row>
    <row r="87" spans="2:65" s="10" customFormat="1" ht="15.15" customHeight="1" x14ac:dyDescent="0.2">
      <c r="B87" s="5"/>
      <c r="C87" s="23" t="s">
        <v>17</v>
      </c>
      <c r="F87" s="24" t="str">
        <f>E17</f>
        <v>Královehradecký kraj, Hradec Králové</v>
      </c>
      <c r="I87" s="23" t="s">
        <v>21</v>
      </c>
      <c r="J87" s="46" t="str">
        <f>E23</f>
        <v>ATIP a.s. Trutnov</v>
      </c>
      <c r="L87" s="5"/>
    </row>
    <row r="88" spans="2:65" s="10" customFormat="1" ht="25.65" customHeight="1" x14ac:dyDescent="0.2">
      <c r="B88" s="5"/>
      <c r="C88" s="23" t="s">
        <v>20</v>
      </c>
      <c r="F88" s="24" t="str">
        <f>IF(E20="","",E20)</f>
        <v xml:space="preserve"> </v>
      </c>
      <c r="I88" s="23" t="s">
        <v>22</v>
      </c>
      <c r="J88" s="46" t="str">
        <f>E26</f>
        <v>Ing. Lenka Kasperová</v>
      </c>
      <c r="L88" s="5"/>
    </row>
    <row r="89" spans="2:65" s="10" customFormat="1" ht="10.25" customHeight="1" x14ac:dyDescent="0.2">
      <c r="B89" s="5"/>
      <c r="L89" s="5"/>
    </row>
    <row r="90" spans="2:65" s="60" customFormat="1" ht="29.25" customHeight="1" x14ac:dyDescent="0.2">
      <c r="B90" s="61"/>
      <c r="C90" s="62" t="s">
        <v>45</v>
      </c>
      <c r="D90" s="63" t="s">
        <v>46</v>
      </c>
      <c r="E90" s="63" t="s">
        <v>47</v>
      </c>
      <c r="F90" s="63" t="s">
        <v>48</v>
      </c>
      <c r="G90" s="63" t="s">
        <v>49</v>
      </c>
      <c r="H90" s="63" t="s">
        <v>50</v>
      </c>
      <c r="I90" s="63" t="s">
        <v>51</v>
      </c>
      <c r="J90" s="63" t="s">
        <v>39</v>
      </c>
      <c r="K90" s="64" t="s">
        <v>52</v>
      </c>
      <c r="L90" s="61"/>
      <c r="M90" s="65" t="s">
        <v>12</v>
      </c>
      <c r="N90" s="66" t="s">
        <v>28</v>
      </c>
      <c r="O90" s="66" t="s">
        <v>53</v>
      </c>
      <c r="P90" s="66" t="s">
        <v>54</v>
      </c>
      <c r="Q90" s="66" t="s">
        <v>55</v>
      </c>
      <c r="R90" s="66" t="s">
        <v>56</v>
      </c>
      <c r="S90" s="66" t="s">
        <v>57</v>
      </c>
      <c r="T90" s="67" t="s">
        <v>58</v>
      </c>
    </row>
    <row r="91" spans="2:65" s="10" customFormat="1" ht="22.75" customHeight="1" x14ac:dyDescent="0.35">
      <c r="B91" s="5"/>
      <c r="C91" s="68" t="s">
        <v>59</v>
      </c>
      <c r="J91" s="69">
        <f>J92</f>
        <v>0</v>
      </c>
      <c r="L91" s="5"/>
      <c r="M91" s="70"/>
      <c r="N91" s="28"/>
      <c r="O91" s="28"/>
      <c r="P91" s="71" t="e">
        <f>P92</f>
        <v>#REF!</v>
      </c>
      <c r="Q91" s="28"/>
      <c r="R91" s="71" t="e">
        <f>R92</f>
        <v>#REF!</v>
      </c>
      <c r="S91" s="28"/>
      <c r="T91" s="72" t="e">
        <f>T92</f>
        <v>#REF!</v>
      </c>
      <c r="AT91" s="12" t="s">
        <v>60</v>
      </c>
      <c r="AU91" s="12" t="s">
        <v>41</v>
      </c>
      <c r="BK91" s="73" t="e">
        <f>BK92</f>
        <v>#REF!</v>
      </c>
    </row>
    <row r="92" spans="2:65" s="74" customFormat="1" ht="25.9" customHeight="1" x14ac:dyDescent="0.35">
      <c r="B92" s="75"/>
      <c r="D92" s="76" t="s">
        <v>60</v>
      </c>
      <c r="E92" s="77" t="s">
        <v>61</v>
      </c>
      <c r="F92" s="77" t="s">
        <v>62</v>
      </c>
      <c r="J92" s="78">
        <f>J93</f>
        <v>0</v>
      </c>
      <c r="L92" s="75"/>
      <c r="M92" s="79"/>
      <c r="P92" s="80" t="e">
        <f>#REF!+P93+#REF!+#REF!+#REF!</f>
        <v>#REF!</v>
      </c>
      <c r="R92" s="80" t="e">
        <f>#REF!+R93+#REF!+#REF!+#REF!</f>
        <v>#REF!</v>
      </c>
      <c r="T92" s="81" t="e">
        <f>#REF!+T93+#REF!+#REF!+#REF!</f>
        <v>#REF!</v>
      </c>
      <c r="AR92" s="76" t="s">
        <v>63</v>
      </c>
      <c r="AT92" s="82" t="s">
        <v>60</v>
      </c>
      <c r="AU92" s="82" t="s">
        <v>64</v>
      </c>
      <c r="AY92" s="76" t="s">
        <v>65</v>
      </c>
      <c r="BK92" s="83" t="e">
        <f>#REF!+BK93+#REF!+#REF!+#REF!</f>
        <v>#REF!</v>
      </c>
    </row>
    <row r="93" spans="2:65" s="74" customFormat="1" ht="22.75" customHeight="1" x14ac:dyDescent="0.25">
      <c r="B93" s="75"/>
      <c r="D93" s="76" t="s">
        <v>60</v>
      </c>
      <c r="E93" s="84" t="s">
        <v>66</v>
      </c>
      <c r="F93" s="84" t="s">
        <v>67</v>
      </c>
      <c r="J93" s="85">
        <f>BK93</f>
        <v>0</v>
      </c>
      <c r="L93" s="75"/>
      <c r="M93" s="79"/>
      <c r="P93" s="80">
        <f>SUM(P94:P105)</f>
        <v>0</v>
      </c>
      <c r="R93" s="80">
        <f>SUM(R94:R105)</f>
        <v>0</v>
      </c>
      <c r="T93" s="81">
        <f>SUM(T94:T105)</f>
        <v>0</v>
      </c>
      <c r="AR93" s="76" t="s">
        <v>63</v>
      </c>
      <c r="AT93" s="82" t="s">
        <v>60</v>
      </c>
      <c r="AU93" s="82" t="s">
        <v>63</v>
      </c>
      <c r="AY93" s="76" t="s">
        <v>65</v>
      </c>
      <c r="BK93" s="83">
        <f>SUM(BK94:BK105)</f>
        <v>0</v>
      </c>
    </row>
    <row r="94" spans="2:65" s="10" customFormat="1" ht="16.5" customHeight="1" x14ac:dyDescent="0.2">
      <c r="B94" s="5"/>
      <c r="C94" s="14" t="s">
        <v>68</v>
      </c>
      <c r="D94" s="14" t="s">
        <v>69</v>
      </c>
      <c r="E94" s="15" t="s">
        <v>70</v>
      </c>
      <c r="F94" s="4" t="s">
        <v>71</v>
      </c>
      <c r="G94" s="16" t="s">
        <v>72</v>
      </c>
      <c r="H94" s="17">
        <v>2</v>
      </c>
      <c r="I94" s="1"/>
      <c r="J94" s="3">
        <f t="shared" ref="J94:J105" si="0">ROUND(I94*H94,2)</f>
        <v>0</v>
      </c>
      <c r="K94" s="4" t="s">
        <v>12</v>
      </c>
      <c r="L94" s="5"/>
      <c r="M94" s="6" t="s">
        <v>12</v>
      </c>
      <c r="N94" s="7" t="s">
        <v>29</v>
      </c>
      <c r="O94" s="8">
        <v>0</v>
      </c>
      <c r="P94" s="8">
        <f t="shared" ref="P94:P105" si="1">O94*H94</f>
        <v>0</v>
      </c>
      <c r="Q94" s="8">
        <v>0</v>
      </c>
      <c r="R94" s="8">
        <f t="shared" ref="R94:R105" si="2">Q94*H94</f>
        <v>0</v>
      </c>
      <c r="S94" s="8">
        <v>0</v>
      </c>
      <c r="T94" s="9">
        <f t="shared" ref="T94:T105" si="3">S94*H94</f>
        <v>0</v>
      </c>
      <c r="AR94" s="11" t="s">
        <v>73</v>
      </c>
      <c r="AT94" s="11" t="s">
        <v>69</v>
      </c>
      <c r="AU94" s="11" t="s">
        <v>2</v>
      </c>
      <c r="AY94" s="12" t="s">
        <v>65</v>
      </c>
      <c r="BE94" s="13">
        <f t="shared" ref="BE94:BE105" si="4">IF(N94="základní",J94,0)</f>
        <v>0</v>
      </c>
      <c r="BF94" s="13">
        <f t="shared" ref="BF94:BF105" si="5">IF(N94="snížená",J94,0)</f>
        <v>0</v>
      </c>
      <c r="BG94" s="13">
        <f t="shared" ref="BG94:BG105" si="6">IF(N94="zákl. přenesená",J94,0)</f>
        <v>0</v>
      </c>
      <c r="BH94" s="13">
        <f t="shared" ref="BH94:BH105" si="7">IF(N94="sníž. přenesená",J94,0)</f>
        <v>0</v>
      </c>
      <c r="BI94" s="13">
        <f t="shared" ref="BI94:BI105" si="8">IF(N94="nulová",J94,0)</f>
        <v>0</v>
      </c>
      <c r="BJ94" s="12" t="s">
        <v>63</v>
      </c>
      <c r="BK94" s="13">
        <f t="shared" ref="BK94:BK105" si="9">ROUND(I94*H94,2)</f>
        <v>0</v>
      </c>
      <c r="BL94" s="12" t="s">
        <v>73</v>
      </c>
      <c r="BM94" s="11" t="s">
        <v>74</v>
      </c>
    </row>
    <row r="95" spans="2:65" s="10" customFormat="1" ht="16.5" customHeight="1" x14ac:dyDescent="0.2">
      <c r="B95" s="5"/>
      <c r="C95" s="14" t="s">
        <v>75</v>
      </c>
      <c r="D95" s="14" t="s">
        <v>69</v>
      </c>
      <c r="E95" s="15" t="s">
        <v>76</v>
      </c>
      <c r="F95" s="4" t="s">
        <v>77</v>
      </c>
      <c r="G95" s="16" t="s">
        <v>72</v>
      </c>
      <c r="H95" s="17">
        <v>2</v>
      </c>
      <c r="I95" s="1"/>
      <c r="J95" s="3">
        <f t="shared" si="0"/>
        <v>0</v>
      </c>
      <c r="K95" s="4" t="s">
        <v>12</v>
      </c>
      <c r="L95" s="5"/>
      <c r="M95" s="6" t="s">
        <v>12</v>
      </c>
      <c r="N95" s="7" t="s">
        <v>29</v>
      </c>
      <c r="O95" s="8">
        <v>0</v>
      </c>
      <c r="P95" s="8">
        <f t="shared" si="1"/>
        <v>0</v>
      </c>
      <c r="Q95" s="8">
        <v>0</v>
      </c>
      <c r="R95" s="8">
        <f t="shared" si="2"/>
        <v>0</v>
      </c>
      <c r="S95" s="8">
        <v>0</v>
      </c>
      <c r="T95" s="9">
        <f t="shared" si="3"/>
        <v>0</v>
      </c>
      <c r="AR95" s="11" t="s">
        <v>73</v>
      </c>
      <c r="AT95" s="11" t="s">
        <v>69</v>
      </c>
      <c r="AU95" s="11" t="s">
        <v>2</v>
      </c>
      <c r="AY95" s="12" t="s">
        <v>65</v>
      </c>
      <c r="BE95" s="13">
        <f t="shared" si="4"/>
        <v>0</v>
      </c>
      <c r="BF95" s="13">
        <f t="shared" si="5"/>
        <v>0</v>
      </c>
      <c r="BG95" s="13">
        <f t="shared" si="6"/>
        <v>0</v>
      </c>
      <c r="BH95" s="13">
        <f t="shared" si="7"/>
        <v>0</v>
      </c>
      <c r="BI95" s="13">
        <f t="shared" si="8"/>
        <v>0</v>
      </c>
      <c r="BJ95" s="12" t="s">
        <v>63</v>
      </c>
      <c r="BK95" s="13">
        <f t="shared" si="9"/>
        <v>0</v>
      </c>
      <c r="BL95" s="12" t="s">
        <v>73</v>
      </c>
      <c r="BM95" s="11" t="s">
        <v>78</v>
      </c>
    </row>
    <row r="96" spans="2:65" s="10" customFormat="1" ht="16.5" customHeight="1" x14ac:dyDescent="0.2">
      <c r="B96" s="5"/>
      <c r="C96" s="14" t="s">
        <v>79</v>
      </c>
      <c r="D96" s="14" t="s">
        <v>69</v>
      </c>
      <c r="E96" s="15" t="s">
        <v>80</v>
      </c>
      <c r="F96" s="4" t="s">
        <v>81</v>
      </c>
      <c r="G96" s="16" t="s">
        <v>72</v>
      </c>
      <c r="H96" s="17">
        <v>1</v>
      </c>
      <c r="I96" s="1"/>
      <c r="J96" s="3">
        <f t="shared" si="0"/>
        <v>0</v>
      </c>
      <c r="K96" s="4" t="s">
        <v>12</v>
      </c>
      <c r="L96" s="5"/>
      <c r="M96" s="6" t="s">
        <v>12</v>
      </c>
      <c r="N96" s="7" t="s">
        <v>29</v>
      </c>
      <c r="O96" s="8">
        <v>0</v>
      </c>
      <c r="P96" s="8">
        <f t="shared" si="1"/>
        <v>0</v>
      </c>
      <c r="Q96" s="8">
        <v>0</v>
      </c>
      <c r="R96" s="8">
        <f t="shared" si="2"/>
        <v>0</v>
      </c>
      <c r="S96" s="8">
        <v>0</v>
      </c>
      <c r="T96" s="9">
        <f t="shared" si="3"/>
        <v>0</v>
      </c>
      <c r="AR96" s="11" t="s">
        <v>73</v>
      </c>
      <c r="AT96" s="11" t="s">
        <v>69</v>
      </c>
      <c r="AU96" s="11" t="s">
        <v>2</v>
      </c>
      <c r="AY96" s="12" t="s">
        <v>65</v>
      </c>
      <c r="BE96" s="13">
        <f t="shared" si="4"/>
        <v>0</v>
      </c>
      <c r="BF96" s="13">
        <f t="shared" si="5"/>
        <v>0</v>
      </c>
      <c r="BG96" s="13">
        <f t="shared" si="6"/>
        <v>0</v>
      </c>
      <c r="BH96" s="13">
        <f t="shared" si="7"/>
        <v>0</v>
      </c>
      <c r="BI96" s="13">
        <f t="shared" si="8"/>
        <v>0</v>
      </c>
      <c r="BJ96" s="12" t="s">
        <v>63</v>
      </c>
      <c r="BK96" s="13">
        <f t="shared" si="9"/>
        <v>0</v>
      </c>
      <c r="BL96" s="12" t="s">
        <v>73</v>
      </c>
      <c r="BM96" s="11" t="s">
        <v>82</v>
      </c>
    </row>
    <row r="97" spans="2:65" s="10" customFormat="1" ht="16.5" customHeight="1" x14ac:dyDescent="0.2">
      <c r="B97" s="5"/>
      <c r="C97" s="14" t="s">
        <v>83</v>
      </c>
      <c r="D97" s="14" t="s">
        <v>69</v>
      </c>
      <c r="E97" s="15" t="s">
        <v>84</v>
      </c>
      <c r="F97" s="4" t="s">
        <v>85</v>
      </c>
      <c r="G97" s="16" t="s">
        <v>72</v>
      </c>
      <c r="H97" s="17">
        <v>1</v>
      </c>
      <c r="I97" s="1"/>
      <c r="J97" s="3">
        <f t="shared" si="0"/>
        <v>0</v>
      </c>
      <c r="K97" s="4" t="s">
        <v>12</v>
      </c>
      <c r="L97" s="5"/>
      <c r="M97" s="6" t="s">
        <v>12</v>
      </c>
      <c r="N97" s="7" t="s">
        <v>29</v>
      </c>
      <c r="O97" s="8">
        <v>0</v>
      </c>
      <c r="P97" s="8">
        <f t="shared" si="1"/>
        <v>0</v>
      </c>
      <c r="Q97" s="8">
        <v>0</v>
      </c>
      <c r="R97" s="8">
        <f t="shared" si="2"/>
        <v>0</v>
      </c>
      <c r="S97" s="8">
        <v>0</v>
      </c>
      <c r="T97" s="9">
        <f t="shared" si="3"/>
        <v>0</v>
      </c>
      <c r="AR97" s="11" t="s">
        <v>73</v>
      </c>
      <c r="AT97" s="11" t="s">
        <v>69</v>
      </c>
      <c r="AU97" s="11" t="s">
        <v>2</v>
      </c>
      <c r="AY97" s="12" t="s">
        <v>65</v>
      </c>
      <c r="BE97" s="13">
        <f t="shared" si="4"/>
        <v>0</v>
      </c>
      <c r="BF97" s="13">
        <f t="shared" si="5"/>
        <v>0</v>
      </c>
      <c r="BG97" s="13">
        <f t="shared" si="6"/>
        <v>0</v>
      </c>
      <c r="BH97" s="13">
        <f t="shared" si="7"/>
        <v>0</v>
      </c>
      <c r="BI97" s="13">
        <f t="shared" si="8"/>
        <v>0</v>
      </c>
      <c r="BJ97" s="12" t="s">
        <v>63</v>
      </c>
      <c r="BK97" s="13">
        <f t="shared" si="9"/>
        <v>0</v>
      </c>
      <c r="BL97" s="12" t="s">
        <v>73</v>
      </c>
      <c r="BM97" s="11" t="s">
        <v>86</v>
      </c>
    </row>
    <row r="98" spans="2:65" s="10" customFormat="1" ht="16.5" customHeight="1" x14ac:dyDescent="0.2">
      <c r="B98" s="5"/>
      <c r="C98" s="14" t="s">
        <v>87</v>
      </c>
      <c r="D98" s="14" t="s">
        <v>69</v>
      </c>
      <c r="E98" s="15" t="s">
        <v>88</v>
      </c>
      <c r="F98" s="4" t="s">
        <v>89</v>
      </c>
      <c r="G98" s="16" t="s">
        <v>72</v>
      </c>
      <c r="H98" s="17">
        <v>1</v>
      </c>
      <c r="I98" s="1"/>
      <c r="J98" s="3">
        <f t="shared" si="0"/>
        <v>0</v>
      </c>
      <c r="K98" s="4" t="s">
        <v>12</v>
      </c>
      <c r="L98" s="5"/>
      <c r="M98" s="6" t="s">
        <v>12</v>
      </c>
      <c r="N98" s="7" t="s">
        <v>29</v>
      </c>
      <c r="O98" s="8">
        <v>0</v>
      </c>
      <c r="P98" s="8">
        <f t="shared" si="1"/>
        <v>0</v>
      </c>
      <c r="Q98" s="8">
        <v>0</v>
      </c>
      <c r="R98" s="8">
        <f t="shared" si="2"/>
        <v>0</v>
      </c>
      <c r="S98" s="8">
        <v>0</v>
      </c>
      <c r="T98" s="9">
        <f t="shared" si="3"/>
        <v>0</v>
      </c>
      <c r="AR98" s="11" t="s">
        <v>73</v>
      </c>
      <c r="AT98" s="11" t="s">
        <v>69</v>
      </c>
      <c r="AU98" s="11" t="s">
        <v>2</v>
      </c>
      <c r="AY98" s="12" t="s">
        <v>65</v>
      </c>
      <c r="BE98" s="13">
        <f t="shared" si="4"/>
        <v>0</v>
      </c>
      <c r="BF98" s="13">
        <f t="shared" si="5"/>
        <v>0</v>
      </c>
      <c r="BG98" s="13">
        <f t="shared" si="6"/>
        <v>0</v>
      </c>
      <c r="BH98" s="13">
        <f t="shared" si="7"/>
        <v>0</v>
      </c>
      <c r="BI98" s="13">
        <f t="shared" si="8"/>
        <v>0</v>
      </c>
      <c r="BJ98" s="12" t="s">
        <v>63</v>
      </c>
      <c r="BK98" s="13">
        <f t="shared" si="9"/>
        <v>0</v>
      </c>
      <c r="BL98" s="12" t="s">
        <v>73</v>
      </c>
      <c r="BM98" s="11" t="s">
        <v>90</v>
      </c>
    </row>
    <row r="99" spans="2:65" s="10" customFormat="1" ht="16.5" customHeight="1" x14ac:dyDescent="0.2">
      <c r="B99" s="5"/>
      <c r="C99" s="14" t="s">
        <v>91</v>
      </c>
      <c r="D99" s="14" t="s">
        <v>69</v>
      </c>
      <c r="E99" s="15" t="s">
        <v>92</v>
      </c>
      <c r="F99" s="4" t="s">
        <v>93</v>
      </c>
      <c r="G99" s="16" t="s">
        <v>72</v>
      </c>
      <c r="H99" s="17">
        <v>3</v>
      </c>
      <c r="I99" s="1"/>
      <c r="J99" s="3">
        <f t="shared" si="0"/>
        <v>0</v>
      </c>
      <c r="K99" s="4" t="s">
        <v>12</v>
      </c>
      <c r="L99" s="5"/>
      <c r="M99" s="6" t="s">
        <v>12</v>
      </c>
      <c r="N99" s="7" t="s">
        <v>29</v>
      </c>
      <c r="O99" s="8">
        <v>0</v>
      </c>
      <c r="P99" s="8">
        <f t="shared" si="1"/>
        <v>0</v>
      </c>
      <c r="Q99" s="8">
        <v>0</v>
      </c>
      <c r="R99" s="8">
        <f t="shared" si="2"/>
        <v>0</v>
      </c>
      <c r="S99" s="8">
        <v>0</v>
      </c>
      <c r="T99" s="9">
        <f t="shared" si="3"/>
        <v>0</v>
      </c>
      <c r="AR99" s="11" t="s">
        <v>73</v>
      </c>
      <c r="AT99" s="11" t="s">
        <v>69</v>
      </c>
      <c r="AU99" s="11" t="s">
        <v>2</v>
      </c>
      <c r="AY99" s="12" t="s">
        <v>65</v>
      </c>
      <c r="BE99" s="13">
        <f t="shared" si="4"/>
        <v>0</v>
      </c>
      <c r="BF99" s="13">
        <f t="shared" si="5"/>
        <v>0</v>
      </c>
      <c r="BG99" s="13">
        <f t="shared" si="6"/>
        <v>0</v>
      </c>
      <c r="BH99" s="13">
        <f t="shared" si="7"/>
        <v>0</v>
      </c>
      <c r="BI99" s="13">
        <f t="shared" si="8"/>
        <v>0</v>
      </c>
      <c r="BJ99" s="12" t="s">
        <v>63</v>
      </c>
      <c r="BK99" s="13">
        <f t="shared" si="9"/>
        <v>0</v>
      </c>
      <c r="BL99" s="12" t="s">
        <v>73</v>
      </c>
      <c r="BM99" s="11" t="s">
        <v>94</v>
      </c>
    </row>
    <row r="100" spans="2:65" s="10" customFormat="1" ht="16.5" customHeight="1" x14ac:dyDescent="0.2">
      <c r="B100" s="5"/>
      <c r="C100" s="14" t="s">
        <v>95</v>
      </c>
      <c r="D100" s="14" t="s">
        <v>69</v>
      </c>
      <c r="E100" s="15" t="s">
        <v>96</v>
      </c>
      <c r="F100" s="4" t="s">
        <v>97</v>
      </c>
      <c r="G100" s="16" t="s">
        <v>72</v>
      </c>
      <c r="H100" s="17">
        <v>1</v>
      </c>
      <c r="I100" s="1"/>
      <c r="J100" s="3">
        <f t="shared" si="0"/>
        <v>0</v>
      </c>
      <c r="K100" s="4" t="s">
        <v>12</v>
      </c>
      <c r="L100" s="5"/>
      <c r="M100" s="6" t="s">
        <v>12</v>
      </c>
      <c r="N100" s="7" t="s">
        <v>29</v>
      </c>
      <c r="O100" s="8">
        <v>0</v>
      </c>
      <c r="P100" s="8">
        <f t="shared" si="1"/>
        <v>0</v>
      </c>
      <c r="Q100" s="8">
        <v>0</v>
      </c>
      <c r="R100" s="8">
        <f t="shared" si="2"/>
        <v>0</v>
      </c>
      <c r="S100" s="8">
        <v>0</v>
      </c>
      <c r="T100" s="9">
        <f t="shared" si="3"/>
        <v>0</v>
      </c>
      <c r="AR100" s="11" t="s">
        <v>73</v>
      </c>
      <c r="AT100" s="11" t="s">
        <v>69</v>
      </c>
      <c r="AU100" s="11" t="s">
        <v>2</v>
      </c>
      <c r="AY100" s="12" t="s">
        <v>65</v>
      </c>
      <c r="BE100" s="13">
        <f t="shared" si="4"/>
        <v>0</v>
      </c>
      <c r="BF100" s="13">
        <f t="shared" si="5"/>
        <v>0</v>
      </c>
      <c r="BG100" s="13">
        <f t="shared" si="6"/>
        <v>0</v>
      </c>
      <c r="BH100" s="13">
        <f t="shared" si="7"/>
        <v>0</v>
      </c>
      <c r="BI100" s="13">
        <f t="shared" si="8"/>
        <v>0</v>
      </c>
      <c r="BJ100" s="12" t="s">
        <v>63</v>
      </c>
      <c r="BK100" s="13">
        <f t="shared" si="9"/>
        <v>0</v>
      </c>
      <c r="BL100" s="12" t="s">
        <v>73</v>
      </c>
      <c r="BM100" s="11" t="s">
        <v>98</v>
      </c>
    </row>
    <row r="101" spans="2:65" s="10" customFormat="1" ht="16.5" customHeight="1" x14ac:dyDescent="0.2">
      <c r="B101" s="5"/>
      <c r="C101" s="14" t="s">
        <v>99</v>
      </c>
      <c r="D101" s="14" t="s">
        <v>69</v>
      </c>
      <c r="E101" s="15" t="s">
        <v>100</v>
      </c>
      <c r="F101" s="4" t="s">
        <v>101</v>
      </c>
      <c r="G101" s="16" t="s">
        <v>72</v>
      </c>
      <c r="H101" s="17">
        <v>3</v>
      </c>
      <c r="I101" s="1"/>
      <c r="J101" s="3">
        <f t="shared" si="0"/>
        <v>0</v>
      </c>
      <c r="K101" s="4" t="s">
        <v>12</v>
      </c>
      <c r="L101" s="5"/>
      <c r="M101" s="6" t="s">
        <v>12</v>
      </c>
      <c r="N101" s="7" t="s">
        <v>29</v>
      </c>
      <c r="O101" s="8">
        <v>0</v>
      </c>
      <c r="P101" s="8">
        <f t="shared" si="1"/>
        <v>0</v>
      </c>
      <c r="Q101" s="8">
        <v>0</v>
      </c>
      <c r="R101" s="8">
        <f t="shared" si="2"/>
        <v>0</v>
      </c>
      <c r="S101" s="8">
        <v>0</v>
      </c>
      <c r="T101" s="9">
        <f t="shared" si="3"/>
        <v>0</v>
      </c>
      <c r="AR101" s="11" t="s">
        <v>73</v>
      </c>
      <c r="AT101" s="11" t="s">
        <v>69</v>
      </c>
      <c r="AU101" s="11" t="s">
        <v>2</v>
      </c>
      <c r="AY101" s="12" t="s">
        <v>65</v>
      </c>
      <c r="BE101" s="13">
        <f t="shared" si="4"/>
        <v>0</v>
      </c>
      <c r="BF101" s="13">
        <f t="shared" si="5"/>
        <v>0</v>
      </c>
      <c r="BG101" s="13">
        <f t="shared" si="6"/>
        <v>0</v>
      </c>
      <c r="BH101" s="13">
        <f t="shared" si="7"/>
        <v>0</v>
      </c>
      <c r="BI101" s="13">
        <f t="shared" si="8"/>
        <v>0</v>
      </c>
      <c r="BJ101" s="12" t="s">
        <v>63</v>
      </c>
      <c r="BK101" s="13">
        <f t="shared" si="9"/>
        <v>0</v>
      </c>
      <c r="BL101" s="12" t="s">
        <v>73</v>
      </c>
      <c r="BM101" s="11" t="s">
        <v>102</v>
      </c>
    </row>
    <row r="102" spans="2:65" s="10" customFormat="1" ht="16.5" customHeight="1" x14ac:dyDescent="0.2">
      <c r="B102" s="5"/>
      <c r="C102" s="14" t="s">
        <v>103</v>
      </c>
      <c r="D102" s="14" t="s">
        <v>69</v>
      </c>
      <c r="E102" s="15" t="s">
        <v>104</v>
      </c>
      <c r="F102" s="4" t="s">
        <v>105</v>
      </c>
      <c r="G102" s="16" t="s">
        <v>72</v>
      </c>
      <c r="H102" s="17">
        <v>3</v>
      </c>
      <c r="I102" s="1"/>
      <c r="J102" s="3">
        <f t="shared" si="0"/>
        <v>0</v>
      </c>
      <c r="K102" s="4" t="s">
        <v>12</v>
      </c>
      <c r="L102" s="5"/>
      <c r="M102" s="6" t="s">
        <v>12</v>
      </c>
      <c r="N102" s="7" t="s">
        <v>29</v>
      </c>
      <c r="O102" s="8">
        <v>0</v>
      </c>
      <c r="P102" s="8">
        <f t="shared" si="1"/>
        <v>0</v>
      </c>
      <c r="Q102" s="8">
        <v>0</v>
      </c>
      <c r="R102" s="8">
        <f t="shared" si="2"/>
        <v>0</v>
      </c>
      <c r="S102" s="8">
        <v>0</v>
      </c>
      <c r="T102" s="9">
        <f t="shared" si="3"/>
        <v>0</v>
      </c>
      <c r="AR102" s="11" t="s">
        <v>73</v>
      </c>
      <c r="AT102" s="11" t="s">
        <v>69</v>
      </c>
      <c r="AU102" s="11" t="s">
        <v>2</v>
      </c>
      <c r="AY102" s="12" t="s">
        <v>65</v>
      </c>
      <c r="BE102" s="13">
        <f t="shared" si="4"/>
        <v>0</v>
      </c>
      <c r="BF102" s="13">
        <f t="shared" si="5"/>
        <v>0</v>
      </c>
      <c r="BG102" s="13">
        <f t="shared" si="6"/>
        <v>0</v>
      </c>
      <c r="BH102" s="13">
        <f t="shared" si="7"/>
        <v>0</v>
      </c>
      <c r="BI102" s="13">
        <f t="shared" si="8"/>
        <v>0</v>
      </c>
      <c r="BJ102" s="12" t="s">
        <v>63</v>
      </c>
      <c r="BK102" s="13">
        <f t="shared" si="9"/>
        <v>0</v>
      </c>
      <c r="BL102" s="12" t="s">
        <v>73</v>
      </c>
      <c r="BM102" s="11" t="s">
        <v>106</v>
      </c>
    </row>
    <row r="103" spans="2:65" s="10" customFormat="1" ht="16.5" customHeight="1" x14ac:dyDescent="0.2">
      <c r="B103" s="5"/>
      <c r="C103" s="14" t="s">
        <v>107</v>
      </c>
      <c r="D103" s="14" t="s">
        <v>69</v>
      </c>
      <c r="E103" s="15" t="s">
        <v>108</v>
      </c>
      <c r="F103" s="4" t="s">
        <v>109</v>
      </c>
      <c r="G103" s="16" t="s">
        <v>72</v>
      </c>
      <c r="H103" s="17">
        <v>1</v>
      </c>
      <c r="I103" s="1"/>
      <c r="J103" s="3">
        <f t="shared" si="0"/>
        <v>0</v>
      </c>
      <c r="K103" s="4" t="s">
        <v>12</v>
      </c>
      <c r="L103" s="5"/>
      <c r="M103" s="6" t="s">
        <v>12</v>
      </c>
      <c r="N103" s="7" t="s">
        <v>29</v>
      </c>
      <c r="O103" s="8">
        <v>0</v>
      </c>
      <c r="P103" s="8">
        <f t="shared" si="1"/>
        <v>0</v>
      </c>
      <c r="Q103" s="8">
        <v>0</v>
      </c>
      <c r="R103" s="8">
        <f t="shared" si="2"/>
        <v>0</v>
      </c>
      <c r="S103" s="8">
        <v>0</v>
      </c>
      <c r="T103" s="9">
        <f t="shared" si="3"/>
        <v>0</v>
      </c>
      <c r="AR103" s="11" t="s">
        <v>73</v>
      </c>
      <c r="AT103" s="11" t="s">
        <v>69</v>
      </c>
      <c r="AU103" s="11" t="s">
        <v>2</v>
      </c>
      <c r="AY103" s="12" t="s">
        <v>65</v>
      </c>
      <c r="BE103" s="13">
        <f t="shared" si="4"/>
        <v>0</v>
      </c>
      <c r="BF103" s="13">
        <f t="shared" si="5"/>
        <v>0</v>
      </c>
      <c r="BG103" s="13">
        <f t="shared" si="6"/>
        <v>0</v>
      </c>
      <c r="BH103" s="13">
        <f t="shared" si="7"/>
        <v>0</v>
      </c>
      <c r="BI103" s="13">
        <f t="shared" si="8"/>
        <v>0</v>
      </c>
      <c r="BJ103" s="12" t="s">
        <v>63</v>
      </c>
      <c r="BK103" s="13">
        <f t="shared" si="9"/>
        <v>0</v>
      </c>
      <c r="BL103" s="12" t="s">
        <v>73</v>
      </c>
      <c r="BM103" s="11" t="s">
        <v>110</v>
      </c>
    </row>
    <row r="104" spans="2:65" s="10" customFormat="1" ht="16.5" customHeight="1" x14ac:dyDescent="0.2">
      <c r="B104" s="5"/>
      <c r="C104" s="14" t="s">
        <v>111</v>
      </c>
      <c r="D104" s="14" t="s">
        <v>69</v>
      </c>
      <c r="E104" s="15" t="s">
        <v>112</v>
      </c>
      <c r="F104" s="4" t="s">
        <v>113</v>
      </c>
      <c r="G104" s="16" t="s">
        <v>72</v>
      </c>
      <c r="H104" s="17">
        <v>6</v>
      </c>
      <c r="I104" s="1"/>
      <c r="J104" s="3">
        <f t="shared" si="0"/>
        <v>0</v>
      </c>
      <c r="K104" s="4" t="s">
        <v>12</v>
      </c>
      <c r="L104" s="5"/>
      <c r="M104" s="6" t="s">
        <v>12</v>
      </c>
      <c r="N104" s="7" t="s">
        <v>29</v>
      </c>
      <c r="O104" s="8">
        <v>0</v>
      </c>
      <c r="P104" s="8">
        <f t="shared" si="1"/>
        <v>0</v>
      </c>
      <c r="Q104" s="8">
        <v>0</v>
      </c>
      <c r="R104" s="8">
        <f t="shared" si="2"/>
        <v>0</v>
      </c>
      <c r="S104" s="8">
        <v>0</v>
      </c>
      <c r="T104" s="9">
        <f t="shared" si="3"/>
        <v>0</v>
      </c>
      <c r="AR104" s="11" t="s">
        <v>73</v>
      </c>
      <c r="AT104" s="11" t="s">
        <v>69</v>
      </c>
      <c r="AU104" s="11" t="s">
        <v>2</v>
      </c>
      <c r="AY104" s="12" t="s">
        <v>65</v>
      </c>
      <c r="BE104" s="13">
        <f t="shared" si="4"/>
        <v>0</v>
      </c>
      <c r="BF104" s="13">
        <f t="shared" si="5"/>
        <v>0</v>
      </c>
      <c r="BG104" s="13">
        <f t="shared" si="6"/>
        <v>0</v>
      </c>
      <c r="BH104" s="13">
        <f t="shared" si="7"/>
        <v>0</v>
      </c>
      <c r="BI104" s="13">
        <f t="shared" si="8"/>
        <v>0</v>
      </c>
      <c r="BJ104" s="12" t="s">
        <v>63</v>
      </c>
      <c r="BK104" s="13">
        <f t="shared" si="9"/>
        <v>0</v>
      </c>
      <c r="BL104" s="12" t="s">
        <v>73</v>
      </c>
      <c r="BM104" s="11" t="s">
        <v>114</v>
      </c>
    </row>
    <row r="105" spans="2:65" s="10" customFormat="1" ht="16.5" customHeight="1" x14ac:dyDescent="0.2">
      <c r="B105" s="5"/>
      <c r="C105" s="14" t="s">
        <v>115</v>
      </c>
      <c r="D105" s="14" t="s">
        <v>69</v>
      </c>
      <c r="E105" s="15" t="s">
        <v>116</v>
      </c>
      <c r="F105" s="4" t="s">
        <v>117</v>
      </c>
      <c r="G105" s="16" t="s">
        <v>72</v>
      </c>
      <c r="H105" s="17">
        <v>12</v>
      </c>
      <c r="I105" s="1"/>
      <c r="J105" s="3">
        <f t="shared" si="0"/>
        <v>0</v>
      </c>
      <c r="K105" s="4" t="s">
        <v>12</v>
      </c>
      <c r="L105" s="5"/>
      <c r="M105" s="6" t="s">
        <v>12</v>
      </c>
      <c r="N105" s="7" t="s">
        <v>29</v>
      </c>
      <c r="O105" s="8">
        <v>0</v>
      </c>
      <c r="P105" s="8">
        <f t="shared" si="1"/>
        <v>0</v>
      </c>
      <c r="Q105" s="8">
        <v>0</v>
      </c>
      <c r="R105" s="8">
        <f t="shared" si="2"/>
        <v>0</v>
      </c>
      <c r="S105" s="8">
        <v>0</v>
      </c>
      <c r="T105" s="9">
        <f t="shared" si="3"/>
        <v>0</v>
      </c>
      <c r="AR105" s="11" t="s">
        <v>73</v>
      </c>
      <c r="AT105" s="11" t="s">
        <v>69</v>
      </c>
      <c r="AU105" s="11" t="s">
        <v>2</v>
      </c>
      <c r="AY105" s="12" t="s">
        <v>65</v>
      </c>
      <c r="BE105" s="13">
        <f t="shared" si="4"/>
        <v>0</v>
      </c>
      <c r="BF105" s="13">
        <f t="shared" si="5"/>
        <v>0</v>
      </c>
      <c r="BG105" s="13">
        <f t="shared" si="6"/>
        <v>0</v>
      </c>
      <c r="BH105" s="13">
        <f t="shared" si="7"/>
        <v>0</v>
      </c>
      <c r="BI105" s="13">
        <f t="shared" si="8"/>
        <v>0</v>
      </c>
      <c r="BJ105" s="12" t="s">
        <v>63</v>
      </c>
      <c r="BK105" s="13">
        <f t="shared" si="9"/>
        <v>0</v>
      </c>
      <c r="BL105" s="12" t="s">
        <v>73</v>
      </c>
      <c r="BM105" s="11" t="s">
        <v>118</v>
      </c>
    </row>
  </sheetData>
  <sheetProtection algorithmName="SHA-512" hashValue="gdyH9mdV20n0xRhF1OyHbUK66VygVgzybDJiZ9YrEAKKxnk8NPjFWqEXtQf2KTWAyIkE8eycsjvBL0QtjJmBcw==" saltValue="YUrjp4xem5iWLLGzpRn26g==" spinCount="100000" sheet="1" objects="1" scenarios="1"/>
  <autoFilter ref="C90:K105" xr:uid="{00000000-0009-0000-0000-000009000000}"/>
  <mergeCells count="12">
    <mergeCell ref="E83:H83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zdravotnické vybavení</vt:lpstr>
      <vt:lpstr>'zdravotnické vybavení'!Názvy_tisku</vt:lpstr>
      <vt:lpstr>'zdravotnické vybavení'!Oblast_tisku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2023-01-06T14:42:28Z</dcterms:created>
  <dcterms:modified xsi:type="dcterms:W3CDTF">2023-01-09T14:34:16Z</dcterms:modified>
</cp:coreProperties>
</file>