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28680" yWindow="65416" windowWidth="29040" windowHeight="15840" activeTab="0"/>
  </bookViews>
  <sheets>
    <sheet name="audio+video" sheetId="1" r:id="rId1"/>
  </sheets>
  <externalReferences>
    <externalReference r:id="rId4"/>
  </externalReferences>
  <definedNames>
    <definedName name="_xlnm._FilterDatabase" localSheetId="0" hidden="1">'audio+video'!$C$90:$K$99</definedName>
    <definedName name="_xlnm.Print_Area" localSheetId="0">'audio+video'!$C$4:$J$41,'audio+video'!$C$47:$J$70,'audio+video'!$C$76:$K$99</definedName>
    <definedName name="_xlnm.Print_Titles" localSheetId="0">'audio+video'!$90:$90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<sst xmlns="http://schemas.openxmlformats.org/spreadsheetml/2006/main" count="197" uniqueCount="96">
  <si>
    <t>&gt;&gt;  skryté sloupce  &lt;&lt;</t>
  </si>
  <si>
    <t>{37cc022c-d1e4-46f7-9b89-22dc6232b53d}</t>
  </si>
  <si>
    <t>2</t>
  </si>
  <si>
    <t>KRYCÍ LIST SOUPISU PRACÍ</t>
  </si>
  <si>
    <t>v ---  níže se nacházejí doplnkové a pomocné údaje k sestavám  --- v</t>
  </si>
  <si>
    <t>False</t>
  </si>
  <si>
    <t>Stavba:</t>
  </si>
  <si>
    <t>Objekt:</t>
  </si>
  <si>
    <t>SO 01 - Ubytovací budova</t>
  </si>
  <si>
    <t>Soupis:</t>
  </si>
  <si>
    <t>SO 01-008 - Interiér</t>
  </si>
  <si>
    <t>KSO:</t>
  </si>
  <si>
    <t/>
  </si>
  <si>
    <t>CC-CZ:</t>
  </si>
  <si>
    <t>Místo:</t>
  </si>
  <si>
    <t xml:space="preserve"> </t>
  </si>
  <si>
    <t>Datum:</t>
  </si>
  <si>
    <t>Zadavatel:</t>
  </si>
  <si>
    <t>IČ:</t>
  </si>
  <si>
    <t>DIČ:</t>
  </si>
  <si>
    <t>Zhotovitel:</t>
  </si>
  <si>
    <t>Projektant:</t>
  </si>
  <si>
    <t>Zpracovatel:</t>
  </si>
  <si>
    <t>Poznámka:</t>
  </si>
  <si>
    <t>Cena bez DPH</t>
  </si>
  <si>
    <t>Základ daně</t>
  </si>
  <si>
    <t>Sazba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</si>
  <si>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</si>
  <si>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</si>
  <si>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</si>
  <si>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</si>
  <si>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</si>
  <si>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</si>
  <si>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</si>
  <si>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</si>
  <si>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</si>
  <si>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</si>
  <si>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ČLENĚNÍ SOUPISU PRACÍ</t>
  </si>
  <si>
    <t>Kód dílu - Popis</t>
  </si>
  <si>
    <t>Cena celkem [CZK]</t>
  </si>
  <si>
    <t>Náklady stavby celkem</t>
  </si>
  <si>
    <t>-1</t>
  </si>
  <si>
    <t>D1 - SO-01: Ubytovací budova</t>
  </si>
  <si>
    <t xml:space="preserve">    D6 - Audiovizuální technika</t>
  </si>
  <si>
    <t>SOUPIS PRACÍ</t>
  </si>
  <si>
    <t>PČ</t>
  </si>
  <si>
    <t>Typ</t>
  </si>
  <si>
    <t>Kód</t>
  </si>
  <si>
    <t>Popis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</si>
  <si>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</si>
  <si>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</si>
  <si>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</si>
  <si>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</si>
  <si>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</si>
  <si>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</si>
  <si>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</si>
  <si>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</si>
  <si>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</si>
  <si>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</si>
  <si>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</si>
  <si>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</t>
  </si>
  <si>
    <t>D1</t>
  </si>
  <si>
    <t>SO-01: Ubytovací budova</t>
  </si>
  <si>
    <t>1</t>
  </si>
  <si>
    <t>0</t>
  </si>
  <si>
    <t>ROZPOCET</t>
  </si>
  <si>
    <t>D6</t>
  </si>
  <si>
    <t>Audiovizuální technika</t>
  </si>
  <si>
    <t>109</t>
  </si>
  <si>
    <t>K</t>
  </si>
  <si>
    <t>AV01</t>
  </si>
  <si>
    <t>AV01 - Televize 65"</t>
  </si>
  <si>
    <t>ks</t>
  </si>
  <si>
    <t>4</t>
  </si>
  <si>
    <t>218</t>
  </si>
  <si>
    <t>110</t>
  </si>
  <si>
    <t>AV02</t>
  </si>
  <si>
    <t>AV02 - Televize 32"</t>
  </si>
  <si>
    <t>220</t>
  </si>
  <si>
    <t>111</t>
  </si>
  <si>
    <t>Pol178</t>
  </si>
  <si>
    <t>Kabeláž</t>
  </si>
  <si>
    <t>kpl</t>
  </si>
  <si>
    <t>222</t>
  </si>
  <si>
    <t>112</t>
  </si>
  <si>
    <t>Pol179</t>
  </si>
  <si>
    <t>Drobný montážní materiál</t>
  </si>
  <si>
    <t>224</t>
  </si>
  <si>
    <t>113</t>
  </si>
  <si>
    <t>Pol180</t>
  </si>
  <si>
    <t>Instalace celé AVT včetně programování</t>
  </si>
  <si>
    <t>226</t>
  </si>
  <si>
    <t>114</t>
  </si>
  <si>
    <t>Pol181</t>
  </si>
  <si>
    <t>Ostatní náklady - realizační dokumentace, dokumentace skutečného provedení - autorský dozor - revize - stavební přípomoci,demontáž starých zařízení a rozvodů - ekologická likvidace odpadu - zařízení staveniště - protipožární dozor - energie - lešení - inženýrská činnost dodatavele</t>
  </si>
  <si>
    <t>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</si>
</sst>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"/>
    <numFmt numFmtId="165" formatCode="#,##0.00%"/>
    <numFmt numFmtId="166" formatCode="#,##0.00000"/>
    <numFmt numFmtId="167" formatCode="#,##0.000"/>
  </numFmts>
  <fonts count="20">
    <font>
      <sz val="8"/>
      <name val="Arial CE"/>
      <family val="2"/>
    </font>
    <font>
      <sz val="10"/>
      <name val="Arial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sz val="10"/>
      <color rgb="FF3366FF"/>
      <name val="Arial CE"/>
      <family val="2"/>
    </font>
    <font>
      <sz val="10"/>
      <color rgb="FF969696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2"/>
      <color rgb="FF960000"/>
      <name val="Arial CE"/>
      <family val="2"/>
    </font>
    <font>
      <sz val="8"/>
      <color rgb="FF969696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2"/>
      <color rgb="FF80000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9"/>
      <color rgb="FF969696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rgb="FF003366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2D2D2"/>
        <bgColor indexed="64"/>
      </patternFill>
    </fill>
  </fills>
  <borders count="21">
    <border>
      <left/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8">
    <xf numFmtId="0" fontId="0" fillId="0" borderId="0" xfId="0"/>
    <xf numFmtId="4" fontId="12" fillId="2" borderId="1" xfId="0" applyNumberFormat="1" applyFon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Protection="1">
      <protection/>
    </xf>
    <xf numFmtId="4" fontId="12" fillId="0" borderId="1" xfId="0" applyNumberFormat="1" applyFont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horizontal="left" vertical="center" wrapText="1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166" fontId="16" fillId="0" borderId="0" xfId="0" applyNumberFormat="1" applyFont="1" applyAlignment="1" applyProtection="1">
      <alignment vertical="center"/>
      <protection/>
    </xf>
    <xf numFmtId="166" fontId="16" fillId="0" borderId="6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4" fontId="0" fillId="0" borderId="0" xfId="0" applyNumberFormat="1" applyAlignment="1" applyProtection="1">
      <alignment vertical="center"/>
      <protection/>
    </xf>
    <xf numFmtId="0" fontId="16" fillId="0" borderId="7" xfId="0" applyFont="1" applyBorder="1" applyAlignment="1" applyProtection="1">
      <alignment horizontal="left" vertical="center"/>
      <protection/>
    </xf>
    <xf numFmtId="0" fontId="16" fillId="0" borderId="8" xfId="0" applyFont="1" applyBorder="1" applyAlignment="1" applyProtection="1">
      <alignment horizontal="center" vertical="center"/>
      <protection/>
    </xf>
    <xf numFmtId="166" fontId="16" fillId="0" borderId="8" xfId="0" applyNumberFormat="1" applyFont="1" applyBorder="1" applyAlignment="1" applyProtection="1">
      <alignment vertical="center"/>
      <protection/>
    </xf>
    <xf numFmtId="166" fontId="16" fillId="0" borderId="9" xfId="0" applyNumberFormat="1" applyFont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49" fontId="12" fillId="0" borderId="1" xfId="0" applyNumberFormat="1" applyFont="1" applyBorder="1" applyAlignment="1" applyProtection="1">
      <alignment horizontal="left" vertical="center" wrapText="1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167" fontId="12" fillId="0" borderId="1" xfId="0" applyNumberFormat="1" applyFont="1" applyBorder="1" applyAlignment="1" applyProtection="1">
      <alignment vertical="center"/>
      <protection/>
    </xf>
    <xf numFmtId="0" fontId="2" fillId="3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10" xfId="0" applyBorder="1" applyProtection="1">
      <protection/>
    </xf>
    <xf numFmtId="0" fontId="0" fillId="0" borderId="11" xfId="0" applyBorder="1" applyProtection="1">
      <protection/>
    </xf>
    <xf numFmtId="0" fontId="0" fillId="0" borderId="4" xfId="0" applyBorder="1" applyProtection="1"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/>
      <protection/>
    </xf>
    <xf numFmtId="164" fontId="7" fillId="0" borderId="0" xfId="0" applyNumberFormat="1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left" vertical="center"/>
      <protection/>
    </xf>
    <xf numFmtId="4" fontId="5" fillId="0" borderId="0" xfId="0" applyNumberFormat="1" applyFont="1" applyAlignment="1" applyProtection="1">
      <alignment vertical="center"/>
      <protection/>
    </xf>
    <xf numFmtId="165" fontId="5" fillId="0" borderId="0" xfId="0" applyNumberFormat="1" applyFont="1" applyAlignment="1" applyProtection="1">
      <alignment horizontal="right" vertical="center"/>
      <protection/>
    </xf>
    <xf numFmtId="0" fontId="0" fillId="4" borderId="0" xfId="0" applyFill="1" applyAlignment="1" applyProtection="1">
      <alignment vertical="center"/>
      <protection/>
    </xf>
    <xf numFmtId="0" fontId="11" fillId="4" borderId="13" xfId="0" applyFont="1" applyFill="1" applyBorder="1" applyAlignment="1" applyProtection="1">
      <alignment horizontal="left" vertical="center"/>
      <protection/>
    </xf>
    <xf numFmtId="0" fontId="0" fillId="4" borderId="14" xfId="0" applyFill="1" applyBorder="1" applyAlignment="1" applyProtection="1">
      <alignment vertical="center"/>
      <protection/>
    </xf>
    <xf numFmtId="0" fontId="11" fillId="4" borderId="14" xfId="0" applyFont="1" applyFill="1" applyBorder="1" applyAlignment="1" applyProtection="1">
      <alignment horizontal="right" vertical="center"/>
      <protection/>
    </xf>
    <xf numFmtId="0" fontId="11" fillId="4" borderId="14" xfId="0" applyFont="1" applyFill="1" applyBorder="1" applyAlignment="1" applyProtection="1">
      <alignment horizontal="center" vertical="center"/>
      <protection/>
    </xf>
    <xf numFmtId="4" fontId="11" fillId="4" borderId="14" xfId="0" applyNumberFormat="1" applyFont="1" applyFill="1" applyBorder="1" applyAlignment="1" applyProtection="1">
      <alignment vertical="center"/>
      <protection/>
    </xf>
    <xf numFmtId="0" fontId="0" fillId="4" borderId="15" xfId="0" applyFill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12" fillId="4" borderId="0" xfId="0" applyFont="1" applyFill="1" applyAlignment="1" applyProtection="1">
      <alignment horizontal="left" vertical="center"/>
      <protection/>
    </xf>
    <xf numFmtId="0" fontId="12" fillId="4" borderId="0" xfId="0" applyFont="1" applyFill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4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8" xfId="0" applyFont="1" applyBorder="1" applyAlignment="1" applyProtection="1">
      <alignment horizontal="left" vertical="center"/>
      <protection/>
    </xf>
    <xf numFmtId="0" fontId="14" fillId="0" borderId="8" xfId="0" applyFont="1" applyBorder="1" applyAlignment="1" applyProtection="1">
      <alignment vertical="center"/>
      <protection/>
    </xf>
    <xf numFmtId="4" fontId="14" fillId="0" borderId="8" xfId="0" applyNumberFormat="1" applyFont="1" applyBorder="1" applyAlignment="1" applyProtection="1">
      <alignment vertical="center"/>
      <protection/>
    </xf>
    <xf numFmtId="0" fontId="15" fillId="0" borderId="4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5" fillId="0" borderId="8" xfId="0" applyFont="1" applyBorder="1" applyAlignment="1" applyProtection="1">
      <alignment horizontal="left" vertical="center"/>
      <protection/>
    </xf>
    <xf numFmtId="0" fontId="15" fillId="0" borderId="8" xfId="0" applyFont="1" applyBorder="1" applyAlignment="1" applyProtection="1">
      <alignment vertical="center"/>
      <protection/>
    </xf>
    <xf numFmtId="4" fontId="15" fillId="0" borderId="8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12" fillId="4" borderId="16" xfId="0" applyFont="1" applyFill="1" applyBorder="1" applyAlignment="1" applyProtection="1">
      <alignment horizontal="center" vertical="center" wrapText="1"/>
      <protection/>
    </xf>
    <xf numFmtId="0" fontId="12" fillId="4" borderId="17" xfId="0" applyFont="1" applyFill="1" applyBorder="1" applyAlignment="1" applyProtection="1">
      <alignment horizontal="center" vertical="center" wrapText="1"/>
      <protection/>
    </xf>
    <xf numFmtId="0" fontId="12" fillId="4" borderId="18" xfId="0" applyFont="1" applyFill="1" applyBorder="1" applyAlignment="1" applyProtection="1">
      <alignment horizontal="center" vertical="center" wrapText="1"/>
      <protection/>
    </xf>
    <xf numFmtId="0" fontId="16" fillId="0" borderId="16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4" fontId="9" fillId="0" borderId="0" xfId="0" applyNumberFormat="1" applyFont="1" applyProtection="1">
      <protection/>
    </xf>
    <xf numFmtId="0" fontId="0" fillId="0" borderId="19" xfId="0" applyBorder="1" applyAlignment="1" applyProtection="1">
      <alignment vertical="center"/>
      <protection/>
    </xf>
    <xf numFmtId="166" fontId="17" fillId="0" borderId="12" xfId="0" applyNumberFormat="1" applyFont="1" applyBorder="1" applyProtection="1">
      <protection/>
    </xf>
    <xf numFmtId="166" fontId="17" fillId="0" borderId="20" xfId="0" applyNumberFormat="1" applyFont="1" applyBorder="1" applyProtection="1">
      <protection/>
    </xf>
    <xf numFmtId="4" fontId="18" fillId="0" borderId="0" xfId="0" applyNumberFormat="1" applyFont="1" applyAlignment="1" applyProtection="1">
      <alignment vertical="center"/>
      <protection/>
    </xf>
    <xf numFmtId="0" fontId="19" fillId="0" borderId="0" xfId="0" applyFont="1" applyProtection="1">
      <protection/>
    </xf>
    <xf numFmtId="0" fontId="19" fillId="0" borderId="4" xfId="0" applyFont="1" applyBorder="1" applyProtection="1">
      <protection/>
    </xf>
    <xf numFmtId="0" fontId="19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4" fontId="14" fillId="0" borderId="0" xfId="0" applyNumberFormat="1" applyFont="1" applyProtection="1">
      <protection/>
    </xf>
    <xf numFmtId="0" fontId="19" fillId="0" borderId="5" xfId="0" applyFont="1" applyBorder="1" applyProtection="1">
      <protection/>
    </xf>
    <xf numFmtId="166" fontId="19" fillId="0" borderId="0" xfId="0" applyNumberFormat="1" applyFont="1" applyProtection="1">
      <protection/>
    </xf>
    <xf numFmtId="166" fontId="19" fillId="0" borderId="6" xfId="0" applyNumberFormat="1" applyFont="1" applyBorder="1" applyProtection="1">
      <protection/>
    </xf>
    <xf numFmtId="0" fontId="19" fillId="0" borderId="0" xfId="0" applyFont="1" applyAlignment="1" applyProtection="1">
      <alignment horizont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15" fillId="0" borderId="0" xfId="0" applyFont="1" applyAlignment="1" applyProtection="1">
      <alignment horizontal="left"/>
      <protection/>
    </xf>
    <xf numFmtId="4" fontId="15" fillId="0" borderId="0" xfId="0" applyNumberFormat="1" applyFont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Documents%20(2)\Hajnice%20II\k%20p&#345;ed&#225;n&#237;\PD\DPS\G%20Celkov&#253;%20rozpo&#269;et\190603%20-%20Barevn&#233;%20domky%20Hajni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000 - Vedlejší a ostatní ..."/>
      <sheetName val="SO 01-001 - Stavební část"/>
      <sheetName val="SO 01-002 - Zdravotně tec..."/>
      <sheetName val="SO 01-003 - Ústřední vytá..."/>
      <sheetName val="SO 01-004 - Vzduchotechnika"/>
      <sheetName val="SO 01-005 - Silnoproudé r..."/>
      <sheetName val="SO 01-006 - Slaboproudé r..."/>
      <sheetName val="SO 01-007 - Měření a regu..."/>
      <sheetName val="SO 01-008 - Interiér"/>
      <sheetName val="SO 01-009 - Stropní zveda..."/>
      <sheetName val="SO 02-001 - Stavební část"/>
      <sheetName val="SO 02-002 - Zdravotně tec..."/>
      <sheetName val="SO 02-003 - Ústřední vytá..."/>
      <sheetName val="SO 02-004 - Vzduchotechnika"/>
      <sheetName val="SO 02-005 - Silnoproudé r..."/>
      <sheetName val="SO 02-006 - Slaboproudé r..."/>
      <sheetName val="SO 02-007 - Měření a regu..."/>
      <sheetName val="SO 02-008 - Interiér"/>
      <sheetName val="SO 02-009 - Stropní zveda..."/>
      <sheetName val="SO 03-001 - Stavební část"/>
      <sheetName val="SO 03-002 - Zdravotně tec..."/>
      <sheetName val="SO 03-004 - Vzduchotechnika"/>
      <sheetName val="SO 03-005 - Silnoproudé r..."/>
      <sheetName val="SO 03-006 - Slaboproudé r..."/>
      <sheetName val="SO 03-008 - Interiér"/>
      <sheetName val="SO 04 - Bourané objekty"/>
      <sheetName val="SO 20-001 - Pozemní komun..."/>
      <sheetName val="SO 20-002 - Venkovní stav..."/>
      <sheetName val="SO 31 -  Venkovní kanalizace"/>
      <sheetName val="SO 32 - Venkovní vodovod"/>
      <sheetName val="SO 35-002 - Kabelové rozv..."/>
      <sheetName val="SO 35-003 - Venkovní osvě..."/>
      <sheetName val="SO 35-004 - Přeložka veře..."/>
      <sheetName val="SO 36 - Venkovní rozvody ..."/>
      <sheetName val="SO 37 - Vrty a venkovní r..."/>
      <sheetName val="T 01-001 - 1PP"/>
      <sheetName val="T 01-002 - 1NP"/>
      <sheetName val="T 01-003 - Doprava, montáž"/>
      <sheetName val="T 02 - Prádelna"/>
      <sheetName val="Seznam figur"/>
      <sheetName val="Pokyny pro vyplnění"/>
    </sheetNames>
    <sheetDataSet>
      <sheetData sheetId="0">
        <row r="6">
          <cell r="K6" t="str">
            <v>Barevné domky Hajnice</v>
          </cell>
        </row>
        <row r="8">
          <cell r="AN8" t="str">
            <v>6. 5. 2020</v>
          </cell>
        </row>
        <row r="10">
          <cell r="AN10" t="str">
            <v/>
          </cell>
        </row>
        <row r="11">
          <cell r="E11" t="str">
            <v>Královehradecký kraj, Hradec Králové</v>
          </cell>
          <cell r="AN11" t="str">
            <v/>
          </cell>
        </row>
        <row r="13">
          <cell r="AN13" t="str">
            <v/>
          </cell>
        </row>
        <row r="14">
          <cell r="E14" t="str">
            <v> </v>
          </cell>
          <cell r="AN14" t="str">
            <v/>
          </cell>
        </row>
        <row r="16">
          <cell r="AN16" t="str">
            <v/>
          </cell>
        </row>
        <row r="17">
          <cell r="E17" t="str">
            <v>ATIP a.s. Trutnov</v>
          </cell>
          <cell r="AN17" t="str">
            <v/>
          </cell>
        </row>
        <row r="19">
          <cell r="AN19" t="str">
            <v/>
          </cell>
        </row>
        <row r="20">
          <cell r="E20" t="str">
            <v>Ing. Lenka Kasperová</v>
          </cell>
          <cell r="AN20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3A18F-1737-4120-BA93-359656CBF77E}">
  <sheetPr>
    <pageSetUpPr fitToPage="1"/>
  </sheetPr>
  <dimension ref="B2:BM100"/>
  <sheetViews>
    <sheetView showGridLines="0" tabSelected="1" workbookViewId="0" topLeftCell="A64">
      <selection activeCell="J97" sqref="J97"/>
    </sheetView>
  </sheetViews>
  <sheetFormatPr defaultColWidth="9.140625" defaultRowHeight="12"/>
  <cols>
    <col min="1" max="1" width="8.28125" style="6" customWidth="1"/>
    <col min="2" max="2" width="1.7109375" style="6" customWidth="1"/>
    <col min="3" max="3" width="4.140625" style="6" customWidth="1"/>
    <col min="4" max="4" width="4.28125" style="6" customWidth="1"/>
    <col min="5" max="5" width="17.140625" style="6" customWidth="1"/>
    <col min="6" max="6" width="50.7109375" style="6" customWidth="1"/>
    <col min="7" max="7" width="7.00390625" style="6" customWidth="1"/>
    <col min="8" max="8" width="11.421875" style="6" customWidth="1"/>
    <col min="9" max="11" width="20.140625" style="6" customWidth="1"/>
    <col min="12" max="12" width="9.28125" style="6" customWidth="1"/>
    <col min="13" max="13" width="10.7109375" style="6" hidden="1" customWidth="1"/>
    <col min="14" max="14" width="8.8515625" style="6" customWidth="1"/>
    <col min="15" max="20" width="14.140625" style="6" hidden="1" customWidth="1"/>
    <col min="21" max="21" width="16.28125" style="6" hidden="1" customWidth="1"/>
    <col min="22" max="22" width="12.28125" style="6" customWidth="1"/>
    <col min="23" max="23" width="16.28125" style="6" customWidth="1"/>
    <col min="24" max="24" width="12.28125" style="6" customWidth="1"/>
    <col min="25" max="25" width="15.00390625" style="6" customWidth="1"/>
    <col min="26" max="26" width="11.00390625" style="6" customWidth="1"/>
    <col min="27" max="27" width="15.00390625" style="6" customWidth="1"/>
    <col min="28" max="28" width="16.28125" style="6" customWidth="1"/>
    <col min="29" max="29" width="11.00390625" style="6" customWidth="1"/>
    <col min="30" max="30" width="15.00390625" style="6" customWidth="1"/>
    <col min="31" max="31" width="16.28125" style="6" customWidth="1"/>
    <col min="32" max="16384" width="8.8515625" style="6" customWidth="1"/>
  </cols>
  <sheetData>
    <row r="1" ht="12"/>
    <row r="2" spans="12:46" ht="37" customHeight="1">
      <c r="L2" s="24" t="s">
        <v>0</v>
      </c>
      <c r="M2" s="25"/>
      <c r="N2" s="25"/>
      <c r="O2" s="25"/>
      <c r="P2" s="25"/>
      <c r="Q2" s="25"/>
      <c r="R2" s="25"/>
      <c r="S2" s="25"/>
      <c r="T2" s="25"/>
      <c r="U2" s="25"/>
      <c r="V2" s="25"/>
      <c r="AT2" s="14" t="s">
        <v>1</v>
      </c>
    </row>
    <row r="3" spans="2:46" ht="7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8"/>
      <c r="AT3" s="14" t="s">
        <v>2</v>
      </c>
    </row>
    <row r="4" spans="2:46" ht="25" customHeight="1">
      <c r="B4" s="28"/>
      <c r="D4" s="29" t="s">
        <v>3</v>
      </c>
      <c r="L4" s="28"/>
      <c r="M4" s="30" t="s">
        <v>4</v>
      </c>
      <c r="AT4" s="14" t="s">
        <v>5</v>
      </c>
    </row>
    <row r="5" spans="2:12" ht="7" customHeight="1">
      <c r="B5" s="28"/>
      <c r="L5" s="28"/>
    </row>
    <row r="6" spans="2:12" ht="12" customHeight="1">
      <c r="B6" s="28"/>
      <c r="D6" s="31" t="s">
        <v>6</v>
      </c>
      <c r="L6" s="28"/>
    </row>
    <row r="7" spans="2:12" ht="16.5" customHeight="1">
      <c r="B7" s="28"/>
      <c r="E7" s="32" t="str">
        <f>'[1]Rekapitulace stavby'!K6</f>
        <v>Barevné domky Hajnice</v>
      </c>
      <c r="F7" s="33"/>
      <c r="G7" s="33"/>
      <c r="H7" s="33"/>
      <c r="L7" s="28"/>
    </row>
    <row r="8" spans="2:12" ht="12" customHeight="1">
      <c r="B8" s="28"/>
      <c r="D8" s="31" t="s">
        <v>7</v>
      </c>
      <c r="L8" s="28"/>
    </row>
    <row r="9" spans="2:12" s="5" customFormat="1" ht="16.5" customHeight="1">
      <c r="B9" s="4"/>
      <c r="E9" s="32" t="s">
        <v>8</v>
      </c>
      <c r="F9" s="34"/>
      <c r="G9" s="34"/>
      <c r="H9" s="34"/>
      <c r="L9" s="4"/>
    </row>
    <row r="10" spans="2:12" s="5" customFormat="1" ht="12" customHeight="1">
      <c r="B10" s="4"/>
      <c r="D10" s="31" t="s">
        <v>9</v>
      </c>
      <c r="L10" s="4"/>
    </row>
    <row r="11" spans="2:12" s="5" customFormat="1" ht="16.5" customHeight="1">
      <c r="B11" s="4"/>
      <c r="E11" s="35" t="s">
        <v>10</v>
      </c>
      <c r="F11" s="34"/>
      <c r="G11" s="34"/>
      <c r="H11" s="34"/>
      <c r="L11" s="4"/>
    </row>
    <row r="12" spans="2:12" s="5" customFormat="1" ht="12">
      <c r="B12" s="4"/>
      <c r="L12" s="4"/>
    </row>
    <row r="13" spans="2:12" s="5" customFormat="1" ht="12" customHeight="1">
      <c r="B13" s="4"/>
      <c r="D13" s="31" t="s">
        <v>11</v>
      </c>
      <c r="F13" s="36" t="s">
        <v>12</v>
      </c>
      <c r="I13" s="31" t="s">
        <v>13</v>
      </c>
      <c r="J13" s="36" t="s">
        <v>12</v>
      </c>
      <c r="L13" s="4"/>
    </row>
    <row r="14" spans="2:12" s="5" customFormat="1" ht="12" customHeight="1">
      <c r="B14" s="4"/>
      <c r="D14" s="31" t="s">
        <v>14</v>
      </c>
      <c r="F14" s="36" t="s">
        <v>15</v>
      </c>
      <c r="I14" s="31" t="s">
        <v>16</v>
      </c>
      <c r="J14" s="37" t="str">
        <f>'[1]Rekapitulace stavby'!AN8</f>
        <v>6. 5. 2020</v>
      </c>
      <c r="L14" s="4"/>
    </row>
    <row r="15" spans="2:12" s="5" customFormat="1" ht="10.75" customHeight="1">
      <c r="B15" s="4"/>
      <c r="L15" s="4"/>
    </row>
    <row r="16" spans="2:12" s="5" customFormat="1" ht="12" customHeight="1">
      <c r="B16" s="4"/>
      <c r="D16" s="31" t="s">
        <v>17</v>
      </c>
      <c r="I16" s="31" t="s">
        <v>18</v>
      </c>
      <c r="J16" s="36" t="str">
        <f>IF('[1]Rekapitulace stavby'!AN10="","",'[1]Rekapitulace stavby'!AN10)</f>
        <v/>
      </c>
      <c r="L16" s="4"/>
    </row>
    <row r="17" spans="2:12" s="5" customFormat="1" ht="18" customHeight="1">
      <c r="B17" s="4"/>
      <c r="E17" s="36" t="str">
        <f>IF('[1]Rekapitulace stavby'!E11="","",'[1]Rekapitulace stavby'!E11)</f>
        <v>Královehradecký kraj, Hradec Králové</v>
      </c>
      <c r="I17" s="31" t="s">
        <v>19</v>
      </c>
      <c r="J17" s="36" t="str">
        <f>IF('[1]Rekapitulace stavby'!AN11="","",'[1]Rekapitulace stavby'!AN11)</f>
        <v/>
      </c>
      <c r="L17" s="4"/>
    </row>
    <row r="18" spans="2:12" s="5" customFormat="1" ht="7" customHeight="1">
      <c r="B18" s="4"/>
      <c r="L18" s="4"/>
    </row>
    <row r="19" spans="2:12" s="5" customFormat="1" ht="12" customHeight="1">
      <c r="B19" s="4"/>
      <c r="D19" s="31" t="s">
        <v>20</v>
      </c>
      <c r="I19" s="31" t="s">
        <v>18</v>
      </c>
      <c r="J19" s="36" t="str">
        <f>'[1]Rekapitulace stavby'!AN13</f>
        <v/>
      </c>
      <c r="L19" s="4"/>
    </row>
    <row r="20" spans="2:12" s="5" customFormat="1" ht="18" customHeight="1">
      <c r="B20" s="4"/>
      <c r="E20" s="38" t="str">
        <f>'[1]Rekapitulace stavby'!E14</f>
        <v xml:space="preserve"> </v>
      </c>
      <c r="F20" s="38"/>
      <c r="G20" s="38"/>
      <c r="H20" s="38"/>
      <c r="I20" s="31" t="s">
        <v>19</v>
      </c>
      <c r="J20" s="36" t="str">
        <f>'[1]Rekapitulace stavby'!AN14</f>
        <v/>
      </c>
      <c r="L20" s="4"/>
    </row>
    <row r="21" spans="2:12" s="5" customFormat="1" ht="7" customHeight="1">
      <c r="B21" s="4"/>
      <c r="L21" s="4"/>
    </row>
    <row r="22" spans="2:12" s="5" customFormat="1" ht="12" customHeight="1">
      <c r="B22" s="4"/>
      <c r="D22" s="31" t="s">
        <v>21</v>
      </c>
      <c r="I22" s="31" t="s">
        <v>18</v>
      </c>
      <c r="J22" s="36" t="str">
        <f>IF('[1]Rekapitulace stavby'!AN16="","",'[1]Rekapitulace stavby'!AN16)</f>
        <v/>
      </c>
      <c r="L22" s="4"/>
    </row>
    <row r="23" spans="2:12" s="5" customFormat="1" ht="18" customHeight="1">
      <c r="B23" s="4"/>
      <c r="E23" s="36" t="str">
        <f>IF('[1]Rekapitulace stavby'!E17="","",'[1]Rekapitulace stavby'!E17)</f>
        <v>ATIP a.s. Trutnov</v>
      </c>
      <c r="I23" s="31" t="s">
        <v>19</v>
      </c>
      <c r="J23" s="36" t="str">
        <f>IF('[1]Rekapitulace stavby'!AN17="","",'[1]Rekapitulace stavby'!AN17)</f>
        <v/>
      </c>
      <c r="L23" s="4"/>
    </row>
    <row r="24" spans="2:12" s="5" customFormat="1" ht="7" customHeight="1">
      <c r="B24" s="4"/>
      <c r="L24" s="4"/>
    </row>
    <row r="25" spans="2:12" s="5" customFormat="1" ht="12" customHeight="1">
      <c r="B25" s="4"/>
      <c r="D25" s="31" t="s">
        <v>22</v>
      </c>
      <c r="I25" s="31" t="s">
        <v>18</v>
      </c>
      <c r="J25" s="36" t="str">
        <f>IF('[1]Rekapitulace stavby'!AN19="","",'[1]Rekapitulace stavby'!AN19)</f>
        <v/>
      </c>
      <c r="L25" s="4"/>
    </row>
    <row r="26" spans="2:12" s="5" customFormat="1" ht="18" customHeight="1">
      <c r="B26" s="4"/>
      <c r="E26" s="36" t="str">
        <f>IF('[1]Rekapitulace stavby'!E20="","",'[1]Rekapitulace stavby'!E20)</f>
        <v>Ing. Lenka Kasperová</v>
      </c>
      <c r="I26" s="31" t="s">
        <v>19</v>
      </c>
      <c r="J26" s="36" t="str">
        <f>IF('[1]Rekapitulace stavby'!AN20="","",'[1]Rekapitulace stavby'!AN20)</f>
        <v/>
      </c>
      <c r="L26" s="4"/>
    </row>
    <row r="27" spans="2:12" s="5" customFormat="1" ht="7" customHeight="1">
      <c r="B27" s="4"/>
      <c r="L27" s="4"/>
    </row>
    <row r="28" spans="2:12" s="5" customFormat="1" ht="12" customHeight="1">
      <c r="B28" s="4"/>
      <c r="D28" s="31" t="s">
        <v>23</v>
      </c>
      <c r="L28" s="4"/>
    </row>
    <row r="29" spans="2:12" s="40" customFormat="1" ht="16.5" customHeight="1">
      <c r="B29" s="39"/>
      <c r="E29" s="41" t="s">
        <v>12</v>
      </c>
      <c r="F29" s="41"/>
      <c r="G29" s="41"/>
      <c r="H29" s="41"/>
      <c r="L29" s="39"/>
    </row>
    <row r="30" spans="2:12" s="5" customFormat="1" ht="7" customHeight="1">
      <c r="B30" s="4"/>
      <c r="L30" s="4"/>
    </row>
    <row r="31" spans="2:12" s="5" customFormat="1" ht="7" customHeight="1">
      <c r="B31" s="4"/>
      <c r="D31" s="42"/>
      <c r="E31" s="42"/>
      <c r="F31" s="42"/>
      <c r="G31" s="42"/>
      <c r="H31" s="42"/>
      <c r="I31" s="42"/>
      <c r="J31" s="42"/>
      <c r="K31" s="42"/>
      <c r="L31" s="4"/>
    </row>
    <row r="32" spans="2:12" s="5" customFormat="1" ht="25.4" customHeight="1">
      <c r="B32" s="4"/>
      <c r="D32" s="43" t="s">
        <v>24</v>
      </c>
      <c r="J32" s="44">
        <f>ROUND(J91,2)</f>
        <v>0</v>
      </c>
      <c r="L32" s="4"/>
    </row>
    <row r="33" spans="2:12" s="5" customFormat="1" ht="7" customHeight="1">
      <c r="B33" s="4"/>
      <c r="D33" s="42"/>
      <c r="E33" s="42"/>
      <c r="F33" s="42"/>
      <c r="G33" s="42"/>
      <c r="H33" s="42"/>
      <c r="I33" s="42"/>
      <c r="J33" s="42"/>
      <c r="K33" s="42"/>
      <c r="L33" s="4"/>
    </row>
    <row r="34" spans="2:12" s="5" customFormat="1" ht="14.4" customHeight="1">
      <c r="B34" s="4"/>
      <c r="F34" s="45" t="s">
        <v>25</v>
      </c>
      <c r="I34" s="45" t="s">
        <v>26</v>
      </c>
      <c r="J34" s="45" t="s">
        <v>27</v>
      </c>
      <c r="L34" s="4"/>
    </row>
    <row r="35" spans="2:12" s="5" customFormat="1" ht="14.4" customHeight="1">
      <c r="B35" s="4"/>
      <c r="D35" s="46" t="s">
        <v>28</v>
      </c>
      <c r="E35" s="31" t="s">
        <v>29</v>
      </c>
      <c r="F35" s="47">
        <f>ROUND((SUM(BE91:BE99)),2)</f>
        <v>0</v>
      </c>
      <c r="I35" s="48">
        <v>0.21</v>
      </c>
      <c r="J35" s="47">
        <f>ROUND(((SUM(BE91:BE99))*I35),2)</f>
        <v>0</v>
      </c>
      <c r="L35" s="4"/>
    </row>
    <row r="36" spans="2:12" s="5" customFormat="1" ht="14.4" customHeight="1">
      <c r="B36" s="4"/>
      <c r="E36" s="31" t="s">
        <v>30</v>
      </c>
      <c r="F36" s="47">
        <f>ROUND((SUM(BF91:BF99)),2)</f>
        <v>0</v>
      </c>
      <c r="I36" s="48">
        <v>0.15</v>
      </c>
      <c r="J36" s="47">
        <f>ROUND(((SUM(BF91:BF99))*I36),2)</f>
        <v>0</v>
      </c>
      <c r="L36" s="4"/>
    </row>
    <row r="37" spans="2:12" s="5" customFormat="1" ht="14.4" customHeight="1" hidden="1">
      <c r="B37" s="4"/>
      <c r="E37" s="31" t="s">
        <v>31</v>
      </c>
      <c r="F37" s="47">
        <f>ROUND((SUM(BG91:BG99)),2)</f>
        <v>0</v>
      </c>
      <c r="I37" s="48">
        <v>0.21</v>
      </c>
      <c r="J37" s="47">
        <f>0</f>
        <v>0</v>
      </c>
      <c r="L37" s="4"/>
    </row>
    <row r="38" spans="2:12" s="5" customFormat="1" ht="14.4" customHeight="1" hidden="1">
      <c r="B38" s="4"/>
      <c r="E38" s="31" t="s">
        <v>32</v>
      </c>
      <c r="F38" s="47">
        <f>ROUND((SUM(BH91:BH99)),2)</f>
        <v>0</v>
      </c>
      <c r="I38" s="48">
        <v>0.15</v>
      </c>
      <c r="J38" s="47">
        <f>0</f>
        <v>0</v>
      </c>
      <c r="L38" s="4"/>
    </row>
    <row r="39" spans="2:12" s="5" customFormat="1" ht="14.4" customHeight="1" hidden="1">
      <c r="B39" s="4"/>
      <c r="E39" s="31" t="s">
        <v>33</v>
      </c>
      <c r="F39" s="47">
        <f>ROUND((SUM(BI91:BI99)),2)</f>
        <v>0</v>
      </c>
      <c r="I39" s="48">
        <v>0</v>
      </c>
      <c r="J39" s="47">
        <f>0</f>
        <v>0</v>
      </c>
      <c r="L39" s="4"/>
    </row>
    <row r="40" spans="2:12" s="5" customFormat="1" ht="7" customHeight="1">
      <c r="B40" s="4"/>
      <c r="L40" s="4"/>
    </row>
    <row r="41" spans="2:12" s="5" customFormat="1" ht="25.4" customHeight="1">
      <c r="B41" s="4"/>
      <c r="C41" s="49"/>
      <c r="D41" s="50" t="s">
        <v>34</v>
      </c>
      <c r="E41" s="51"/>
      <c r="F41" s="51"/>
      <c r="G41" s="52" t="s">
        <v>35</v>
      </c>
      <c r="H41" s="53" t="s">
        <v>36</v>
      </c>
      <c r="I41" s="51"/>
      <c r="J41" s="54">
        <f>SUM(J32:J39)</f>
        <v>0</v>
      </c>
      <c r="K41" s="55"/>
      <c r="L41" s="4"/>
    </row>
    <row r="42" spans="2:12" s="5" customFormat="1" ht="14.4" customHeight="1">
      <c r="B42" s="2"/>
      <c r="C42" s="3"/>
      <c r="D42" s="3"/>
      <c r="E42" s="3"/>
      <c r="F42" s="3"/>
      <c r="G42" s="3"/>
      <c r="H42" s="3"/>
      <c r="I42" s="3"/>
      <c r="J42" s="3"/>
      <c r="K42" s="3"/>
      <c r="L42" s="4"/>
    </row>
    <row r="46" spans="2:12" s="5" customFormat="1" ht="7" customHeight="1"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4"/>
    </row>
    <row r="47" spans="2:12" s="5" customFormat="1" ht="25" customHeight="1">
      <c r="B47" s="4"/>
      <c r="C47" s="29" t="s">
        <v>37</v>
      </c>
      <c r="L47" s="4"/>
    </row>
    <row r="48" spans="2:12" s="5" customFormat="1" ht="7" customHeight="1">
      <c r="B48" s="4"/>
      <c r="L48" s="4"/>
    </row>
    <row r="49" spans="2:12" s="5" customFormat="1" ht="12" customHeight="1">
      <c r="B49" s="4"/>
      <c r="C49" s="31" t="s">
        <v>6</v>
      </c>
      <c r="L49" s="4"/>
    </row>
    <row r="50" spans="2:12" s="5" customFormat="1" ht="16.5" customHeight="1">
      <c r="B50" s="4"/>
      <c r="E50" s="32" t="str">
        <f>E7</f>
        <v>Barevné domky Hajnice</v>
      </c>
      <c r="F50" s="33"/>
      <c r="G50" s="33"/>
      <c r="H50" s="33"/>
      <c r="L50" s="4"/>
    </row>
    <row r="51" spans="2:12" ht="12" customHeight="1">
      <c r="B51" s="28"/>
      <c r="C51" s="31" t="s">
        <v>7</v>
      </c>
      <c r="L51" s="28"/>
    </row>
    <row r="52" spans="2:12" s="5" customFormat="1" ht="16.5" customHeight="1">
      <c r="B52" s="4"/>
      <c r="E52" s="32" t="s">
        <v>8</v>
      </c>
      <c r="F52" s="34"/>
      <c r="G52" s="34"/>
      <c r="H52" s="34"/>
      <c r="L52" s="4"/>
    </row>
    <row r="53" spans="2:12" s="5" customFormat="1" ht="12" customHeight="1">
      <c r="B53" s="4"/>
      <c r="C53" s="31" t="s">
        <v>9</v>
      </c>
      <c r="L53" s="4"/>
    </row>
    <row r="54" spans="2:12" s="5" customFormat="1" ht="16.5" customHeight="1">
      <c r="B54" s="4"/>
      <c r="E54" s="35" t="str">
        <f>E11</f>
        <v>SO 01-008 - Interiér</v>
      </c>
      <c r="F54" s="34"/>
      <c r="G54" s="34"/>
      <c r="H54" s="34"/>
      <c r="L54" s="4"/>
    </row>
    <row r="55" spans="2:12" s="5" customFormat="1" ht="7" customHeight="1">
      <c r="B55" s="4"/>
      <c r="L55" s="4"/>
    </row>
    <row r="56" spans="2:12" s="5" customFormat="1" ht="12" customHeight="1">
      <c r="B56" s="4"/>
      <c r="C56" s="31" t="s">
        <v>14</v>
      </c>
      <c r="F56" s="36" t="str">
        <f>F14</f>
        <v xml:space="preserve"> </v>
      </c>
      <c r="I56" s="31" t="s">
        <v>16</v>
      </c>
      <c r="J56" s="37" t="str">
        <f>IF(J14="","",J14)</f>
        <v>6. 5. 2020</v>
      </c>
      <c r="L56" s="4"/>
    </row>
    <row r="57" spans="2:12" s="5" customFormat="1" ht="7" customHeight="1">
      <c r="B57" s="4"/>
      <c r="L57" s="4"/>
    </row>
    <row r="58" spans="2:12" s="5" customFormat="1" ht="15.15" customHeight="1">
      <c r="B58" s="4"/>
      <c r="C58" s="31" t="s">
        <v>17</v>
      </c>
      <c r="F58" s="36" t="str">
        <f>E17</f>
        <v>Královehradecký kraj, Hradec Králové</v>
      </c>
      <c r="I58" s="31" t="s">
        <v>21</v>
      </c>
      <c r="J58" s="58" t="str">
        <f>E23</f>
        <v>ATIP a.s. Trutnov</v>
      </c>
      <c r="L58" s="4"/>
    </row>
    <row r="59" spans="2:12" s="5" customFormat="1" ht="25.65" customHeight="1">
      <c r="B59" s="4"/>
      <c r="C59" s="31" t="s">
        <v>20</v>
      </c>
      <c r="F59" s="36" t="str">
        <f>IF(E20="","",E20)</f>
        <v xml:space="preserve"> </v>
      </c>
      <c r="I59" s="31" t="s">
        <v>22</v>
      </c>
      <c r="J59" s="58" t="str">
        <f>E26</f>
        <v>Ing. Lenka Kasperová</v>
      </c>
      <c r="L59" s="4"/>
    </row>
    <row r="60" spans="2:12" s="5" customFormat="1" ht="10.25" customHeight="1">
      <c r="B60" s="4"/>
      <c r="L60" s="4"/>
    </row>
    <row r="61" spans="2:12" s="5" customFormat="1" ht="29.25" customHeight="1">
      <c r="B61" s="4"/>
      <c r="C61" s="59" t="s">
        <v>38</v>
      </c>
      <c r="D61" s="49"/>
      <c r="E61" s="49"/>
      <c r="F61" s="49"/>
      <c r="G61" s="49"/>
      <c r="H61" s="49"/>
      <c r="I61" s="49"/>
      <c r="J61" s="60" t="s">
        <v>39</v>
      </c>
      <c r="K61" s="49"/>
      <c r="L61" s="4"/>
    </row>
    <row r="62" spans="2:12" s="5" customFormat="1" ht="10.25" customHeight="1">
      <c r="B62" s="4"/>
      <c r="L62" s="4"/>
    </row>
    <row r="63" spans="2:47" s="5" customFormat="1" ht="22.75" customHeight="1">
      <c r="B63" s="4"/>
      <c r="C63" s="61" t="s">
        <v>40</v>
      </c>
      <c r="J63" s="44">
        <f>J91</f>
        <v>0</v>
      </c>
      <c r="L63" s="4"/>
      <c r="AU63" s="14" t="s">
        <v>41</v>
      </c>
    </row>
    <row r="64" spans="2:12" s="63" customFormat="1" ht="25" customHeight="1">
      <c r="B64" s="62"/>
      <c r="D64" s="64" t="s">
        <v>42</v>
      </c>
      <c r="E64" s="65"/>
      <c r="F64" s="65"/>
      <c r="G64" s="65"/>
      <c r="H64" s="65"/>
      <c r="I64" s="65"/>
      <c r="J64" s="66">
        <f>J92</f>
        <v>0</v>
      </c>
      <c r="L64" s="62"/>
    </row>
    <row r="65" spans="2:12" s="68" customFormat="1" ht="19.9" customHeight="1">
      <c r="B65" s="67"/>
      <c r="D65" s="69"/>
      <c r="E65" s="70"/>
      <c r="F65" s="70"/>
      <c r="G65" s="70"/>
      <c r="H65" s="70"/>
      <c r="I65" s="70"/>
      <c r="J65" s="71"/>
      <c r="L65" s="67"/>
    </row>
    <row r="66" spans="2:12" s="68" customFormat="1" ht="19.9" customHeight="1">
      <c r="B66" s="67"/>
      <c r="D66" s="69"/>
      <c r="E66" s="70"/>
      <c r="F66" s="70"/>
      <c r="G66" s="70"/>
      <c r="H66" s="70"/>
      <c r="I66" s="70"/>
      <c r="J66" s="71"/>
      <c r="L66" s="67"/>
    </row>
    <row r="67" spans="2:12" s="68" customFormat="1" ht="19.9" customHeight="1">
      <c r="B67" s="67"/>
      <c r="D67" s="69"/>
      <c r="E67" s="70"/>
      <c r="F67" s="70"/>
      <c r="G67" s="70"/>
      <c r="H67" s="70"/>
      <c r="I67" s="70"/>
      <c r="J67" s="71"/>
      <c r="L67" s="67"/>
    </row>
    <row r="68" spans="2:12" s="68" customFormat="1" ht="19.9" customHeight="1">
      <c r="B68" s="67"/>
      <c r="D68" s="69"/>
      <c r="E68" s="70"/>
      <c r="F68" s="70"/>
      <c r="G68" s="70"/>
      <c r="H68" s="70"/>
      <c r="I68" s="70"/>
      <c r="J68" s="71"/>
      <c r="L68" s="67"/>
    </row>
    <row r="69" spans="2:12" s="68" customFormat="1" ht="19.9" customHeight="1">
      <c r="B69" s="67"/>
      <c r="D69" s="69" t="s">
        <v>43</v>
      </c>
      <c r="E69" s="70"/>
      <c r="F69" s="70"/>
      <c r="G69" s="70"/>
      <c r="H69" s="70"/>
      <c r="I69" s="70"/>
      <c r="J69" s="71">
        <f>J93</f>
        <v>0</v>
      </c>
      <c r="L69" s="67"/>
    </row>
    <row r="70" spans="2:12" s="5" customFormat="1" ht="21.75" customHeight="1">
      <c r="B70" s="4"/>
      <c r="L70" s="4"/>
    </row>
    <row r="71" spans="2:12" s="5" customFormat="1" ht="7" customHeight="1">
      <c r="B71" s="2"/>
      <c r="C71" s="3"/>
      <c r="D71" s="3"/>
      <c r="E71" s="3"/>
      <c r="F71" s="3"/>
      <c r="G71" s="3"/>
      <c r="H71" s="3"/>
      <c r="I71" s="3"/>
      <c r="J71" s="3"/>
      <c r="K71" s="3"/>
      <c r="L71" s="4"/>
    </row>
    <row r="75" spans="2:12" s="5" customFormat="1" ht="7" customHeight="1">
      <c r="B75" s="56"/>
      <c r="C75" s="57"/>
      <c r="D75" s="57"/>
      <c r="E75" s="57"/>
      <c r="F75" s="57"/>
      <c r="G75" s="57"/>
      <c r="H75" s="57"/>
      <c r="I75" s="57"/>
      <c r="J75" s="57"/>
      <c r="K75" s="57"/>
      <c r="L75" s="4"/>
    </row>
    <row r="76" spans="2:12" s="5" customFormat="1" ht="25" customHeight="1">
      <c r="B76" s="4"/>
      <c r="C76" s="29" t="s">
        <v>44</v>
      </c>
      <c r="L76" s="4"/>
    </row>
    <row r="77" spans="2:12" s="5" customFormat="1" ht="7" customHeight="1">
      <c r="B77" s="4"/>
      <c r="L77" s="4"/>
    </row>
    <row r="78" spans="2:12" s="5" customFormat="1" ht="12" customHeight="1">
      <c r="B78" s="4"/>
      <c r="C78" s="31" t="s">
        <v>6</v>
      </c>
      <c r="L78" s="4"/>
    </row>
    <row r="79" spans="2:12" s="5" customFormat="1" ht="16.5" customHeight="1">
      <c r="B79" s="4"/>
      <c r="E79" s="32" t="str">
        <f>E7</f>
        <v>Barevné domky Hajnice</v>
      </c>
      <c r="F79" s="33"/>
      <c r="G79" s="33"/>
      <c r="H79" s="33"/>
      <c r="L79" s="4"/>
    </row>
    <row r="80" spans="2:12" ht="12" customHeight="1">
      <c r="B80" s="28"/>
      <c r="C80" s="31" t="s">
        <v>7</v>
      </c>
      <c r="L80" s="28"/>
    </row>
    <row r="81" spans="2:12" s="5" customFormat="1" ht="16.5" customHeight="1">
      <c r="B81" s="4"/>
      <c r="E81" s="32" t="s">
        <v>8</v>
      </c>
      <c r="F81" s="34"/>
      <c r="G81" s="34"/>
      <c r="H81" s="34"/>
      <c r="L81" s="4"/>
    </row>
    <row r="82" spans="2:12" s="5" customFormat="1" ht="12" customHeight="1">
      <c r="B82" s="4"/>
      <c r="C82" s="31" t="s">
        <v>9</v>
      </c>
      <c r="L82" s="4"/>
    </row>
    <row r="83" spans="2:12" s="5" customFormat="1" ht="16.5" customHeight="1">
      <c r="B83" s="4"/>
      <c r="E83" s="35" t="str">
        <f>E11</f>
        <v>SO 01-008 - Interiér</v>
      </c>
      <c r="F83" s="34"/>
      <c r="G83" s="34"/>
      <c r="H83" s="34"/>
      <c r="L83" s="4"/>
    </row>
    <row r="84" spans="2:12" s="5" customFormat="1" ht="7" customHeight="1">
      <c r="B84" s="4"/>
      <c r="L84" s="4"/>
    </row>
    <row r="85" spans="2:12" s="5" customFormat="1" ht="12" customHeight="1">
      <c r="B85" s="4"/>
      <c r="C85" s="31" t="s">
        <v>14</v>
      </c>
      <c r="F85" s="36" t="str">
        <f>F14</f>
        <v xml:space="preserve"> </v>
      </c>
      <c r="I85" s="31" t="s">
        <v>16</v>
      </c>
      <c r="J85" s="37" t="str">
        <f>IF(J14="","",J14)</f>
        <v>6. 5. 2020</v>
      </c>
      <c r="L85" s="4"/>
    </row>
    <row r="86" spans="2:12" s="5" customFormat="1" ht="7" customHeight="1">
      <c r="B86" s="4"/>
      <c r="L86" s="4"/>
    </row>
    <row r="87" spans="2:12" s="5" customFormat="1" ht="15.15" customHeight="1">
      <c r="B87" s="4"/>
      <c r="C87" s="31" t="s">
        <v>17</v>
      </c>
      <c r="F87" s="36" t="str">
        <f>E17</f>
        <v>Královehradecký kraj, Hradec Králové</v>
      </c>
      <c r="I87" s="31" t="s">
        <v>21</v>
      </c>
      <c r="J87" s="58" t="str">
        <f>E23</f>
        <v>ATIP a.s. Trutnov</v>
      </c>
      <c r="L87" s="4"/>
    </row>
    <row r="88" spans="2:12" s="5" customFormat="1" ht="25.65" customHeight="1">
      <c r="B88" s="4"/>
      <c r="C88" s="31" t="s">
        <v>20</v>
      </c>
      <c r="F88" s="36" t="str">
        <f>IF(E20="","",E20)</f>
        <v xml:space="preserve"> </v>
      </c>
      <c r="I88" s="31" t="s">
        <v>22</v>
      </c>
      <c r="J88" s="58" t="str">
        <f>E26</f>
        <v>Ing. Lenka Kasperová</v>
      </c>
      <c r="L88" s="4"/>
    </row>
    <row r="89" spans="2:12" s="5" customFormat="1" ht="10.25" customHeight="1">
      <c r="B89" s="4"/>
      <c r="L89" s="4"/>
    </row>
    <row r="90" spans="2:20" s="72" customFormat="1" ht="29.25" customHeight="1">
      <c r="B90" s="73"/>
      <c r="C90" s="74" t="s">
        <v>45</v>
      </c>
      <c r="D90" s="75" t="s">
        <v>46</v>
      </c>
      <c r="E90" s="75" t="s">
        <v>47</v>
      </c>
      <c r="F90" s="75" t="s">
        <v>48</v>
      </c>
      <c r="G90" s="75" t="s">
        <v>49</v>
      </c>
      <c r="H90" s="75" t="s">
        <v>50</v>
      </c>
      <c r="I90" s="75" t="s">
        <v>51</v>
      </c>
      <c r="J90" s="75" t="s">
        <v>39</v>
      </c>
      <c r="K90" s="76" t="s">
        <v>52</v>
      </c>
      <c r="L90" s="73"/>
      <c r="M90" s="77" t="s">
        <v>12</v>
      </c>
      <c r="N90" s="78" t="s">
        <v>28</v>
      </c>
      <c r="O90" s="78" t="s">
        <v>53</v>
      </c>
      <c r="P90" s="78" t="s">
        <v>54</v>
      </c>
      <c r="Q90" s="78" t="s">
        <v>55</v>
      </c>
      <c r="R90" s="78" t="s">
        <v>56</v>
      </c>
      <c r="S90" s="78" t="s">
        <v>57</v>
      </c>
      <c r="T90" s="79" t="s">
        <v>58</v>
      </c>
    </row>
    <row r="91" spans="2:63" s="5" customFormat="1" ht="22.75" customHeight="1">
      <c r="B91" s="4"/>
      <c r="C91" s="80" t="s">
        <v>59</v>
      </c>
      <c r="J91" s="81">
        <f>J92</f>
        <v>0</v>
      </c>
      <c r="L91" s="4"/>
      <c r="M91" s="82"/>
      <c r="N91" s="42"/>
      <c r="O91" s="42"/>
      <c r="P91" s="83" t="e">
        <f>P92</f>
        <v>#REF!</v>
      </c>
      <c r="Q91" s="42"/>
      <c r="R91" s="83" t="e">
        <f>R92</f>
        <v>#REF!</v>
      </c>
      <c r="S91" s="42"/>
      <c r="T91" s="84" t="e">
        <f>T92</f>
        <v>#REF!</v>
      </c>
      <c r="AT91" s="14" t="s">
        <v>60</v>
      </c>
      <c r="AU91" s="14" t="s">
        <v>41</v>
      </c>
      <c r="BK91" s="85" t="e">
        <f>BK92</f>
        <v>#REF!</v>
      </c>
    </row>
    <row r="92" spans="2:63" s="86" customFormat="1" ht="25.9" customHeight="1">
      <c r="B92" s="87"/>
      <c r="D92" s="88" t="s">
        <v>60</v>
      </c>
      <c r="E92" s="89" t="s">
        <v>61</v>
      </c>
      <c r="F92" s="89" t="s">
        <v>62</v>
      </c>
      <c r="J92" s="90">
        <f>J93</f>
        <v>0</v>
      </c>
      <c r="L92" s="87"/>
      <c r="M92" s="91"/>
      <c r="P92" s="92" t="e">
        <f>#REF!+#REF!+#REF!+#REF!+P93</f>
        <v>#REF!</v>
      </c>
      <c r="R92" s="92" t="e">
        <f>#REF!+#REF!+#REF!+#REF!+R93</f>
        <v>#REF!</v>
      </c>
      <c r="T92" s="93" t="e">
        <f>#REF!+#REF!+#REF!+#REF!+T93</f>
        <v>#REF!</v>
      </c>
      <c r="AR92" s="88" t="s">
        <v>63</v>
      </c>
      <c r="AT92" s="94" t="s">
        <v>60</v>
      </c>
      <c r="AU92" s="94" t="s">
        <v>64</v>
      </c>
      <c r="AY92" s="88" t="s">
        <v>65</v>
      </c>
      <c r="BK92" s="95" t="e">
        <f>#REF!+#REF!+#REF!+#REF!+BK93</f>
        <v>#REF!</v>
      </c>
    </row>
    <row r="93" spans="2:63" s="86" customFormat="1" ht="22.75" customHeight="1">
      <c r="B93" s="87"/>
      <c r="D93" s="88" t="s">
        <v>60</v>
      </c>
      <c r="E93" s="96" t="s">
        <v>66</v>
      </c>
      <c r="F93" s="96" t="s">
        <v>67</v>
      </c>
      <c r="J93" s="97">
        <f>BK93</f>
        <v>0</v>
      </c>
      <c r="L93" s="87"/>
      <c r="M93" s="91"/>
      <c r="P93" s="92">
        <f>SUM(P94:P99)</f>
        <v>0</v>
      </c>
      <c r="R93" s="92">
        <f>SUM(R94:R99)</f>
        <v>0</v>
      </c>
      <c r="T93" s="93">
        <f>SUM(T94:T99)</f>
        <v>0</v>
      </c>
      <c r="AR93" s="88" t="s">
        <v>63</v>
      </c>
      <c r="AT93" s="94" t="s">
        <v>60</v>
      </c>
      <c r="AU93" s="94" t="s">
        <v>63</v>
      </c>
      <c r="AY93" s="88" t="s">
        <v>65</v>
      </c>
      <c r="BK93" s="95">
        <f>SUM(BK94:BK99)</f>
        <v>0</v>
      </c>
    </row>
    <row r="94" spans="2:65" s="5" customFormat="1" ht="16.5" customHeight="1">
      <c r="B94" s="4"/>
      <c r="C94" s="20" t="s">
        <v>68</v>
      </c>
      <c r="D94" s="20" t="s">
        <v>69</v>
      </c>
      <c r="E94" s="21" t="s">
        <v>70</v>
      </c>
      <c r="F94" s="8" t="s">
        <v>71</v>
      </c>
      <c r="G94" s="22" t="s">
        <v>72</v>
      </c>
      <c r="H94" s="23">
        <v>3</v>
      </c>
      <c r="I94" s="1">
        <v>0</v>
      </c>
      <c r="J94" s="7">
        <f aca="true" t="shared" si="0" ref="J94:J99">ROUND(I94*H94,2)</f>
        <v>0</v>
      </c>
      <c r="K94" s="8" t="s">
        <v>12</v>
      </c>
      <c r="L94" s="4"/>
      <c r="M94" s="9" t="s">
        <v>12</v>
      </c>
      <c r="N94" s="10" t="s">
        <v>29</v>
      </c>
      <c r="O94" s="11">
        <v>0</v>
      </c>
      <c r="P94" s="11">
        <f aca="true" t="shared" si="1" ref="P94:P99">O94*H94</f>
        <v>0</v>
      </c>
      <c r="Q94" s="11">
        <v>0</v>
      </c>
      <c r="R94" s="11">
        <f aca="true" t="shared" si="2" ref="R94:R99">Q94*H94</f>
        <v>0</v>
      </c>
      <c r="S94" s="11">
        <v>0</v>
      </c>
      <c r="T94" s="12">
        <f aca="true" t="shared" si="3" ref="T94:T99">S94*H94</f>
        <v>0</v>
      </c>
      <c r="AR94" s="13" t="s">
        <v>73</v>
      </c>
      <c r="AT94" s="13" t="s">
        <v>69</v>
      </c>
      <c r="AU94" s="13" t="s">
        <v>2</v>
      </c>
      <c r="AY94" s="14" t="s">
        <v>65</v>
      </c>
      <c r="BE94" s="15">
        <f aca="true" t="shared" si="4" ref="BE94:BE99">IF(N94="základní",J94,0)</f>
        <v>0</v>
      </c>
      <c r="BF94" s="15">
        <f aca="true" t="shared" si="5" ref="BF94:BF99">IF(N94="snížená",J94,0)</f>
        <v>0</v>
      </c>
      <c r="BG94" s="15">
        <f aca="true" t="shared" si="6" ref="BG94:BG99">IF(N94="zákl. přenesená",J94,0)</f>
        <v>0</v>
      </c>
      <c r="BH94" s="15">
        <f aca="true" t="shared" si="7" ref="BH94:BH99">IF(N94="sníž. přenesená",J94,0)</f>
        <v>0</v>
      </c>
      <c r="BI94" s="15">
        <f aca="true" t="shared" si="8" ref="BI94:BI99">IF(N94="nulová",J94,0)</f>
        <v>0</v>
      </c>
      <c r="BJ94" s="14" t="s">
        <v>63</v>
      </c>
      <c r="BK94" s="15">
        <f aca="true" t="shared" si="9" ref="BK94:BK99">ROUND(I94*H94,2)</f>
        <v>0</v>
      </c>
      <c r="BL94" s="14" t="s">
        <v>73</v>
      </c>
      <c r="BM94" s="13" t="s">
        <v>74</v>
      </c>
    </row>
    <row r="95" spans="2:65" s="5" customFormat="1" ht="16.5" customHeight="1">
      <c r="B95" s="4"/>
      <c r="C95" s="20" t="s">
        <v>75</v>
      </c>
      <c r="D95" s="20" t="s">
        <v>69</v>
      </c>
      <c r="E95" s="21" t="s">
        <v>76</v>
      </c>
      <c r="F95" s="8" t="s">
        <v>77</v>
      </c>
      <c r="G95" s="22" t="s">
        <v>72</v>
      </c>
      <c r="H95" s="23">
        <v>18</v>
      </c>
      <c r="I95" s="1">
        <v>0</v>
      </c>
      <c r="J95" s="7">
        <f t="shared" si="0"/>
        <v>0</v>
      </c>
      <c r="K95" s="8" t="s">
        <v>12</v>
      </c>
      <c r="L95" s="4"/>
      <c r="M95" s="9" t="s">
        <v>12</v>
      </c>
      <c r="N95" s="10" t="s">
        <v>29</v>
      </c>
      <c r="O95" s="11">
        <v>0</v>
      </c>
      <c r="P95" s="11">
        <f t="shared" si="1"/>
        <v>0</v>
      </c>
      <c r="Q95" s="11">
        <v>0</v>
      </c>
      <c r="R95" s="11">
        <f t="shared" si="2"/>
        <v>0</v>
      </c>
      <c r="S95" s="11">
        <v>0</v>
      </c>
      <c r="T95" s="12">
        <f t="shared" si="3"/>
        <v>0</v>
      </c>
      <c r="AR95" s="13" t="s">
        <v>73</v>
      </c>
      <c r="AT95" s="13" t="s">
        <v>69</v>
      </c>
      <c r="AU95" s="13" t="s">
        <v>2</v>
      </c>
      <c r="AY95" s="14" t="s">
        <v>65</v>
      </c>
      <c r="BE95" s="15">
        <f t="shared" si="4"/>
        <v>0</v>
      </c>
      <c r="BF95" s="15">
        <f t="shared" si="5"/>
        <v>0</v>
      </c>
      <c r="BG95" s="15">
        <f t="shared" si="6"/>
        <v>0</v>
      </c>
      <c r="BH95" s="15">
        <f t="shared" si="7"/>
        <v>0</v>
      </c>
      <c r="BI95" s="15">
        <f t="shared" si="8"/>
        <v>0</v>
      </c>
      <c r="BJ95" s="14" t="s">
        <v>63</v>
      </c>
      <c r="BK95" s="15">
        <f t="shared" si="9"/>
        <v>0</v>
      </c>
      <c r="BL95" s="14" t="s">
        <v>73</v>
      </c>
      <c r="BM95" s="13" t="s">
        <v>78</v>
      </c>
    </row>
    <row r="96" spans="2:65" s="5" customFormat="1" ht="16.5" customHeight="1">
      <c r="B96" s="4"/>
      <c r="C96" s="20" t="s">
        <v>79</v>
      </c>
      <c r="D96" s="20" t="s">
        <v>69</v>
      </c>
      <c r="E96" s="21" t="s">
        <v>80</v>
      </c>
      <c r="F96" s="8" t="s">
        <v>81</v>
      </c>
      <c r="G96" s="22" t="s">
        <v>82</v>
      </c>
      <c r="H96" s="23">
        <v>1</v>
      </c>
      <c r="I96" s="1">
        <v>0</v>
      </c>
      <c r="J96" s="7">
        <f t="shared" si="0"/>
        <v>0</v>
      </c>
      <c r="K96" s="8" t="s">
        <v>12</v>
      </c>
      <c r="L96" s="4"/>
      <c r="M96" s="9" t="s">
        <v>12</v>
      </c>
      <c r="N96" s="10" t="s">
        <v>29</v>
      </c>
      <c r="O96" s="11">
        <v>0</v>
      </c>
      <c r="P96" s="11">
        <f t="shared" si="1"/>
        <v>0</v>
      </c>
      <c r="Q96" s="11">
        <v>0</v>
      </c>
      <c r="R96" s="11">
        <f t="shared" si="2"/>
        <v>0</v>
      </c>
      <c r="S96" s="11">
        <v>0</v>
      </c>
      <c r="T96" s="12">
        <f t="shared" si="3"/>
        <v>0</v>
      </c>
      <c r="AR96" s="13" t="s">
        <v>73</v>
      </c>
      <c r="AT96" s="13" t="s">
        <v>69</v>
      </c>
      <c r="AU96" s="13" t="s">
        <v>2</v>
      </c>
      <c r="AY96" s="14" t="s">
        <v>65</v>
      </c>
      <c r="BE96" s="15">
        <f t="shared" si="4"/>
        <v>0</v>
      </c>
      <c r="BF96" s="15">
        <f t="shared" si="5"/>
        <v>0</v>
      </c>
      <c r="BG96" s="15">
        <f t="shared" si="6"/>
        <v>0</v>
      </c>
      <c r="BH96" s="15">
        <f t="shared" si="7"/>
        <v>0</v>
      </c>
      <c r="BI96" s="15">
        <f t="shared" si="8"/>
        <v>0</v>
      </c>
      <c r="BJ96" s="14" t="s">
        <v>63</v>
      </c>
      <c r="BK96" s="15">
        <f t="shared" si="9"/>
        <v>0</v>
      </c>
      <c r="BL96" s="14" t="s">
        <v>73</v>
      </c>
      <c r="BM96" s="13" t="s">
        <v>83</v>
      </c>
    </row>
    <row r="97" spans="2:65" s="5" customFormat="1" ht="16.5" customHeight="1">
      <c r="B97" s="4"/>
      <c r="C97" s="20" t="s">
        <v>84</v>
      </c>
      <c r="D97" s="20" t="s">
        <v>69</v>
      </c>
      <c r="E97" s="21" t="s">
        <v>85</v>
      </c>
      <c r="F97" s="8" t="s">
        <v>86</v>
      </c>
      <c r="G97" s="22" t="s">
        <v>82</v>
      </c>
      <c r="H97" s="23">
        <v>1</v>
      </c>
      <c r="I97" s="1">
        <v>0</v>
      </c>
      <c r="J97" s="7">
        <f t="shared" si="0"/>
        <v>0</v>
      </c>
      <c r="K97" s="8" t="s">
        <v>12</v>
      </c>
      <c r="L97" s="4"/>
      <c r="M97" s="9" t="s">
        <v>12</v>
      </c>
      <c r="N97" s="10" t="s">
        <v>29</v>
      </c>
      <c r="O97" s="11">
        <v>0</v>
      </c>
      <c r="P97" s="11">
        <f t="shared" si="1"/>
        <v>0</v>
      </c>
      <c r="Q97" s="11">
        <v>0</v>
      </c>
      <c r="R97" s="11">
        <f t="shared" si="2"/>
        <v>0</v>
      </c>
      <c r="S97" s="11">
        <v>0</v>
      </c>
      <c r="T97" s="12">
        <f t="shared" si="3"/>
        <v>0</v>
      </c>
      <c r="AR97" s="13" t="s">
        <v>73</v>
      </c>
      <c r="AT97" s="13" t="s">
        <v>69</v>
      </c>
      <c r="AU97" s="13" t="s">
        <v>2</v>
      </c>
      <c r="AY97" s="14" t="s">
        <v>65</v>
      </c>
      <c r="BE97" s="15">
        <f t="shared" si="4"/>
        <v>0</v>
      </c>
      <c r="BF97" s="15">
        <f t="shared" si="5"/>
        <v>0</v>
      </c>
      <c r="BG97" s="15">
        <f t="shared" si="6"/>
        <v>0</v>
      </c>
      <c r="BH97" s="15">
        <f t="shared" si="7"/>
        <v>0</v>
      </c>
      <c r="BI97" s="15">
        <f t="shared" si="8"/>
        <v>0</v>
      </c>
      <c r="BJ97" s="14" t="s">
        <v>63</v>
      </c>
      <c r="BK97" s="15">
        <f t="shared" si="9"/>
        <v>0</v>
      </c>
      <c r="BL97" s="14" t="s">
        <v>73</v>
      </c>
      <c r="BM97" s="13" t="s">
        <v>87</v>
      </c>
    </row>
    <row r="98" spans="2:65" s="5" customFormat="1" ht="16.5" customHeight="1">
      <c r="B98" s="4"/>
      <c r="C98" s="20" t="s">
        <v>88</v>
      </c>
      <c r="D98" s="20" t="s">
        <v>69</v>
      </c>
      <c r="E98" s="21" t="s">
        <v>89</v>
      </c>
      <c r="F98" s="8" t="s">
        <v>90</v>
      </c>
      <c r="G98" s="22" t="s">
        <v>82</v>
      </c>
      <c r="H98" s="23">
        <v>1</v>
      </c>
      <c r="I98" s="1">
        <v>0</v>
      </c>
      <c r="J98" s="7">
        <f t="shared" si="0"/>
        <v>0</v>
      </c>
      <c r="K98" s="8" t="s">
        <v>12</v>
      </c>
      <c r="L98" s="4"/>
      <c r="M98" s="9" t="s">
        <v>12</v>
      </c>
      <c r="N98" s="10" t="s">
        <v>29</v>
      </c>
      <c r="O98" s="11">
        <v>0</v>
      </c>
      <c r="P98" s="11">
        <f t="shared" si="1"/>
        <v>0</v>
      </c>
      <c r="Q98" s="11">
        <v>0</v>
      </c>
      <c r="R98" s="11">
        <f t="shared" si="2"/>
        <v>0</v>
      </c>
      <c r="S98" s="11">
        <v>0</v>
      </c>
      <c r="T98" s="12">
        <f t="shared" si="3"/>
        <v>0</v>
      </c>
      <c r="AR98" s="13" t="s">
        <v>73</v>
      </c>
      <c r="AT98" s="13" t="s">
        <v>69</v>
      </c>
      <c r="AU98" s="13" t="s">
        <v>2</v>
      </c>
      <c r="AY98" s="14" t="s">
        <v>65</v>
      </c>
      <c r="BE98" s="15">
        <f t="shared" si="4"/>
        <v>0</v>
      </c>
      <c r="BF98" s="15">
        <f t="shared" si="5"/>
        <v>0</v>
      </c>
      <c r="BG98" s="15">
        <f t="shared" si="6"/>
        <v>0</v>
      </c>
      <c r="BH98" s="15">
        <f t="shared" si="7"/>
        <v>0</v>
      </c>
      <c r="BI98" s="15">
        <f t="shared" si="8"/>
        <v>0</v>
      </c>
      <c r="BJ98" s="14" t="s">
        <v>63</v>
      </c>
      <c r="BK98" s="15">
        <f t="shared" si="9"/>
        <v>0</v>
      </c>
      <c r="BL98" s="14" t="s">
        <v>73</v>
      </c>
      <c r="BM98" s="13" t="s">
        <v>91</v>
      </c>
    </row>
    <row r="99" spans="2:65" s="5" customFormat="1" ht="66.75" customHeight="1">
      <c r="B99" s="4"/>
      <c r="C99" s="20" t="s">
        <v>92</v>
      </c>
      <c r="D99" s="20" t="s">
        <v>69</v>
      </c>
      <c r="E99" s="21" t="s">
        <v>93</v>
      </c>
      <c r="F99" s="8" t="s">
        <v>94</v>
      </c>
      <c r="G99" s="22" t="s">
        <v>82</v>
      </c>
      <c r="H99" s="23">
        <v>1</v>
      </c>
      <c r="I99" s="1">
        <v>0</v>
      </c>
      <c r="J99" s="7">
        <f t="shared" si="0"/>
        <v>0</v>
      </c>
      <c r="K99" s="8" t="s">
        <v>12</v>
      </c>
      <c r="L99" s="4"/>
      <c r="M99" s="16" t="s">
        <v>12</v>
      </c>
      <c r="N99" s="17" t="s">
        <v>29</v>
      </c>
      <c r="O99" s="18">
        <v>0</v>
      </c>
      <c r="P99" s="18">
        <f t="shared" si="1"/>
        <v>0</v>
      </c>
      <c r="Q99" s="18">
        <v>0</v>
      </c>
      <c r="R99" s="18">
        <f t="shared" si="2"/>
        <v>0</v>
      </c>
      <c r="S99" s="18">
        <v>0</v>
      </c>
      <c r="T99" s="19">
        <f t="shared" si="3"/>
        <v>0</v>
      </c>
      <c r="AR99" s="13" t="s">
        <v>73</v>
      </c>
      <c r="AT99" s="13" t="s">
        <v>69</v>
      </c>
      <c r="AU99" s="13" t="s">
        <v>2</v>
      </c>
      <c r="AY99" s="14" t="s">
        <v>65</v>
      </c>
      <c r="BE99" s="15">
        <f t="shared" si="4"/>
        <v>0</v>
      </c>
      <c r="BF99" s="15">
        <f t="shared" si="5"/>
        <v>0</v>
      </c>
      <c r="BG99" s="15">
        <f t="shared" si="6"/>
        <v>0</v>
      </c>
      <c r="BH99" s="15">
        <f t="shared" si="7"/>
        <v>0</v>
      </c>
      <c r="BI99" s="15">
        <f t="shared" si="8"/>
        <v>0</v>
      </c>
      <c r="BJ99" s="14" t="s">
        <v>63</v>
      </c>
      <c r="BK99" s="15">
        <f t="shared" si="9"/>
        <v>0</v>
      </c>
      <c r="BL99" s="14" t="s">
        <v>73</v>
      </c>
      <c r="BM99" s="13" t="s">
        <v>95</v>
      </c>
    </row>
    <row r="100" spans="2:12" s="5" customFormat="1" ht="7" customHeight="1"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4"/>
    </row>
  </sheetData>
  <sheetProtection algorithmName="SHA-512" hashValue="UHIS8IwJmmsAvllQEvDUVgY+jXLowJdFFlZr2O7FkJJZpzT/dzUNoz2s0IHlxf53aDP3JLfOhi5Bvj5UgRm6Ww==" saltValue="8jqDvPnX6Jry/g3qR1KUhg==" spinCount="100000" sheet="1" objects="1" scenarios="1"/>
  <autoFilter ref="C90:K99"/>
  <mergeCells count="12">
    <mergeCell ref="E50:H50"/>
    <mergeCell ref="E52:H52"/>
    <mergeCell ref="E54:H54"/>
    <mergeCell ref="E79:H79"/>
    <mergeCell ref="E81:H81"/>
    <mergeCell ref="E83:H83"/>
    <mergeCell ref="L2:V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8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Pavlík Marek Ing.</dc:creator>
  <cp:keywords/>
  <dc:description/>
  <cp:lastModifiedBy>Pavlík Marek Ing.</cp:lastModifiedBy>
  <dcterms:created xsi:type="dcterms:W3CDTF">2023-01-06T14:46:38Z</dcterms:created>
  <dcterms:modified xsi:type="dcterms:W3CDTF">2023-01-06T14:49:43Z</dcterms:modified>
  <cp:category/>
  <cp:version/>
  <cp:contentType/>
  <cp:contentStatus/>
</cp:coreProperties>
</file>